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PSZ\Desktop\STUDIA\doktorat_git\analizy_SLR\"/>
    </mc:Choice>
  </mc:AlternateContent>
  <xr:revisionPtr revIDLastSave="0" documentId="13_ncr:1_{BB97DF35-CECA-4E70-A7CF-B178BA212952}" xr6:coauthVersionLast="47" xr6:coauthVersionMax="47" xr10:uidLastSave="{00000000-0000-0000-0000-000000000000}"/>
  <bookViews>
    <workbookView xWindow="-2160" yWindow="-21730" windowWidth="37730" windowHeight="21860" activeTab="4" xr2:uid="{0831DFB1-0977-43EF-A504-5EF6AC69AEA3}"/>
  </bookViews>
  <sheets>
    <sheet name="Robocze479" sheetId="6" r:id="rId1"/>
    <sheet name="Robocze286" sheetId="1" r:id="rId2"/>
    <sheet name="Źródło286" sheetId="2" r:id="rId3"/>
    <sheet name="Źródło479" sheetId="7" r:id="rId4"/>
    <sheet name="Tabela479" sheetId="8" r:id="rId5"/>
    <sheet name="Arkusz4" sheetId="4" r:id="rId6"/>
    <sheet name="Tabela286" sheetId="3" r:id="rId7"/>
    <sheet name="Robocze573" sheetId="5" r:id="rId8"/>
  </sheets>
  <definedNames>
    <definedName name="_xlnm._FilterDatabase" localSheetId="1" hidden="1">Robocze286!$C$1:$C$3722</definedName>
    <definedName name="_xlnm._FilterDatabase" localSheetId="0" hidden="1">Robocze479!$C$1:$C$133</definedName>
    <definedName name="_xlnm._FilterDatabase" localSheetId="7" hidden="1">Robocze573!$C$1:$C$133</definedName>
    <definedName name="_xlnm._FilterDatabase" localSheetId="2" hidden="1">Źródło286!$A$1:$A$3719</definedName>
    <definedName name="_xlnm._FilterDatabase" localSheetId="3" hidden="1">Źródło479!$A$1:$A$124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E26" i="4"/>
  <c r="D27" i="4"/>
  <c r="E27" i="4"/>
  <c r="D28" i="4"/>
  <c r="E28" i="4"/>
  <c r="D29" i="4"/>
  <c r="E29" i="4"/>
  <c r="D30" i="4"/>
  <c r="E30" i="4"/>
  <c r="D31" i="4"/>
  <c r="E31" i="4"/>
  <c r="D32" i="4"/>
  <c r="E32" i="4"/>
  <c r="D25" i="4"/>
  <c r="E25" i="4"/>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E4" i="4"/>
  <c r="D4" i="4"/>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D2" i="7"/>
  <c r="E2" i="7"/>
  <c r="F2" i="7"/>
  <c r="G2" i="7"/>
  <c r="H2" i="7"/>
  <c r="I2" i="7"/>
  <c r="J2" i="7"/>
  <c r="K2" i="7"/>
  <c r="L2" i="7"/>
  <c r="M2" i="7"/>
  <c r="N2" i="7"/>
  <c r="O2" i="7"/>
  <c r="P2" i="7"/>
  <c r="D3" i="7"/>
  <c r="E3" i="7"/>
  <c r="F3" i="7"/>
  <c r="G3" i="7"/>
  <c r="H3" i="7"/>
  <c r="I3" i="7"/>
  <c r="J3" i="7"/>
  <c r="K3" i="7"/>
  <c r="L3" i="7"/>
  <c r="M3" i="7"/>
  <c r="N3" i="7"/>
  <c r="O3" i="7"/>
  <c r="P3" i="7"/>
  <c r="D4" i="7"/>
  <c r="E4" i="7"/>
  <c r="F4" i="7"/>
  <c r="G4" i="7"/>
  <c r="H4" i="7"/>
  <c r="I4" i="7"/>
  <c r="J4" i="7"/>
  <c r="K4" i="7"/>
  <c r="L4" i="7"/>
  <c r="M4" i="7"/>
  <c r="N4" i="7"/>
  <c r="O4" i="7"/>
  <c r="P4" i="7"/>
  <c r="D5" i="7"/>
  <c r="E5" i="7"/>
  <c r="F5" i="7"/>
  <c r="G5" i="7"/>
  <c r="H5" i="7"/>
  <c r="I5" i="7"/>
  <c r="J5" i="7"/>
  <c r="K5" i="7"/>
  <c r="L5" i="7"/>
  <c r="M5" i="7"/>
  <c r="N5" i="7"/>
  <c r="O5" i="7"/>
  <c r="P5" i="7"/>
  <c r="D6" i="7"/>
  <c r="E6" i="7"/>
  <c r="F6" i="7"/>
  <c r="G6" i="7"/>
  <c r="H6" i="7"/>
  <c r="I6" i="7"/>
  <c r="J6" i="7"/>
  <c r="K6" i="7"/>
  <c r="L6" i="7"/>
  <c r="M6" i="7"/>
  <c r="N6" i="7"/>
  <c r="O6" i="7"/>
  <c r="P6" i="7"/>
  <c r="D7" i="7"/>
  <c r="E7" i="7"/>
  <c r="F7" i="7"/>
  <c r="G7" i="7"/>
  <c r="H7" i="7"/>
  <c r="I7" i="7"/>
  <c r="J7" i="7"/>
  <c r="K7" i="7"/>
  <c r="L7" i="7"/>
  <c r="M7" i="7"/>
  <c r="N7" i="7"/>
  <c r="O7" i="7"/>
  <c r="P7" i="7"/>
  <c r="D8" i="7"/>
  <c r="E8" i="7"/>
  <c r="F8" i="7"/>
  <c r="G8" i="7"/>
  <c r="H8" i="7"/>
  <c r="I8" i="7"/>
  <c r="J8" i="7"/>
  <c r="K8" i="7"/>
  <c r="L8" i="7"/>
  <c r="M8" i="7"/>
  <c r="N8" i="7"/>
  <c r="O8" i="7"/>
  <c r="P8" i="7"/>
  <c r="D9" i="7"/>
  <c r="E9" i="7"/>
  <c r="F9" i="7"/>
  <c r="G9" i="7"/>
  <c r="H9" i="7"/>
  <c r="I9" i="7"/>
  <c r="J9" i="7"/>
  <c r="K9" i="7"/>
  <c r="L9" i="7"/>
  <c r="M9" i="7"/>
  <c r="N9" i="7"/>
  <c r="O9" i="7"/>
  <c r="P9" i="7"/>
  <c r="D10" i="7"/>
  <c r="E10" i="7"/>
  <c r="F10" i="7"/>
  <c r="G10" i="7"/>
  <c r="H10" i="7"/>
  <c r="I10" i="7"/>
  <c r="J10" i="7"/>
  <c r="K10" i="7"/>
  <c r="L10" i="7"/>
  <c r="M10" i="7"/>
  <c r="N10" i="7"/>
  <c r="O10" i="7"/>
  <c r="P10" i="7"/>
  <c r="D11" i="7"/>
  <c r="E11" i="7"/>
  <c r="F11" i="7"/>
  <c r="G11" i="7"/>
  <c r="H11" i="7"/>
  <c r="I11" i="7"/>
  <c r="J11" i="7"/>
  <c r="K11" i="7"/>
  <c r="L11" i="7"/>
  <c r="M11" i="7"/>
  <c r="N11" i="7"/>
  <c r="O11" i="7"/>
  <c r="P11" i="7"/>
  <c r="D12" i="7"/>
  <c r="E12" i="7"/>
  <c r="F12" i="7"/>
  <c r="G12" i="7"/>
  <c r="H12" i="7"/>
  <c r="I12" i="7"/>
  <c r="J12" i="7"/>
  <c r="K12" i="7"/>
  <c r="L12" i="7"/>
  <c r="M12" i="7"/>
  <c r="N12" i="7"/>
  <c r="O12" i="7"/>
  <c r="P12" i="7"/>
  <c r="D13" i="7"/>
  <c r="E13" i="7"/>
  <c r="F13" i="7"/>
  <c r="G13" i="7"/>
  <c r="H13" i="7"/>
  <c r="I13" i="7"/>
  <c r="J13" i="7"/>
  <c r="K13" i="7"/>
  <c r="L13" i="7"/>
  <c r="M13" i="7"/>
  <c r="N13" i="7"/>
  <c r="O13" i="7"/>
  <c r="P13" i="7"/>
  <c r="D14" i="7"/>
  <c r="E14" i="7"/>
  <c r="F14" i="7"/>
  <c r="G14" i="7"/>
  <c r="H14" i="7"/>
  <c r="I14" i="7"/>
  <c r="J14" i="7"/>
  <c r="K14" i="7"/>
  <c r="L14" i="7"/>
  <c r="M14" i="7"/>
  <c r="N14" i="7"/>
  <c r="O14" i="7"/>
  <c r="P14" i="7"/>
  <c r="D15" i="7"/>
  <c r="E15" i="7"/>
  <c r="F15" i="7"/>
  <c r="G15" i="7"/>
  <c r="H15" i="7"/>
  <c r="I15" i="7"/>
  <c r="J15" i="7"/>
  <c r="K15" i="7"/>
  <c r="L15" i="7"/>
  <c r="M15" i="7"/>
  <c r="N15" i="7"/>
  <c r="O15" i="7"/>
  <c r="P15" i="7"/>
  <c r="D16" i="7"/>
  <c r="E16" i="7"/>
  <c r="F16" i="7"/>
  <c r="G16" i="7"/>
  <c r="H16" i="7"/>
  <c r="I16" i="7"/>
  <c r="J16" i="7"/>
  <c r="K16" i="7"/>
  <c r="L16" i="7"/>
  <c r="M16" i="7"/>
  <c r="N16" i="7"/>
  <c r="O16" i="7"/>
  <c r="P16" i="7"/>
  <c r="D17" i="7"/>
  <c r="E17" i="7"/>
  <c r="F17" i="7"/>
  <c r="G17" i="7"/>
  <c r="H17" i="7"/>
  <c r="I17" i="7"/>
  <c r="J17" i="7"/>
  <c r="K17" i="7"/>
  <c r="L17" i="7"/>
  <c r="M17" i="7"/>
  <c r="N17" i="7"/>
  <c r="O17" i="7"/>
  <c r="P17" i="7"/>
  <c r="D18" i="7"/>
  <c r="E18" i="7"/>
  <c r="F18" i="7"/>
  <c r="G18" i="7"/>
  <c r="H18" i="7"/>
  <c r="I18" i="7"/>
  <c r="J18" i="7"/>
  <c r="K18" i="7"/>
  <c r="L18" i="7"/>
  <c r="M18" i="7"/>
  <c r="N18" i="7"/>
  <c r="O18" i="7"/>
  <c r="P18" i="7"/>
  <c r="D19" i="7"/>
  <c r="E19" i="7"/>
  <c r="F19" i="7"/>
  <c r="G19" i="7"/>
  <c r="H19" i="7"/>
  <c r="I19" i="7"/>
  <c r="J19" i="7"/>
  <c r="K19" i="7"/>
  <c r="L19" i="7"/>
  <c r="M19" i="7"/>
  <c r="N19" i="7"/>
  <c r="O19" i="7"/>
  <c r="P19" i="7"/>
  <c r="D20" i="7"/>
  <c r="E20" i="7"/>
  <c r="F20" i="7"/>
  <c r="G20" i="7"/>
  <c r="H20" i="7"/>
  <c r="I20" i="7"/>
  <c r="J20" i="7"/>
  <c r="K20" i="7"/>
  <c r="L20" i="7"/>
  <c r="M20" i="7"/>
  <c r="N20" i="7"/>
  <c r="O20" i="7"/>
  <c r="P20" i="7"/>
  <c r="D21" i="7"/>
  <c r="E21" i="7"/>
  <c r="F21" i="7"/>
  <c r="G21" i="7"/>
  <c r="H21" i="7"/>
  <c r="I21" i="7"/>
  <c r="J21" i="7"/>
  <c r="K21" i="7"/>
  <c r="L21" i="7"/>
  <c r="M21" i="7"/>
  <c r="N21" i="7"/>
  <c r="O21" i="7"/>
  <c r="P21" i="7"/>
  <c r="D22" i="7"/>
  <c r="E22" i="7"/>
  <c r="F22" i="7"/>
  <c r="G22" i="7"/>
  <c r="H22" i="7"/>
  <c r="I22" i="7"/>
  <c r="J22" i="7"/>
  <c r="K22" i="7"/>
  <c r="L22" i="7"/>
  <c r="M22" i="7"/>
  <c r="N22" i="7"/>
  <c r="O22" i="7"/>
  <c r="P22" i="7"/>
  <c r="D23" i="7"/>
  <c r="E23" i="7"/>
  <c r="F23" i="7"/>
  <c r="G23" i="7"/>
  <c r="H23" i="7"/>
  <c r="I23" i="7"/>
  <c r="J23" i="7"/>
  <c r="K23" i="7"/>
  <c r="L23" i="7"/>
  <c r="M23" i="7"/>
  <c r="N23" i="7"/>
  <c r="O23" i="7"/>
  <c r="P23" i="7"/>
  <c r="D24" i="7"/>
  <c r="E24" i="7"/>
  <c r="F24" i="7"/>
  <c r="G24" i="7"/>
  <c r="H24" i="7"/>
  <c r="I24" i="7"/>
  <c r="J24" i="7"/>
  <c r="K24" i="7"/>
  <c r="L24" i="7"/>
  <c r="M24" i="7"/>
  <c r="N24" i="7"/>
  <c r="O24" i="7"/>
  <c r="P24" i="7"/>
  <c r="D25" i="7"/>
  <c r="E25" i="7"/>
  <c r="F25" i="7"/>
  <c r="G25" i="7"/>
  <c r="H25" i="7"/>
  <c r="I25" i="7"/>
  <c r="J25" i="7"/>
  <c r="K25" i="7"/>
  <c r="L25" i="7"/>
  <c r="M25" i="7"/>
  <c r="N25" i="7"/>
  <c r="O25" i="7"/>
  <c r="P25" i="7"/>
  <c r="D26" i="7"/>
  <c r="E26" i="7"/>
  <c r="F26" i="7"/>
  <c r="G26" i="7"/>
  <c r="H26" i="7"/>
  <c r="I26" i="7"/>
  <c r="J26" i="7"/>
  <c r="K26" i="7"/>
  <c r="L26" i="7"/>
  <c r="M26" i="7"/>
  <c r="N26" i="7"/>
  <c r="O26" i="7"/>
  <c r="P26" i="7"/>
  <c r="D27" i="7"/>
  <c r="E27" i="7"/>
  <c r="F27" i="7"/>
  <c r="G27" i="7"/>
  <c r="H27" i="7"/>
  <c r="I27" i="7"/>
  <c r="J27" i="7"/>
  <c r="K27" i="7"/>
  <c r="L27" i="7"/>
  <c r="M27" i="7"/>
  <c r="N27" i="7"/>
  <c r="O27" i="7"/>
  <c r="P27" i="7"/>
  <c r="D28" i="7"/>
  <c r="E28" i="7"/>
  <c r="F28" i="7"/>
  <c r="G28" i="7"/>
  <c r="H28" i="7"/>
  <c r="I28" i="7"/>
  <c r="J28" i="7"/>
  <c r="K28" i="7"/>
  <c r="L28" i="7"/>
  <c r="M28" i="7"/>
  <c r="N28" i="7"/>
  <c r="O28" i="7"/>
  <c r="P28" i="7"/>
  <c r="D29" i="7"/>
  <c r="E29" i="7"/>
  <c r="F29" i="7"/>
  <c r="G29" i="7"/>
  <c r="H29" i="7"/>
  <c r="I29" i="7"/>
  <c r="J29" i="7"/>
  <c r="K29" i="7"/>
  <c r="L29" i="7"/>
  <c r="M29" i="7"/>
  <c r="N29" i="7"/>
  <c r="O29" i="7"/>
  <c r="P29" i="7"/>
  <c r="D30" i="7"/>
  <c r="E30" i="7"/>
  <c r="F30" i="7"/>
  <c r="G30" i="7"/>
  <c r="H30" i="7"/>
  <c r="I30" i="7"/>
  <c r="J30" i="7"/>
  <c r="K30" i="7"/>
  <c r="L30" i="7"/>
  <c r="M30" i="7"/>
  <c r="N30" i="7"/>
  <c r="O30" i="7"/>
  <c r="P30" i="7"/>
  <c r="D31" i="7"/>
  <c r="E31" i="7"/>
  <c r="F31" i="7"/>
  <c r="G31" i="7"/>
  <c r="H31" i="7"/>
  <c r="I31" i="7"/>
  <c r="J31" i="7"/>
  <c r="K31" i="7"/>
  <c r="L31" i="7"/>
  <c r="M31" i="7"/>
  <c r="N31" i="7"/>
  <c r="O31" i="7"/>
  <c r="P31" i="7"/>
  <c r="D32" i="7"/>
  <c r="E32" i="7"/>
  <c r="F32" i="7"/>
  <c r="G32" i="7"/>
  <c r="H32" i="7"/>
  <c r="I32" i="7"/>
  <c r="J32" i="7"/>
  <c r="K32" i="7"/>
  <c r="L32" i="7"/>
  <c r="M32" i="7"/>
  <c r="N32" i="7"/>
  <c r="O32" i="7"/>
  <c r="P32" i="7"/>
  <c r="D33" i="7"/>
  <c r="E33" i="7"/>
  <c r="F33" i="7"/>
  <c r="G33" i="7"/>
  <c r="H33" i="7"/>
  <c r="I33" i="7"/>
  <c r="J33" i="7"/>
  <c r="K33" i="7"/>
  <c r="L33" i="7"/>
  <c r="M33" i="7"/>
  <c r="N33" i="7"/>
  <c r="O33" i="7"/>
  <c r="P33" i="7"/>
  <c r="D34" i="7"/>
  <c r="E34" i="7"/>
  <c r="F34" i="7"/>
  <c r="G34" i="7"/>
  <c r="H34" i="7"/>
  <c r="I34" i="7"/>
  <c r="J34" i="7"/>
  <c r="K34" i="7"/>
  <c r="L34" i="7"/>
  <c r="M34" i="7"/>
  <c r="N34" i="7"/>
  <c r="O34" i="7"/>
  <c r="P34" i="7"/>
  <c r="D35" i="7"/>
  <c r="E35" i="7"/>
  <c r="F35" i="7"/>
  <c r="G35" i="7"/>
  <c r="H35" i="7"/>
  <c r="I35" i="7"/>
  <c r="J35" i="7"/>
  <c r="K35" i="7"/>
  <c r="L35" i="7"/>
  <c r="M35" i="7"/>
  <c r="N35" i="7"/>
  <c r="O35" i="7"/>
  <c r="P35" i="7"/>
  <c r="D36" i="7"/>
  <c r="E36" i="7"/>
  <c r="F36" i="7"/>
  <c r="G36" i="7"/>
  <c r="H36" i="7"/>
  <c r="I36" i="7"/>
  <c r="J36" i="7"/>
  <c r="K36" i="7"/>
  <c r="L36" i="7"/>
  <c r="M36" i="7"/>
  <c r="N36" i="7"/>
  <c r="O36" i="7"/>
  <c r="P36" i="7"/>
  <c r="D37" i="7"/>
  <c r="E37" i="7"/>
  <c r="F37" i="7"/>
  <c r="G37" i="7"/>
  <c r="H37" i="7"/>
  <c r="I37" i="7"/>
  <c r="J37" i="7"/>
  <c r="K37" i="7"/>
  <c r="L37" i="7"/>
  <c r="M37" i="7"/>
  <c r="N37" i="7"/>
  <c r="O37" i="7"/>
  <c r="P37" i="7"/>
  <c r="D38" i="7"/>
  <c r="E38" i="7"/>
  <c r="F38" i="7"/>
  <c r="G38" i="7"/>
  <c r="H38" i="7"/>
  <c r="I38" i="7"/>
  <c r="J38" i="7"/>
  <c r="K38" i="7"/>
  <c r="L38" i="7"/>
  <c r="M38" i="7"/>
  <c r="N38" i="7"/>
  <c r="O38" i="7"/>
  <c r="P38" i="7"/>
  <c r="D39" i="7"/>
  <c r="E39" i="7"/>
  <c r="F39" i="7"/>
  <c r="G39" i="7"/>
  <c r="H39" i="7"/>
  <c r="I39" i="7"/>
  <c r="J39" i="7"/>
  <c r="K39" i="7"/>
  <c r="L39" i="7"/>
  <c r="M39" i="7"/>
  <c r="N39" i="7"/>
  <c r="O39" i="7"/>
  <c r="P39" i="7"/>
  <c r="D40" i="7"/>
  <c r="E40" i="7"/>
  <c r="F40" i="7"/>
  <c r="G40" i="7"/>
  <c r="H40" i="7"/>
  <c r="I40" i="7"/>
  <c r="J40" i="7"/>
  <c r="K40" i="7"/>
  <c r="L40" i="7"/>
  <c r="M40" i="7"/>
  <c r="N40" i="7"/>
  <c r="O40" i="7"/>
  <c r="P40" i="7"/>
  <c r="D41" i="7"/>
  <c r="E41" i="7"/>
  <c r="F41" i="7"/>
  <c r="G41" i="7"/>
  <c r="H41" i="7"/>
  <c r="I41" i="7"/>
  <c r="J41" i="7"/>
  <c r="K41" i="7"/>
  <c r="L41" i="7"/>
  <c r="M41" i="7"/>
  <c r="N41" i="7"/>
  <c r="O41" i="7"/>
  <c r="P41" i="7"/>
  <c r="D42" i="7"/>
  <c r="E42" i="7"/>
  <c r="F42" i="7"/>
  <c r="G42" i="7"/>
  <c r="H42" i="7"/>
  <c r="I42" i="7"/>
  <c r="J42" i="7"/>
  <c r="K42" i="7"/>
  <c r="L42" i="7"/>
  <c r="M42" i="7"/>
  <c r="N42" i="7"/>
  <c r="O42" i="7"/>
  <c r="P42" i="7"/>
  <c r="D43" i="7"/>
  <c r="E43" i="7"/>
  <c r="F43" i="7"/>
  <c r="G43" i="7"/>
  <c r="H43" i="7"/>
  <c r="I43" i="7"/>
  <c r="J43" i="7"/>
  <c r="K43" i="7"/>
  <c r="L43" i="7"/>
  <c r="M43" i="7"/>
  <c r="N43" i="7"/>
  <c r="O43" i="7"/>
  <c r="P43" i="7"/>
  <c r="D44" i="7"/>
  <c r="E44" i="7"/>
  <c r="F44" i="7"/>
  <c r="G44" i="7"/>
  <c r="H44" i="7"/>
  <c r="I44" i="7"/>
  <c r="J44" i="7"/>
  <c r="K44" i="7"/>
  <c r="L44" i="7"/>
  <c r="M44" i="7"/>
  <c r="N44" i="7"/>
  <c r="O44" i="7"/>
  <c r="P44" i="7"/>
  <c r="D45" i="7"/>
  <c r="E45" i="7"/>
  <c r="F45" i="7"/>
  <c r="G45" i="7"/>
  <c r="H45" i="7"/>
  <c r="I45" i="7"/>
  <c r="J45" i="7"/>
  <c r="K45" i="7"/>
  <c r="L45" i="7"/>
  <c r="M45" i="7"/>
  <c r="N45" i="7"/>
  <c r="O45" i="7"/>
  <c r="P45" i="7"/>
  <c r="D46" i="7"/>
  <c r="E46" i="7"/>
  <c r="F46" i="7"/>
  <c r="G46" i="7"/>
  <c r="H46" i="7"/>
  <c r="I46" i="7"/>
  <c r="J46" i="7"/>
  <c r="K46" i="7"/>
  <c r="L46" i="7"/>
  <c r="M46" i="7"/>
  <c r="N46" i="7"/>
  <c r="O46" i="7"/>
  <c r="P46" i="7"/>
  <c r="D47" i="7"/>
  <c r="E47" i="7"/>
  <c r="F47" i="7"/>
  <c r="G47" i="7"/>
  <c r="H47" i="7"/>
  <c r="I47" i="7"/>
  <c r="J47" i="7"/>
  <c r="K47" i="7"/>
  <c r="L47" i="7"/>
  <c r="M47" i="7"/>
  <c r="N47" i="7"/>
  <c r="O47" i="7"/>
  <c r="P47" i="7"/>
  <c r="D48" i="7"/>
  <c r="E48" i="7"/>
  <c r="F48" i="7"/>
  <c r="G48" i="7"/>
  <c r="H48" i="7"/>
  <c r="I48" i="7"/>
  <c r="J48" i="7"/>
  <c r="K48" i="7"/>
  <c r="L48" i="7"/>
  <c r="M48" i="7"/>
  <c r="N48" i="7"/>
  <c r="O48" i="7"/>
  <c r="P48" i="7"/>
  <c r="D49" i="7"/>
  <c r="E49" i="7"/>
  <c r="F49" i="7"/>
  <c r="G49" i="7"/>
  <c r="H49" i="7"/>
  <c r="I49" i="7"/>
  <c r="J49" i="7"/>
  <c r="K49" i="7"/>
  <c r="L49" i="7"/>
  <c r="M49" i="7"/>
  <c r="N49" i="7"/>
  <c r="O49" i="7"/>
  <c r="P49" i="7"/>
  <c r="D50" i="7"/>
  <c r="E50" i="7"/>
  <c r="F50" i="7"/>
  <c r="G50" i="7"/>
  <c r="H50" i="7"/>
  <c r="I50" i="7"/>
  <c r="J50" i="7"/>
  <c r="K50" i="7"/>
  <c r="L50" i="7"/>
  <c r="M50" i="7"/>
  <c r="N50" i="7"/>
  <c r="O50" i="7"/>
  <c r="P50" i="7"/>
  <c r="D51" i="7"/>
  <c r="E51" i="7"/>
  <c r="F51" i="7"/>
  <c r="G51" i="7"/>
  <c r="H51" i="7"/>
  <c r="I51" i="7"/>
  <c r="J51" i="7"/>
  <c r="K51" i="7"/>
  <c r="L51" i="7"/>
  <c r="M51" i="7"/>
  <c r="N51" i="7"/>
  <c r="O51" i="7"/>
  <c r="P51" i="7"/>
  <c r="D52" i="7"/>
  <c r="E52" i="7"/>
  <c r="F52" i="7"/>
  <c r="G52" i="7"/>
  <c r="H52" i="7"/>
  <c r="I52" i="7"/>
  <c r="J52" i="7"/>
  <c r="K52" i="7"/>
  <c r="L52" i="7"/>
  <c r="M52" i="7"/>
  <c r="N52" i="7"/>
  <c r="O52" i="7"/>
  <c r="P52" i="7"/>
  <c r="D53" i="7"/>
  <c r="E53" i="7"/>
  <c r="F53" i="7"/>
  <c r="G53" i="7"/>
  <c r="H53" i="7"/>
  <c r="I53" i="7"/>
  <c r="J53" i="7"/>
  <c r="K53" i="7"/>
  <c r="L53" i="7"/>
  <c r="M53" i="7"/>
  <c r="N53" i="7"/>
  <c r="O53" i="7"/>
  <c r="P53" i="7"/>
  <c r="D54" i="7"/>
  <c r="E54" i="7"/>
  <c r="F54" i="7"/>
  <c r="G54" i="7"/>
  <c r="H54" i="7"/>
  <c r="I54" i="7"/>
  <c r="J54" i="7"/>
  <c r="K54" i="7"/>
  <c r="L54" i="7"/>
  <c r="M54" i="7"/>
  <c r="N54" i="7"/>
  <c r="O54" i="7"/>
  <c r="P54" i="7"/>
  <c r="D55" i="7"/>
  <c r="E55" i="7"/>
  <c r="F55" i="7"/>
  <c r="G55" i="7"/>
  <c r="H55" i="7"/>
  <c r="I55" i="7"/>
  <c r="J55" i="7"/>
  <c r="K55" i="7"/>
  <c r="L55" i="7"/>
  <c r="M55" i="7"/>
  <c r="N55" i="7"/>
  <c r="O55" i="7"/>
  <c r="P55" i="7"/>
  <c r="D56" i="7"/>
  <c r="E56" i="7"/>
  <c r="F56" i="7"/>
  <c r="G56" i="7"/>
  <c r="H56" i="7"/>
  <c r="I56" i="7"/>
  <c r="J56" i="7"/>
  <c r="K56" i="7"/>
  <c r="L56" i="7"/>
  <c r="M56" i="7"/>
  <c r="N56" i="7"/>
  <c r="O56" i="7"/>
  <c r="P56" i="7"/>
  <c r="D57" i="7"/>
  <c r="E57" i="7"/>
  <c r="F57" i="7"/>
  <c r="G57" i="7"/>
  <c r="H57" i="7"/>
  <c r="I57" i="7"/>
  <c r="J57" i="7"/>
  <c r="K57" i="7"/>
  <c r="L57" i="7"/>
  <c r="M57" i="7"/>
  <c r="N57" i="7"/>
  <c r="O57" i="7"/>
  <c r="P57" i="7"/>
  <c r="D58" i="7"/>
  <c r="E58" i="7"/>
  <c r="F58" i="7"/>
  <c r="G58" i="7"/>
  <c r="H58" i="7"/>
  <c r="I58" i="7"/>
  <c r="J58" i="7"/>
  <c r="K58" i="7"/>
  <c r="L58" i="7"/>
  <c r="M58" i="7"/>
  <c r="N58" i="7"/>
  <c r="O58" i="7"/>
  <c r="P58" i="7"/>
  <c r="D59" i="7"/>
  <c r="E59" i="7"/>
  <c r="F59" i="7"/>
  <c r="G59" i="7"/>
  <c r="H59" i="7"/>
  <c r="I59" i="7"/>
  <c r="J59" i="7"/>
  <c r="K59" i="7"/>
  <c r="L59" i="7"/>
  <c r="M59" i="7"/>
  <c r="N59" i="7"/>
  <c r="O59" i="7"/>
  <c r="P59" i="7"/>
  <c r="D60" i="7"/>
  <c r="E60" i="7"/>
  <c r="F60" i="7"/>
  <c r="G60" i="7"/>
  <c r="H60" i="7"/>
  <c r="I60" i="7"/>
  <c r="J60" i="7"/>
  <c r="K60" i="7"/>
  <c r="L60" i="7"/>
  <c r="M60" i="7"/>
  <c r="N60" i="7"/>
  <c r="O60" i="7"/>
  <c r="P60" i="7"/>
  <c r="D61" i="7"/>
  <c r="E61" i="7"/>
  <c r="F61" i="7"/>
  <c r="G61" i="7"/>
  <c r="H61" i="7"/>
  <c r="I61" i="7"/>
  <c r="J61" i="7"/>
  <c r="K61" i="7"/>
  <c r="L61" i="7"/>
  <c r="M61" i="7"/>
  <c r="N61" i="7"/>
  <c r="O61" i="7"/>
  <c r="P61" i="7"/>
  <c r="D62" i="7"/>
  <c r="E62" i="7"/>
  <c r="F62" i="7"/>
  <c r="G62" i="7"/>
  <c r="H62" i="7"/>
  <c r="I62" i="7"/>
  <c r="J62" i="7"/>
  <c r="K62" i="7"/>
  <c r="L62" i="7"/>
  <c r="M62" i="7"/>
  <c r="N62" i="7"/>
  <c r="O62" i="7"/>
  <c r="P62" i="7"/>
  <c r="D63" i="7"/>
  <c r="E63" i="7"/>
  <c r="F63" i="7"/>
  <c r="G63" i="7"/>
  <c r="H63" i="7"/>
  <c r="I63" i="7"/>
  <c r="J63" i="7"/>
  <c r="K63" i="7"/>
  <c r="L63" i="7"/>
  <c r="M63" i="7"/>
  <c r="N63" i="7"/>
  <c r="O63" i="7"/>
  <c r="P63" i="7"/>
  <c r="D64" i="7"/>
  <c r="E64" i="7"/>
  <c r="F64" i="7"/>
  <c r="G64" i="7"/>
  <c r="H64" i="7"/>
  <c r="I64" i="7"/>
  <c r="J64" i="7"/>
  <c r="K64" i="7"/>
  <c r="L64" i="7"/>
  <c r="M64" i="7"/>
  <c r="N64" i="7"/>
  <c r="O64" i="7"/>
  <c r="P64" i="7"/>
  <c r="D65" i="7"/>
  <c r="E65" i="7"/>
  <c r="F65" i="7"/>
  <c r="G65" i="7"/>
  <c r="H65" i="7"/>
  <c r="I65" i="7"/>
  <c r="J65" i="7"/>
  <c r="K65" i="7"/>
  <c r="L65" i="7"/>
  <c r="M65" i="7"/>
  <c r="N65" i="7"/>
  <c r="O65" i="7"/>
  <c r="P65" i="7"/>
  <c r="D66" i="7"/>
  <c r="E66" i="7"/>
  <c r="F66" i="7"/>
  <c r="G66" i="7"/>
  <c r="H66" i="7"/>
  <c r="I66" i="7"/>
  <c r="J66" i="7"/>
  <c r="K66" i="7"/>
  <c r="L66" i="7"/>
  <c r="M66" i="7"/>
  <c r="N66" i="7"/>
  <c r="O66" i="7"/>
  <c r="P66" i="7"/>
  <c r="D67" i="7"/>
  <c r="E67" i="7"/>
  <c r="F67" i="7"/>
  <c r="G67" i="7"/>
  <c r="H67" i="7"/>
  <c r="I67" i="7"/>
  <c r="J67" i="7"/>
  <c r="K67" i="7"/>
  <c r="L67" i="7"/>
  <c r="M67" i="7"/>
  <c r="N67" i="7"/>
  <c r="O67" i="7"/>
  <c r="P67" i="7"/>
  <c r="D68" i="7"/>
  <c r="E68" i="7"/>
  <c r="F68" i="7"/>
  <c r="G68" i="7"/>
  <c r="H68" i="7"/>
  <c r="I68" i="7"/>
  <c r="J68" i="7"/>
  <c r="K68" i="7"/>
  <c r="L68" i="7"/>
  <c r="M68" i="7"/>
  <c r="N68" i="7"/>
  <c r="O68" i="7"/>
  <c r="P68" i="7"/>
  <c r="D69" i="7"/>
  <c r="E69" i="7"/>
  <c r="F69" i="7"/>
  <c r="G69" i="7"/>
  <c r="H69" i="7"/>
  <c r="I69" i="7"/>
  <c r="J69" i="7"/>
  <c r="K69" i="7"/>
  <c r="L69" i="7"/>
  <c r="M69" i="7"/>
  <c r="N69" i="7"/>
  <c r="O69" i="7"/>
  <c r="P69" i="7"/>
  <c r="D70" i="7"/>
  <c r="E70" i="7"/>
  <c r="F70" i="7"/>
  <c r="G70" i="7"/>
  <c r="H70" i="7"/>
  <c r="I70" i="7"/>
  <c r="J70" i="7"/>
  <c r="K70" i="7"/>
  <c r="L70" i="7"/>
  <c r="M70" i="7"/>
  <c r="N70" i="7"/>
  <c r="O70" i="7"/>
  <c r="P70" i="7"/>
  <c r="D71" i="7"/>
  <c r="E71" i="7"/>
  <c r="F71" i="7"/>
  <c r="G71" i="7"/>
  <c r="H71" i="7"/>
  <c r="I71" i="7"/>
  <c r="J71" i="7"/>
  <c r="K71" i="7"/>
  <c r="L71" i="7"/>
  <c r="M71" i="7"/>
  <c r="N71" i="7"/>
  <c r="O71" i="7"/>
  <c r="P71" i="7"/>
  <c r="D72" i="7"/>
  <c r="E72" i="7"/>
  <c r="F72" i="7"/>
  <c r="G72" i="7"/>
  <c r="H72" i="7"/>
  <c r="I72" i="7"/>
  <c r="J72" i="7"/>
  <c r="K72" i="7"/>
  <c r="L72" i="7"/>
  <c r="M72" i="7"/>
  <c r="N72" i="7"/>
  <c r="O72" i="7"/>
  <c r="P72" i="7"/>
  <c r="D73" i="7"/>
  <c r="E73" i="7"/>
  <c r="F73" i="7"/>
  <c r="G73" i="7"/>
  <c r="H73" i="7"/>
  <c r="I73" i="7"/>
  <c r="J73" i="7"/>
  <c r="K73" i="7"/>
  <c r="L73" i="7"/>
  <c r="M73" i="7"/>
  <c r="N73" i="7"/>
  <c r="O73" i="7"/>
  <c r="P73" i="7"/>
  <c r="D74" i="7"/>
  <c r="E74" i="7"/>
  <c r="F74" i="7"/>
  <c r="G74" i="7"/>
  <c r="H74" i="7"/>
  <c r="I74" i="7"/>
  <c r="J74" i="7"/>
  <c r="K74" i="7"/>
  <c r="L74" i="7"/>
  <c r="M74" i="7"/>
  <c r="N74" i="7"/>
  <c r="O74" i="7"/>
  <c r="P74" i="7"/>
  <c r="D75" i="7"/>
  <c r="E75" i="7"/>
  <c r="F75" i="7"/>
  <c r="G75" i="7"/>
  <c r="H75" i="7"/>
  <c r="I75" i="7"/>
  <c r="J75" i="7"/>
  <c r="K75" i="7"/>
  <c r="L75" i="7"/>
  <c r="M75" i="7"/>
  <c r="N75" i="7"/>
  <c r="O75" i="7"/>
  <c r="P75" i="7"/>
  <c r="D76" i="7"/>
  <c r="E76" i="7"/>
  <c r="F76" i="7"/>
  <c r="G76" i="7"/>
  <c r="H76" i="7"/>
  <c r="I76" i="7"/>
  <c r="J76" i="7"/>
  <c r="K76" i="7"/>
  <c r="L76" i="7"/>
  <c r="M76" i="7"/>
  <c r="N76" i="7"/>
  <c r="O76" i="7"/>
  <c r="P76" i="7"/>
  <c r="D77" i="7"/>
  <c r="E77" i="7"/>
  <c r="F77" i="7"/>
  <c r="G77" i="7"/>
  <c r="H77" i="7"/>
  <c r="I77" i="7"/>
  <c r="J77" i="7"/>
  <c r="K77" i="7"/>
  <c r="L77" i="7"/>
  <c r="M77" i="7"/>
  <c r="N77" i="7"/>
  <c r="O77" i="7"/>
  <c r="P77" i="7"/>
  <c r="D78" i="7"/>
  <c r="E78" i="7"/>
  <c r="F78" i="7"/>
  <c r="G78" i="7"/>
  <c r="H78" i="7"/>
  <c r="I78" i="7"/>
  <c r="J78" i="7"/>
  <c r="K78" i="7"/>
  <c r="L78" i="7"/>
  <c r="M78" i="7"/>
  <c r="N78" i="7"/>
  <c r="O78" i="7"/>
  <c r="P78" i="7"/>
  <c r="D79" i="7"/>
  <c r="E79" i="7"/>
  <c r="F79" i="7"/>
  <c r="G79" i="7"/>
  <c r="H79" i="7"/>
  <c r="I79" i="7"/>
  <c r="J79" i="7"/>
  <c r="K79" i="7"/>
  <c r="L79" i="7"/>
  <c r="M79" i="7"/>
  <c r="N79" i="7"/>
  <c r="O79" i="7"/>
  <c r="P79" i="7"/>
  <c r="D80" i="7"/>
  <c r="E80" i="7"/>
  <c r="F80" i="7"/>
  <c r="G80" i="7"/>
  <c r="H80" i="7"/>
  <c r="I80" i="7"/>
  <c r="J80" i="7"/>
  <c r="K80" i="7"/>
  <c r="L80" i="7"/>
  <c r="M80" i="7"/>
  <c r="N80" i="7"/>
  <c r="O80" i="7"/>
  <c r="P80" i="7"/>
  <c r="D81" i="7"/>
  <c r="E81" i="7"/>
  <c r="F81" i="7"/>
  <c r="G81" i="7"/>
  <c r="H81" i="7"/>
  <c r="I81" i="7"/>
  <c r="J81" i="7"/>
  <c r="K81" i="7"/>
  <c r="L81" i="7"/>
  <c r="M81" i="7"/>
  <c r="N81" i="7"/>
  <c r="O81" i="7"/>
  <c r="P81" i="7"/>
  <c r="D82" i="7"/>
  <c r="E82" i="7"/>
  <c r="F82" i="7"/>
  <c r="G82" i="7"/>
  <c r="H82" i="7"/>
  <c r="I82" i="7"/>
  <c r="J82" i="7"/>
  <c r="K82" i="7"/>
  <c r="L82" i="7"/>
  <c r="M82" i="7"/>
  <c r="N82" i="7"/>
  <c r="O82" i="7"/>
  <c r="P82" i="7"/>
  <c r="D83" i="7"/>
  <c r="E83" i="7"/>
  <c r="F83" i="7"/>
  <c r="G83" i="7"/>
  <c r="H83" i="7"/>
  <c r="I83" i="7"/>
  <c r="J83" i="7"/>
  <c r="K83" i="7"/>
  <c r="L83" i="7"/>
  <c r="M83" i="7"/>
  <c r="N83" i="7"/>
  <c r="O83" i="7"/>
  <c r="P83" i="7"/>
  <c r="D84" i="7"/>
  <c r="E84" i="7"/>
  <c r="F84" i="7"/>
  <c r="G84" i="7"/>
  <c r="H84" i="7"/>
  <c r="I84" i="7"/>
  <c r="J84" i="7"/>
  <c r="K84" i="7"/>
  <c r="L84" i="7"/>
  <c r="M84" i="7"/>
  <c r="N84" i="7"/>
  <c r="O84" i="7"/>
  <c r="P84" i="7"/>
  <c r="D85" i="7"/>
  <c r="E85" i="7"/>
  <c r="F85" i="7"/>
  <c r="G85" i="7"/>
  <c r="H85" i="7"/>
  <c r="I85" i="7"/>
  <c r="J85" i="7"/>
  <c r="K85" i="7"/>
  <c r="L85" i="7"/>
  <c r="M85" i="7"/>
  <c r="N85" i="7"/>
  <c r="O85" i="7"/>
  <c r="P85" i="7"/>
  <c r="D86" i="7"/>
  <c r="E86" i="7"/>
  <c r="F86" i="7"/>
  <c r="G86" i="7"/>
  <c r="H86" i="7"/>
  <c r="I86" i="7"/>
  <c r="J86" i="7"/>
  <c r="K86" i="7"/>
  <c r="L86" i="7"/>
  <c r="M86" i="7"/>
  <c r="N86" i="7"/>
  <c r="O86" i="7"/>
  <c r="P86" i="7"/>
  <c r="D87" i="7"/>
  <c r="E87" i="7"/>
  <c r="F87" i="7"/>
  <c r="G87" i="7"/>
  <c r="H87" i="7"/>
  <c r="I87" i="7"/>
  <c r="J87" i="7"/>
  <c r="K87" i="7"/>
  <c r="L87" i="7"/>
  <c r="M87" i="7"/>
  <c r="N87" i="7"/>
  <c r="O87" i="7"/>
  <c r="P87" i="7"/>
  <c r="D88" i="7"/>
  <c r="E88" i="7"/>
  <c r="F88" i="7"/>
  <c r="G88" i="7"/>
  <c r="H88" i="7"/>
  <c r="I88" i="7"/>
  <c r="J88" i="7"/>
  <c r="K88" i="7"/>
  <c r="L88" i="7"/>
  <c r="M88" i="7"/>
  <c r="N88" i="7"/>
  <c r="O88" i="7"/>
  <c r="P88" i="7"/>
  <c r="D89" i="7"/>
  <c r="E89" i="7"/>
  <c r="F89" i="7"/>
  <c r="G89" i="7"/>
  <c r="H89" i="7"/>
  <c r="I89" i="7"/>
  <c r="J89" i="7"/>
  <c r="K89" i="7"/>
  <c r="L89" i="7"/>
  <c r="M89" i="7"/>
  <c r="N89" i="7"/>
  <c r="O89" i="7"/>
  <c r="P89" i="7"/>
  <c r="D90" i="7"/>
  <c r="E90" i="7"/>
  <c r="F90" i="7"/>
  <c r="G90" i="7"/>
  <c r="H90" i="7"/>
  <c r="I90" i="7"/>
  <c r="J90" i="7"/>
  <c r="K90" i="7"/>
  <c r="L90" i="7"/>
  <c r="M90" i="7"/>
  <c r="N90" i="7"/>
  <c r="O90" i="7"/>
  <c r="P90" i="7"/>
  <c r="D91" i="7"/>
  <c r="E91" i="7"/>
  <c r="F91" i="7"/>
  <c r="G91" i="7"/>
  <c r="H91" i="7"/>
  <c r="I91" i="7"/>
  <c r="J91" i="7"/>
  <c r="K91" i="7"/>
  <c r="L91" i="7"/>
  <c r="M91" i="7"/>
  <c r="N91" i="7"/>
  <c r="O91" i="7"/>
  <c r="P91" i="7"/>
  <c r="D92" i="7"/>
  <c r="E92" i="7"/>
  <c r="F92" i="7"/>
  <c r="G92" i="7"/>
  <c r="H92" i="7"/>
  <c r="I92" i="7"/>
  <c r="J92" i="7"/>
  <c r="K92" i="7"/>
  <c r="L92" i="7"/>
  <c r="M92" i="7"/>
  <c r="N92" i="7"/>
  <c r="O92" i="7"/>
  <c r="P92" i="7"/>
  <c r="D93" i="7"/>
  <c r="E93" i="7"/>
  <c r="F93" i="7"/>
  <c r="G93" i="7"/>
  <c r="H93" i="7"/>
  <c r="I93" i="7"/>
  <c r="J93" i="7"/>
  <c r="K93" i="7"/>
  <c r="L93" i="7"/>
  <c r="M93" i="7"/>
  <c r="N93" i="7"/>
  <c r="O93" i="7"/>
  <c r="P93" i="7"/>
  <c r="D94" i="7"/>
  <c r="E94" i="7"/>
  <c r="F94" i="7"/>
  <c r="G94" i="7"/>
  <c r="H94" i="7"/>
  <c r="I94" i="7"/>
  <c r="J94" i="7"/>
  <c r="K94" i="7"/>
  <c r="L94" i="7"/>
  <c r="M94" i="7"/>
  <c r="N94" i="7"/>
  <c r="O94" i="7"/>
  <c r="P94" i="7"/>
  <c r="D95" i="7"/>
  <c r="E95" i="7"/>
  <c r="F95" i="7"/>
  <c r="G95" i="7"/>
  <c r="H95" i="7"/>
  <c r="I95" i="7"/>
  <c r="J95" i="7"/>
  <c r="K95" i="7"/>
  <c r="L95" i="7"/>
  <c r="M95" i="7"/>
  <c r="N95" i="7"/>
  <c r="O95" i="7"/>
  <c r="P95" i="7"/>
  <c r="D96" i="7"/>
  <c r="E96" i="7"/>
  <c r="F96" i="7"/>
  <c r="G96" i="7"/>
  <c r="H96" i="7"/>
  <c r="I96" i="7"/>
  <c r="J96" i="7"/>
  <c r="K96" i="7"/>
  <c r="L96" i="7"/>
  <c r="M96" i="7"/>
  <c r="N96" i="7"/>
  <c r="O96" i="7"/>
  <c r="P96" i="7"/>
  <c r="D97" i="7"/>
  <c r="E97" i="7"/>
  <c r="F97" i="7"/>
  <c r="G97" i="7"/>
  <c r="H97" i="7"/>
  <c r="I97" i="7"/>
  <c r="J97" i="7"/>
  <c r="K97" i="7"/>
  <c r="L97" i="7"/>
  <c r="M97" i="7"/>
  <c r="N97" i="7"/>
  <c r="O97" i="7"/>
  <c r="P97" i="7"/>
  <c r="D98" i="7"/>
  <c r="E98" i="7"/>
  <c r="F98" i="7"/>
  <c r="G98" i="7"/>
  <c r="H98" i="7"/>
  <c r="I98" i="7"/>
  <c r="J98" i="7"/>
  <c r="K98" i="7"/>
  <c r="L98" i="7"/>
  <c r="M98" i="7"/>
  <c r="N98" i="7"/>
  <c r="O98" i="7"/>
  <c r="P98" i="7"/>
  <c r="D99" i="7"/>
  <c r="E99" i="7"/>
  <c r="F99" i="7"/>
  <c r="G99" i="7"/>
  <c r="H99" i="7"/>
  <c r="I99" i="7"/>
  <c r="J99" i="7"/>
  <c r="K99" i="7"/>
  <c r="L99" i="7"/>
  <c r="M99" i="7"/>
  <c r="N99" i="7"/>
  <c r="O99" i="7"/>
  <c r="P99" i="7"/>
  <c r="D100" i="7"/>
  <c r="E100" i="7"/>
  <c r="F100" i="7"/>
  <c r="G100" i="7"/>
  <c r="H100" i="7"/>
  <c r="I100" i="7"/>
  <c r="J100" i="7"/>
  <c r="K100" i="7"/>
  <c r="L100" i="7"/>
  <c r="M100" i="7"/>
  <c r="N100" i="7"/>
  <c r="O100" i="7"/>
  <c r="P100" i="7"/>
  <c r="D101" i="7"/>
  <c r="E101" i="7"/>
  <c r="F101" i="7"/>
  <c r="G101" i="7"/>
  <c r="H101" i="7"/>
  <c r="I101" i="7"/>
  <c r="J101" i="7"/>
  <c r="K101" i="7"/>
  <c r="L101" i="7"/>
  <c r="M101" i="7"/>
  <c r="N101" i="7"/>
  <c r="O101" i="7"/>
  <c r="P101" i="7"/>
  <c r="D102" i="7"/>
  <c r="E102" i="7"/>
  <c r="F102" i="7"/>
  <c r="G102" i="7"/>
  <c r="H102" i="7"/>
  <c r="I102" i="7"/>
  <c r="J102" i="7"/>
  <c r="K102" i="7"/>
  <c r="L102" i="7"/>
  <c r="M102" i="7"/>
  <c r="N102" i="7"/>
  <c r="O102" i="7"/>
  <c r="P102" i="7"/>
  <c r="D103" i="7"/>
  <c r="E103" i="7"/>
  <c r="F103" i="7"/>
  <c r="G103" i="7"/>
  <c r="H103" i="7"/>
  <c r="I103" i="7"/>
  <c r="J103" i="7"/>
  <c r="K103" i="7"/>
  <c r="L103" i="7"/>
  <c r="M103" i="7"/>
  <c r="N103" i="7"/>
  <c r="O103" i="7"/>
  <c r="P103" i="7"/>
  <c r="D104" i="7"/>
  <c r="E104" i="7"/>
  <c r="F104" i="7"/>
  <c r="G104" i="7"/>
  <c r="H104" i="7"/>
  <c r="I104" i="7"/>
  <c r="J104" i="7"/>
  <c r="K104" i="7"/>
  <c r="L104" i="7"/>
  <c r="M104" i="7"/>
  <c r="N104" i="7"/>
  <c r="O104" i="7"/>
  <c r="P104" i="7"/>
  <c r="D105" i="7"/>
  <c r="E105" i="7"/>
  <c r="F105" i="7"/>
  <c r="G105" i="7"/>
  <c r="H105" i="7"/>
  <c r="I105" i="7"/>
  <c r="J105" i="7"/>
  <c r="K105" i="7"/>
  <c r="L105" i="7"/>
  <c r="M105" i="7"/>
  <c r="N105" i="7"/>
  <c r="O105" i="7"/>
  <c r="P105" i="7"/>
  <c r="D106" i="7"/>
  <c r="E106" i="7"/>
  <c r="F106" i="7"/>
  <c r="G106" i="7"/>
  <c r="H106" i="7"/>
  <c r="I106" i="7"/>
  <c r="J106" i="7"/>
  <c r="K106" i="7"/>
  <c r="L106" i="7"/>
  <c r="M106" i="7"/>
  <c r="N106" i="7"/>
  <c r="O106" i="7"/>
  <c r="P106" i="7"/>
  <c r="D107" i="7"/>
  <c r="E107" i="7"/>
  <c r="F107" i="7"/>
  <c r="G107" i="7"/>
  <c r="H107" i="7"/>
  <c r="I107" i="7"/>
  <c r="J107" i="7"/>
  <c r="K107" i="7"/>
  <c r="L107" i="7"/>
  <c r="M107" i="7"/>
  <c r="N107" i="7"/>
  <c r="O107" i="7"/>
  <c r="P107" i="7"/>
  <c r="D108" i="7"/>
  <c r="E108" i="7"/>
  <c r="F108" i="7"/>
  <c r="G108" i="7"/>
  <c r="H108" i="7"/>
  <c r="I108" i="7"/>
  <c r="J108" i="7"/>
  <c r="K108" i="7"/>
  <c r="L108" i="7"/>
  <c r="M108" i="7"/>
  <c r="N108" i="7"/>
  <c r="O108" i="7"/>
  <c r="P108" i="7"/>
  <c r="D109" i="7"/>
  <c r="E109" i="7"/>
  <c r="F109" i="7"/>
  <c r="G109" i="7"/>
  <c r="H109" i="7"/>
  <c r="I109" i="7"/>
  <c r="J109" i="7"/>
  <c r="K109" i="7"/>
  <c r="L109" i="7"/>
  <c r="M109" i="7"/>
  <c r="N109" i="7"/>
  <c r="O109" i="7"/>
  <c r="P109" i="7"/>
  <c r="D110" i="7"/>
  <c r="E110" i="7"/>
  <c r="F110" i="7"/>
  <c r="G110" i="7"/>
  <c r="H110" i="7"/>
  <c r="I110" i="7"/>
  <c r="J110" i="7"/>
  <c r="K110" i="7"/>
  <c r="L110" i="7"/>
  <c r="M110" i="7"/>
  <c r="N110" i="7"/>
  <c r="O110" i="7"/>
  <c r="P110" i="7"/>
  <c r="D111" i="7"/>
  <c r="E111" i="7"/>
  <c r="F111" i="7"/>
  <c r="G111" i="7"/>
  <c r="H111" i="7"/>
  <c r="I111" i="7"/>
  <c r="J111" i="7"/>
  <c r="K111" i="7"/>
  <c r="L111" i="7"/>
  <c r="M111" i="7"/>
  <c r="N111" i="7"/>
  <c r="O111" i="7"/>
  <c r="P111" i="7"/>
  <c r="D112" i="7"/>
  <c r="E112" i="7"/>
  <c r="F112" i="7"/>
  <c r="G112" i="7"/>
  <c r="H112" i="7"/>
  <c r="I112" i="7"/>
  <c r="J112" i="7"/>
  <c r="K112" i="7"/>
  <c r="L112" i="7"/>
  <c r="M112" i="7"/>
  <c r="N112" i="7"/>
  <c r="O112" i="7"/>
  <c r="P112" i="7"/>
  <c r="D113" i="7"/>
  <c r="E113" i="7"/>
  <c r="F113" i="7"/>
  <c r="G113" i="7"/>
  <c r="H113" i="7"/>
  <c r="I113" i="7"/>
  <c r="J113" i="7"/>
  <c r="K113" i="7"/>
  <c r="L113" i="7"/>
  <c r="M113" i="7"/>
  <c r="N113" i="7"/>
  <c r="O113" i="7"/>
  <c r="P113" i="7"/>
  <c r="D114" i="7"/>
  <c r="E114" i="7"/>
  <c r="F114" i="7"/>
  <c r="G114" i="7"/>
  <c r="H114" i="7"/>
  <c r="I114" i="7"/>
  <c r="J114" i="7"/>
  <c r="K114" i="7"/>
  <c r="L114" i="7"/>
  <c r="M114" i="7"/>
  <c r="N114" i="7"/>
  <c r="O114" i="7"/>
  <c r="P114" i="7"/>
  <c r="D115" i="7"/>
  <c r="E115" i="7"/>
  <c r="F115" i="7"/>
  <c r="G115" i="7"/>
  <c r="H115" i="7"/>
  <c r="I115" i="7"/>
  <c r="J115" i="7"/>
  <c r="K115" i="7"/>
  <c r="L115" i="7"/>
  <c r="M115" i="7"/>
  <c r="N115" i="7"/>
  <c r="O115" i="7"/>
  <c r="P115" i="7"/>
  <c r="D116" i="7"/>
  <c r="E116" i="7"/>
  <c r="F116" i="7"/>
  <c r="G116" i="7"/>
  <c r="H116" i="7"/>
  <c r="I116" i="7"/>
  <c r="J116" i="7"/>
  <c r="K116" i="7"/>
  <c r="L116" i="7"/>
  <c r="M116" i="7"/>
  <c r="N116" i="7"/>
  <c r="O116" i="7"/>
  <c r="P116" i="7"/>
  <c r="D117" i="7"/>
  <c r="E117" i="7"/>
  <c r="F117" i="7"/>
  <c r="G117" i="7"/>
  <c r="H117" i="7"/>
  <c r="I117" i="7"/>
  <c r="J117" i="7"/>
  <c r="K117" i="7"/>
  <c r="L117" i="7"/>
  <c r="M117" i="7"/>
  <c r="N117" i="7"/>
  <c r="O117" i="7"/>
  <c r="P117" i="7"/>
  <c r="D118" i="7"/>
  <c r="E118" i="7"/>
  <c r="F118" i="7"/>
  <c r="G118" i="7"/>
  <c r="H118" i="7"/>
  <c r="I118" i="7"/>
  <c r="J118" i="7"/>
  <c r="K118" i="7"/>
  <c r="L118" i="7"/>
  <c r="M118" i="7"/>
  <c r="N118" i="7"/>
  <c r="O118" i="7"/>
  <c r="P118" i="7"/>
  <c r="D119" i="7"/>
  <c r="E119" i="7"/>
  <c r="F119" i="7"/>
  <c r="G119" i="7"/>
  <c r="H119" i="7"/>
  <c r="I119" i="7"/>
  <c r="J119" i="7"/>
  <c r="K119" i="7"/>
  <c r="L119" i="7"/>
  <c r="M119" i="7"/>
  <c r="N119" i="7"/>
  <c r="O119" i="7"/>
  <c r="P119" i="7"/>
  <c r="D120" i="7"/>
  <c r="E120" i="7"/>
  <c r="F120" i="7"/>
  <c r="G120" i="7"/>
  <c r="H120" i="7"/>
  <c r="I120" i="7"/>
  <c r="J120" i="7"/>
  <c r="K120" i="7"/>
  <c r="L120" i="7"/>
  <c r="M120" i="7"/>
  <c r="N120" i="7"/>
  <c r="O120" i="7"/>
  <c r="P120" i="7"/>
  <c r="D121" i="7"/>
  <c r="E121" i="7"/>
  <c r="F121" i="7"/>
  <c r="G121" i="7"/>
  <c r="H121" i="7"/>
  <c r="I121" i="7"/>
  <c r="J121" i="7"/>
  <c r="K121" i="7"/>
  <c r="L121" i="7"/>
  <c r="M121" i="7"/>
  <c r="N121" i="7"/>
  <c r="O121" i="7"/>
  <c r="P121" i="7"/>
  <c r="D122" i="7"/>
  <c r="E122" i="7"/>
  <c r="F122" i="7"/>
  <c r="G122" i="7"/>
  <c r="H122" i="7"/>
  <c r="I122" i="7"/>
  <c r="J122" i="7"/>
  <c r="K122" i="7"/>
  <c r="L122" i="7"/>
  <c r="M122" i="7"/>
  <c r="N122" i="7"/>
  <c r="O122" i="7"/>
  <c r="P122" i="7"/>
  <c r="D123" i="7"/>
  <c r="E123" i="7"/>
  <c r="F123" i="7"/>
  <c r="G123" i="7"/>
  <c r="H123" i="7"/>
  <c r="I123" i="7"/>
  <c r="J123" i="7"/>
  <c r="K123" i="7"/>
  <c r="L123" i="7"/>
  <c r="M123" i="7"/>
  <c r="N123" i="7"/>
  <c r="O123" i="7"/>
  <c r="P123" i="7"/>
  <c r="D124" i="7"/>
  <c r="E124" i="7"/>
  <c r="F124" i="7"/>
  <c r="G124" i="7"/>
  <c r="H124" i="7"/>
  <c r="I124" i="7"/>
  <c r="J124" i="7"/>
  <c r="K124" i="7"/>
  <c r="L124" i="7"/>
  <c r="M124" i="7"/>
  <c r="N124" i="7"/>
  <c r="O124" i="7"/>
  <c r="P124" i="7"/>
  <c r="D125" i="7"/>
  <c r="E125" i="7"/>
  <c r="F125" i="7"/>
  <c r="G125" i="7"/>
  <c r="H125" i="7"/>
  <c r="I125" i="7"/>
  <c r="J125" i="7"/>
  <c r="K125" i="7"/>
  <c r="L125" i="7"/>
  <c r="M125" i="7"/>
  <c r="N125" i="7"/>
  <c r="O125" i="7"/>
  <c r="P125" i="7"/>
  <c r="D126" i="7"/>
  <c r="E126" i="7"/>
  <c r="F126" i="7"/>
  <c r="G126" i="7"/>
  <c r="H126" i="7"/>
  <c r="I126" i="7"/>
  <c r="J126" i="7"/>
  <c r="K126" i="7"/>
  <c r="L126" i="7"/>
  <c r="M126" i="7"/>
  <c r="N126" i="7"/>
  <c r="O126" i="7"/>
  <c r="P126" i="7"/>
  <c r="D127" i="7"/>
  <c r="E127" i="7"/>
  <c r="F127" i="7"/>
  <c r="G127" i="7"/>
  <c r="H127" i="7"/>
  <c r="I127" i="7"/>
  <c r="J127" i="7"/>
  <c r="K127" i="7"/>
  <c r="L127" i="7"/>
  <c r="M127" i="7"/>
  <c r="N127" i="7"/>
  <c r="O127" i="7"/>
  <c r="P127" i="7"/>
  <c r="D128" i="7"/>
  <c r="E128" i="7"/>
  <c r="F128" i="7"/>
  <c r="G128" i="7"/>
  <c r="H128" i="7"/>
  <c r="I128" i="7"/>
  <c r="J128" i="7"/>
  <c r="K128" i="7"/>
  <c r="L128" i="7"/>
  <c r="M128" i="7"/>
  <c r="N128" i="7"/>
  <c r="O128" i="7"/>
  <c r="P128" i="7"/>
  <c r="D129" i="7"/>
  <c r="E129" i="7"/>
  <c r="F129" i="7"/>
  <c r="G129" i="7"/>
  <c r="H129" i="7"/>
  <c r="I129" i="7"/>
  <c r="J129" i="7"/>
  <c r="K129" i="7"/>
  <c r="L129" i="7"/>
  <c r="M129" i="7"/>
  <c r="N129" i="7"/>
  <c r="O129" i="7"/>
  <c r="P129" i="7"/>
  <c r="D130" i="7"/>
  <c r="E130" i="7"/>
  <c r="F130" i="7"/>
  <c r="G130" i="7"/>
  <c r="H130" i="7"/>
  <c r="I130" i="7"/>
  <c r="J130" i="7"/>
  <c r="K130" i="7"/>
  <c r="L130" i="7"/>
  <c r="M130" i="7"/>
  <c r="N130" i="7"/>
  <c r="O130" i="7"/>
  <c r="P130" i="7"/>
  <c r="D131" i="7"/>
  <c r="E131" i="7"/>
  <c r="F131" i="7"/>
  <c r="G131" i="7"/>
  <c r="H131" i="7"/>
  <c r="I131" i="7"/>
  <c r="J131" i="7"/>
  <c r="K131" i="7"/>
  <c r="L131" i="7"/>
  <c r="M131" i="7"/>
  <c r="N131" i="7"/>
  <c r="O131" i="7"/>
  <c r="P131" i="7"/>
  <c r="D132" i="7"/>
  <c r="E132" i="7"/>
  <c r="F132" i="7"/>
  <c r="G132" i="7"/>
  <c r="H132" i="7"/>
  <c r="I132" i="7"/>
  <c r="J132" i="7"/>
  <c r="K132" i="7"/>
  <c r="L132" i="7"/>
  <c r="M132" i="7"/>
  <c r="N132" i="7"/>
  <c r="O132" i="7"/>
  <c r="P132" i="7"/>
  <c r="D133" i="7"/>
  <c r="E133" i="7"/>
  <c r="F133" i="7"/>
  <c r="G133" i="7"/>
  <c r="H133" i="7"/>
  <c r="I133" i="7"/>
  <c r="J133" i="7"/>
  <c r="K133" i="7"/>
  <c r="L133" i="7"/>
  <c r="M133" i="7"/>
  <c r="N133" i="7"/>
  <c r="O133" i="7"/>
  <c r="P133" i="7"/>
  <c r="D134" i="7"/>
  <c r="E134" i="7"/>
  <c r="F134" i="7"/>
  <c r="G134" i="7"/>
  <c r="H134" i="7"/>
  <c r="I134" i="7"/>
  <c r="J134" i="7"/>
  <c r="K134" i="7"/>
  <c r="L134" i="7"/>
  <c r="M134" i="7"/>
  <c r="N134" i="7"/>
  <c r="O134" i="7"/>
  <c r="P134" i="7"/>
  <c r="D135" i="7"/>
  <c r="E135" i="7"/>
  <c r="F135" i="7"/>
  <c r="G135" i="7"/>
  <c r="H135" i="7"/>
  <c r="I135" i="7"/>
  <c r="J135" i="7"/>
  <c r="K135" i="7"/>
  <c r="L135" i="7"/>
  <c r="M135" i="7"/>
  <c r="N135" i="7"/>
  <c r="O135" i="7"/>
  <c r="P135" i="7"/>
  <c r="D136" i="7"/>
  <c r="E136" i="7"/>
  <c r="F136" i="7"/>
  <c r="G136" i="7"/>
  <c r="H136" i="7"/>
  <c r="I136" i="7"/>
  <c r="J136" i="7"/>
  <c r="K136" i="7"/>
  <c r="L136" i="7"/>
  <c r="M136" i="7"/>
  <c r="N136" i="7"/>
  <c r="O136" i="7"/>
  <c r="P136" i="7"/>
  <c r="D137" i="7"/>
  <c r="E137" i="7"/>
  <c r="F137" i="7"/>
  <c r="G137" i="7"/>
  <c r="H137" i="7"/>
  <c r="I137" i="7"/>
  <c r="J137" i="7"/>
  <c r="K137" i="7"/>
  <c r="L137" i="7"/>
  <c r="M137" i="7"/>
  <c r="N137" i="7"/>
  <c r="O137" i="7"/>
  <c r="P137" i="7"/>
  <c r="D138" i="7"/>
  <c r="E138" i="7"/>
  <c r="F138" i="7"/>
  <c r="G138" i="7"/>
  <c r="H138" i="7"/>
  <c r="I138" i="7"/>
  <c r="J138" i="7"/>
  <c r="K138" i="7"/>
  <c r="L138" i="7"/>
  <c r="M138" i="7"/>
  <c r="N138" i="7"/>
  <c r="O138" i="7"/>
  <c r="P138" i="7"/>
  <c r="D139" i="7"/>
  <c r="E139" i="7"/>
  <c r="F139" i="7"/>
  <c r="G139" i="7"/>
  <c r="H139" i="7"/>
  <c r="I139" i="7"/>
  <c r="J139" i="7"/>
  <c r="K139" i="7"/>
  <c r="L139" i="7"/>
  <c r="M139" i="7"/>
  <c r="N139" i="7"/>
  <c r="O139" i="7"/>
  <c r="P139" i="7"/>
  <c r="D140" i="7"/>
  <c r="E140" i="7"/>
  <c r="F140" i="7"/>
  <c r="G140" i="7"/>
  <c r="H140" i="7"/>
  <c r="I140" i="7"/>
  <c r="J140" i="7"/>
  <c r="K140" i="7"/>
  <c r="L140" i="7"/>
  <c r="M140" i="7"/>
  <c r="N140" i="7"/>
  <c r="O140" i="7"/>
  <c r="P140" i="7"/>
  <c r="D141" i="7"/>
  <c r="E141" i="7"/>
  <c r="F141" i="7"/>
  <c r="G141" i="7"/>
  <c r="H141" i="7"/>
  <c r="I141" i="7"/>
  <c r="J141" i="7"/>
  <c r="K141" i="7"/>
  <c r="L141" i="7"/>
  <c r="M141" i="7"/>
  <c r="N141" i="7"/>
  <c r="O141" i="7"/>
  <c r="P141" i="7"/>
  <c r="D142" i="7"/>
  <c r="E142" i="7"/>
  <c r="F142" i="7"/>
  <c r="G142" i="7"/>
  <c r="H142" i="7"/>
  <c r="I142" i="7"/>
  <c r="J142" i="7"/>
  <c r="K142" i="7"/>
  <c r="L142" i="7"/>
  <c r="M142" i="7"/>
  <c r="N142" i="7"/>
  <c r="O142" i="7"/>
  <c r="P142" i="7"/>
  <c r="D143" i="7"/>
  <c r="E143" i="7"/>
  <c r="F143" i="7"/>
  <c r="G143" i="7"/>
  <c r="H143" i="7"/>
  <c r="I143" i="7"/>
  <c r="J143" i="7"/>
  <c r="K143" i="7"/>
  <c r="L143" i="7"/>
  <c r="M143" i="7"/>
  <c r="N143" i="7"/>
  <c r="O143" i="7"/>
  <c r="P143" i="7"/>
  <c r="D144" i="7"/>
  <c r="E144" i="7"/>
  <c r="F144" i="7"/>
  <c r="G144" i="7"/>
  <c r="H144" i="7"/>
  <c r="I144" i="7"/>
  <c r="J144" i="7"/>
  <c r="K144" i="7"/>
  <c r="L144" i="7"/>
  <c r="M144" i="7"/>
  <c r="N144" i="7"/>
  <c r="O144" i="7"/>
  <c r="P144" i="7"/>
  <c r="D145" i="7"/>
  <c r="E145" i="7"/>
  <c r="F145" i="7"/>
  <c r="G145" i="7"/>
  <c r="H145" i="7"/>
  <c r="I145" i="7"/>
  <c r="J145" i="7"/>
  <c r="K145" i="7"/>
  <c r="L145" i="7"/>
  <c r="M145" i="7"/>
  <c r="N145" i="7"/>
  <c r="O145" i="7"/>
  <c r="P145" i="7"/>
  <c r="D146" i="7"/>
  <c r="E146" i="7"/>
  <c r="F146" i="7"/>
  <c r="G146" i="7"/>
  <c r="H146" i="7"/>
  <c r="I146" i="7"/>
  <c r="J146" i="7"/>
  <c r="K146" i="7"/>
  <c r="L146" i="7"/>
  <c r="M146" i="7"/>
  <c r="N146" i="7"/>
  <c r="O146" i="7"/>
  <c r="P146" i="7"/>
  <c r="D147" i="7"/>
  <c r="E147" i="7"/>
  <c r="F147" i="7"/>
  <c r="G147" i="7"/>
  <c r="H147" i="7"/>
  <c r="I147" i="7"/>
  <c r="J147" i="7"/>
  <c r="K147" i="7"/>
  <c r="L147" i="7"/>
  <c r="M147" i="7"/>
  <c r="N147" i="7"/>
  <c r="O147" i="7"/>
  <c r="P147" i="7"/>
  <c r="D148" i="7"/>
  <c r="E148" i="7"/>
  <c r="F148" i="7"/>
  <c r="G148" i="7"/>
  <c r="H148" i="7"/>
  <c r="I148" i="7"/>
  <c r="J148" i="7"/>
  <c r="K148" i="7"/>
  <c r="L148" i="7"/>
  <c r="M148" i="7"/>
  <c r="N148" i="7"/>
  <c r="O148" i="7"/>
  <c r="P148" i="7"/>
  <c r="D149" i="7"/>
  <c r="E149" i="7"/>
  <c r="F149" i="7"/>
  <c r="G149" i="7"/>
  <c r="H149" i="7"/>
  <c r="I149" i="7"/>
  <c r="J149" i="7"/>
  <c r="K149" i="7"/>
  <c r="L149" i="7"/>
  <c r="M149" i="7"/>
  <c r="N149" i="7"/>
  <c r="O149" i="7"/>
  <c r="P149" i="7"/>
  <c r="D150" i="7"/>
  <c r="E150" i="7"/>
  <c r="F150" i="7"/>
  <c r="G150" i="7"/>
  <c r="H150" i="7"/>
  <c r="I150" i="7"/>
  <c r="J150" i="7"/>
  <c r="K150" i="7"/>
  <c r="L150" i="7"/>
  <c r="M150" i="7"/>
  <c r="N150" i="7"/>
  <c r="O150" i="7"/>
  <c r="P150" i="7"/>
  <c r="D151" i="7"/>
  <c r="E151" i="7"/>
  <c r="F151" i="7"/>
  <c r="G151" i="7"/>
  <c r="H151" i="7"/>
  <c r="I151" i="7"/>
  <c r="J151" i="7"/>
  <c r="K151" i="7"/>
  <c r="L151" i="7"/>
  <c r="M151" i="7"/>
  <c r="N151" i="7"/>
  <c r="O151" i="7"/>
  <c r="P151" i="7"/>
  <c r="D152" i="7"/>
  <c r="E152" i="7"/>
  <c r="F152" i="7"/>
  <c r="G152" i="7"/>
  <c r="H152" i="7"/>
  <c r="I152" i="7"/>
  <c r="J152" i="7"/>
  <c r="K152" i="7"/>
  <c r="L152" i="7"/>
  <c r="M152" i="7"/>
  <c r="N152" i="7"/>
  <c r="O152" i="7"/>
  <c r="P152" i="7"/>
  <c r="D153" i="7"/>
  <c r="E153" i="7"/>
  <c r="F153" i="7"/>
  <c r="G153" i="7"/>
  <c r="H153" i="7"/>
  <c r="I153" i="7"/>
  <c r="J153" i="7"/>
  <c r="K153" i="7"/>
  <c r="L153" i="7"/>
  <c r="M153" i="7"/>
  <c r="N153" i="7"/>
  <c r="O153" i="7"/>
  <c r="P153" i="7"/>
  <c r="D154" i="7"/>
  <c r="E154" i="7"/>
  <c r="F154" i="7"/>
  <c r="G154" i="7"/>
  <c r="H154" i="7"/>
  <c r="I154" i="7"/>
  <c r="J154" i="7"/>
  <c r="K154" i="7"/>
  <c r="L154" i="7"/>
  <c r="M154" i="7"/>
  <c r="N154" i="7"/>
  <c r="O154" i="7"/>
  <c r="P154" i="7"/>
  <c r="D155" i="7"/>
  <c r="E155" i="7"/>
  <c r="F155" i="7"/>
  <c r="G155" i="7"/>
  <c r="H155" i="7"/>
  <c r="I155" i="7"/>
  <c r="J155" i="7"/>
  <c r="K155" i="7"/>
  <c r="L155" i="7"/>
  <c r="M155" i="7"/>
  <c r="N155" i="7"/>
  <c r="O155" i="7"/>
  <c r="P155" i="7"/>
  <c r="D156" i="7"/>
  <c r="E156" i="7"/>
  <c r="F156" i="7"/>
  <c r="G156" i="7"/>
  <c r="H156" i="7"/>
  <c r="I156" i="7"/>
  <c r="J156" i="7"/>
  <c r="K156" i="7"/>
  <c r="L156" i="7"/>
  <c r="M156" i="7"/>
  <c r="N156" i="7"/>
  <c r="O156" i="7"/>
  <c r="P156" i="7"/>
  <c r="D157" i="7"/>
  <c r="E157" i="7"/>
  <c r="F157" i="7"/>
  <c r="G157" i="7"/>
  <c r="H157" i="7"/>
  <c r="I157" i="7"/>
  <c r="J157" i="7"/>
  <c r="K157" i="7"/>
  <c r="L157" i="7"/>
  <c r="M157" i="7"/>
  <c r="N157" i="7"/>
  <c r="O157" i="7"/>
  <c r="P157" i="7"/>
  <c r="D158" i="7"/>
  <c r="E158" i="7"/>
  <c r="F158" i="7"/>
  <c r="G158" i="7"/>
  <c r="H158" i="7"/>
  <c r="I158" i="7"/>
  <c r="J158" i="7"/>
  <c r="K158" i="7"/>
  <c r="L158" i="7"/>
  <c r="M158" i="7"/>
  <c r="N158" i="7"/>
  <c r="O158" i="7"/>
  <c r="P158" i="7"/>
  <c r="D159" i="7"/>
  <c r="E159" i="7"/>
  <c r="F159" i="7"/>
  <c r="G159" i="7"/>
  <c r="H159" i="7"/>
  <c r="I159" i="7"/>
  <c r="J159" i="7"/>
  <c r="K159" i="7"/>
  <c r="L159" i="7"/>
  <c r="M159" i="7"/>
  <c r="N159" i="7"/>
  <c r="O159" i="7"/>
  <c r="P159" i="7"/>
  <c r="D160" i="7"/>
  <c r="E160" i="7"/>
  <c r="F160" i="7"/>
  <c r="G160" i="7"/>
  <c r="H160" i="7"/>
  <c r="I160" i="7"/>
  <c r="J160" i="7"/>
  <c r="K160" i="7"/>
  <c r="L160" i="7"/>
  <c r="M160" i="7"/>
  <c r="N160" i="7"/>
  <c r="O160" i="7"/>
  <c r="P160" i="7"/>
  <c r="D161" i="7"/>
  <c r="E161" i="7"/>
  <c r="F161" i="7"/>
  <c r="G161" i="7"/>
  <c r="H161" i="7"/>
  <c r="I161" i="7"/>
  <c r="J161" i="7"/>
  <c r="K161" i="7"/>
  <c r="L161" i="7"/>
  <c r="M161" i="7"/>
  <c r="N161" i="7"/>
  <c r="O161" i="7"/>
  <c r="P161" i="7"/>
  <c r="D162" i="7"/>
  <c r="E162" i="7"/>
  <c r="F162" i="7"/>
  <c r="G162" i="7"/>
  <c r="H162" i="7"/>
  <c r="I162" i="7"/>
  <c r="J162" i="7"/>
  <c r="K162" i="7"/>
  <c r="L162" i="7"/>
  <c r="M162" i="7"/>
  <c r="N162" i="7"/>
  <c r="O162" i="7"/>
  <c r="P162" i="7"/>
  <c r="D163" i="7"/>
  <c r="E163" i="7"/>
  <c r="F163" i="7"/>
  <c r="G163" i="7"/>
  <c r="H163" i="7"/>
  <c r="I163" i="7"/>
  <c r="J163" i="7"/>
  <c r="K163" i="7"/>
  <c r="L163" i="7"/>
  <c r="M163" i="7"/>
  <c r="N163" i="7"/>
  <c r="O163" i="7"/>
  <c r="P163" i="7"/>
  <c r="D164" i="7"/>
  <c r="E164" i="7"/>
  <c r="F164" i="7"/>
  <c r="G164" i="7"/>
  <c r="H164" i="7"/>
  <c r="I164" i="7"/>
  <c r="J164" i="7"/>
  <c r="K164" i="7"/>
  <c r="L164" i="7"/>
  <c r="M164" i="7"/>
  <c r="N164" i="7"/>
  <c r="O164" i="7"/>
  <c r="P164" i="7"/>
  <c r="D165" i="7"/>
  <c r="E165" i="7"/>
  <c r="F165" i="7"/>
  <c r="G165" i="7"/>
  <c r="H165" i="7"/>
  <c r="I165" i="7"/>
  <c r="J165" i="7"/>
  <c r="K165" i="7"/>
  <c r="L165" i="7"/>
  <c r="M165" i="7"/>
  <c r="N165" i="7"/>
  <c r="O165" i="7"/>
  <c r="P165" i="7"/>
  <c r="D166" i="7"/>
  <c r="E166" i="7"/>
  <c r="F166" i="7"/>
  <c r="G166" i="7"/>
  <c r="H166" i="7"/>
  <c r="I166" i="7"/>
  <c r="J166" i="7"/>
  <c r="K166" i="7"/>
  <c r="L166" i="7"/>
  <c r="M166" i="7"/>
  <c r="N166" i="7"/>
  <c r="O166" i="7"/>
  <c r="P166" i="7"/>
  <c r="D167" i="7"/>
  <c r="E167" i="7"/>
  <c r="F167" i="7"/>
  <c r="G167" i="7"/>
  <c r="H167" i="7"/>
  <c r="I167" i="7"/>
  <c r="J167" i="7"/>
  <c r="K167" i="7"/>
  <c r="L167" i="7"/>
  <c r="M167" i="7"/>
  <c r="N167" i="7"/>
  <c r="O167" i="7"/>
  <c r="P167" i="7"/>
  <c r="D168" i="7"/>
  <c r="E168" i="7"/>
  <c r="F168" i="7"/>
  <c r="G168" i="7"/>
  <c r="H168" i="7"/>
  <c r="I168" i="7"/>
  <c r="J168" i="7"/>
  <c r="K168" i="7"/>
  <c r="L168" i="7"/>
  <c r="M168" i="7"/>
  <c r="N168" i="7"/>
  <c r="O168" i="7"/>
  <c r="P168" i="7"/>
  <c r="D169" i="7"/>
  <c r="E169" i="7"/>
  <c r="F169" i="7"/>
  <c r="G169" i="7"/>
  <c r="H169" i="7"/>
  <c r="I169" i="7"/>
  <c r="J169" i="7"/>
  <c r="K169" i="7"/>
  <c r="L169" i="7"/>
  <c r="M169" i="7"/>
  <c r="N169" i="7"/>
  <c r="O169" i="7"/>
  <c r="P169" i="7"/>
  <c r="D170" i="7"/>
  <c r="E170" i="7"/>
  <c r="F170" i="7"/>
  <c r="G170" i="7"/>
  <c r="H170" i="7"/>
  <c r="I170" i="7"/>
  <c r="J170" i="7"/>
  <c r="K170" i="7"/>
  <c r="L170" i="7"/>
  <c r="M170" i="7"/>
  <c r="N170" i="7"/>
  <c r="O170" i="7"/>
  <c r="P170" i="7"/>
  <c r="D171" i="7"/>
  <c r="E171" i="7"/>
  <c r="F171" i="7"/>
  <c r="G171" i="7"/>
  <c r="H171" i="7"/>
  <c r="I171" i="7"/>
  <c r="J171" i="7"/>
  <c r="K171" i="7"/>
  <c r="L171" i="7"/>
  <c r="M171" i="7"/>
  <c r="N171" i="7"/>
  <c r="O171" i="7"/>
  <c r="P171" i="7"/>
  <c r="D172" i="7"/>
  <c r="E172" i="7"/>
  <c r="F172" i="7"/>
  <c r="G172" i="7"/>
  <c r="H172" i="7"/>
  <c r="I172" i="7"/>
  <c r="J172" i="7"/>
  <c r="K172" i="7"/>
  <c r="L172" i="7"/>
  <c r="M172" i="7"/>
  <c r="N172" i="7"/>
  <c r="O172" i="7"/>
  <c r="P172" i="7"/>
  <c r="D173" i="7"/>
  <c r="E173" i="7"/>
  <c r="F173" i="7"/>
  <c r="G173" i="7"/>
  <c r="H173" i="7"/>
  <c r="I173" i="7"/>
  <c r="J173" i="7"/>
  <c r="K173" i="7"/>
  <c r="L173" i="7"/>
  <c r="M173" i="7"/>
  <c r="N173" i="7"/>
  <c r="O173" i="7"/>
  <c r="P173" i="7"/>
  <c r="D174" i="7"/>
  <c r="E174" i="7"/>
  <c r="F174" i="7"/>
  <c r="G174" i="7"/>
  <c r="H174" i="7"/>
  <c r="I174" i="7"/>
  <c r="J174" i="7"/>
  <c r="K174" i="7"/>
  <c r="L174" i="7"/>
  <c r="M174" i="7"/>
  <c r="N174" i="7"/>
  <c r="O174" i="7"/>
  <c r="P174" i="7"/>
  <c r="D175" i="7"/>
  <c r="E175" i="7"/>
  <c r="F175" i="7"/>
  <c r="G175" i="7"/>
  <c r="H175" i="7"/>
  <c r="I175" i="7"/>
  <c r="J175" i="7"/>
  <c r="K175" i="7"/>
  <c r="L175" i="7"/>
  <c r="M175" i="7"/>
  <c r="N175" i="7"/>
  <c r="O175" i="7"/>
  <c r="P175" i="7"/>
  <c r="D176" i="7"/>
  <c r="E176" i="7"/>
  <c r="F176" i="7"/>
  <c r="G176" i="7"/>
  <c r="H176" i="7"/>
  <c r="I176" i="7"/>
  <c r="J176" i="7"/>
  <c r="K176" i="7"/>
  <c r="L176" i="7"/>
  <c r="M176" i="7"/>
  <c r="N176" i="7"/>
  <c r="O176" i="7"/>
  <c r="P176" i="7"/>
  <c r="D177" i="7"/>
  <c r="E177" i="7"/>
  <c r="F177" i="7"/>
  <c r="G177" i="7"/>
  <c r="H177" i="7"/>
  <c r="I177" i="7"/>
  <c r="J177" i="7"/>
  <c r="K177" i="7"/>
  <c r="L177" i="7"/>
  <c r="M177" i="7"/>
  <c r="N177" i="7"/>
  <c r="O177" i="7"/>
  <c r="P177" i="7"/>
  <c r="D178" i="7"/>
  <c r="E178" i="7"/>
  <c r="F178" i="7"/>
  <c r="G178" i="7"/>
  <c r="H178" i="7"/>
  <c r="I178" i="7"/>
  <c r="J178" i="7"/>
  <c r="K178" i="7"/>
  <c r="L178" i="7"/>
  <c r="M178" i="7"/>
  <c r="N178" i="7"/>
  <c r="O178" i="7"/>
  <c r="P178" i="7"/>
  <c r="D179" i="7"/>
  <c r="E179" i="7"/>
  <c r="F179" i="7"/>
  <c r="G179" i="7"/>
  <c r="H179" i="7"/>
  <c r="I179" i="7"/>
  <c r="J179" i="7"/>
  <c r="K179" i="7"/>
  <c r="L179" i="7"/>
  <c r="M179" i="7"/>
  <c r="N179" i="7"/>
  <c r="O179" i="7"/>
  <c r="P179" i="7"/>
  <c r="D180" i="7"/>
  <c r="E180" i="7"/>
  <c r="F180" i="7"/>
  <c r="G180" i="7"/>
  <c r="H180" i="7"/>
  <c r="I180" i="7"/>
  <c r="J180" i="7"/>
  <c r="K180" i="7"/>
  <c r="L180" i="7"/>
  <c r="M180" i="7"/>
  <c r="N180" i="7"/>
  <c r="O180" i="7"/>
  <c r="P180" i="7"/>
  <c r="D181" i="7"/>
  <c r="E181" i="7"/>
  <c r="F181" i="7"/>
  <c r="G181" i="7"/>
  <c r="H181" i="7"/>
  <c r="I181" i="7"/>
  <c r="J181" i="7"/>
  <c r="K181" i="7"/>
  <c r="L181" i="7"/>
  <c r="M181" i="7"/>
  <c r="N181" i="7"/>
  <c r="O181" i="7"/>
  <c r="P181" i="7"/>
  <c r="D182" i="7"/>
  <c r="E182" i="7"/>
  <c r="F182" i="7"/>
  <c r="G182" i="7"/>
  <c r="H182" i="7"/>
  <c r="I182" i="7"/>
  <c r="J182" i="7"/>
  <c r="K182" i="7"/>
  <c r="L182" i="7"/>
  <c r="M182" i="7"/>
  <c r="N182" i="7"/>
  <c r="O182" i="7"/>
  <c r="P182" i="7"/>
  <c r="D183" i="7"/>
  <c r="E183" i="7"/>
  <c r="F183" i="7"/>
  <c r="G183" i="7"/>
  <c r="H183" i="7"/>
  <c r="I183" i="7"/>
  <c r="J183" i="7"/>
  <c r="K183" i="7"/>
  <c r="L183" i="7"/>
  <c r="M183" i="7"/>
  <c r="N183" i="7"/>
  <c r="O183" i="7"/>
  <c r="P183" i="7"/>
  <c r="D184" i="7"/>
  <c r="E184" i="7"/>
  <c r="F184" i="7"/>
  <c r="G184" i="7"/>
  <c r="H184" i="7"/>
  <c r="I184" i="7"/>
  <c r="J184" i="7"/>
  <c r="K184" i="7"/>
  <c r="L184" i="7"/>
  <c r="M184" i="7"/>
  <c r="N184" i="7"/>
  <c r="O184" i="7"/>
  <c r="P184" i="7"/>
  <c r="D185" i="7"/>
  <c r="E185" i="7"/>
  <c r="F185" i="7"/>
  <c r="G185" i="7"/>
  <c r="H185" i="7"/>
  <c r="I185" i="7"/>
  <c r="J185" i="7"/>
  <c r="K185" i="7"/>
  <c r="L185" i="7"/>
  <c r="M185" i="7"/>
  <c r="N185" i="7"/>
  <c r="O185" i="7"/>
  <c r="P185" i="7"/>
  <c r="D186" i="7"/>
  <c r="E186" i="7"/>
  <c r="F186" i="7"/>
  <c r="G186" i="7"/>
  <c r="H186" i="7"/>
  <c r="I186" i="7"/>
  <c r="J186" i="7"/>
  <c r="K186" i="7"/>
  <c r="L186" i="7"/>
  <c r="M186" i="7"/>
  <c r="N186" i="7"/>
  <c r="O186" i="7"/>
  <c r="P186" i="7"/>
  <c r="D187" i="7"/>
  <c r="E187" i="7"/>
  <c r="F187" i="7"/>
  <c r="G187" i="7"/>
  <c r="H187" i="7"/>
  <c r="I187" i="7"/>
  <c r="J187" i="7"/>
  <c r="K187" i="7"/>
  <c r="L187" i="7"/>
  <c r="M187" i="7"/>
  <c r="N187" i="7"/>
  <c r="O187" i="7"/>
  <c r="P187" i="7"/>
  <c r="D188" i="7"/>
  <c r="E188" i="7"/>
  <c r="F188" i="7"/>
  <c r="G188" i="7"/>
  <c r="H188" i="7"/>
  <c r="I188" i="7"/>
  <c r="J188" i="7"/>
  <c r="K188" i="7"/>
  <c r="L188" i="7"/>
  <c r="M188" i="7"/>
  <c r="N188" i="7"/>
  <c r="O188" i="7"/>
  <c r="P188" i="7"/>
  <c r="D189" i="7"/>
  <c r="E189" i="7"/>
  <c r="F189" i="7"/>
  <c r="G189" i="7"/>
  <c r="H189" i="7"/>
  <c r="I189" i="7"/>
  <c r="J189" i="7"/>
  <c r="K189" i="7"/>
  <c r="L189" i="7"/>
  <c r="M189" i="7"/>
  <c r="N189" i="7"/>
  <c r="O189" i="7"/>
  <c r="P189" i="7"/>
  <c r="D190" i="7"/>
  <c r="E190" i="7"/>
  <c r="F190" i="7"/>
  <c r="G190" i="7"/>
  <c r="H190" i="7"/>
  <c r="I190" i="7"/>
  <c r="J190" i="7"/>
  <c r="K190" i="7"/>
  <c r="L190" i="7"/>
  <c r="M190" i="7"/>
  <c r="N190" i="7"/>
  <c r="O190" i="7"/>
  <c r="P190" i="7"/>
  <c r="D191" i="7"/>
  <c r="E191" i="7"/>
  <c r="F191" i="7"/>
  <c r="G191" i="7"/>
  <c r="H191" i="7"/>
  <c r="I191" i="7"/>
  <c r="J191" i="7"/>
  <c r="K191" i="7"/>
  <c r="L191" i="7"/>
  <c r="M191" i="7"/>
  <c r="N191" i="7"/>
  <c r="O191" i="7"/>
  <c r="P191" i="7"/>
  <c r="D192" i="7"/>
  <c r="E192" i="7"/>
  <c r="F192" i="7"/>
  <c r="G192" i="7"/>
  <c r="H192" i="7"/>
  <c r="I192" i="7"/>
  <c r="J192" i="7"/>
  <c r="K192" i="7"/>
  <c r="L192" i="7"/>
  <c r="M192" i="7"/>
  <c r="N192" i="7"/>
  <c r="O192" i="7"/>
  <c r="P192" i="7"/>
  <c r="D193" i="7"/>
  <c r="E193" i="7"/>
  <c r="F193" i="7"/>
  <c r="G193" i="7"/>
  <c r="H193" i="7"/>
  <c r="I193" i="7"/>
  <c r="J193" i="7"/>
  <c r="K193" i="7"/>
  <c r="L193" i="7"/>
  <c r="M193" i="7"/>
  <c r="N193" i="7"/>
  <c r="O193" i="7"/>
  <c r="P193" i="7"/>
  <c r="D194" i="7"/>
  <c r="E194" i="7"/>
  <c r="F194" i="7"/>
  <c r="G194" i="7"/>
  <c r="H194" i="7"/>
  <c r="I194" i="7"/>
  <c r="J194" i="7"/>
  <c r="K194" i="7"/>
  <c r="L194" i="7"/>
  <c r="M194" i="7"/>
  <c r="N194" i="7"/>
  <c r="O194" i="7"/>
  <c r="P194" i="7"/>
  <c r="D195" i="7"/>
  <c r="E195" i="7"/>
  <c r="F195" i="7"/>
  <c r="G195" i="7"/>
  <c r="H195" i="7"/>
  <c r="I195" i="7"/>
  <c r="J195" i="7"/>
  <c r="K195" i="7"/>
  <c r="L195" i="7"/>
  <c r="M195" i="7"/>
  <c r="N195" i="7"/>
  <c r="O195" i="7"/>
  <c r="P195" i="7"/>
  <c r="D196" i="7"/>
  <c r="E196" i="7"/>
  <c r="F196" i="7"/>
  <c r="G196" i="7"/>
  <c r="H196" i="7"/>
  <c r="I196" i="7"/>
  <c r="J196" i="7"/>
  <c r="K196" i="7"/>
  <c r="L196" i="7"/>
  <c r="M196" i="7"/>
  <c r="N196" i="7"/>
  <c r="O196" i="7"/>
  <c r="P196" i="7"/>
  <c r="D197" i="7"/>
  <c r="E197" i="7"/>
  <c r="F197" i="7"/>
  <c r="G197" i="7"/>
  <c r="H197" i="7"/>
  <c r="I197" i="7"/>
  <c r="J197" i="7"/>
  <c r="K197" i="7"/>
  <c r="L197" i="7"/>
  <c r="M197" i="7"/>
  <c r="N197" i="7"/>
  <c r="O197" i="7"/>
  <c r="P197" i="7"/>
  <c r="D198" i="7"/>
  <c r="E198" i="7"/>
  <c r="F198" i="7"/>
  <c r="G198" i="7"/>
  <c r="H198" i="7"/>
  <c r="I198" i="7"/>
  <c r="J198" i="7"/>
  <c r="K198" i="7"/>
  <c r="L198" i="7"/>
  <c r="M198" i="7"/>
  <c r="N198" i="7"/>
  <c r="O198" i="7"/>
  <c r="P198" i="7"/>
  <c r="D199" i="7"/>
  <c r="E199" i="7"/>
  <c r="F199" i="7"/>
  <c r="G199" i="7"/>
  <c r="H199" i="7"/>
  <c r="I199" i="7"/>
  <c r="J199" i="7"/>
  <c r="K199" i="7"/>
  <c r="L199" i="7"/>
  <c r="M199" i="7"/>
  <c r="N199" i="7"/>
  <c r="O199" i="7"/>
  <c r="P199" i="7"/>
  <c r="D200" i="7"/>
  <c r="E200" i="7"/>
  <c r="F200" i="7"/>
  <c r="G200" i="7"/>
  <c r="H200" i="7"/>
  <c r="I200" i="7"/>
  <c r="J200" i="7"/>
  <c r="K200" i="7"/>
  <c r="L200" i="7"/>
  <c r="M200" i="7"/>
  <c r="N200" i="7"/>
  <c r="O200" i="7"/>
  <c r="P200" i="7"/>
  <c r="D201" i="7"/>
  <c r="E201" i="7"/>
  <c r="F201" i="7"/>
  <c r="G201" i="7"/>
  <c r="H201" i="7"/>
  <c r="I201" i="7"/>
  <c r="J201" i="7"/>
  <c r="K201" i="7"/>
  <c r="L201" i="7"/>
  <c r="M201" i="7"/>
  <c r="N201" i="7"/>
  <c r="O201" i="7"/>
  <c r="P201" i="7"/>
  <c r="D202" i="7"/>
  <c r="E202" i="7"/>
  <c r="F202" i="7"/>
  <c r="G202" i="7"/>
  <c r="H202" i="7"/>
  <c r="I202" i="7"/>
  <c r="J202" i="7"/>
  <c r="K202" i="7"/>
  <c r="L202" i="7"/>
  <c r="M202" i="7"/>
  <c r="N202" i="7"/>
  <c r="O202" i="7"/>
  <c r="P202" i="7"/>
  <c r="D203" i="7"/>
  <c r="E203" i="7"/>
  <c r="F203" i="7"/>
  <c r="G203" i="7"/>
  <c r="H203" i="7"/>
  <c r="I203" i="7"/>
  <c r="J203" i="7"/>
  <c r="K203" i="7"/>
  <c r="L203" i="7"/>
  <c r="M203" i="7"/>
  <c r="N203" i="7"/>
  <c r="O203" i="7"/>
  <c r="P203" i="7"/>
  <c r="D204" i="7"/>
  <c r="E204" i="7"/>
  <c r="F204" i="7"/>
  <c r="G204" i="7"/>
  <c r="H204" i="7"/>
  <c r="I204" i="7"/>
  <c r="J204" i="7"/>
  <c r="K204" i="7"/>
  <c r="L204" i="7"/>
  <c r="M204" i="7"/>
  <c r="N204" i="7"/>
  <c r="O204" i="7"/>
  <c r="P204" i="7"/>
  <c r="D205" i="7"/>
  <c r="E205" i="7"/>
  <c r="F205" i="7"/>
  <c r="G205" i="7"/>
  <c r="H205" i="7"/>
  <c r="I205" i="7"/>
  <c r="J205" i="7"/>
  <c r="K205" i="7"/>
  <c r="L205" i="7"/>
  <c r="M205" i="7"/>
  <c r="N205" i="7"/>
  <c r="O205" i="7"/>
  <c r="P205" i="7"/>
  <c r="D206" i="7"/>
  <c r="E206" i="7"/>
  <c r="F206" i="7"/>
  <c r="G206" i="7"/>
  <c r="H206" i="7"/>
  <c r="I206" i="7"/>
  <c r="J206" i="7"/>
  <c r="K206" i="7"/>
  <c r="L206" i="7"/>
  <c r="M206" i="7"/>
  <c r="N206" i="7"/>
  <c r="O206" i="7"/>
  <c r="P206" i="7"/>
  <c r="D207" i="7"/>
  <c r="E207" i="7"/>
  <c r="F207" i="7"/>
  <c r="G207" i="7"/>
  <c r="H207" i="7"/>
  <c r="I207" i="7"/>
  <c r="J207" i="7"/>
  <c r="K207" i="7"/>
  <c r="L207" i="7"/>
  <c r="M207" i="7"/>
  <c r="N207" i="7"/>
  <c r="O207" i="7"/>
  <c r="P207" i="7"/>
  <c r="D208" i="7"/>
  <c r="E208" i="7"/>
  <c r="F208" i="7"/>
  <c r="G208" i="7"/>
  <c r="H208" i="7"/>
  <c r="I208" i="7"/>
  <c r="J208" i="7"/>
  <c r="K208" i="7"/>
  <c r="L208" i="7"/>
  <c r="M208" i="7"/>
  <c r="N208" i="7"/>
  <c r="O208" i="7"/>
  <c r="P208" i="7"/>
  <c r="D209" i="7"/>
  <c r="E209" i="7"/>
  <c r="F209" i="7"/>
  <c r="G209" i="7"/>
  <c r="H209" i="7"/>
  <c r="I209" i="7"/>
  <c r="J209" i="7"/>
  <c r="K209" i="7"/>
  <c r="L209" i="7"/>
  <c r="M209" i="7"/>
  <c r="N209" i="7"/>
  <c r="O209" i="7"/>
  <c r="P209" i="7"/>
  <c r="D210" i="7"/>
  <c r="E210" i="7"/>
  <c r="F210" i="7"/>
  <c r="G210" i="7"/>
  <c r="H210" i="7"/>
  <c r="I210" i="7"/>
  <c r="J210" i="7"/>
  <c r="K210" i="7"/>
  <c r="L210" i="7"/>
  <c r="M210" i="7"/>
  <c r="N210" i="7"/>
  <c r="O210" i="7"/>
  <c r="P210" i="7"/>
  <c r="D211" i="7"/>
  <c r="E211" i="7"/>
  <c r="F211" i="7"/>
  <c r="G211" i="7"/>
  <c r="H211" i="7"/>
  <c r="I211" i="7"/>
  <c r="J211" i="7"/>
  <c r="K211" i="7"/>
  <c r="L211" i="7"/>
  <c r="M211" i="7"/>
  <c r="N211" i="7"/>
  <c r="O211" i="7"/>
  <c r="P211" i="7"/>
  <c r="D212" i="7"/>
  <c r="E212" i="7"/>
  <c r="F212" i="7"/>
  <c r="G212" i="7"/>
  <c r="H212" i="7"/>
  <c r="I212" i="7"/>
  <c r="J212" i="7"/>
  <c r="K212" i="7"/>
  <c r="L212" i="7"/>
  <c r="M212" i="7"/>
  <c r="N212" i="7"/>
  <c r="O212" i="7"/>
  <c r="P212" i="7"/>
  <c r="D213" i="7"/>
  <c r="E213" i="7"/>
  <c r="F213" i="7"/>
  <c r="G213" i="7"/>
  <c r="H213" i="7"/>
  <c r="I213" i="7"/>
  <c r="J213" i="7"/>
  <c r="K213" i="7"/>
  <c r="L213" i="7"/>
  <c r="M213" i="7"/>
  <c r="N213" i="7"/>
  <c r="O213" i="7"/>
  <c r="P213" i="7"/>
  <c r="D214" i="7"/>
  <c r="E214" i="7"/>
  <c r="F214" i="7"/>
  <c r="G214" i="7"/>
  <c r="H214" i="7"/>
  <c r="I214" i="7"/>
  <c r="J214" i="7"/>
  <c r="K214" i="7"/>
  <c r="L214" i="7"/>
  <c r="M214" i="7"/>
  <c r="N214" i="7"/>
  <c r="O214" i="7"/>
  <c r="P214" i="7"/>
  <c r="D215" i="7"/>
  <c r="E215" i="7"/>
  <c r="F215" i="7"/>
  <c r="G215" i="7"/>
  <c r="H215" i="7"/>
  <c r="I215" i="7"/>
  <c r="J215" i="7"/>
  <c r="K215" i="7"/>
  <c r="L215" i="7"/>
  <c r="M215" i="7"/>
  <c r="N215" i="7"/>
  <c r="O215" i="7"/>
  <c r="P215" i="7"/>
  <c r="D216" i="7"/>
  <c r="E216" i="7"/>
  <c r="F216" i="7"/>
  <c r="G216" i="7"/>
  <c r="H216" i="7"/>
  <c r="I216" i="7"/>
  <c r="J216" i="7"/>
  <c r="K216" i="7"/>
  <c r="L216" i="7"/>
  <c r="M216" i="7"/>
  <c r="N216" i="7"/>
  <c r="O216" i="7"/>
  <c r="P216" i="7"/>
  <c r="D217" i="7"/>
  <c r="E217" i="7"/>
  <c r="F217" i="7"/>
  <c r="G217" i="7"/>
  <c r="H217" i="7"/>
  <c r="I217" i="7"/>
  <c r="J217" i="7"/>
  <c r="K217" i="7"/>
  <c r="L217" i="7"/>
  <c r="M217" i="7"/>
  <c r="N217" i="7"/>
  <c r="O217" i="7"/>
  <c r="P217" i="7"/>
  <c r="D218" i="7"/>
  <c r="E218" i="7"/>
  <c r="F218" i="7"/>
  <c r="G218" i="7"/>
  <c r="H218" i="7"/>
  <c r="I218" i="7"/>
  <c r="J218" i="7"/>
  <c r="K218" i="7"/>
  <c r="L218" i="7"/>
  <c r="M218" i="7"/>
  <c r="N218" i="7"/>
  <c r="O218" i="7"/>
  <c r="P218" i="7"/>
  <c r="D219" i="7"/>
  <c r="E219" i="7"/>
  <c r="F219" i="7"/>
  <c r="G219" i="7"/>
  <c r="H219" i="7"/>
  <c r="I219" i="7"/>
  <c r="J219" i="7"/>
  <c r="K219" i="7"/>
  <c r="L219" i="7"/>
  <c r="M219" i="7"/>
  <c r="N219" i="7"/>
  <c r="O219" i="7"/>
  <c r="P219" i="7"/>
  <c r="D220" i="7"/>
  <c r="E220" i="7"/>
  <c r="F220" i="7"/>
  <c r="G220" i="7"/>
  <c r="H220" i="7"/>
  <c r="I220" i="7"/>
  <c r="J220" i="7"/>
  <c r="K220" i="7"/>
  <c r="L220" i="7"/>
  <c r="M220" i="7"/>
  <c r="N220" i="7"/>
  <c r="O220" i="7"/>
  <c r="P220" i="7"/>
  <c r="D221" i="7"/>
  <c r="E221" i="7"/>
  <c r="F221" i="7"/>
  <c r="G221" i="7"/>
  <c r="H221" i="7"/>
  <c r="I221" i="7"/>
  <c r="J221" i="7"/>
  <c r="K221" i="7"/>
  <c r="L221" i="7"/>
  <c r="M221" i="7"/>
  <c r="N221" i="7"/>
  <c r="O221" i="7"/>
  <c r="P221" i="7"/>
  <c r="D222" i="7"/>
  <c r="E222" i="7"/>
  <c r="F222" i="7"/>
  <c r="G222" i="7"/>
  <c r="H222" i="7"/>
  <c r="I222" i="7"/>
  <c r="J222" i="7"/>
  <c r="K222" i="7"/>
  <c r="L222" i="7"/>
  <c r="M222" i="7"/>
  <c r="N222" i="7"/>
  <c r="O222" i="7"/>
  <c r="P222" i="7"/>
  <c r="D223" i="7"/>
  <c r="E223" i="7"/>
  <c r="F223" i="7"/>
  <c r="G223" i="7"/>
  <c r="H223" i="7"/>
  <c r="I223" i="7"/>
  <c r="J223" i="7"/>
  <c r="K223" i="7"/>
  <c r="L223" i="7"/>
  <c r="M223" i="7"/>
  <c r="N223" i="7"/>
  <c r="O223" i="7"/>
  <c r="P223" i="7"/>
  <c r="D224" i="7"/>
  <c r="E224" i="7"/>
  <c r="F224" i="7"/>
  <c r="G224" i="7"/>
  <c r="H224" i="7"/>
  <c r="I224" i="7"/>
  <c r="J224" i="7"/>
  <c r="K224" i="7"/>
  <c r="L224" i="7"/>
  <c r="M224" i="7"/>
  <c r="N224" i="7"/>
  <c r="O224" i="7"/>
  <c r="P224" i="7"/>
  <c r="D225" i="7"/>
  <c r="E225" i="7"/>
  <c r="F225" i="7"/>
  <c r="G225" i="7"/>
  <c r="H225" i="7"/>
  <c r="I225" i="7"/>
  <c r="J225" i="7"/>
  <c r="K225" i="7"/>
  <c r="L225" i="7"/>
  <c r="M225" i="7"/>
  <c r="N225" i="7"/>
  <c r="O225" i="7"/>
  <c r="P225" i="7"/>
  <c r="D226" i="7"/>
  <c r="E226" i="7"/>
  <c r="F226" i="7"/>
  <c r="G226" i="7"/>
  <c r="H226" i="7"/>
  <c r="I226" i="7"/>
  <c r="J226" i="7"/>
  <c r="K226" i="7"/>
  <c r="L226" i="7"/>
  <c r="M226" i="7"/>
  <c r="N226" i="7"/>
  <c r="O226" i="7"/>
  <c r="P226" i="7"/>
  <c r="D227" i="7"/>
  <c r="E227" i="7"/>
  <c r="F227" i="7"/>
  <c r="G227" i="7"/>
  <c r="H227" i="7"/>
  <c r="I227" i="7"/>
  <c r="J227" i="7"/>
  <c r="K227" i="7"/>
  <c r="L227" i="7"/>
  <c r="M227" i="7"/>
  <c r="N227" i="7"/>
  <c r="O227" i="7"/>
  <c r="P227" i="7"/>
  <c r="D228" i="7"/>
  <c r="E228" i="7"/>
  <c r="F228" i="7"/>
  <c r="G228" i="7"/>
  <c r="H228" i="7"/>
  <c r="I228" i="7"/>
  <c r="J228" i="7"/>
  <c r="K228" i="7"/>
  <c r="L228" i="7"/>
  <c r="M228" i="7"/>
  <c r="N228" i="7"/>
  <c r="O228" i="7"/>
  <c r="P228" i="7"/>
  <c r="D229" i="7"/>
  <c r="E229" i="7"/>
  <c r="F229" i="7"/>
  <c r="G229" i="7"/>
  <c r="H229" i="7"/>
  <c r="I229" i="7"/>
  <c r="J229" i="7"/>
  <c r="K229" i="7"/>
  <c r="L229" i="7"/>
  <c r="M229" i="7"/>
  <c r="N229" i="7"/>
  <c r="O229" i="7"/>
  <c r="P229" i="7"/>
  <c r="D230" i="7"/>
  <c r="E230" i="7"/>
  <c r="F230" i="7"/>
  <c r="G230" i="7"/>
  <c r="H230" i="7"/>
  <c r="I230" i="7"/>
  <c r="J230" i="7"/>
  <c r="K230" i="7"/>
  <c r="L230" i="7"/>
  <c r="M230" i="7"/>
  <c r="N230" i="7"/>
  <c r="O230" i="7"/>
  <c r="P230" i="7"/>
  <c r="D231" i="7"/>
  <c r="E231" i="7"/>
  <c r="F231" i="7"/>
  <c r="G231" i="7"/>
  <c r="H231" i="7"/>
  <c r="I231" i="7"/>
  <c r="J231" i="7"/>
  <c r="K231" i="7"/>
  <c r="L231" i="7"/>
  <c r="M231" i="7"/>
  <c r="N231" i="7"/>
  <c r="O231" i="7"/>
  <c r="P231" i="7"/>
  <c r="D232" i="7"/>
  <c r="E232" i="7"/>
  <c r="F232" i="7"/>
  <c r="G232" i="7"/>
  <c r="H232" i="7"/>
  <c r="I232" i="7"/>
  <c r="J232" i="7"/>
  <c r="K232" i="7"/>
  <c r="L232" i="7"/>
  <c r="M232" i="7"/>
  <c r="N232" i="7"/>
  <c r="O232" i="7"/>
  <c r="P232" i="7"/>
  <c r="D233" i="7"/>
  <c r="E233" i="7"/>
  <c r="F233" i="7"/>
  <c r="G233" i="7"/>
  <c r="H233" i="7"/>
  <c r="I233" i="7"/>
  <c r="J233" i="7"/>
  <c r="K233" i="7"/>
  <c r="L233" i="7"/>
  <c r="M233" i="7"/>
  <c r="N233" i="7"/>
  <c r="O233" i="7"/>
  <c r="P233" i="7"/>
  <c r="D234" i="7"/>
  <c r="E234" i="7"/>
  <c r="F234" i="7"/>
  <c r="G234" i="7"/>
  <c r="H234" i="7"/>
  <c r="I234" i="7"/>
  <c r="J234" i="7"/>
  <c r="K234" i="7"/>
  <c r="L234" i="7"/>
  <c r="M234" i="7"/>
  <c r="N234" i="7"/>
  <c r="O234" i="7"/>
  <c r="P234" i="7"/>
  <c r="D235" i="7"/>
  <c r="E235" i="7"/>
  <c r="F235" i="7"/>
  <c r="G235" i="7"/>
  <c r="H235" i="7"/>
  <c r="I235" i="7"/>
  <c r="J235" i="7"/>
  <c r="K235" i="7"/>
  <c r="L235" i="7"/>
  <c r="M235" i="7"/>
  <c r="N235" i="7"/>
  <c r="O235" i="7"/>
  <c r="P235" i="7"/>
  <c r="D236" i="7"/>
  <c r="E236" i="7"/>
  <c r="F236" i="7"/>
  <c r="G236" i="7"/>
  <c r="H236" i="7"/>
  <c r="I236" i="7"/>
  <c r="J236" i="7"/>
  <c r="K236" i="7"/>
  <c r="L236" i="7"/>
  <c r="M236" i="7"/>
  <c r="N236" i="7"/>
  <c r="O236" i="7"/>
  <c r="P236" i="7"/>
  <c r="D237" i="7"/>
  <c r="E237" i="7"/>
  <c r="F237" i="7"/>
  <c r="G237" i="7"/>
  <c r="H237" i="7"/>
  <c r="I237" i="7"/>
  <c r="J237" i="7"/>
  <c r="K237" i="7"/>
  <c r="L237" i="7"/>
  <c r="M237" i="7"/>
  <c r="N237" i="7"/>
  <c r="O237" i="7"/>
  <c r="P237" i="7"/>
  <c r="D238" i="7"/>
  <c r="E238" i="7"/>
  <c r="F238" i="7"/>
  <c r="G238" i="7"/>
  <c r="H238" i="7"/>
  <c r="I238" i="7"/>
  <c r="J238" i="7"/>
  <c r="K238" i="7"/>
  <c r="L238" i="7"/>
  <c r="M238" i="7"/>
  <c r="N238" i="7"/>
  <c r="O238" i="7"/>
  <c r="P238" i="7"/>
  <c r="D239" i="7"/>
  <c r="E239" i="7"/>
  <c r="F239" i="7"/>
  <c r="G239" i="7"/>
  <c r="H239" i="7"/>
  <c r="I239" i="7"/>
  <c r="J239" i="7"/>
  <c r="K239" i="7"/>
  <c r="L239" i="7"/>
  <c r="M239" i="7"/>
  <c r="N239" i="7"/>
  <c r="O239" i="7"/>
  <c r="P239" i="7"/>
  <c r="D240" i="7"/>
  <c r="E240" i="7"/>
  <c r="F240" i="7"/>
  <c r="G240" i="7"/>
  <c r="H240" i="7"/>
  <c r="I240" i="7"/>
  <c r="J240" i="7"/>
  <c r="K240" i="7"/>
  <c r="L240" i="7"/>
  <c r="M240" i="7"/>
  <c r="N240" i="7"/>
  <c r="O240" i="7"/>
  <c r="P240" i="7"/>
  <c r="D241" i="7"/>
  <c r="E241" i="7"/>
  <c r="F241" i="7"/>
  <c r="G241" i="7"/>
  <c r="H241" i="7"/>
  <c r="I241" i="7"/>
  <c r="J241" i="7"/>
  <c r="K241" i="7"/>
  <c r="L241" i="7"/>
  <c r="M241" i="7"/>
  <c r="N241" i="7"/>
  <c r="O241" i="7"/>
  <c r="P241" i="7"/>
  <c r="D242" i="7"/>
  <c r="E242" i="7"/>
  <c r="F242" i="7"/>
  <c r="G242" i="7"/>
  <c r="H242" i="7"/>
  <c r="I242" i="7"/>
  <c r="J242" i="7"/>
  <c r="K242" i="7"/>
  <c r="L242" i="7"/>
  <c r="M242" i="7"/>
  <c r="N242" i="7"/>
  <c r="O242" i="7"/>
  <c r="P242" i="7"/>
  <c r="D243" i="7"/>
  <c r="E243" i="7"/>
  <c r="F243" i="7"/>
  <c r="G243" i="7"/>
  <c r="H243" i="7"/>
  <c r="I243" i="7"/>
  <c r="J243" i="7"/>
  <c r="K243" i="7"/>
  <c r="L243" i="7"/>
  <c r="M243" i="7"/>
  <c r="N243" i="7"/>
  <c r="O243" i="7"/>
  <c r="P243" i="7"/>
  <c r="D244" i="7"/>
  <c r="E244" i="7"/>
  <c r="F244" i="7"/>
  <c r="G244" i="7"/>
  <c r="H244" i="7"/>
  <c r="I244" i="7"/>
  <c r="J244" i="7"/>
  <c r="K244" i="7"/>
  <c r="L244" i="7"/>
  <c r="M244" i="7"/>
  <c r="N244" i="7"/>
  <c r="O244" i="7"/>
  <c r="P244" i="7"/>
  <c r="D245" i="7"/>
  <c r="E245" i="7"/>
  <c r="F245" i="7"/>
  <c r="G245" i="7"/>
  <c r="H245" i="7"/>
  <c r="I245" i="7"/>
  <c r="J245" i="7"/>
  <c r="K245" i="7"/>
  <c r="L245" i="7"/>
  <c r="M245" i="7"/>
  <c r="N245" i="7"/>
  <c r="O245" i="7"/>
  <c r="P245" i="7"/>
  <c r="D246" i="7"/>
  <c r="E246" i="7"/>
  <c r="F246" i="7"/>
  <c r="G246" i="7"/>
  <c r="H246" i="7"/>
  <c r="I246" i="7"/>
  <c r="J246" i="7"/>
  <c r="K246" i="7"/>
  <c r="L246" i="7"/>
  <c r="M246" i="7"/>
  <c r="N246" i="7"/>
  <c r="O246" i="7"/>
  <c r="P246" i="7"/>
  <c r="D247" i="7"/>
  <c r="E247" i="7"/>
  <c r="F247" i="7"/>
  <c r="G247" i="7"/>
  <c r="H247" i="7"/>
  <c r="I247" i="7"/>
  <c r="J247" i="7"/>
  <c r="K247" i="7"/>
  <c r="L247" i="7"/>
  <c r="M247" i="7"/>
  <c r="N247" i="7"/>
  <c r="O247" i="7"/>
  <c r="P247" i="7"/>
  <c r="D248" i="7"/>
  <c r="E248" i="7"/>
  <c r="F248" i="7"/>
  <c r="G248" i="7"/>
  <c r="H248" i="7"/>
  <c r="I248" i="7"/>
  <c r="J248" i="7"/>
  <c r="K248" i="7"/>
  <c r="L248" i="7"/>
  <c r="M248" i="7"/>
  <c r="N248" i="7"/>
  <c r="O248" i="7"/>
  <c r="P248" i="7"/>
  <c r="D249" i="7"/>
  <c r="E249" i="7"/>
  <c r="F249" i="7"/>
  <c r="G249" i="7"/>
  <c r="H249" i="7"/>
  <c r="I249" i="7"/>
  <c r="J249" i="7"/>
  <c r="K249" i="7"/>
  <c r="L249" i="7"/>
  <c r="M249" i="7"/>
  <c r="N249" i="7"/>
  <c r="O249" i="7"/>
  <c r="P249" i="7"/>
  <c r="D250" i="7"/>
  <c r="E250" i="7"/>
  <c r="F250" i="7"/>
  <c r="G250" i="7"/>
  <c r="H250" i="7"/>
  <c r="I250" i="7"/>
  <c r="J250" i="7"/>
  <c r="K250" i="7"/>
  <c r="L250" i="7"/>
  <c r="M250" i="7"/>
  <c r="N250" i="7"/>
  <c r="O250" i="7"/>
  <c r="P250" i="7"/>
  <c r="D251" i="7"/>
  <c r="E251" i="7"/>
  <c r="F251" i="7"/>
  <c r="G251" i="7"/>
  <c r="H251" i="7"/>
  <c r="I251" i="7"/>
  <c r="J251" i="7"/>
  <c r="K251" i="7"/>
  <c r="L251" i="7"/>
  <c r="M251" i="7"/>
  <c r="N251" i="7"/>
  <c r="O251" i="7"/>
  <c r="P251" i="7"/>
  <c r="D252" i="7"/>
  <c r="E252" i="7"/>
  <c r="F252" i="7"/>
  <c r="G252" i="7"/>
  <c r="H252" i="7"/>
  <c r="I252" i="7"/>
  <c r="J252" i="7"/>
  <c r="K252" i="7"/>
  <c r="L252" i="7"/>
  <c r="M252" i="7"/>
  <c r="N252" i="7"/>
  <c r="O252" i="7"/>
  <c r="P252" i="7"/>
  <c r="D253" i="7"/>
  <c r="E253" i="7"/>
  <c r="F253" i="7"/>
  <c r="G253" i="7"/>
  <c r="H253" i="7"/>
  <c r="I253" i="7"/>
  <c r="J253" i="7"/>
  <c r="K253" i="7"/>
  <c r="L253" i="7"/>
  <c r="M253" i="7"/>
  <c r="N253" i="7"/>
  <c r="O253" i="7"/>
  <c r="P253" i="7"/>
  <c r="D254" i="7"/>
  <c r="E254" i="7"/>
  <c r="F254" i="7"/>
  <c r="G254" i="7"/>
  <c r="H254" i="7"/>
  <c r="I254" i="7"/>
  <c r="J254" i="7"/>
  <c r="K254" i="7"/>
  <c r="L254" i="7"/>
  <c r="M254" i="7"/>
  <c r="N254" i="7"/>
  <c r="O254" i="7"/>
  <c r="P254" i="7"/>
  <c r="D255" i="7"/>
  <c r="E255" i="7"/>
  <c r="F255" i="7"/>
  <c r="G255" i="7"/>
  <c r="H255" i="7"/>
  <c r="I255" i="7"/>
  <c r="J255" i="7"/>
  <c r="K255" i="7"/>
  <c r="L255" i="7"/>
  <c r="M255" i="7"/>
  <c r="N255" i="7"/>
  <c r="O255" i="7"/>
  <c r="P255" i="7"/>
  <c r="D256" i="7"/>
  <c r="E256" i="7"/>
  <c r="F256" i="7"/>
  <c r="G256" i="7"/>
  <c r="H256" i="7"/>
  <c r="I256" i="7"/>
  <c r="J256" i="7"/>
  <c r="K256" i="7"/>
  <c r="L256" i="7"/>
  <c r="M256" i="7"/>
  <c r="N256" i="7"/>
  <c r="O256" i="7"/>
  <c r="P256" i="7"/>
  <c r="D257" i="7"/>
  <c r="E257" i="7"/>
  <c r="F257" i="7"/>
  <c r="G257" i="7"/>
  <c r="H257" i="7"/>
  <c r="I257" i="7"/>
  <c r="J257" i="7"/>
  <c r="K257" i="7"/>
  <c r="L257" i="7"/>
  <c r="M257" i="7"/>
  <c r="N257" i="7"/>
  <c r="O257" i="7"/>
  <c r="P257" i="7"/>
  <c r="D258" i="7"/>
  <c r="E258" i="7"/>
  <c r="F258" i="7"/>
  <c r="G258" i="7"/>
  <c r="H258" i="7"/>
  <c r="I258" i="7"/>
  <c r="J258" i="7"/>
  <c r="K258" i="7"/>
  <c r="L258" i="7"/>
  <c r="M258" i="7"/>
  <c r="N258" i="7"/>
  <c r="O258" i="7"/>
  <c r="P258" i="7"/>
  <c r="D259" i="7"/>
  <c r="E259" i="7"/>
  <c r="F259" i="7"/>
  <c r="G259" i="7"/>
  <c r="H259" i="7"/>
  <c r="I259" i="7"/>
  <c r="J259" i="7"/>
  <c r="K259" i="7"/>
  <c r="L259" i="7"/>
  <c r="M259" i="7"/>
  <c r="N259" i="7"/>
  <c r="O259" i="7"/>
  <c r="P259" i="7"/>
  <c r="D260" i="7"/>
  <c r="E260" i="7"/>
  <c r="F260" i="7"/>
  <c r="G260" i="7"/>
  <c r="H260" i="7"/>
  <c r="I260" i="7"/>
  <c r="J260" i="7"/>
  <c r="K260" i="7"/>
  <c r="L260" i="7"/>
  <c r="M260" i="7"/>
  <c r="N260" i="7"/>
  <c r="O260" i="7"/>
  <c r="P260" i="7"/>
  <c r="D261" i="7"/>
  <c r="E261" i="7"/>
  <c r="F261" i="7"/>
  <c r="G261" i="7"/>
  <c r="H261" i="7"/>
  <c r="I261" i="7"/>
  <c r="J261" i="7"/>
  <c r="K261" i="7"/>
  <c r="L261" i="7"/>
  <c r="M261" i="7"/>
  <c r="N261" i="7"/>
  <c r="O261" i="7"/>
  <c r="P261" i="7"/>
  <c r="D262" i="7"/>
  <c r="E262" i="7"/>
  <c r="F262" i="7"/>
  <c r="G262" i="7"/>
  <c r="H262" i="7"/>
  <c r="I262" i="7"/>
  <c r="J262" i="7"/>
  <c r="K262" i="7"/>
  <c r="L262" i="7"/>
  <c r="M262" i="7"/>
  <c r="N262" i="7"/>
  <c r="O262" i="7"/>
  <c r="P262" i="7"/>
  <c r="D263" i="7"/>
  <c r="E263" i="7"/>
  <c r="F263" i="7"/>
  <c r="G263" i="7"/>
  <c r="H263" i="7"/>
  <c r="I263" i="7"/>
  <c r="J263" i="7"/>
  <c r="K263" i="7"/>
  <c r="L263" i="7"/>
  <c r="M263" i="7"/>
  <c r="N263" i="7"/>
  <c r="O263" i="7"/>
  <c r="P263" i="7"/>
  <c r="D264" i="7"/>
  <c r="E264" i="7"/>
  <c r="F264" i="7"/>
  <c r="G264" i="7"/>
  <c r="H264" i="7"/>
  <c r="I264" i="7"/>
  <c r="J264" i="7"/>
  <c r="K264" i="7"/>
  <c r="L264" i="7"/>
  <c r="M264" i="7"/>
  <c r="N264" i="7"/>
  <c r="O264" i="7"/>
  <c r="P264" i="7"/>
  <c r="D265" i="7"/>
  <c r="E265" i="7"/>
  <c r="F265" i="7"/>
  <c r="G265" i="7"/>
  <c r="H265" i="7"/>
  <c r="I265" i="7"/>
  <c r="J265" i="7"/>
  <c r="K265" i="7"/>
  <c r="L265" i="7"/>
  <c r="M265" i="7"/>
  <c r="N265" i="7"/>
  <c r="O265" i="7"/>
  <c r="P265" i="7"/>
  <c r="D266" i="7"/>
  <c r="E266" i="7"/>
  <c r="F266" i="7"/>
  <c r="G266" i="7"/>
  <c r="H266" i="7"/>
  <c r="I266" i="7"/>
  <c r="J266" i="7"/>
  <c r="K266" i="7"/>
  <c r="L266" i="7"/>
  <c r="M266" i="7"/>
  <c r="N266" i="7"/>
  <c r="O266" i="7"/>
  <c r="P266" i="7"/>
  <c r="D267" i="7"/>
  <c r="E267" i="7"/>
  <c r="F267" i="7"/>
  <c r="G267" i="7"/>
  <c r="H267" i="7"/>
  <c r="I267" i="7"/>
  <c r="J267" i="7"/>
  <c r="K267" i="7"/>
  <c r="L267" i="7"/>
  <c r="M267" i="7"/>
  <c r="N267" i="7"/>
  <c r="O267" i="7"/>
  <c r="P267" i="7"/>
  <c r="D268" i="7"/>
  <c r="E268" i="7"/>
  <c r="F268" i="7"/>
  <c r="G268" i="7"/>
  <c r="H268" i="7"/>
  <c r="I268" i="7"/>
  <c r="J268" i="7"/>
  <c r="K268" i="7"/>
  <c r="L268" i="7"/>
  <c r="M268" i="7"/>
  <c r="N268" i="7"/>
  <c r="O268" i="7"/>
  <c r="P268" i="7"/>
  <c r="D269" i="7"/>
  <c r="E269" i="7"/>
  <c r="F269" i="7"/>
  <c r="G269" i="7"/>
  <c r="H269" i="7"/>
  <c r="I269" i="7"/>
  <c r="J269" i="7"/>
  <c r="K269" i="7"/>
  <c r="L269" i="7"/>
  <c r="M269" i="7"/>
  <c r="N269" i="7"/>
  <c r="O269" i="7"/>
  <c r="P269" i="7"/>
  <c r="D270" i="7"/>
  <c r="E270" i="7"/>
  <c r="F270" i="7"/>
  <c r="G270" i="7"/>
  <c r="H270" i="7"/>
  <c r="I270" i="7"/>
  <c r="J270" i="7"/>
  <c r="K270" i="7"/>
  <c r="L270" i="7"/>
  <c r="M270" i="7"/>
  <c r="N270" i="7"/>
  <c r="O270" i="7"/>
  <c r="P270" i="7"/>
  <c r="D271" i="7"/>
  <c r="E271" i="7"/>
  <c r="F271" i="7"/>
  <c r="G271" i="7"/>
  <c r="H271" i="7"/>
  <c r="I271" i="7"/>
  <c r="J271" i="7"/>
  <c r="K271" i="7"/>
  <c r="L271" i="7"/>
  <c r="M271" i="7"/>
  <c r="N271" i="7"/>
  <c r="O271" i="7"/>
  <c r="P271" i="7"/>
  <c r="D272" i="7"/>
  <c r="E272" i="7"/>
  <c r="F272" i="7"/>
  <c r="G272" i="7"/>
  <c r="H272" i="7"/>
  <c r="I272" i="7"/>
  <c r="J272" i="7"/>
  <c r="K272" i="7"/>
  <c r="L272" i="7"/>
  <c r="M272" i="7"/>
  <c r="N272" i="7"/>
  <c r="O272" i="7"/>
  <c r="P272" i="7"/>
  <c r="D273" i="7"/>
  <c r="E273" i="7"/>
  <c r="F273" i="7"/>
  <c r="G273" i="7"/>
  <c r="H273" i="7"/>
  <c r="I273" i="7"/>
  <c r="J273" i="7"/>
  <c r="K273" i="7"/>
  <c r="L273" i="7"/>
  <c r="M273" i="7"/>
  <c r="N273" i="7"/>
  <c r="O273" i="7"/>
  <c r="P273" i="7"/>
  <c r="D274" i="7"/>
  <c r="E274" i="7"/>
  <c r="F274" i="7"/>
  <c r="G274" i="7"/>
  <c r="H274" i="7"/>
  <c r="I274" i="7"/>
  <c r="J274" i="7"/>
  <c r="K274" i="7"/>
  <c r="L274" i="7"/>
  <c r="M274" i="7"/>
  <c r="N274" i="7"/>
  <c r="O274" i="7"/>
  <c r="P274" i="7"/>
  <c r="D275" i="7"/>
  <c r="E275" i="7"/>
  <c r="F275" i="7"/>
  <c r="G275" i="7"/>
  <c r="H275" i="7"/>
  <c r="I275" i="7"/>
  <c r="J275" i="7"/>
  <c r="K275" i="7"/>
  <c r="L275" i="7"/>
  <c r="M275" i="7"/>
  <c r="N275" i="7"/>
  <c r="O275" i="7"/>
  <c r="P275" i="7"/>
  <c r="D276" i="7"/>
  <c r="E276" i="7"/>
  <c r="F276" i="7"/>
  <c r="G276" i="7"/>
  <c r="H276" i="7"/>
  <c r="I276" i="7"/>
  <c r="J276" i="7"/>
  <c r="K276" i="7"/>
  <c r="L276" i="7"/>
  <c r="M276" i="7"/>
  <c r="N276" i="7"/>
  <c r="O276" i="7"/>
  <c r="P276" i="7"/>
  <c r="D277" i="7"/>
  <c r="E277" i="7"/>
  <c r="F277" i="7"/>
  <c r="G277" i="7"/>
  <c r="H277" i="7"/>
  <c r="I277" i="7"/>
  <c r="J277" i="7"/>
  <c r="K277" i="7"/>
  <c r="L277" i="7"/>
  <c r="M277" i="7"/>
  <c r="N277" i="7"/>
  <c r="O277" i="7"/>
  <c r="P277" i="7"/>
  <c r="D278" i="7"/>
  <c r="E278" i="7"/>
  <c r="F278" i="7"/>
  <c r="G278" i="7"/>
  <c r="H278" i="7"/>
  <c r="I278" i="7"/>
  <c r="J278" i="7"/>
  <c r="K278" i="7"/>
  <c r="L278" i="7"/>
  <c r="M278" i="7"/>
  <c r="N278" i="7"/>
  <c r="O278" i="7"/>
  <c r="P278" i="7"/>
  <c r="D279" i="7"/>
  <c r="E279" i="7"/>
  <c r="F279" i="7"/>
  <c r="G279" i="7"/>
  <c r="H279" i="7"/>
  <c r="I279" i="7"/>
  <c r="J279" i="7"/>
  <c r="K279" i="7"/>
  <c r="L279" i="7"/>
  <c r="M279" i="7"/>
  <c r="N279" i="7"/>
  <c r="O279" i="7"/>
  <c r="P279" i="7"/>
  <c r="D280" i="7"/>
  <c r="E280" i="7"/>
  <c r="F280" i="7"/>
  <c r="G280" i="7"/>
  <c r="H280" i="7"/>
  <c r="I280" i="7"/>
  <c r="J280" i="7"/>
  <c r="K280" i="7"/>
  <c r="L280" i="7"/>
  <c r="M280" i="7"/>
  <c r="N280" i="7"/>
  <c r="O280" i="7"/>
  <c r="P280" i="7"/>
  <c r="D281" i="7"/>
  <c r="E281" i="7"/>
  <c r="F281" i="7"/>
  <c r="G281" i="7"/>
  <c r="H281" i="7"/>
  <c r="I281" i="7"/>
  <c r="J281" i="7"/>
  <c r="K281" i="7"/>
  <c r="L281" i="7"/>
  <c r="M281" i="7"/>
  <c r="N281" i="7"/>
  <c r="O281" i="7"/>
  <c r="P281" i="7"/>
  <c r="D282" i="7"/>
  <c r="E282" i="7"/>
  <c r="F282" i="7"/>
  <c r="G282" i="7"/>
  <c r="H282" i="7"/>
  <c r="I282" i="7"/>
  <c r="J282" i="7"/>
  <c r="K282" i="7"/>
  <c r="L282" i="7"/>
  <c r="M282" i="7"/>
  <c r="N282" i="7"/>
  <c r="O282" i="7"/>
  <c r="P282" i="7"/>
  <c r="D283" i="7"/>
  <c r="E283" i="7"/>
  <c r="F283" i="7"/>
  <c r="G283" i="7"/>
  <c r="H283" i="7"/>
  <c r="I283" i="7"/>
  <c r="J283" i="7"/>
  <c r="K283" i="7"/>
  <c r="L283" i="7"/>
  <c r="M283" i="7"/>
  <c r="N283" i="7"/>
  <c r="O283" i="7"/>
  <c r="P283" i="7"/>
  <c r="D284" i="7"/>
  <c r="E284" i="7"/>
  <c r="F284" i="7"/>
  <c r="G284" i="7"/>
  <c r="H284" i="7"/>
  <c r="I284" i="7"/>
  <c r="J284" i="7"/>
  <c r="K284" i="7"/>
  <c r="L284" i="7"/>
  <c r="M284" i="7"/>
  <c r="N284" i="7"/>
  <c r="O284" i="7"/>
  <c r="P284" i="7"/>
  <c r="D285" i="7"/>
  <c r="E285" i="7"/>
  <c r="F285" i="7"/>
  <c r="G285" i="7"/>
  <c r="H285" i="7"/>
  <c r="I285" i="7"/>
  <c r="J285" i="7"/>
  <c r="K285" i="7"/>
  <c r="L285" i="7"/>
  <c r="M285" i="7"/>
  <c r="N285" i="7"/>
  <c r="O285" i="7"/>
  <c r="P285" i="7"/>
  <c r="D286" i="7"/>
  <c r="E286" i="7"/>
  <c r="F286" i="7"/>
  <c r="G286" i="7"/>
  <c r="H286" i="7"/>
  <c r="I286" i="7"/>
  <c r="J286" i="7"/>
  <c r="K286" i="7"/>
  <c r="L286" i="7"/>
  <c r="M286" i="7"/>
  <c r="N286" i="7"/>
  <c r="O286" i="7"/>
  <c r="P286" i="7"/>
  <c r="D287" i="7"/>
  <c r="E287" i="7"/>
  <c r="F287" i="7"/>
  <c r="G287" i="7"/>
  <c r="H287" i="7"/>
  <c r="I287" i="7"/>
  <c r="J287" i="7"/>
  <c r="K287" i="7"/>
  <c r="L287" i="7"/>
  <c r="M287" i="7"/>
  <c r="N287" i="7"/>
  <c r="O287" i="7"/>
  <c r="P287" i="7"/>
  <c r="D288" i="7"/>
  <c r="E288" i="7"/>
  <c r="F288" i="7"/>
  <c r="G288" i="7"/>
  <c r="H288" i="7"/>
  <c r="I288" i="7"/>
  <c r="J288" i="7"/>
  <c r="K288" i="7"/>
  <c r="L288" i="7"/>
  <c r="M288" i="7"/>
  <c r="N288" i="7"/>
  <c r="O288" i="7"/>
  <c r="P288" i="7"/>
  <c r="D289" i="7"/>
  <c r="E289" i="7"/>
  <c r="F289" i="7"/>
  <c r="G289" i="7"/>
  <c r="H289" i="7"/>
  <c r="I289" i="7"/>
  <c r="J289" i="7"/>
  <c r="K289" i="7"/>
  <c r="L289" i="7"/>
  <c r="M289" i="7"/>
  <c r="N289" i="7"/>
  <c r="O289" i="7"/>
  <c r="P289" i="7"/>
  <c r="D290" i="7"/>
  <c r="E290" i="7"/>
  <c r="F290" i="7"/>
  <c r="G290" i="7"/>
  <c r="H290" i="7"/>
  <c r="I290" i="7"/>
  <c r="J290" i="7"/>
  <c r="K290" i="7"/>
  <c r="L290" i="7"/>
  <c r="M290" i="7"/>
  <c r="N290" i="7"/>
  <c r="O290" i="7"/>
  <c r="P290" i="7"/>
  <c r="D291" i="7"/>
  <c r="E291" i="7"/>
  <c r="F291" i="7"/>
  <c r="G291" i="7"/>
  <c r="H291" i="7"/>
  <c r="I291" i="7"/>
  <c r="J291" i="7"/>
  <c r="K291" i="7"/>
  <c r="L291" i="7"/>
  <c r="M291" i="7"/>
  <c r="N291" i="7"/>
  <c r="O291" i="7"/>
  <c r="P291" i="7"/>
  <c r="D292" i="7"/>
  <c r="E292" i="7"/>
  <c r="F292" i="7"/>
  <c r="G292" i="7"/>
  <c r="H292" i="7"/>
  <c r="I292" i="7"/>
  <c r="J292" i="7"/>
  <c r="K292" i="7"/>
  <c r="L292" i="7"/>
  <c r="M292" i="7"/>
  <c r="N292" i="7"/>
  <c r="O292" i="7"/>
  <c r="P292" i="7"/>
  <c r="D293" i="7"/>
  <c r="E293" i="7"/>
  <c r="F293" i="7"/>
  <c r="G293" i="7"/>
  <c r="H293" i="7"/>
  <c r="I293" i="7"/>
  <c r="J293" i="7"/>
  <c r="K293" i="7"/>
  <c r="L293" i="7"/>
  <c r="M293" i="7"/>
  <c r="N293" i="7"/>
  <c r="O293" i="7"/>
  <c r="P293" i="7"/>
  <c r="D294" i="7"/>
  <c r="E294" i="7"/>
  <c r="F294" i="7"/>
  <c r="G294" i="7"/>
  <c r="H294" i="7"/>
  <c r="I294" i="7"/>
  <c r="J294" i="7"/>
  <c r="K294" i="7"/>
  <c r="L294" i="7"/>
  <c r="M294" i="7"/>
  <c r="N294" i="7"/>
  <c r="O294" i="7"/>
  <c r="P294" i="7"/>
  <c r="D295" i="7"/>
  <c r="E295" i="7"/>
  <c r="F295" i="7"/>
  <c r="G295" i="7"/>
  <c r="H295" i="7"/>
  <c r="I295" i="7"/>
  <c r="J295" i="7"/>
  <c r="K295" i="7"/>
  <c r="L295" i="7"/>
  <c r="M295" i="7"/>
  <c r="N295" i="7"/>
  <c r="O295" i="7"/>
  <c r="P295" i="7"/>
  <c r="D296" i="7"/>
  <c r="E296" i="7"/>
  <c r="F296" i="7"/>
  <c r="G296" i="7"/>
  <c r="H296" i="7"/>
  <c r="I296" i="7"/>
  <c r="J296" i="7"/>
  <c r="K296" i="7"/>
  <c r="L296" i="7"/>
  <c r="M296" i="7"/>
  <c r="N296" i="7"/>
  <c r="O296" i="7"/>
  <c r="P296" i="7"/>
  <c r="D297" i="7"/>
  <c r="E297" i="7"/>
  <c r="F297" i="7"/>
  <c r="G297" i="7"/>
  <c r="H297" i="7"/>
  <c r="I297" i="7"/>
  <c r="J297" i="7"/>
  <c r="K297" i="7"/>
  <c r="L297" i="7"/>
  <c r="M297" i="7"/>
  <c r="N297" i="7"/>
  <c r="O297" i="7"/>
  <c r="P297" i="7"/>
  <c r="D298" i="7"/>
  <c r="E298" i="7"/>
  <c r="F298" i="7"/>
  <c r="G298" i="7"/>
  <c r="H298" i="7"/>
  <c r="I298" i="7"/>
  <c r="J298" i="7"/>
  <c r="K298" i="7"/>
  <c r="L298" i="7"/>
  <c r="M298" i="7"/>
  <c r="N298" i="7"/>
  <c r="O298" i="7"/>
  <c r="P298" i="7"/>
  <c r="D299" i="7"/>
  <c r="E299" i="7"/>
  <c r="F299" i="7"/>
  <c r="G299" i="7"/>
  <c r="H299" i="7"/>
  <c r="I299" i="7"/>
  <c r="J299" i="7"/>
  <c r="K299" i="7"/>
  <c r="L299" i="7"/>
  <c r="M299" i="7"/>
  <c r="N299" i="7"/>
  <c r="O299" i="7"/>
  <c r="P299" i="7"/>
  <c r="D300" i="7"/>
  <c r="E300" i="7"/>
  <c r="F300" i="7"/>
  <c r="G300" i="7"/>
  <c r="H300" i="7"/>
  <c r="I300" i="7"/>
  <c r="J300" i="7"/>
  <c r="K300" i="7"/>
  <c r="L300" i="7"/>
  <c r="M300" i="7"/>
  <c r="N300" i="7"/>
  <c r="O300" i="7"/>
  <c r="P300" i="7"/>
  <c r="D301" i="7"/>
  <c r="E301" i="7"/>
  <c r="F301" i="7"/>
  <c r="G301" i="7"/>
  <c r="H301" i="7"/>
  <c r="I301" i="7"/>
  <c r="J301" i="7"/>
  <c r="K301" i="7"/>
  <c r="L301" i="7"/>
  <c r="M301" i="7"/>
  <c r="N301" i="7"/>
  <c r="O301" i="7"/>
  <c r="P301" i="7"/>
  <c r="D302" i="7"/>
  <c r="E302" i="7"/>
  <c r="F302" i="7"/>
  <c r="G302" i="7"/>
  <c r="H302" i="7"/>
  <c r="I302" i="7"/>
  <c r="J302" i="7"/>
  <c r="K302" i="7"/>
  <c r="L302" i="7"/>
  <c r="M302" i="7"/>
  <c r="N302" i="7"/>
  <c r="O302" i="7"/>
  <c r="P302" i="7"/>
  <c r="D303" i="7"/>
  <c r="E303" i="7"/>
  <c r="F303" i="7"/>
  <c r="G303" i="7"/>
  <c r="H303" i="7"/>
  <c r="I303" i="7"/>
  <c r="J303" i="7"/>
  <c r="K303" i="7"/>
  <c r="L303" i="7"/>
  <c r="M303" i="7"/>
  <c r="N303" i="7"/>
  <c r="O303" i="7"/>
  <c r="P303" i="7"/>
  <c r="D304" i="7"/>
  <c r="E304" i="7"/>
  <c r="F304" i="7"/>
  <c r="G304" i="7"/>
  <c r="H304" i="7"/>
  <c r="I304" i="7"/>
  <c r="J304" i="7"/>
  <c r="K304" i="7"/>
  <c r="L304" i="7"/>
  <c r="M304" i="7"/>
  <c r="N304" i="7"/>
  <c r="O304" i="7"/>
  <c r="P304" i="7"/>
  <c r="D305" i="7"/>
  <c r="E305" i="7"/>
  <c r="F305" i="7"/>
  <c r="G305" i="7"/>
  <c r="H305" i="7"/>
  <c r="I305" i="7"/>
  <c r="J305" i="7"/>
  <c r="K305" i="7"/>
  <c r="L305" i="7"/>
  <c r="M305" i="7"/>
  <c r="N305" i="7"/>
  <c r="O305" i="7"/>
  <c r="P305" i="7"/>
  <c r="D306" i="7"/>
  <c r="E306" i="7"/>
  <c r="F306" i="7"/>
  <c r="G306" i="7"/>
  <c r="H306" i="7"/>
  <c r="I306" i="7"/>
  <c r="J306" i="7"/>
  <c r="K306" i="7"/>
  <c r="L306" i="7"/>
  <c r="M306" i="7"/>
  <c r="N306" i="7"/>
  <c r="O306" i="7"/>
  <c r="P306" i="7"/>
  <c r="D307" i="7"/>
  <c r="E307" i="7"/>
  <c r="F307" i="7"/>
  <c r="G307" i="7"/>
  <c r="H307" i="7"/>
  <c r="I307" i="7"/>
  <c r="J307" i="7"/>
  <c r="K307" i="7"/>
  <c r="L307" i="7"/>
  <c r="M307" i="7"/>
  <c r="N307" i="7"/>
  <c r="O307" i="7"/>
  <c r="P307" i="7"/>
  <c r="D308" i="7"/>
  <c r="E308" i="7"/>
  <c r="F308" i="7"/>
  <c r="G308" i="7"/>
  <c r="H308" i="7"/>
  <c r="I308" i="7"/>
  <c r="J308" i="7"/>
  <c r="K308" i="7"/>
  <c r="L308" i="7"/>
  <c r="M308" i="7"/>
  <c r="N308" i="7"/>
  <c r="O308" i="7"/>
  <c r="P308" i="7"/>
  <c r="D309" i="7"/>
  <c r="E309" i="7"/>
  <c r="F309" i="7"/>
  <c r="G309" i="7"/>
  <c r="H309" i="7"/>
  <c r="I309" i="7"/>
  <c r="J309" i="7"/>
  <c r="K309" i="7"/>
  <c r="L309" i="7"/>
  <c r="M309" i="7"/>
  <c r="N309" i="7"/>
  <c r="O309" i="7"/>
  <c r="P309" i="7"/>
  <c r="D310" i="7"/>
  <c r="E310" i="7"/>
  <c r="F310" i="7"/>
  <c r="G310" i="7"/>
  <c r="H310" i="7"/>
  <c r="I310" i="7"/>
  <c r="J310" i="7"/>
  <c r="K310" i="7"/>
  <c r="L310" i="7"/>
  <c r="M310" i="7"/>
  <c r="N310" i="7"/>
  <c r="O310" i="7"/>
  <c r="P310" i="7"/>
  <c r="D311" i="7"/>
  <c r="E311" i="7"/>
  <c r="F311" i="7"/>
  <c r="G311" i="7"/>
  <c r="H311" i="7"/>
  <c r="I311" i="7"/>
  <c r="J311" i="7"/>
  <c r="K311" i="7"/>
  <c r="L311" i="7"/>
  <c r="M311" i="7"/>
  <c r="N311" i="7"/>
  <c r="O311" i="7"/>
  <c r="P311" i="7"/>
  <c r="D312" i="7"/>
  <c r="E312" i="7"/>
  <c r="F312" i="7"/>
  <c r="G312" i="7"/>
  <c r="H312" i="7"/>
  <c r="I312" i="7"/>
  <c r="J312" i="7"/>
  <c r="K312" i="7"/>
  <c r="L312" i="7"/>
  <c r="M312" i="7"/>
  <c r="N312" i="7"/>
  <c r="O312" i="7"/>
  <c r="P312" i="7"/>
  <c r="D313" i="7"/>
  <c r="E313" i="7"/>
  <c r="F313" i="7"/>
  <c r="G313" i="7"/>
  <c r="H313" i="7"/>
  <c r="I313" i="7"/>
  <c r="J313" i="7"/>
  <c r="K313" i="7"/>
  <c r="L313" i="7"/>
  <c r="M313" i="7"/>
  <c r="N313" i="7"/>
  <c r="O313" i="7"/>
  <c r="P313" i="7"/>
  <c r="D314" i="7"/>
  <c r="E314" i="7"/>
  <c r="F314" i="7"/>
  <c r="G314" i="7"/>
  <c r="H314" i="7"/>
  <c r="I314" i="7"/>
  <c r="J314" i="7"/>
  <c r="K314" i="7"/>
  <c r="L314" i="7"/>
  <c r="M314" i="7"/>
  <c r="N314" i="7"/>
  <c r="O314" i="7"/>
  <c r="P314" i="7"/>
  <c r="D315" i="7"/>
  <c r="E315" i="7"/>
  <c r="F315" i="7"/>
  <c r="G315" i="7"/>
  <c r="H315" i="7"/>
  <c r="I315" i="7"/>
  <c r="J315" i="7"/>
  <c r="K315" i="7"/>
  <c r="L315" i="7"/>
  <c r="M315" i="7"/>
  <c r="N315" i="7"/>
  <c r="O315" i="7"/>
  <c r="P315" i="7"/>
  <c r="D316" i="7"/>
  <c r="E316" i="7"/>
  <c r="F316" i="7"/>
  <c r="G316" i="7"/>
  <c r="H316" i="7"/>
  <c r="I316" i="7"/>
  <c r="J316" i="7"/>
  <c r="K316" i="7"/>
  <c r="L316" i="7"/>
  <c r="M316" i="7"/>
  <c r="N316" i="7"/>
  <c r="O316" i="7"/>
  <c r="P316" i="7"/>
  <c r="D317" i="7"/>
  <c r="E317" i="7"/>
  <c r="F317" i="7"/>
  <c r="G317" i="7"/>
  <c r="H317" i="7"/>
  <c r="I317" i="7"/>
  <c r="J317" i="7"/>
  <c r="K317" i="7"/>
  <c r="L317" i="7"/>
  <c r="M317" i="7"/>
  <c r="N317" i="7"/>
  <c r="O317" i="7"/>
  <c r="P317" i="7"/>
  <c r="D318" i="7"/>
  <c r="E318" i="7"/>
  <c r="F318" i="7"/>
  <c r="G318" i="7"/>
  <c r="H318" i="7"/>
  <c r="I318" i="7"/>
  <c r="J318" i="7"/>
  <c r="K318" i="7"/>
  <c r="L318" i="7"/>
  <c r="M318" i="7"/>
  <c r="N318" i="7"/>
  <c r="O318" i="7"/>
  <c r="P318" i="7"/>
  <c r="D319" i="7"/>
  <c r="E319" i="7"/>
  <c r="F319" i="7"/>
  <c r="G319" i="7"/>
  <c r="H319" i="7"/>
  <c r="I319" i="7"/>
  <c r="J319" i="7"/>
  <c r="K319" i="7"/>
  <c r="L319" i="7"/>
  <c r="M319" i="7"/>
  <c r="N319" i="7"/>
  <c r="O319" i="7"/>
  <c r="P319" i="7"/>
  <c r="D320" i="7"/>
  <c r="E320" i="7"/>
  <c r="F320" i="7"/>
  <c r="G320" i="7"/>
  <c r="H320" i="7"/>
  <c r="I320" i="7"/>
  <c r="J320" i="7"/>
  <c r="K320" i="7"/>
  <c r="L320" i="7"/>
  <c r="M320" i="7"/>
  <c r="N320" i="7"/>
  <c r="O320" i="7"/>
  <c r="P320" i="7"/>
  <c r="D321" i="7"/>
  <c r="E321" i="7"/>
  <c r="F321" i="7"/>
  <c r="G321" i="7"/>
  <c r="H321" i="7"/>
  <c r="I321" i="7"/>
  <c r="J321" i="7"/>
  <c r="K321" i="7"/>
  <c r="L321" i="7"/>
  <c r="M321" i="7"/>
  <c r="N321" i="7"/>
  <c r="O321" i="7"/>
  <c r="P321" i="7"/>
  <c r="D322" i="7"/>
  <c r="E322" i="7"/>
  <c r="F322" i="7"/>
  <c r="G322" i="7"/>
  <c r="H322" i="7"/>
  <c r="I322" i="7"/>
  <c r="J322" i="7"/>
  <c r="K322" i="7"/>
  <c r="L322" i="7"/>
  <c r="M322" i="7"/>
  <c r="N322" i="7"/>
  <c r="O322" i="7"/>
  <c r="P322" i="7"/>
  <c r="D323" i="7"/>
  <c r="E323" i="7"/>
  <c r="F323" i="7"/>
  <c r="G323" i="7"/>
  <c r="H323" i="7"/>
  <c r="I323" i="7"/>
  <c r="J323" i="7"/>
  <c r="K323" i="7"/>
  <c r="L323" i="7"/>
  <c r="M323" i="7"/>
  <c r="N323" i="7"/>
  <c r="O323" i="7"/>
  <c r="P323" i="7"/>
  <c r="D324" i="7"/>
  <c r="E324" i="7"/>
  <c r="F324" i="7"/>
  <c r="G324" i="7"/>
  <c r="H324" i="7"/>
  <c r="I324" i="7"/>
  <c r="J324" i="7"/>
  <c r="K324" i="7"/>
  <c r="L324" i="7"/>
  <c r="M324" i="7"/>
  <c r="N324" i="7"/>
  <c r="O324" i="7"/>
  <c r="P324" i="7"/>
  <c r="D325" i="7"/>
  <c r="E325" i="7"/>
  <c r="F325" i="7"/>
  <c r="G325" i="7"/>
  <c r="H325" i="7"/>
  <c r="I325" i="7"/>
  <c r="J325" i="7"/>
  <c r="K325" i="7"/>
  <c r="L325" i="7"/>
  <c r="M325" i="7"/>
  <c r="N325" i="7"/>
  <c r="O325" i="7"/>
  <c r="P325" i="7"/>
  <c r="D326" i="7"/>
  <c r="E326" i="7"/>
  <c r="F326" i="7"/>
  <c r="G326" i="7"/>
  <c r="H326" i="7"/>
  <c r="I326" i="7"/>
  <c r="J326" i="7"/>
  <c r="K326" i="7"/>
  <c r="L326" i="7"/>
  <c r="M326" i="7"/>
  <c r="N326" i="7"/>
  <c r="O326" i="7"/>
  <c r="P326" i="7"/>
  <c r="D327" i="7"/>
  <c r="E327" i="7"/>
  <c r="F327" i="7"/>
  <c r="G327" i="7"/>
  <c r="H327" i="7"/>
  <c r="I327" i="7"/>
  <c r="J327" i="7"/>
  <c r="K327" i="7"/>
  <c r="L327" i="7"/>
  <c r="M327" i="7"/>
  <c r="N327" i="7"/>
  <c r="O327" i="7"/>
  <c r="P327" i="7"/>
  <c r="D328" i="7"/>
  <c r="E328" i="7"/>
  <c r="F328" i="7"/>
  <c r="G328" i="7"/>
  <c r="H328" i="7"/>
  <c r="I328" i="7"/>
  <c r="J328" i="7"/>
  <c r="K328" i="7"/>
  <c r="L328" i="7"/>
  <c r="M328" i="7"/>
  <c r="N328" i="7"/>
  <c r="O328" i="7"/>
  <c r="P328" i="7"/>
  <c r="D329" i="7"/>
  <c r="E329" i="7"/>
  <c r="F329" i="7"/>
  <c r="G329" i="7"/>
  <c r="H329" i="7"/>
  <c r="I329" i="7"/>
  <c r="J329" i="7"/>
  <c r="K329" i="7"/>
  <c r="L329" i="7"/>
  <c r="M329" i="7"/>
  <c r="N329" i="7"/>
  <c r="O329" i="7"/>
  <c r="P329" i="7"/>
  <c r="D330" i="7"/>
  <c r="E330" i="7"/>
  <c r="F330" i="7"/>
  <c r="G330" i="7"/>
  <c r="H330" i="7"/>
  <c r="I330" i="7"/>
  <c r="J330" i="7"/>
  <c r="K330" i="7"/>
  <c r="L330" i="7"/>
  <c r="M330" i="7"/>
  <c r="N330" i="7"/>
  <c r="O330" i="7"/>
  <c r="P330" i="7"/>
  <c r="D331" i="7"/>
  <c r="E331" i="7"/>
  <c r="F331" i="7"/>
  <c r="G331" i="7"/>
  <c r="H331" i="7"/>
  <c r="I331" i="7"/>
  <c r="J331" i="7"/>
  <c r="K331" i="7"/>
  <c r="L331" i="7"/>
  <c r="M331" i="7"/>
  <c r="N331" i="7"/>
  <c r="O331" i="7"/>
  <c r="P331" i="7"/>
  <c r="D332" i="7"/>
  <c r="E332" i="7"/>
  <c r="F332" i="7"/>
  <c r="G332" i="7"/>
  <c r="H332" i="7"/>
  <c r="I332" i="7"/>
  <c r="J332" i="7"/>
  <c r="K332" i="7"/>
  <c r="L332" i="7"/>
  <c r="M332" i="7"/>
  <c r="N332" i="7"/>
  <c r="O332" i="7"/>
  <c r="P332" i="7"/>
  <c r="D333" i="7"/>
  <c r="E333" i="7"/>
  <c r="F333" i="7"/>
  <c r="G333" i="7"/>
  <c r="H333" i="7"/>
  <c r="I333" i="7"/>
  <c r="J333" i="7"/>
  <c r="K333" i="7"/>
  <c r="L333" i="7"/>
  <c r="M333" i="7"/>
  <c r="N333" i="7"/>
  <c r="O333" i="7"/>
  <c r="P333" i="7"/>
  <c r="D334" i="7"/>
  <c r="E334" i="7"/>
  <c r="F334" i="7"/>
  <c r="G334" i="7"/>
  <c r="H334" i="7"/>
  <c r="I334" i="7"/>
  <c r="J334" i="7"/>
  <c r="K334" i="7"/>
  <c r="L334" i="7"/>
  <c r="M334" i="7"/>
  <c r="N334" i="7"/>
  <c r="O334" i="7"/>
  <c r="P334" i="7"/>
  <c r="D335" i="7"/>
  <c r="E335" i="7"/>
  <c r="F335" i="7"/>
  <c r="G335" i="7"/>
  <c r="H335" i="7"/>
  <c r="I335" i="7"/>
  <c r="J335" i="7"/>
  <c r="K335" i="7"/>
  <c r="L335" i="7"/>
  <c r="M335" i="7"/>
  <c r="N335" i="7"/>
  <c r="O335" i="7"/>
  <c r="P335" i="7"/>
  <c r="D336" i="7"/>
  <c r="E336" i="7"/>
  <c r="F336" i="7"/>
  <c r="G336" i="7"/>
  <c r="H336" i="7"/>
  <c r="I336" i="7"/>
  <c r="J336" i="7"/>
  <c r="K336" i="7"/>
  <c r="L336" i="7"/>
  <c r="M336" i="7"/>
  <c r="N336" i="7"/>
  <c r="O336" i="7"/>
  <c r="P336" i="7"/>
  <c r="D337" i="7"/>
  <c r="E337" i="7"/>
  <c r="F337" i="7"/>
  <c r="G337" i="7"/>
  <c r="H337" i="7"/>
  <c r="I337" i="7"/>
  <c r="J337" i="7"/>
  <c r="K337" i="7"/>
  <c r="L337" i="7"/>
  <c r="M337" i="7"/>
  <c r="N337" i="7"/>
  <c r="O337" i="7"/>
  <c r="P337" i="7"/>
  <c r="D338" i="7"/>
  <c r="E338" i="7"/>
  <c r="F338" i="7"/>
  <c r="G338" i="7"/>
  <c r="H338" i="7"/>
  <c r="I338" i="7"/>
  <c r="J338" i="7"/>
  <c r="K338" i="7"/>
  <c r="L338" i="7"/>
  <c r="M338" i="7"/>
  <c r="N338" i="7"/>
  <c r="O338" i="7"/>
  <c r="P338" i="7"/>
  <c r="D339" i="7"/>
  <c r="E339" i="7"/>
  <c r="F339" i="7"/>
  <c r="G339" i="7"/>
  <c r="H339" i="7"/>
  <c r="I339" i="7"/>
  <c r="J339" i="7"/>
  <c r="K339" i="7"/>
  <c r="L339" i="7"/>
  <c r="M339" i="7"/>
  <c r="N339" i="7"/>
  <c r="O339" i="7"/>
  <c r="P339" i="7"/>
  <c r="D340" i="7"/>
  <c r="E340" i="7"/>
  <c r="F340" i="7"/>
  <c r="G340" i="7"/>
  <c r="H340" i="7"/>
  <c r="I340" i="7"/>
  <c r="J340" i="7"/>
  <c r="K340" i="7"/>
  <c r="L340" i="7"/>
  <c r="M340" i="7"/>
  <c r="N340" i="7"/>
  <c r="O340" i="7"/>
  <c r="P340" i="7"/>
  <c r="D341" i="7"/>
  <c r="E341" i="7"/>
  <c r="F341" i="7"/>
  <c r="G341" i="7"/>
  <c r="H341" i="7"/>
  <c r="I341" i="7"/>
  <c r="J341" i="7"/>
  <c r="K341" i="7"/>
  <c r="L341" i="7"/>
  <c r="M341" i="7"/>
  <c r="N341" i="7"/>
  <c r="O341" i="7"/>
  <c r="P341" i="7"/>
  <c r="D342" i="7"/>
  <c r="E342" i="7"/>
  <c r="F342" i="7"/>
  <c r="G342" i="7"/>
  <c r="H342" i="7"/>
  <c r="I342" i="7"/>
  <c r="J342" i="7"/>
  <c r="K342" i="7"/>
  <c r="L342" i="7"/>
  <c r="M342" i="7"/>
  <c r="N342" i="7"/>
  <c r="O342" i="7"/>
  <c r="P342" i="7"/>
  <c r="D343" i="7"/>
  <c r="E343" i="7"/>
  <c r="F343" i="7"/>
  <c r="G343" i="7"/>
  <c r="H343" i="7"/>
  <c r="I343" i="7"/>
  <c r="J343" i="7"/>
  <c r="K343" i="7"/>
  <c r="L343" i="7"/>
  <c r="M343" i="7"/>
  <c r="N343" i="7"/>
  <c r="O343" i="7"/>
  <c r="P343" i="7"/>
  <c r="D344" i="7"/>
  <c r="E344" i="7"/>
  <c r="F344" i="7"/>
  <c r="G344" i="7"/>
  <c r="H344" i="7"/>
  <c r="I344" i="7"/>
  <c r="J344" i="7"/>
  <c r="K344" i="7"/>
  <c r="L344" i="7"/>
  <c r="M344" i="7"/>
  <c r="N344" i="7"/>
  <c r="O344" i="7"/>
  <c r="P344" i="7"/>
  <c r="D345" i="7"/>
  <c r="E345" i="7"/>
  <c r="F345" i="7"/>
  <c r="G345" i="7"/>
  <c r="H345" i="7"/>
  <c r="I345" i="7"/>
  <c r="J345" i="7"/>
  <c r="K345" i="7"/>
  <c r="L345" i="7"/>
  <c r="M345" i="7"/>
  <c r="N345" i="7"/>
  <c r="O345" i="7"/>
  <c r="P345" i="7"/>
  <c r="D346" i="7"/>
  <c r="E346" i="7"/>
  <c r="F346" i="7"/>
  <c r="G346" i="7"/>
  <c r="H346" i="7"/>
  <c r="I346" i="7"/>
  <c r="J346" i="7"/>
  <c r="K346" i="7"/>
  <c r="L346" i="7"/>
  <c r="M346" i="7"/>
  <c r="N346" i="7"/>
  <c r="O346" i="7"/>
  <c r="P346" i="7"/>
  <c r="D347" i="7"/>
  <c r="E347" i="7"/>
  <c r="F347" i="7"/>
  <c r="G347" i="7"/>
  <c r="H347" i="7"/>
  <c r="I347" i="7"/>
  <c r="J347" i="7"/>
  <c r="K347" i="7"/>
  <c r="L347" i="7"/>
  <c r="M347" i="7"/>
  <c r="N347" i="7"/>
  <c r="O347" i="7"/>
  <c r="P347" i="7"/>
  <c r="D348" i="7"/>
  <c r="E348" i="7"/>
  <c r="F348" i="7"/>
  <c r="G348" i="7"/>
  <c r="H348" i="7"/>
  <c r="I348" i="7"/>
  <c r="J348" i="7"/>
  <c r="K348" i="7"/>
  <c r="L348" i="7"/>
  <c r="M348" i="7"/>
  <c r="N348" i="7"/>
  <c r="O348" i="7"/>
  <c r="P348" i="7"/>
  <c r="D349" i="7"/>
  <c r="E349" i="7"/>
  <c r="F349" i="7"/>
  <c r="G349" i="7"/>
  <c r="H349" i="7"/>
  <c r="I349" i="7"/>
  <c r="J349" i="7"/>
  <c r="K349" i="7"/>
  <c r="L349" i="7"/>
  <c r="M349" i="7"/>
  <c r="N349" i="7"/>
  <c r="O349" i="7"/>
  <c r="P349" i="7"/>
  <c r="D350" i="7"/>
  <c r="E350" i="7"/>
  <c r="F350" i="7"/>
  <c r="G350" i="7"/>
  <c r="H350" i="7"/>
  <c r="I350" i="7"/>
  <c r="J350" i="7"/>
  <c r="K350" i="7"/>
  <c r="L350" i="7"/>
  <c r="M350" i="7"/>
  <c r="N350" i="7"/>
  <c r="O350" i="7"/>
  <c r="P350" i="7"/>
  <c r="D351" i="7"/>
  <c r="E351" i="7"/>
  <c r="F351" i="7"/>
  <c r="G351" i="7"/>
  <c r="H351" i="7"/>
  <c r="I351" i="7"/>
  <c r="J351" i="7"/>
  <c r="K351" i="7"/>
  <c r="L351" i="7"/>
  <c r="M351" i="7"/>
  <c r="N351" i="7"/>
  <c r="O351" i="7"/>
  <c r="P351" i="7"/>
  <c r="D352" i="7"/>
  <c r="E352" i="7"/>
  <c r="F352" i="7"/>
  <c r="G352" i="7"/>
  <c r="H352" i="7"/>
  <c r="I352" i="7"/>
  <c r="J352" i="7"/>
  <c r="K352" i="7"/>
  <c r="L352" i="7"/>
  <c r="M352" i="7"/>
  <c r="N352" i="7"/>
  <c r="O352" i="7"/>
  <c r="P352" i="7"/>
  <c r="D353" i="7"/>
  <c r="E353" i="7"/>
  <c r="F353" i="7"/>
  <c r="G353" i="7"/>
  <c r="H353" i="7"/>
  <c r="I353" i="7"/>
  <c r="J353" i="7"/>
  <c r="K353" i="7"/>
  <c r="L353" i="7"/>
  <c r="M353" i="7"/>
  <c r="N353" i="7"/>
  <c r="O353" i="7"/>
  <c r="P353" i="7"/>
  <c r="D354" i="7"/>
  <c r="E354" i="7"/>
  <c r="F354" i="7"/>
  <c r="G354" i="7"/>
  <c r="H354" i="7"/>
  <c r="I354" i="7"/>
  <c r="J354" i="7"/>
  <c r="K354" i="7"/>
  <c r="L354" i="7"/>
  <c r="M354" i="7"/>
  <c r="N354" i="7"/>
  <c r="O354" i="7"/>
  <c r="P354" i="7"/>
  <c r="D355" i="7"/>
  <c r="E355" i="7"/>
  <c r="F355" i="7"/>
  <c r="G355" i="7"/>
  <c r="H355" i="7"/>
  <c r="I355" i="7"/>
  <c r="J355" i="7"/>
  <c r="K355" i="7"/>
  <c r="L355" i="7"/>
  <c r="M355" i="7"/>
  <c r="N355" i="7"/>
  <c r="O355" i="7"/>
  <c r="P355" i="7"/>
  <c r="D356" i="7"/>
  <c r="E356" i="7"/>
  <c r="F356" i="7"/>
  <c r="G356" i="7"/>
  <c r="H356" i="7"/>
  <c r="I356" i="7"/>
  <c r="J356" i="7"/>
  <c r="K356" i="7"/>
  <c r="L356" i="7"/>
  <c r="M356" i="7"/>
  <c r="N356" i="7"/>
  <c r="O356" i="7"/>
  <c r="P356" i="7"/>
  <c r="D357" i="7"/>
  <c r="E357" i="7"/>
  <c r="F357" i="7"/>
  <c r="G357" i="7"/>
  <c r="H357" i="7"/>
  <c r="I357" i="7"/>
  <c r="J357" i="7"/>
  <c r="K357" i="7"/>
  <c r="L357" i="7"/>
  <c r="M357" i="7"/>
  <c r="N357" i="7"/>
  <c r="O357" i="7"/>
  <c r="P357" i="7"/>
  <c r="D358" i="7"/>
  <c r="E358" i="7"/>
  <c r="F358" i="7"/>
  <c r="G358" i="7"/>
  <c r="H358" i="7"/>
  <c r="I358" i="7"/>
  <c r="J358" i="7"/>
  <c r="K358" i="7"/>
  <c r="L358" i="7"/>
  <c r="M358" i="7"/>
  <c r="N358" i="7"/>
  <c r="O358" i="7"/>
  <c r="P358" i="7"/>
  <c r="D359" i="7"/>
  <c r="E359" i="7"/>
  <c r="F359" i="7"/>
  <c r="G359" i="7"/>
  <c r="H359" i="7"/>
  <c r="I359" i="7"/>
  <c r="J359" i="7"/>
  <c r="K359" i="7"/>
  <c r="L359" i="7"/>
  <c r="M359" i="7"/>
  <c r="N359" i="7"/>
  <c r="O359" i="7"/>
  <c r="P359" i="7"/>
  <c r="D360" i="7"/>
  <c r="E360" i="7"/>
  <c r="F360" i="7"/>
  <c r="G360" i="7"/>
  <c r="H360" i="7"/>
  <c r="I360" i="7"/>
  <c r="J360" i="7"/>
  <c r="K360" i="7"/>
  <c r="L360" i="7"/>
  <c r="M360" i="7"/>
  <c r="N360" i="7"/>
  <c r="O360" i="7"/>
  <c r="P360" i="7"/>
  <c r="D361" i="7"/>
  <c r="E361" i="7"/>
  <c r="F361" i="7"/>
  <c r="G361" i="7"/>
  <c r="H361" i="7"/>
  <c r="I361" i="7"/>
  <c r="J361" i="7"/>
  <c r="K361" i="7"/>
  <c r="L361" i="7"/>
  <c r="M361" i="7"/>
  <c r="N361" i="7"/>
  <c r="O361" i="7"/>
  <c r="P361" i="7"/>
  <c r="D362" i="7"/>
  <c r="E362" i="7"/>
  <c r="F362" i="7"/>
  <c r="G362" i="7"/>
  <c r="H362" i="7"/>
  <c r="I362" i="7"/>
  <c r="J362" i="7"/>
  <c r="K362" i="7"/>
  <c r="L362" i="7"/>
  <c r="M362" i="7"/>
  <c r="N362" i="7"/>
  <c r="O362" i="7"/>
  <c r="P362" i="7"/>
  <c r="D363" i="7"/>
  <c r="E363" i="7"/>
  <c r="F363" i="7"/>
  <c r="G363" i="7"/>
  <c r="H363" i="7"/>
  <c r="I363" i="7"/>
  <c r="J363" i="7"/>
  <c r="K363" i="7"/>
  <c r="L363" i="7"/>
  <c r="M363" i="7"/>
  <c r="N363" i="7"/>
  <c r="O363" i="7"/>
  <c r="P363" i="7"/>
  <c r="D364" i="7"/>
  <c r="E364" i="7"/>
  <c r="F364" i="7"/>
  <c r="G364" i="7"/>
  <c r="H364" i="7"/>
  <c r="I364" i="7"/>
  <c r="J364" i="7"/>
  <c r="K364" i="7"/>
  <c r="L364" i="7"/>
  <c r="M364" i="7"/>
  <c r="N364" i="7"/>
  <c r="O364" i="7"/>
  <c r="P364" i="7"/>
  <c r="D365" i="7"/>
  <c r="E365" i="7"/>
  <c r="F365" i="7"/>
  <c r="G365" i="7"/>
  <c r="H365" i="7"/>
  <c r="I365" i="7"/>
  <c r="J365" i="7"/>
  <c r="K365" i="7"/>
  <c r="L365" i="7"/>
  <c r="M365" i="7"/>
  <c r="N365" i="7"/>
  <c r="O365" i="7"/>
  <c r="P365" i="7"/>
  <c r="D366" i="7"/>
  <c r="E366" i="7"/>
  <c r="F366" i="7"/>
  <c r="G366" i="7"/>
  <c r="H366" i="7"/>
  <c r="I366" i="7"/>
  <c r="J366" i="7"/>
  <c r="K366" i="7"/>
  <c r="L366" i="7"/>
  <c r="M366" i="7"/>
  <c r="N366" i="7"/>
  <c r="O366" i="7"/>
  <c r="P366" i="7"/>
  <c r="D367" i="7"/>
  <c r="E367" i="7"/>
  <c r="F367" i="7"/>
  <c r="G367" i="7"/>
  <c r="H367" i="7"/>
  <c r="I367" i="7"/>
  <c r="J367" i="7"/>
  <c r="K367" i="7"/>
  <c r="L367" i="7"/>
  <c r="M367" i="7"/>
  <c r="N367" i="7"/>
  <c r="O367" i="7"/>
  <c r="P367" i="7"/>
  <c r="D368" i="7"/>
  <c r="E368" i="7"/>
  <c r="F368" i="7"/>
  <c r="G368" i="7"/>
  <c r="H368" i="7"/>
  <c r="I368" i="7"/>
  <c r="J368" i="7"/>
  <c r="K368" i="7"/>
  <c r="L368" i="7"/>
  <c r="M368" i="7"/>
  <c r="N368" i="7"/>
  <c r="O368" i="7"/>
  <c r="P368" i="7"/>
  <c r="D369" i="7"/>
  <c r="E369" i="7"/>
  <c r="F369" i="7"/>
  <c r="G369" i="7"/>
  <c r="H369" i="7"/>
  <c r="I369" i="7"/>
  <c r="J369" i="7"/>
  <c r="K369" i="7"/>
  <c r="L369" i="7"/>
  <c r="M369" i="7"/>
  <c r="N369" i="7"/>
  <c r="O369" i="7"/>
  <c r="P369" i="7"/>
  <c r="D370" i="7"/>
  <c r="E370" i="7"/>
  <c r="F370" i="7"/>
  <c r="G370" i="7"/>
  <c r="H370" i="7"/>
  <c r="I370" i="7"/>
  <c r="J370" i="7"/>
  <c r="K370" i="7"/>
  <c r="L370" i="7"/>
  <c r="M370" i="7"/>
  <c r="N370" i="7"/>
  <c r="O370" i="7"/>
  <c r="P370" i="7"/>
  <c r="D371" i="7"/>
  <c r="E371" i="7"/>
  <c r="F371" i="7"/>
  <c r="G371" i="7"/>
  <c r="H371" i="7"/>
  <c r="I371" i="7"/>
  <c r="J371" i="7"/>
  <c r="K371" i="7"/>
  <c r="L371" i="7"/>
  <c r="M371" i="7"/>
  <c r="N371" i="7"/>
  <c r="O371" i="7"/>
  <c r="P371" i="7"/>
  <c r="D372" i="7"/>
  <c r="E372" i="7"/>
  <c r="F372" i="7"/>
  <c r="G372" i="7"/>
  <c r="H372" i="7"/>
  <c r="I372" i="7"/>
  <c r="J372" i="7"/>
  <c r="K372" i="7"/>
  <c r="L372" i="7"/>
  <c r="M372" i="7"/>
  <c r="N372" i="7"/>
  <c r="O372" i="7"/>
  <c r="P372" i="7"/>
  <c r="D373" i="7"/>
  <c r="E373" i="7"/>
  <c r="F373" i="7"/>
  <c r="G373" i="7"/>
  <c r="H373" i="7"/>
  <c r="I373" i="7"/>
  <c r="J373" i="7"/>
  <c r="K373" i="7"/>
  <c r="L373" i="7"/>
  <c r="M373" i="7"/>
  <c r="N373" i="7"/>
  <c r="O373" i="7"/>
  <c r="P373" i="7"/>
  <c r="D374" i="7"/>
  <c r="E374" i="7"/>
  <c r="F374" i="7"/>
  <c r="G374" i="7"/>
  <c r="H374" i="7"/>
  <c r="I374" i="7"/>
  <c r="J374" i="7"/>
  <c r="K374" i="7"/>
  <c r="L374" i="7"/>
  <c r="M374" i="7"/>
  <c r="N374" i="7"/>
  <c r="O374" i="7"/>
  <c r="P374" i="7"/>
  <c r="D375" i="7"/>
  <c r="E375" i="7"/>
  <c r="F375" i="7"/>
  <c r="G375" i="7"/>
  <c r="H375" i="7"/>
  <c r="I375" i="7"/>
  <c r="J375" i="7"/>
  <c r="K375" i="7"/>
  <c r="L375" i="7"/>
  <c r="M375" i="7"/>
  <c r="N375" i="7"/>
  <c r="O375" i="7"/>
  <c r="P375" i="7"/>
  <c r="D376" i="7"/>
  <c r="E376" i="7"/>
  <c r="F376" i="7"/>
  <c r="G376" i="7"/>
  <c r="H376" i="7"/>
  <c r="I376" i="7"/>
  <c r="J376" i="7"/>
  <c r="K376" i="7"/>
  <c r="L376" i="7"/>
  <c r="M376" i="7"/>
  <c r="N376" i="7"/>
  <c r="O376" i="7"/>
  <c r="P376" i="7"/>
  <c r="D377" i="7"/>
  <c r="E377" i="7"/>
  <c r="F377" i="7"/>
  <c r="G377" i="7"/>
  <c r="H377" i="7"/>
  <c r="I377" i="7"/>
  <c r="J377" i="7"/>
  <c r="K377" i="7"/>
  <c r="L377" i="7"/>
  <c r="M377" i="7"/>
  <c r="N377" i="7"/>
  <c r="O377" i="7"/>
  <c r="P377" i="7"/>
  <c r="D378" i="7"/>
  <c r="E378" i="7"/>
  <c r="F378" i="7"/>
  <c r="G378" i="7"/>
  <c r="H378" i="7"/>
  <c r="I378" i="7"/>
  <c r="J378" i="7"/>
  <c r="K378" i="7"/>
  <c r="L378" i="7"/>
  <c r="M378" i="7"/>
  <c r="N378" i="7"/>
  <c r="O378" i="7"/>
  <c r="P378" i="7"/>
  <c r="D379" i="7"/>
  <c r="E379" i="7"/>
  <c r="F379" i="7"/>
  <c r="G379" i="7"/>
  <c r="H379" i="7"/>
  <c r="I379" i="7"/>
  <c r="J379" i="7"/>
  <c r="K379" i="7"/>
  <c r="L379" i="7"/>
  <c r="M379" i="7"/>
  <c r="N379" i="7"/>
  <c r="O379" i="7"/>
  <c r="P379" i="7"/>
  <c r="D380" i="7"/>
  <c r="E380" i="7"/>
  <c r="F380" i="7"/>
  <c r="G380" i="7"/>
  <c r="H380" i="7"/>
  <c r="I380" i="7"/>
  <c r="J380" i="7"/>
  <c r="K380" i="7"/>
  <c r="L380" i="7"/>
  <c r="M380" i="7"/>
  <c r="N380" i="7"/>
  <c r="O380" i="7"/>
  <c r="P380" i="7"/>
  <c r="D381" i="7"/>
  <c r="E381" i="7"/>
  <c r="F381" i="7"/>
  <c r="G381" i="7"/>
  <c r="H381" i="7"/>
  <c r="I381" i="7"/>
  <c r="J381" i="7"/>
  <c r="K381" i="7"/>
  <c r="L381" i="7"/>
  <c r="M381" i="7"/>
  <c r="N381" i="7"/>
  <c r="O381" i="7"/>
  <c r="P381" i="7"/>
  <c r="D382" i="7"/>
  <c r="E382" i="7"/>
  <c r="F382" i="7"/>
  <c r="G382" i="7"/>
  <c r="H382" i="7"/>
  <c r="I382" i="7"/>
  <c r="J382" i="7"/>
  <c r="K382" i="7"/>
  <c r="L382" i="7"/>
  <c r="M382" i="7"/>
  <c r="N382" i="7"/>
  <c r="O382" i="7"/>
  <c r="P382" i="7"/>
  <c r="D383" i="7"/>
  <c r="E383" i="7"/>
  <c r="F383" i="7"/>
  <c r="G383" i="7"/>
  <c r="H383" i="7"/>
  <c r="I383" i="7"/>
  <c r="J383" i="7"/>
  <c r="K383" i="7"/>
  <c r="L383" i="7"/>
  <c r="M383" i="7"/>
  <c r="N383" i="7"/>
  <c r="O383" i="7"/>
  <c r="P383" i="7"/>
  <c r="D384" i="7"/>
  <c r="E384" i="7"/>
  <c r="F384" i="7"/>
  <c r="G384" i="7"/>
  <c r="H384" i="7"/>
  <c r="I384" i="7"/>
  <c r="J384" i="7"/>
  <c r="K384" i="7"/>
  <c r="L384" i="7"/>
  <c r="M384" i="7"/>
  <c r="N384" i="7"/>
  <c r="O384" i="7"/>
  <c r="P384" i="7"/>
  <c r="D385" i="7"/>
  <c r="E385" i="7"/>
  <c r="F385" i="7"/>
  <c r="G385" i="7"/>
  <c r="H385" i="7"/>
  <c r="I385" i="7"/>
  <c r="J385" i="7"/>
  <c r="K385" i="7"/>
  <c r="L385" i="7"/>
  <c r="M385" i="7"/>
  <c r="N385" i="7"/>
  <c r="O385" i="7"/>
  <c r="P385" i="7"/>
  <c r="D386" i="7"/>
  <c r="E386" i="7"/>
  <c r="F386" i="7"/>
  <c r="G386" i="7"/>
  <c r="H386" i="7"/>
  <c r="I386" i="7"/>
  <c r="J386" i="7"/>
  <c r="K386" i="7"/>
  <c r="L386" i="7"/>
  <c r="M386" i="7"/>
  <c r="N386" i="7"/>
  <c r="O386" i="7"/>
  <c r="P386" i="7"/>
  <c r="D387" i="7"/>
  <c r="E387" i="7"/>
  <c r="F387" i="7"/>
  <c r="G387" i="7"/>
  <c r="H387" i="7"/>
  <c r="I387" i="7"/>
  <c r="J387" i="7"/>
  <c r="K387" i="7"/>
  <c r="L387" i="7"/>
  <c r="M387" i="7"/>
  <c r="N387" i="7"/>
  <c r="O387" i="7"/>
  <c r="P387" i="7"/>
  <c r="D388" i="7"/>
  <c r="E388" i="7"/>
  <c r="F388" i="7"/>
  <c r="G388" i="7"/>
  <c r="H388" i="7"/>
  <c r="I388" i="7"/>
  <c r="J388" i="7"/>
  <c r="K388" i="7"/>
  <c r="L388" i="7"/>
  <c r="M388" i="7"/>
  <c r="N388" i="7"/>
  <c r="O388" i="7"/>
  <c r="P388" i="7"/>
  <c r="D389" i="7"/>
  <c r="E389" i="7"/>
  <c r="F389" i="7"/>
  <c r="G389" i="7"/>
  <c r="H389" i="7"/>
  <c r="I389" i="7"/>
  <c r="J389" i="7"/>
  <c r="K389" i="7"/>
  <c r="L389" i="7"/>
  <c r="M389" i="7"/>
  <c r="N389" i="7"/>
  <c r="O389" i="7"/>
  <c r="P389" i="7"/>
  <c r="D390" i="7"/>
  <c r="E390" i="7"/>
  <c r="F390" i="7"/>
  <c r="G390" i="7"/>
  <c r="H390" i="7"/>
  <c r="I390" i="7"/>
  <c r="J390" i="7"/>
  <c r="K390" i="7"/>
  <c r="L390" i="7"/>
  <c r="M390" i="7"/>
  <c r="N390" i="7"/>
  <c r="O390" i="7"/>
  <c r="P390" i="7"/>
  <c r="D391" i="7"/>
  <c r="E391" i="7"/>
  <c r="F391" i="7"/>
  <c r="G391" i="7"/>
  <c r="H391" i="7"/>
  <c r="I391" i="7"/>
  <c r="J391" i="7"/>
  <c r="K391" i="7"/>
  <c r="L391" i="7"/>
  <c r="M391" i="7"/>
  <c r="N391" i="7"/>
  <c r="O391" i="7"/>
  <c r="P391" i="7"/>
  <c r="D392" i="7"/>
  <c r="E392" i="7"/>
  <c r="F392" i="7"/>
  <c r="G392" i="7"/>
  <c r="H392" i="7"/>
  <c r="I392" i="7"/>
  <c r="J392" i="7"/>
  <c r="K392" i="7"/>
  <c r="L392" i="7"/>
  <c r="M392" i="7"/>
  <c r="N392" i="7"/>
  <c r="O392" i="7"/>
  <c r="P392" i="7"/>
  <c r="D393" i="7"/>
  <c r="E393" i="7"/>
  <c r="F393" i="7"/>
  <c r="G393" i="7"/>
  <c r="H393" i="7"/>
  <c r="I393" i="7"/>
  <c r="J393" i="7"/>
  <c r="K393" i="7"/>
  <c r="L393" i="7"/>
  <c r="M393" i="7"/>
  <c r="N393" i="7"/>
  <c r="O393" i="7"/>
  <c r="P393" i="7"/>
  <c r="D394" i="7"/>
  <c r="E394" i="7"/>
  <c r="F394" i="7"/>
  <c r="G394" i="7"/>
  <c r="H394" i="7"/>
  <c r="I394" i="7"/>
  <c r="J394" i="7"/>
  <c r="K394" i="7"/>
  <c r="L394" i="7"/>
  <c r="M394" i="7"/>
  <c r="N394" i="7"/>
  <c r="O394" i="7"/>
  <c r="P394" i="7"/>
  <c r="D395" i="7"/>
  <c r="E395" i="7"/>
  <c r="F395" i="7"/>
  <c r="G395" i="7"/>
  <c r="H395" i="7"/>
  <c r="I395" i="7"/>
  <c r="J395" i="7"/>
  <c r="K395" i="7"/>
  <c r="L395" i="7"/>
  <c r="M395" i="7"/>
  <c r="N395" i="7"/>
  <c r="O395" i="7"/>
  <c r="P395" i="7"/>
  <c r="D396" i="7"/>
  <c r="E396" i="7"/>
  <c r="F396" i="7"/>
  <c r="G396" i="7"/>
  <c r="H396" i="7"/>
  <c r="I396" i="7"/>
  <c r="J396" i="7"/>
  <c r="K396" i="7"/>
  <c r="L396" i="7"/>
  <c r="M396" i="7"/>
  <c r="N396" i="7"/>
  <c r="O396" i="7"/>
  <c r="P396" i="7"/>
  <c r="D397" i="7"/>
  <c r="E397" i="7"/>
  <c r="F397" i="7"/>
  <c r="G397" i="7"/>
  <c r="H397" i="7"/>
  <c r="I397" i="7"/>
  <c r="J397" i="7"/>
  <c r="K397" i="7"/>
  <c r="L397" i="7"/>
  <c r="M397" i="7"/>
  <c r="N397" i="7"/>
  <c r="O397" i="7"/>
  <c r="P397" i="7"/>
  <c r="D398" i="7"/>
  <c r="E398" i="7"/>
  <c r="F398" i="7"/>
  <c r="G398" i="7"/>
  <c r="H398" i="7"/>
  <c r="I398" i="7"/>
  <c r="J398" i="7"/>
  <c r="K398" i="7"/>
  <c r="L398" i="7"/>
  <c r="M398" i="7"/>
  <c r="N398" i="7"/>
  <c r="O398" i="7"/>
  <c r="P398" i="7"/>
  <c r="D399" i="7"/>
  <c r="E399" i="7"/>
  <c r="F399" i="7"/>
  <c r="G399" i="7"/>
  <c r="H399" i="7"/>
  <c r="I399" i="7"/>
  <c r="J399" i="7"/>
  <c r="K399" i="7"/>
  <c r="L399" i="7"/>
  <c r="M399" i="7"/>
  <c r="N399" i="7"/>
  <c r="O399" i="7"/>
  <c r="P399" i="7"/>
  <c r="D400" i="7"/>
  <c r="E400" i="7"/>
  <c r="F400" i="7"/>
  <c r="G400" i="7"/>
  <c r="H400" i="7"/>
  <c r="I400" i="7"/>
  <c r="J400" i="7"/>
  <c r="K400" i="7"/>
  <c r="L400" i="7"/>
  <c r="M400" i="7"/>
  <c r="N400" i="7"/>
  <c r="O400" i="7"/>
  <c r="P400" i="7"/>
  <c r="D401" i="7"/>
  <c r="E401" i="7"/>
  <c r="F401" i="7"/>
  <c r="G401" i="7"/>
  <c r="H401" i="7"/>
  <c r="I401" i="7"/>
  <c r="J401" i="7"/>
  <c r="K401" i="7"/>
  <c r="L401" i="7"/>
  <c r="M401" i="7"/>
  <c r="N401" i="7"/>
  <c r="O401" i="7"/>
  <c r="P401" i="7"/>
  <c r="D402" i="7"/>
  <c r="E402" i="7"/>
  <c r="F402" i="7"/>
  <c r="G402" i="7"/>
  <c r="H402" i="7"/>
  <c r="I402" i="7"/>
  <c r="J402" i="7"/>
  <c r="K402" i="7"/>
  <c r="L402" i="7"/>
  <c r="M402" i="7"/>
  <c r="N402" i="7"/>
  <c r="O402" i="7"/>
  <c r="P402" i="7"/>
  <c r="D403" i="7"/>
  <c r="E403" i="7"/>
  <c r="F403" i="7"/>
  <c r="G403" i="7"/>
  <c r="H403" i="7"/>
  <c r="I403" i="7"/>
  <c r="J403" i="7"/>
  <c r="K403" i="7"/>
  <c r="L403" i="7"/>
  <c r="M403" i="7"/>
  <c r="N403" i="7"/>
  <c r="O403" i="7"/>
  <c r="P403" i="7"/>
  <c r="D404" i="7"/>
  <c r="E404" i="7"/>
  <c r="F404" i="7"/>
  <c r="G404" i="7"/>
  <c r="H404" i="7"/>
  <c r="I404" i="7"/>
  <c r="J404" i="7"/>
  <c r="K404" i="7"/>
  <c r="L404" i="7"/>
  <c r="M404" i="7"/>
  <c r="N404" i="7"/>
  <c r="O404" i="7"/>
  <c r="P404" i="7"/>
  <c r="D405" i="7"/>
  <c r="E405" i="7"/>
  <c r="F405" i="7"/>
  <c r="G405" i="7"/>
  <c r="H405" i="7"/>
  <c r="I405" i="7"/>
  <c r="J405" i="7"/>
  <c r="K405" i="7"/>
  <c r="L405" i="7"/>
  <c r="M405" i="7"/>
  <c r="N405" i="7"/>
  <c r="O405" i="7"/>
  <c r="P405" i="7"/>
  <c r="D406" i="7"/>
  <c r="E406" i="7"/>
  <c r="F406" i="7"/>
  <c r="G406" i="7"/>
  <c r="H406" i="7"/>
  <c r="I406" i="7"/>
  <c r="J406" i="7"/>
  <c r="K406" i="7"/>
  <c r="L406" i="7"/>
  <c r="M406" i="7"/>
  <c r="N406" i="7"/>
  <c r="O406" i="7"/>
  <c r="P406" i="7"/>
  <c r="D407" i="7"/>
  <c r="E407" i="7"/>
  <c r="F407" i="7"/>
  <c r="G407" i="7"/>
  <c r="H407" i="7"/>
  <c r="I407" i="7"/>
  <c r="J407" i="7"/>
  <c r="K407" i="7"/>
  <c r="L407" i="7"/>
  <c r="M407" i="7"/>
  <c r="N407" i="7"/>
  <c r="O407" i="7"/>
  <c r="P407" i="7"/>
  <c r="D408" i="7"/>
  <c r="E408" i="7"/>
  <c r="F408" i="7"/>
  <c r="G408" i="7"/>
  <c r="H408" i="7"/>
  <c r="I408" i="7"/>
  <c r="J408" i="7"/>
  <c r="K408" i="7"/>
  <c r="L408" i="7"/>
  <c r="M408" i="7"/>
  <c r="N408" i="7"/>
  <c r="O408" i="7"/>
  <c r="P408" i="7"/>
  <c r="D409" i="7"/>
  <c r="E409" i="7"/>
  <c r="F409" i="7"/>
  <c r="G409" i="7"/>
  <c r="H409" i="7"/>
  <c r="I409" i="7"/>
  <c r="J409" i="7"/>
  <c r="K409" i="7"/>
  <c r="L409" i="7"/>
  <c r="M409" i="7"/>
  <c r="N409" i="7"/>
  <c r="O409" i="7"/>
  <c r="P409" i="7"/>
  <c r="D410" i="7"/>
  <c r="E410" i="7"/>
  <c r="F410" i="7"/>
  <c r="G410" i="7"/>
  <c r="H410" i="7"/>
  <c r="I410" i="7"/>
  <c r="J410" i="7"/>
  <c r="K410" i="7"/>
  <c r="L410" i="7"/>
  <c r="M410" i="7"/>
  <c r="N410" i="7"/>
  <c r="O410" i="7"/>
  <c r="P410" i="7"/>
  <c r="D411" i="7"/>
  <c r="E411" i="7"/>
  <c r="F411" i="7"/>
  <c r="G411" i="7"/>
  <c r="H411" i="7"/>
  <c r="I411" i="7"/>
  <c r="J411" i="7"/>
  <c r="K411" i="7"/>
  <c r="L411" i="7"/>
  <c r="M411" i="7"/>
  <c r="N411" i="7"/>
  <c r="O411" i="7"/>
  <c r="P411" i="7"/>
  <c r="D412" i="7"/>
  <c r="E412" i="7"/>
  <c r="F412" i="7"/>
  <c r="G412" i="7"/>
  <c r="H412" i="7"/>
  <c r="I412" i="7"/>
  <c r="J412" i="7"/>
  <c r="K412" i="7"/>
  <c r="L412" i="7"/>
  <c r="M412" i="7"/>
  <c r="N412" i="7"/>
  <c r="O412" i="7"/>
  <c r="P412" i="7"/>
  <c r="D413" i="7"/>
  <c r="E413" i="7"/>
  <c r="F413" i="7"/>
  <c r="G413" i="7"/>
  <c r="H413" i="7"/>
  <c r="I413" i="7"/>
  <c r="J413" i="7"/>
  <c r="K413" i="7"/>
  <c r="L413" i="7"/>
  <c r="M413" i="7"/>
  <c r="N413" i="7"/>
  <c r="O413" i="7"/>
  <c r="P413" i="7"/>
  <c r="D414" i="7"/>
  <c r="E414" i="7"/>
  <c r="F414" i="7"/>
  <c r="G414" i="7"/>
  <c r="H414" i="7"/>
  <c r="I414" i="7"/>
  <c r="J414" i="7"/>
  <c r="K414" i="7"/>
  <c r="L414" i="7"/>
  <c r="M414" i="7"/>
  <c r="N414" i="7"/>
  <c r="O414" i="7"/>
  <c r="P414" i="7"/>
  <c r="D415" i="7"/>
  <c r="E415" i="7"/>
  <c r="F415" i="7"/>
  <c r="G415" i="7"/>
  <c r="H415" i="7"/>
  <c r="I415" i="7"/>
  <c r="J415" i="7"/>
  <c r="K415" i="7"/>
  <c r="L415" i="7"/>
  <c r="M415" i="7"/>
  <c r="N415" i="7"/>
  <c r="O415" i="7"/>
  <c r="P415" i="7"/>
  <c r="D416" i="7"/>
  <c r="E416" i="7"/>
  <c r="F416" i="7"/>
  <c r="G416" i="7"/>
  <c r="H416" i="7"/>
  <c r="I416" i="7"/>
  <c r="J416" i="7"/>
  <c r="K416" i="7"/>
  <c r="L416" i="7"/>
  <c r="M416" i="7"/>
  <c r="N416" i="7"/>
  <c r="O416" i="7"/>
  <c r="P416" i="7"/>
  <c r="D417" i="7"/>
  <c r="E417" i="7"/>
  <c r="F417" i="7"/>
  <c r="G417" i="7"/>
  <c r="H417" i="7"/>
  <c r="I417" i="7"/>
  <c r="J417" i="7"/>
  <c r="K417" i="7"/>
  <c r="L417" i="7"/>
  <c r="M417" i="7"/>
  <c r="N417" i="7"/>
  <c r="O417" i="7"/>
  <c r="P417" i="7"/>
  <c r="D418" i="7"/>
  <c r="E418" i="7"/>
  <c r="F418" i="7"/>
  <c r="G418" i="7"/>
  <c r="H418" i="7"/>
  <c r="I418" i="7"/>
  <c r="J418" i="7"/>
  <c r="K418" i="7"/>
  <c r="L418" i="7"/>
  <c r="M418" i="7"/>
  <c r="N418" i="7"/>
  <c r="O418" i="7"/>
  <c r="P418" i="7"/>
  <c r="D419" i="7"/>
  <c r="E419" i="7"/>
  <c r="F419" i="7"/>
  <c r="G419" i="7"/>
  <c r="H419" i="7"/>
  <c r="I419" i="7"/>
  <c r="J419" i="7"/>
  <c r="K419" i="7"/>
  <c r="L419" i="7"/>
  <c r="M419" i="7"/>
  <c r="N419" i="7"/>
  <c r="O419" i="7"/>
  <c r="P419" i="7"/>
  <c r="D420" i="7"/>
  <c r="E420" i="7"/>
  <c r="F420" i="7"/>
  <c r="G420" i="7"/>
  <c r="H420" i="7"/>
  <c r="I420" i="7"/>
  <c r="J420" i="7"/>
  <c r="K420" i="7"/>
  <c r="L420" i="7"/>
  <c r="M420" i="7"/>
  <c r="N420" i="7"/>
  <c r="O420" i="7"/>
  <c r="P420" i="7"/>
  <c r="D421" i="7"/>
  <c r="E421" i="7"/>
  <c r="F421" i="7"/>
  <c r="G421" i="7"/>
  <c r="H421" i="7"/>
  <c r="I421" i="7"/>
  <c r="J421" i="7"/>
  <c r="K421" i="7"/>
  <c r="L421" i="7"/>
  <c r="M421" i="7"/>
  <c r="N421" i="7"/>
  <c r="O421" i="7"/>
  <c r="P421" i="7"/>
  <c r="D422" i="7"/>
  <c r="E422" i="7"/>
  <c r="F422" i="7"/>
  <c r="G422" i="7"/>
  <c r="H422" i="7"/>
  <c r="I422" i="7"/>
  <c r="J422" i="7"/>
  <c r="K422" i="7"/>
  <c r="L422" i="7"/>
  <c r="M422" i="7"/>
  <c r="N422" i="7"/>
  <c r="O422" i="7"/>
  <c r="P422" i="7"/>
  <c r="D423" i="7"/>
  <c r="E423" i="7"/>
  <c r="F423" i="7"/>
  <c r="G423" i="7"/>
  <c r="H423" i="7"/>
  <c r="I423" i="7"/>
  <c r="J423" i="7"/>
  <c r="K423" i="7"/>
  <c r="L423" i="7"/>
  <c r="M423" i="7"/>
  <c r="N423" i="7"/>
  <c r="O423" i="7"/>
  <c r="P423" i="7"/>
  <c r="D424" i="7"/>
  <c r="E424" i="7"/>
  <c r="F424" i="7"/>
  <c r="G424" i="7"/>
  <c r="H424" i="7"/>
  <c r="I424" i="7"/>
  <c r="J424" i="7"/>
  <c r="K424" i="7"/>
  <c r="L424" i="7"/>
  <c r="M424" i="7"/>
  <c r="N424" i="7"/>
  <c r="O424" i="7"/>
  <c r="P424" i="7"/>
  <c r="D425" i="7"/>
  <c r="E425" i="7"/>
  <c r="F425" i="7"/>
  <c r="G425" i="7"/>
  <c r="H425" i="7"/>
  <c r="I425" i="7"/>
  <c r="J425" i="7"/>
  <c r="K425" i="7"/>
  <c r="L425" i="7"/>
  <c r="M425" i="7"/>
  <c r="N425" i="7"/>
  <c r="O425" i="7"/>
  <c r="P425" i="7"/>
  <c r="D426" i="7"/>
  <c r="E426" i="7"/>
  <c r="F426" i="7"/>
  <c r="G426" i="7"/>
  <c r="H426" i="7"/>
  <c r="I426" i="7"/>
  <c r="J426" i="7"/>
  <c r="K426" i="7"/>
  <c r="L426" i="7"/>
  <c r="M426" i="7"/>
  <c r="N426" i="7"/>
  <c r="O426" i="7"/>
  <c r="P426" i="7"/>
  <c r="D427" i="7"/>
  <c r="E427" i="7"/>
  <c r="F427" i="7"/>
  <c r="G427" i="7"/>
  <c r="H427" i="7"/>
  <c r="I427" i="7"/>
  <c r="J427" i="7"/>
  <c r="K427" i="7"/>
  <c r="L427" i="7"/>
  <c r="M427" i="7"/>
  <c r="N427" i="7"/>
  <c r="O427" i="7"/>
  <c r="P427" i="7"/>
  <c r="D428" i="7"/>
  <c r="E428" i="7"/>
  <c r="F428" i="7"/>
  <c r="G428" i="7"/>
  <c r="H428" i="7"/>
  <c r="I428" i="7"/>
  <c r="J428" i="7"/>
  <c r="K428" i="7"/>
  <c r="L428" i="7"/>
  <c r="M428" i="7"/>
  <c r="N428" i="7"/>
  <c r="O428" i="7"/>
  <c r="P428" i="7"/>
  <c r="D429" i="7"/>
  <c r="E429" i="7"/>
  <c r="F429" i="7"/>
  <c r="G429" i="7"/>
  <c r="H429" i="7"/>
  <c r="I429" i="7"/>
  <c r="J429" i="7"/>
  <c r="K429" i="7"/>
  <c r="L429" i="7"/>
  <c r="M429" i="7"/>
  <c r="N429" i="7"/>
  <c r="O429" i="7"/>
  <c r="P429" i="7"/>
  <c r="D430" i="7"/>
  <c r="E430" i="7"/>
  <c r="F430" i="7"/>
  <c r="G430" i="7"/>
  <c r="H430" i="7"/>
  <c r="I430" i="7"/>
  <c r="J430" i="7"/>
  <c r="K430" i="7"/>
  <c r="L430" i="7"/>
  <c r="M430" i="7"/>
  <c r="N430" i="7"/>
  <c r="O430" i="7"/>
  <c r="P430" i="7"/>
  <c r="D431" i="7"/>
  <c r="E431" i="7"/>
  <c r="F431" i="7"/>
  <c r="G431" i="7"/>
  <c r="H431" i="7"/>
  <c r="I431" i="7"/>
  <c r="J431" i="7"/>
  <c r="K431" i="7"/>
  <c r="L431" i="7"/>
  <c r="M431" i="7"/>
  <c r="N431" i="7"/>
  <c r="O431" i="7"/>
  <c r="P431" i="7"/>
  <c r="D432" i="7"/>
  <c r="E432" i="7"/>
  <c r="F432" i="7"/>
  <c r="G432" i="7"/>
  <c r="H432" i="7"/>
  <c r="I432" i="7"/>
  <c r="J432" i="7"/>
  <c r="K432" i="7"/>
  <c r="L432" i="7"/>
  <c r="M432" i="7"/>
  <c r="N432" i="7"/>
  <c r="O432" i="7"/>
  <c r="P432" i="7"/>
  <c r="D433" i="7"/>
  <c r="E433" i="7"/>
  <c r="F433" i="7"/>
  <c r="G433" i="7"/>
  <c r="H433" i="7"/>
  <c r="I433" i="7"/>
  <c r="J433" i="7"/>
  <c r="K433" i="7"/>
  <c r="L433" i="7"/>
  <c r="M433" i="7"/>
  <c r="N433" i="7"/>
  <c r="O433" i="7"/>
  <c r="P433" i="7"/>
  <c r="D434" i="7"/>
  <c r="E434" i="7"/>
  <c r="F434" i="7"/>
  <c r="G434" i="7"/>
  <c r="H434" i="7"/>
  <c r="I434" i="7"/>
  <c r="J434" i="7"/>
  <c r="K434" i="7"/>
  <c r="L434" i="7"/>
  <c r="M434" i="7"/>
  <c r="N434" i="7"/>
  <c r="O434" i="7"/>
  <c r="P434" i="7"/>
  <c r="D435" i="7"/>
  <c r="E435" i="7"/>
  <c r="F435" i="7"/>
  <c r="G435" i="7"/>
  <c r="H435" i="7"/>
  <c r="I435" i="7"/>
  <c r="J435" i="7"/>
  <c r="K435" i="7"/>
  <c r="L435" i="7"/>
  <c r="M435" i="7"/>
  <c r="N435" i="7"/>
  <c r="O435" i="7"/>
  <c r="P435" i="7"/>
  <c r="D436" i="7"/>
  <c r="E436" i="7"/>
  <c r="F436" i="7"/>
  <c r="G436" i="7"/>
  <c r="H436" i="7"/>
  <c r="I436" i="7"/>
  <c r="J436" i="7"/>
  <c r="K436" i="7"/>
  <c r="L436" i="7"/>
  <c r="M436" i="7"/>
  <c r="N436" i="7"/>
  <c r="O436" i="7"/>
  <c r="P436" i="7"/>
  <c r="D437" i="7"/>
  <c r="E437" i="7"/>
  <c r="F437" i="7"/>
  <c r="G437" i="7"/>
  <c r="H437" i="7"/>
  <c r="I437" i="7"/>
  <c r="J437" i="7"/>
  <c r="K437" i="7"/>
  <c r="L437" i="7"/>
  <c r="M437" i="7"/>
  <c r="N437" i="7"/>
  <c r="O437" i="7"/>
  <c r="P437" i="7"/>
  <c r="D438" i="7"/>
  <c r="E438" i="7"/>
  <c r="F438" i="7"/>
  <c r="G438" i="7"/>
  <c r="H438" i="7"/>
  <c r="I438" i="7"/>
  <c r="J438" i="7"/>
  <c r="K438" i="7"/>
  <c r="L438" i="7"/>
  <c r="M438" i="7"/>
  <c r="N438" i="7"/>
  <c r="O438" i="7"/>
  <c r="P438" i="7"/>
  <c r="D439" i="7"/>
  <c r="E439" i="7"/>
  <c r="F439" i="7"/>
  <c r="G439" i="7"/>
  <c r="H439" i="7"/>
  <c r="I439" i="7"/>
  <c r="J439" i="7"/>
  <c r="K439" i="7"/>
  <c r="L439" i="7"/>
  <c r="M439" i="7"/>
  <c r="N439" i="7"/>
  <c r="O439" i="7"/>
  <c r="P439" i="7"/>
  <c r="D440" i="7"/>
  <c r="E440" i="7"/>
  <c r="F440" i="7"/>
  <c r="G440" i="7"/>
  <c r="H440" i="7"/>
  <c r="I440" i="7"/>
  <c r="J440" i="7"/>
  <c r="K440" i="7"/>
  <c r="L440" i="7"/>
  <c r="M440" i="7"/>
  <c r="N440" i="7"/>
  <c r="O440" i="7"/>
  <c r="P440" i="7"/>
  <c r="D441" i="7"/>
  <c r="E441" i="7"/>
  <c r="F441" i="7"/>
  <c r="G441" i="7"/>
  <c r="H441" i="7"/>
  <c r="I441" i="7"/>
  <c r="J441" i="7"/>
  <c r="K441" i="7"/>
  <c r="L441" i="7"/>
  <c r="M441" i="7"/>
  <c r="N441" i="7"/>
  <c r="O441" i="7"/>
  <c r="P441" i="7"/>
  <c r="D442" i="7"/>
  <c r="E442" i="7"/>
  <c r="F442" i="7"/>
  <c r="G442" i="7"/>
  <c r="H442" i="7"/>
  <c r="I442" i="7"/>
  <c r="J442" i="7"/>
  <c r="K442" i="7"/>
  <c r="L442" i="7"/>
  <c r="M442" i="7"/>
  <c r="N442" i="7"/>
  <c r="O442" i="7"/>
  <c r="P442" i="7"/>
  <c r="D443" i="7"/>
  <c r="E443" i="7"/>
  <c r="F443" i="7"/>
  <c r="G443" i="7"/>
  <c r="H443" i="7"/>
  <c r="I443" i="7"/>
  <c r="J443" i="7"/>
  <c r="K443" i="7"/>
  <c r="L443" i="7"/>
  <c r="M443" i="7"/>
  <c r="N443" i="7"/>
  <c r="O443" i="7"/>
  <c r="P443" i="7"/>
  <c r="D444" i="7"/>
  <c r="E444" i="7"/>
  <c r="F444" i="7"/>
  <c r="G444" i="7"/>
  <c r="H444" i="7"/>
  <c r="I444" i="7"/>
  <c r="J444" i="7"/>
  <c r="K444" i="7"/>
  <c r="L444" i="7"/>
  <c r="M444" i="7"/>
  <c r="N444" i="7"/>
  <c r="O444" i="7"/>
  <c r="P444" i="7"/>
  <c r="D445" i="7"/>
  <c r="E445" i="7"/>
  <c r="F445" i="7"/>
  <c r="G445" i="7"/>
  <c r="H445" i="7"/>
  <c r="I445" i="7"/>
  <c r="J445" i="7"/>
  <c r="K445" i="7"/>
  <c r="L445" i="7"/>
  <c r="M445" i="7"/>
  <c r="N445" i="7"/>
  <c r="O445" i="7"/>
  <c r="P445" i="7"/>
  <c r="D446" i="7"/>
  <c r="E446" i="7"/>
  <c r="F446" i="7"/>
  <c r="G446" i="7"/>
  <c r="H446" i="7"/>
  <c r="I446" i="7"/>
  <c r="J446" i="7"/>
  <c r="K446" i="7"/>
  <c r="L446" i="7"/>
  <c r="M446" i="7"/>
  <c r="N446" i="7"/>
  <c r="O446" i="7"/>
  <c r="P446" i="7"/>
  <c r="D447" i="7"/>
  <c r="E447" i="7"/>
  <c r="F447" i="7"/>
  <c r="G447" i="7"/>
  <c r="H447" i="7"/>
  <c r="I447" i="7"/>
  <c r="J447" i="7"/>
  <c r="K447" i="7"/>
  <c r="L447" i="7"/>
  <c r="M447" i="7"/>
  <c r="N447" i="7"/>
  <c r="O447" i="7"/>
  <c r="P447" i="7"/>
  <c r="D448" i="7"/>
  <c r="E448" i="7"/>
  <c r="F448" i="7"/>
  <c r="G448" i="7"/>
  <c r="H448" i="7"/>
  <c r="I448" i="7"/>
  <c r="J448" i="7"/>
  <c r="K448" i="7"/>
  <c r="L448" i="7"/>
  <c r="M448" i="7"/>
  <c r="N448" i="7"/>
  <c r="O448" i="7"/>
  <c r="P448" i="7"/>
  <c r="D449" i="7"/>
  <c r="E449" i="7"/>
  <c r="F449" i="7"/>
  <c r="G449" i="7"/>
  <c r="H449" i="7"/>
  <c r="I449" i="7"/>
  <c r="J449" i="7"/>
  <c r="K449" i="7"/>
  <c r="L449" i="7"/>
  <c r="M449" i="7"/>
  <c r="N449" i="7"/>
  <c r="O449" i="7"/>
  <c r="P449" i="7"/>
  <c r="D450" i="7"/>
  <c r="E450" i="7"/>
  <c r="F450" i="7"/>
  <c r="G450" i="7"/>
  <c r="H450" i="7"/>
  <c r="I450" i="7"/>
  <c r="J450" i="7"/>
  <c r="K450" i="7"/>
  <c r="L450" i="7"/>
  <c r="M450" i="7"/>
  <c r="N450" i="7"/>
  <c r="O450" i="7"/>
  <c r="P450" i="7"/>
  <c r="D451" i="7"/>
  <c r="E451" i="7"/>
  <c r="F451" i="7"/>
  <c r="G451" i="7"/>
  <c r="H451" i="7"/>
  <c r="I451" i="7"/>
  <c r="J451" i="7"/>
  <c r="K451" i="7"/>
  <c r="L451" i="7"/>
  <c r="M451" i="7"/>
  <c r="N451" i="7"/>
  <c r="O451" i="7"/>
  <c r="P451" i="7"/>
  <c r="D452" i="7"/>
  <c r="E452" i="7"/>
  <c r="F452" i="7"/>
  <c r="G452" i="7"/>
  <c r="H452" i="7"/>
  <c r="I452" i="7"/>
  <c r="J452" i="7"/>
  <c r="K452" i="7"/>
  <c r="L452" i="7"/>
  <c r="M452" i="7"/>
  <c r="N452" i="7"/>
  <c r="O452" i="7"/>
  <c r="P452" i="7"/>
  <c r="D453" i="7"/>
  <c r="E453" i="7"/>
  <c r="F453" i="7"/>
  <c r="G453" i="7"/>
  <c r="H453" i="7"/>
  <c r="I453" i="7"/>
  <c r="J453" i="7"/>
  <c r="K453" i="7"/>
  <c r="L453" i="7"/>
  <c r="M453" i="7"/>
  <c r="N453" i="7"/>
  <c r="O453" i="7"/>
  <c r="P453" i="7"/>
  <c r="D454" i="7"/>
  <c r="E454" i="7"/>
  <c r="F454" i="7"/>
  <c r="G454" i="7"/>
  <c r="H454" i="7"/>
  <c r="I454" i="7"/>
  <c r="J454" i="7"/>
  <c r="K454" i="7"/>
  <c r="L454" i="7"/>
  <c r="M454" i="7"/>
  <c r="N454" i="7"/>
  <c r="O454" i="7"/>
  <c r="P454" i="7"/>
  <c r="D455" i="7"/>
  <c r="E455" i="7"/>
  <c r="F455" i="7"/>
  <c r="G455" i="7"/>
  <c r="H455" i="7"/>
  <c r="I455" i="7"/>
  <c r="J455" i="7"/>
  <c r="K455" i="7"/>
  <c r="L455" i="7"/>
  <c r="M455" i="7"/>
  <c r="N455" i="7"/>
  <c r="O455" i="7"/>
  <c r="P455" i="7"/>
  <c r="D456" i="7"/>
  <c r="E456" i="7"/>
  <c r="F456" i="7"/>
  <c r="G456" i="7"/>
  <c r="H456" i="7"/>
  <c r="I456" i="7"/>
  <c r="J456" i="7"/>
  <c r="K456" i="7"/>
  <c r="L456" i="7"/>
  <c r="M456" i="7"/>
  <c r="N456" i="7"/>
  <c r="O456" i="7"/>
  <c r="P456" i="7"/>
  <c r="D457" i="7"/>
  <c r="E457" i="7"/>
  <c r="F457" i="7"/>
  <c r="G457" i="7"/>
  <c r="H457" i="7"/>
  <c r="I457" i="7"/>
  <c r="J457" i="7"/>
  <c r="K457" i="7"/>
  <c r="L457" i="7"/>
  <c r="M457" i="7"/>
  <c r="N457" i="7"/>
  <c r="O457" i="7"/>
  <c r="P457" i="7"/>
  <c r="D458" i="7"/>
  <c r="E458" i="7"/>
  <c r="F458" i="7"/>
  <c r="G458" i="7"/>
  <c r="H458" i="7"/>
  <c r="I458" i="7"/>
  <c r="J458" i="7"/>
  <c r="K458" i="7"/>
  <c r="L458" i="7"/>
  <c r="M458" i="7"/>
  <c r="N458" i="7"/>
  <c r="O458" i="7"/>
  <c r="P458" i="7"/>
  <c r="D459" i="7"/>
  <c r="E459" i="7"/>
  <c r="F459" i="7"/>
  <c r="G459" i="7"/>
  <c r="H459" i="7"/>
  <c r="I459" i="7"/>
  <c r="J459" i="7"/>
  <c r="K459" i="7"/>
  <c r="L459" i="7"/>
  <c r="M459" i="7"/>
  <c r="N459" i="7"/>
  <c r="O459" i="7"/>
  <c r="P459" i="7"/>
  <c r="D460" i="7"/>
  <c r="E460" i="7"/>
  <c r="F460" i="7"/>
  <c r="G460" i="7"/>
  <c r="H460" i="7"/>
  <c r="I460" i="7"/>
  <c r="J460" i="7"/>
  <c r="K460" i="7"/>
  <c r="L460" i="7"/>
  <c r="M460" i="7"/>
  <c r="N460" i="7"/>
  <c r="O460" i="7"/>
  <c r="P460" i="7"/>
  <c r="D461" i="7"/>
  <c r="E461" i="7"/>
  <c r="F461" i="7"/>
  <c r="G461" i="7"/>
  <c r="H461" i="7"/>
  <c r="I461" i="7"/>
  <c r="J461" i="7"/>
  <c r="K461" i="7"/>
  <c r="L461" i="7"/>
  <c r="M461" i="7"/>
  <c r="N461" i="7"/>
  <c r="O461" i="7"/>
  <c r="P461" i="7"/>
  <c r="D462" i="7"/>
  <c r="E462" i="7"/>
  <c r="F462" i="7"/>
  <c r="G462" i="7"/>
  <c r="H462" i="7"/>
  <c r="I462" i="7"/>
  <c r="J462" i="7"/>
  <c r="K462" i="7"/>
  <c r="L462" i="7"/>
  <c r="M462" i="7"/>
  <c r="N462" i="7"/>
  <c r="O462" i="7"/>
  <c r="P462" i="7"/>
  <c r="D463" i="7"/>
  <c r="E463" i="7"/>
  <c r="F463" i="7"/>
  <c r="G463" i="7"/>
  <c r="H463" i="7"/>
  <c r="I463" i="7"/>
  <c r="J463" i="7"/>
  <c r="K463" i="7"/>
  <c r="L463" i="7"/>
  <c r="M463" i="7"/>
  <c r="N463" i="7"/>
  <c r="O463" i="7"/>
  <c r="P463" i="7"/>
  <c r="D464" i="7"/>
  <c r="E464" i="7"/>
  <c r="F464" i="7"/>
  <c r="G464" i="7"/>
  <c r="H464" i="7"/>
  <c r="I464" i="7"/>
  <c r="J464" i="7"/>
  <c r="K464" i="7"/>
  <c r="L464" i="7"/>
  <c r="M464" i="7"/>
  <c r="N464" i="7"/>
  <c r="O464" i="7"/>
  <c r="P464" i="7"/>
  <c r="D465" i="7"/>
  <c r="E465" i="7"/>
  <c r="F465" i="7"/>
  <c r="G465" i="7"/>
  <c r="H465" i="7"/>
  <c r="I465" i="7"/>
  <c r="J465" i="7"/>
  <c r="K465" i="7"/>
  <c r="L465" i="7"/>
  <c r="M465" i="7"/>
  <c r="N465" i="7"/>
  <c r="O465" i="7"/>
  <c r="P465" i="7"/>
  <c r="D466" i="7"/>
  <c r="E466" i="7"/>
  <c r="F466" i="7"/>
  <c r="G466" i="7"/>
  <c r="H466" i="7"/>
  <c r="I466" i="7"/>
  <c r="J466" i="7"/>
  <c r="K466" i="7"/>
  <c r="L466" i="7"/>
  <c r="M466" i="7"/>
  <c r="N466" i="7"/>
  <c r="O466" i="7"/>
  <c r="P466" i="7"/>
  <c r="D467" i="7"/>
  <c r="E467" i="7"/>
  <c r="F467" i="7"/>
  <c r="G467" i="7"/>
  <c r="H467" i="7"/>
  <c r="I467" i="7"/>
  <c r="J467" i="7"/>
  <c r="K467" i="7"/>
  <c r="L467" i="7"/>
  <c r="M467" i="7"/>
  <c r="N467" i="7"/>
  <c r="O467" i="7"/>
  <c r="P467" i="7"/>
  <c r="D468" i="7"/>
  <c r="E468" i="7"/>
  <c r="F468" i="7"/>
  <c r="G468" i="7"/>
  <c r="H468" i="7"/>
  <c r="I468" i="7"/>
  <c r="J468" i="7"/>
  <c r="K468" i="7"/>
  <c r="L468" i="7"/>
  <c r="M468" i="7"/>
  <c r="N468" i="7"/>
  <c r="O468" i="7"/>
  <c r="P468" i="7"/>
  <c r="D469" i="7"/>
  <c r="E469" i="7"/>
  <c r="F469" i="7"/>
  <c r="G469" i="7"/>
  <c r="H469" i="7"/>
  <c r="I469" i="7"/>
  <c r="J469" i="7"/>
  <c r="K469" i="7"/>
  <c r="L469" i="7"/>
  <c r="M469" i="7"/>
  <c r="N469" i="7"/>
  <c r="O469" i="7"/>
  <c r="P469" i="7"/>
  <c r="D470" i="7"/>
  <c r="E470" i="7"/>
  <c r="F470" i="7"/>
  <c r="G470" i="7"/>
  <c r="H470" i="7"/>
  <c r="I470" i="7"/>
  <c r="J470" i="7"/>
  <c r="K470" i="7"/>
  <c r="L470" i="7"/>
  <c r="M470" i="7"/>
  <c r="N470" i="7"/>
  <c r="O470" i="7"/>
  <c r="P470" i="7"/>
  <c r="D471" i="7"/>
  <c r="E471" i="7"/>
  <c r="F471" i="7"/>
  <c r="G471" i="7"/>
  <c r="H471" i="7"/>
  <c r="I471" i="7"/>
  <c r="J471" i="7"/>
  <c r="K471" i="7"/>
  <c r="L471" i="7"/>
  <c r="M471" i="7"/>
  <c r="N471" i="7"/>
  <c r="O471" i="7"/>
  <c r="P471" i="7"/>
  <c r="D472" i="7"/>
  <c r="E472" i="7"/>
  <c r="F472" i="7"/>
  <c r="G472" i="7"/>
  <c r="H472" i="7"/>
  <c r="I472" i="7"/>
  <c r="J472" i="7"/>
  <c r="K472" i="7"/>
  <c r="L472" i="7"/>
  <c r="M472" i="7"/>
  <c r="N472" i="7"/>
  <c r="O472" i="7"/>
  <c r="P472" i="7"/>
  <c r="D473" i="7"/>
  <c r="E473" i="7"/>
  <c r="F473" i="7"/>
  <c r="G473" i="7"/>
  <c r="H473" i="7"/>
  <c r="I473" i="7"/>
  <c r="J473" i="7"/>
  <c r="K473" i="7"/>
  <c r="L473" i="7"/>
  <c r="M473" i="7"/>
  <c r="N473" i="7"/>
  <c r="O473" i="7"/>
  <c r="P473" i="7"/>
  <c r="D474" i="7"/>
  <c r="E474" i="7"/>
  <c r="F474" i="7"/>
  <c r="G474" i="7"/>
  <c r="H474" i="7"/>
  <c r="I474" i="7"/>
  <c r="J474" i="7"/>
  <c r="K474" i="7"/>
  <c r="L474" i="7"/>
  <c r="M474" i="7"/>
  <c r="N474" i="7"/>
  <c r="O474" i="7"/>
  <c r="P474" i="7"/>
  <c r="D475" i="7"/>
  <c r="E475" i="7"/>
  <c r="F475" i="7"/>
  <c r="G475" i="7"/>
  <c r="H475" i="7"/>
  <c r="I475" i="7"/>
  <c r="J475" i="7"/>
  <c r="K475" i="7"/>
  <c r="L475" i="7"/>
  <c r="M475" i="7"/>
  <c r="N475" i="7"/>
  <c r="O475" i="7"/>
  <c r="P475" i="7"/>
  <c r="D476" i="7"/>
  <c r="E476" i="7"/>
  <c r="F476" i="7"/>
  <c r="G476" i="7"/>
  <c r="H476" i="7"/>
  <c r="I476" i="7"/>
  <c r="J476" i="7"/>
  <c r="K476" i="7"/>
  <c r="L476" i="7"/>
  <c r="M476" i="7"/>
  <c r="N476" i="7"/>
  <c r="O476" i="7"/>
  <c r="P476" i="7"/>
  <c r="D477" i="7"/>
  <c r="E477" i="7"/>
  <c r="F477" i="7"/>
  <c r="G477" i="7"/>
  <c r="H477" i="7"/>
  <c r="I477" i="7"/>
  <c r="J477" i="7"/>
  <c r="K477" i="7"/>
  <c r="L477" i="7"/>
  <c r="M477" i="7"/>
  <c r="N477" i="7"/>
  <c r="O477" i="7"/>
  <c r="P477" i="7"/>
  <c r="D478" i="7"/>
  <c r="E478" i="7"/>
  <c r="F478" i="7"/>
  <c r="G478" i="7"/>
  <c r="H478" i="7"/>
  <c r="I478" i="7"/>
  <c r="J478" i="7"/>
  <c r="K478" i="7"/>
  <c r="L478" i="7"/>
  <c r="M478" i="7"/>
  <c r="N478" i="7"/>
  <c r="O478" i="7"/>
  <c r="P478" i="7"/>
  <c r="D479" i="7"/>
  <c r="E479" i="7"/>
  <c r="F479" i="7"/>
  <c r="G479" i="7"/>
  <c r="H479" i="7"/>
  <c r="I479" i="7"/>
  <c r="J479" i="7"/>
  <c r="K479" i="7"/>
  <c r="L479" i="7"/>
  <c r="M479" i="7"/>
  <c r="N479" i="7"/>
  <c r="O479" i="7"/>
  <c r="P479" i="7"/>
  <c r="E1" i="7"/>
  <c r="F1" i="7"/>
  <c r="G1" i="7"/>
  <c r="H1" i="7"/>
  <c r="I1" i="7"/>
  <c r="J1" i="7"/>
  <c r="K1" i="7"/>
  <c r="L1" i="7"/>
  <c r="M1" i="7"/>
  <c r="N1" i="7"/>
  <c r="O1" i="7"/>
  <c r="P1" i="7"/>
  <c r="D1" i="7"/>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 r="A2334" i="6"/>
  <c r="A2335" i="6"/>
  <c r="A2336" i="6"/>
  <c r="A2337" i="6"/>
  <c r="A2338" i="6"/>
  <c r="A2339" i="6"/>
  <c r="A2340" i="6"/>
  <c r="A2341" i="6"/>
  <c r="A2342" i="6"/>
  <c r="A2343" i="6"/>
  <c r="A2344" i="6"/>
  <c r="A2345" i="6"/>
  <c r="A2346" i="6"/>
  <c r="A2347" i="6"/>
  <c r="A2348" i="6"/>
  <c r="A2349" i="6"/>
  <c r="A2350" i="6"/>
  <c r="A2351" i="6"/>
  <c r="A2352" i="6"/>
  <c r="A2353" i="6"/>
  <c r="A2354" i="6"/>
  <c r="A2355" i="6"/>
  <c r="A2356" i="6"/>
  <c r="A2357" i="6"/>
  <c r="A2358" i="6"/>
  <c r="A2359" i="6"/>
  <c r="A2360" i="6"/>
  <c r="A2361" i="6"/>
  <c r="A2362" i="6"/>
  <c r="A2363" i="6"/>
  <c r="A2364" i="6"/>
  <c r="A2365" i="6"/>
  <c r="A2366" i="6"/>
  <c r="A2367" i="6"/>
  <c r="A2368" i="6"/>
  <c r="A2369" i="6"/>
  <c r="A2370" i="6"/>
  <c r="A2371" i="6"/>
  <c r="A2372" i="6"/>
  <c r="A2373" i="6"/>
  <c r="A2374" i="6"/>
  <c r="A2375" i="6"/>
  <c r="A2376" i="6"/>
  <c r="A2377" i="6"/>
  <c r="A2378" i="6"/>
  <c r="A2379" i="6"/>
  <c r="A2380" i="6"/>
  <c r="A2381" i="6"/>
  <c r="A2382" i="6"/>
  <c r="A2383" i="6"/>
  <c r="A2384" i="6"/>
  <c r="A2385" i="6"/>
  <c r="A2386" i="6"/>
  <c r="A2387" i="6"/>
  <c r="A2388" i="6"/>
  <c r="A2389" i="6"/>
  <c r="A2390" i="6"/>
  <c r="A2391" i="6"/>
  <c r="A2392" i="6"/>
  <c r="A2393" i="6"/>
  <c r="A2394" i="6"/>
  <c r="A2395" i="6"/>
  <c r="A2396" i="6"/>
  <c r="A2397" i="6"/>
  <c r="A2398" i="6"/>
  <c r="A2399" i="6"/>
  <c r="A2400" i="6"/>
  <c r="A2401" i="6"/>
  <c r="A2402" i="6"/>
  <c r="A2403" i="6"/>
  <c r="A2404" i="6"/>
  <c r="A2405" i="6"/>
  <c r="A2406" i="6"/>
  <c r="A2407" i="6"/>
  <c r="A2408" i="6"/>
  <c r="A2409" i="6"/>
  <c r="A2410" i="6"/>
  <c r="A2411" i="6"/>
  <c r="A2412" i="6"/>
  <c r="A2413" i="6"/>
  <c r="A2414" i="6"/>
  <c r="A2415" i="6"/>
  <c r="A2416" i="6"/>
  <c r="A2417" i="6"/>
  <c r="A2418" i="6"/>
  <c r="A2419" i="6"/>
  <c r="A2420" i="6"/>
  <c r="A2421" i="6"/>
  <c r="A2422" i="6"/>
  <c r="A2423" i="6"/>
  <c r="A2424" i="6"/>
  <c r="A2425" i="6"/>
  <c r="A2426" i="6"/>
  <c r="A2427" i="6"/>
  <c r="A2428" i="6"/>
  <c r="A2429" i="6"/>
  <c r="A2430" i="6"/>
  <c r="A2431" i="6"/>
  <c r="A2432" i="6"/>
  <c r="A2433" i="6"/>
  <c r="A2434" i="6"/>
  <c r="A2435" i="6"/>
  <c r="A2436" i="6"/>
  <c r="A2437" i="6"/>
  <c r="A2438" i="6"/>
  <c r="A2439" i="6"/>
  <c r="A2440" i="6"/>
  <c r="A2441" i="6"/>
  <c r="A2442" i="6"/>
  <c r="A2443" i="6"/>
  <c r="A2444" i="6"/>
  <c r="A2445" i="6"/>
  <c r="A2446" i="6"/>
  <c r="A2447" i="6"/>
  <c r="A2448" i="6"/>
  <c r="A2449" i="6"/>
  <c r="A2450" i="6"/>
  <c r="A2451" i="6"/>
  <c r="A2452" i="6"/>
  <c r="A2453" i="6"/>
  <c r="A2454" i="6"/>
  <c r="A2455" i="6"/>
  <c r="A2456" i="6"/>
  <c r="A2457" i="6"/>
  <c r="A2458" i="6"/>
  <c r="A2459" i="6"/>
  <c r="A2460" i="6"/>
  <c r="A2461" i="6"/>
  <c r="A2462" i="6"/>
  <c r="A2463" i="6"/>
  <c r="A2464" i="6"/>
  <c r="A2465" i="6"/>
  <c r="A2466" i="6"/>
  <c r="A2467" i="6"/>
  <c r="A2468" i="6"/>
  <c r="A2469" i="6"/>
  <c r="A2470" i="6"/>
  <c r="A2471" i="6"/>
  <c r="A2472" i="6"/>
  <c r="A2473" i="6"/>
  <c r="A2474" i="6"/>
  <c r="A2475" i="6"/>
  <c r="A2476" i="6"/>
  <c r="A2477" i="6"/>
  <c r="A2478" i="6"/>
  <c r="A2479" i="6"/>
  <c r="A2480" i="6"/>
  <c r="A2481" i="6"/>
  <c r="A2482" i="6"/>
  <c r="A2483" i="6"/>
  <c r="A2484" i="6"/>
  <c r="A2485" i="6"/>
  <c r="A2486" i="6"/>
  <c r="A2487" i="6"/>
  <c r="A2488" i="6"/>
  <c r="A2489" i="6"/>
  <c r="A2490" i="6"/>
  <c r="A2491" i="6"/>
  <c r="A2492" i="6"/>
  <c r="A2493" i="6"/>
  <c r="A2494" i="6"/>
  <c r="A2495" i="6"/>
  <c r="A2496" i="6"/>
  <c r="A2497" i="6"/>
  <c r="A2498" i="6"/>
  <c r="A2499" i="6"/>
  <c r="A2500" i="6"/>
  <c r="A2501" i="6"/>
  <c r="A2502" i="6"/>
  <c r="A2503" i="6"/>
  <c r="A2504" i="6"/>
  <c r="A2505" i="6"/>
  <c r="A2506" i="6"/>
  <c r="A2507" i="6"/>
  <c r="A2508" i="6"/>
  <c r="A2509" i="6"/>
  <c r="A2510" i="6"/>
  <c r="A2511" i="6"/>
  <c r="A2512" i="6"/>
  <c r="A2513" i="6"/>
  <c r="A2514" i="6"/>
  <c r="A2515" i="6"/>
  <c r="A2516" i="6"/>
  <c r="A2517" i="6"/>
  <c r="A2518" i="6"/>
  <c r="A2519" i="6"/>
  <c r="A2520" i="6"/>
  <c r="A2521" i="6"/>
  <c r="A2522" i="6"/>
  <c r="A2523" i="6"/>
  <c r="A2524" i="6"/>
  <c r="A2525" i="6"/>
  <c r="A2526" i="6"/>
  <c r="A2527" i="6"/>
  <c r="A2528" i="6"/>
  <c r="A2529" i="6"/>
  <c r="A2530" i="6"/>
  <c r="A2531" i="6"/>
  <c r="A2532" i="6"/>
  <c r="A2533" i="6"/>
  <c r="A2534" i="6"/>
  <c r="A2535" i="6"/>
  <c r="A2536" i="6"/>
  <c r="A2537" i="6"/>
  <c r="A2538" i="6"/>
  <c r="A2539" i="6"/>
  <c r="A2540" i="6"/>
  <c r="A2541" i="6"/>
  <c r="A2542" i="6"/>
  <c r="A2543" i="6"/>
  <c r="A2544" i="6"/>
  <c r="A2545" i="6"/>
  <c r="A2546" i="6"/>
  <c r="A2547" i="6"/>
  <c r="A2548" i="6"/>
  <c r="A2549" i="6"/>
  <c r="A2550" i="6"/>
  <c r="A2551" i="6"/>
  <c r="A2552" i="6"/>
  <c r="A2553" i="6"/>
  <c r="A2554" i="6"/>
  <c r="A2555" i="6"/>
  <c r="A2556" i="6"/>
  <c r="A2557" i="6"/>
  <c r="A2558" i="6"/>
  <c r="A2559" i="6"/>
  <c r="A2560" i="6"/>
  <c r="A2561" i="6"/>
  <c r="A2562" i="6"/>
  <c r="A2563" i="6"/>
  <c r="A2564" i="6"/>
  <c r="A2565" i="6"/>
  <c r="A2566" i="6"/>
  <c r="A2567" i="6"/>
  <c r="A2568" i="6"/>
  <c r="A2569" i="6"/>
  <c r="A2570" i="6"/>
  <c r="A2571" i="6"/>
  <c r="A2572" i="6"/>
  <c r="A2573" i="6"/>
  <c r="A2574" i="6"/>
  <c r="A2575" i="6"/>
  <c r="A2576" i="6"/>
  <c r="A2577" i="6"/>
  <c r="A2578" i="6"/>
  <c r="A2579" i="6"/>
  <c r="A2580" i="6"/>
  <c r="A2581" i="6"/>
  <c r="A2582" i="6"/>
  <c r="A2583" i="6"/>
  <c r="A2584" i="6"/>
  <c r="A2585" i="6"/>
  <c r="A2586" i="6"/>
  <c r="A2587" i="6"/>
  <c r="A2588" i="6"/>
  <c r="A2589" i="6"/>
  <c r="A2590" i="6"/>
  <c r="A2591" i="6"/>
  <c r="A2592" i="6"/>
  <c r="A2593" i="6"/>
  <c r="A2594" i="6"/>
  <c r="A2595" i="6"/>
  <c r="A2596" i="6"/>
  <c r="A2597" i="6"/>
  <c r="A2598" i="6"/>
  <c r="A2599" i="6"/>
  <c r="A2600" i="6"/>
  <c r="A2601" i="6"/>
  <c r="A2602" i="6"/>
  <c r="A2603" i="6"/>
  <c r="A2604" i="6"/>
  <c r="A2605" i="6"/>
  <c r="A2606" i="6"/>
  <c r="A2607" i="6"/>
  <c r="A2608" i="6"/>
  <c r="A2609" i="6"/>
  <c r="A2610" i="6"/>
  <c r="A2611" i="6"/>
  <c r="A2612" i="6"/>
  <c r="A2613" i="6"/>
  <c r="A2614" i="6"/>
  <c r="A2615" i="6"/>
  <c r="A2616" i="6"/>
  <c r="A2617" i="6"/>
  <c r="A2618" i="6"/>
  <c r="A2619" i="6"/>
  <c r="A2620" i="6"/>
  <c r="A2621" i="6"/>
  <c r="A2622" i="6"/>
  <c r="A2623" i="6"/>
  <c r="A2624" i="6"/>
  <c r="A2625" i="6"/>
  <c r="A2626" i="6"/>
  <c r="A2627" i="6"/>
  <c r="A2628" i="6"/>
  <c r="A2629" i="6"/>
  <c r="A2630" i="6"/>
  <c r="A2631" i="6"/>
  <c r="A2632" i="6"/>
  <c r="A2633" i="6"/>
  <c r="A2634" i="6"/>
  <c r="A2635" i="6"/>
  <c r="A2636" i="6"/>
  <c r="A2637" i="6"/>
  <c r="A2638" i="6"/>
  <c r="A2639" i="6"/>
  <c r="A2640" i="6"/>
  <c r="A2641" i="6"/>
  <c r="A2642" i="6"/>
  <c r="A2643" i="6"/>
  <c r="A2644" i="6"/>
  <c r="A2645" i="6"/>
  <c r="A2646" i="6"/>
  <c r="A2647" i="6"/>
  <c r="A2648" i="6"/>
  <c r="A2649" i="6"/>
  <c r="A2650" i="6"/>
  <c r="A2651" i="6"/>
  <c r="A2652" i="6"/>
  <c r="A2653" i="6"/>
  <c r="A2654" i="6"/>
  <c r="A2655" i="6"/>
  <c r="A2656" i="6"/>
  <c r="A2657" i="6"/>
  <c r="A2658" i="6"/>
  <c r="A2659" i="6"/>
  <c r="A2660" i="6"/>
  <c r="A2661" i="6"/>
  <c r="A2662" i="6"/>
  <c r="A2663" i="6"/>
  <c r="A2664" i="6"/>
  <c r="A2665" i="6"/>
  <c r="A2666" i="6"/>
  <c r="A2667" i="6"/>
  <c r="A2668" i="6"/>
  <c r="A2669" i="6"/>
  <c r="A2670" i="6"/>
  <c r="A2671" i="6"/>
  <c r="A2672" i="6"/>
  <c r="A2673" i="6"/>
  <c r="A2674" i="6"/>
  <c r="A2675" i="6"/>
  <c r="A2676" i="6"/>
  <c r="A2677" i="6"/>
  <c r="A2678" i="6"/>
  <c r="A2679" i="6"/>
  <c r="A2680" i="6"/>
  <c r="A2681" i="6"/>
  <c r="A2682" i="6"/>
  <c r="A2683" i="6"/>
  <c r="A2684" i="6"/>
  <c r="A2685" i="6"/>
  <c r="A2686" i="6"/>
  <c r="A2687" i="6"/>
  <c r="A2688" i="6"/>
  <c r="A2689" i="6"/>
  <c r="A2690" i="6"/>
  <c r="A2691" i="6"/>
  <c r="A2692" i="6"/>
  <c r="A2693" i="6"/>
  <c r="A2694" i="6"/>
  <c r="A2695" i="6"/>
  <c r="A2696" i="6"/>
  <c r="A2697" i="6"/>
  <c r="A2698" i="6"/>
  <c r="A2699" i="6"/>
  <c r="A2700" i="6"/>
  <c r="A2701" i="6"/>
  <c r="A2702" i="6"/>
  <c r="A2703" i="6"/>
  <c r="A2704" i="6"/>
  <c r="A2705" i="6"/>
  <c r="A2706" i="6"/>
  <c r="A2707" i="6"/>
  <c r="A2708" i="6"/>
  <c r="A2709" i="6"/>
  <c r="A2710" i="6"/>
  <c r="A2711" i="6"/>
  <c r="A2712" i="6"/>
  <c r="A2713" i="6"/>
  <c r="A2714" i="6"/>
  <c r="A2715" i="6"/>
  <c r="A2716" i="6"/>
  <c r="A2717" i="6"/>
  <c r="A2718" i="6"/>
  <c r="A2719" i="6"/>
  <c r="A2720" i="6"/>
  <c r="A2721" i="6"/>
  <c r="A2722" i="6"/>
  <c r="A2723" i="6"/>
  <c r="A2724" i="6"/>
  <c r="A2725" i="6"/>
  <c r="A2726" i="6"/>
  <c r="A2727" i="6"/>
  <c r="A2728" i="6"/>
  <c r="A2729" i="6"/>
  <c r="A2730" i="6"/>
  <c r="A2731" i="6"/>
  <c r="A2732" i="6"/>
  <c r="A2733" i="6"/>
  <c r="A2734" i="6"/>
  <c r="A2735" i="6"/>
  <c r="A2736" i="6"/>
  <c r="A2737" i="6"/>
  <c r="A2738" i="6"/>
  <c r="A2739" i="6"/>
  <c r="A2740" i="6"/>
  <c r="A2741" i="6"/>
  <c r="A2742" i="6"/>
  <c r="A2743" i="6"/>
  <c r="A2744" i="6"/>
  <c r="A2745" i="6"/>
  <c r="A2746" i="6"/>
  <c r="A2747" i="6"/>
  <c r="A2748" i="6"/>
  <c r="A2749" i="6"/>
  <c r="A2750" i="6"/>
  <c r="A2751" i="6"/>
  <c r="A2752" i="6"/>
  <c r="A2753" i="6"/>
  <c r="A2754" i="6"/>
  <c r="A2755" i="6"/>
  <c r="A2756" i="6"/>
  <c r="A2757" i="6"/>
  <c r="A2758" i="6"/>
  <c r="A2759" i="6"/>
  <c r="A2760" i="6"/>
  <c r="A2761" i="6"/>
  <c r="A2762" i="6"/>
  <c r="A2763" i="6"/>
  <c r="A2764" i="6"/>
  <c r="A2765" i="6"/>
  <c r="A2766" i="6"/>
  <c r="A2767" i="6"/>
  <c r="A2768" i="6"/>
  <c r="A2769" i="6"/>
  <c r="A2770" i="6"/>
  <c r="A2771" i="6"/>
  <c r="A2772" i="6"/>
  <c r="A2773" i="6"/>
  <c r="A2774" i="6"/>
  <c r="A2775" i="6"/>
  <c r="A2776" i="6"/>
  <c r="A2777" i="6"/>
  <c r="A2778" i="6"/>
  <c r="A2779" i="6"/>
  <c r="A2780" i="6"/>
  <c r="A2781" i="6"/>
  <c r="A2782" i="6"/>
  <c r="A2783" i="6"/>
  <c r="A2784" i="6"/>
  <c r="A2785" i="6"/>
  <c r="A2786" i="6"/>
  <c r="A2787" i="6"/>
  <c r="A2788" i="6"/>
  <c r="A2789" i="6"/>
  <c r="A2790" i="6"/>
  <c r="A2791" i="6"/>
  <c r="A2792" i="6"/>
  <c r="A2793" i="6"/>
  <c r="A2794" i="6"/>
  <c r="A2795" i="6"/>
  <c r="A2796" i="6"/>
  <c r="A2797" i="6"/>
  <c r="A2798" i="6"/>
  <c r="A2799" i="6"/>
  <c r="A2800" i="6"/>
  <c r="A2801" i="6"/>
  <c r="A2802" i="6"/>
  <c r="A2803" i="6"/>
  <c r="A2804" i="6"/>
  <c r="A2805" i="6"/>
  <c r="A2806" i="6"/>
  <c r="A2807" i="6"/>
  <c r="A2808" i="6"/>
  <c r="A2809" i="6"/>
  <c r="A2810" i="6"/>
  <c r="A2811" i="6"/>
  <c r="A2812" i="6"/>
  <c r="A2813" i="6"/>
  <c r="A2814" i="6"/>
  <c r="A2815" i="6"/>
  <c r="A2816" i="6"/>
  <c r="A2817" i="6"/>
  <c r="A2818" i="6"/>
  <c r="A2819" i="6"/>
  <c r="A2820" i="6"/>
  <c r="A2821" i="6"/>
  <c r="A2822" i="6"/>
  <c r="A2823" i="6"/>
  <c r="A2824" i="6"/>
  <c r="A2825" i="6"/>
  <c r="A2826" i="6"/>
  <c r="A2827" i="6"/>
  <c r="A2828" i="6"/>
  <c r="A2829" i="6"/>
  <c r="A2830" i="6"/>
  <c r="A2831" i="6"/>
  <c r="A2832" i="6"/>
  <c r="A2833" i="6"/>
  <c r="A2834" i="6"/>
  <c r="A2835" i="6"/>
  <c r="A2836" i="6"/>
  <c r="A2837" i="6"/>
  <c r="A2838" i="6"/>
  <c r="A2839" i="6"/>
  <c r="A2840" i="6"/>
  <c r="A2841" i="6"/>
  <c r="A2842" i="6"/>
  <c r="A2843" i="6"/>
  <c r="A2844" i="6"/>
  <c r="A2845" i="6"/>
  <c r="A2846" i="6"/>
  <c r="A2847" i="6"/>
  <c r="A2848" i="6"/>
  <c r="A2849" i="6"/>
  <c r="A2850" i="6"/>
  <c r="A2851" i="6"/>
  <c r="A2852" i="6"/>
  <c r="A2853" i="6"/>
  <c r="A2854" i="6"/>
  <c r="A2855" i="6"/>
  <c r="A2856" i="6"/>
  <c r="A2857" i="6"/>
  <c r="A2858" i="6"/>
  <c r="A2859" i="6"/>
  <c r="A2860" i="6"/>
  <c r="A2861" i="6"/>
  <c r="A2862" i="6"/>
  <c r="A2863" i="6"/>
  <c r="A2864" i="6"/>
  <c r="A2865" i="6"/>
  <c r="A2866" i="6"/>
  <c r="A2867" i="6"/>
  <c r="A2868" i="6"/>
  <c r="A2869" i="6"/>
  <c r="A2870" i="6"/>
  <c r="A2871" i="6"/>
  <c r="A2872" i="6"/>
  <c r="A2873" i="6"/>
  <c r="A2874" i="6"/>
  <c r="A2875" i="6"/>
  <c r="A2876" i="6"/>
  <c r="A2877" i="6"/>
  <c r="A2878" i="6"/>
  <c r="A2879" i="6"/>
  <c r="A2880" i="6"/>
  <c r="A2881" i="6"/>
  <c r="A2882" i="6"/>
  <c r="A2883" i="6"/>
  <c r="A2884" i="6"/>
  <c r="A2885" i="6"/>
  <c r="A2886" i="6"/>
  <c r="A2887" i="6"/>
  <c r="A2888" i="6"/>
  <c r="A2889" i="6"/>
  <c r="A2890" i="6"/>
  <c r="A2891" i="6"/>
  <c r="A2892" i="6"/>
  <c r="A2893" i="6"/>
  <c r="A2894" i="6"/>
  <c r="A2895" i="6"/>
  <c r="A2896" i="6"/>
  <c r="A2897" i="6"/>
  <c r="A2898" i="6"/>
  <c r="A2899" i="6"/>
  <c r="A2900" i="6"/>
  <c r="A2901" i="6"/>
  <c r="A2902" i="6"/>
  <c r="A2903" i="6"/>
  <c r="A2904" i="6"/>
  <c r="A2905" i="6"/>
  <c r="A2906" i="6"/>
  <c r="A2907" i="6"/>
  <c r="A2908" i="6"/>
  <c r="A2909" i="6"/>
  <c r="A2910" i="6"/>
  <c r="A2911" i="6"/>
  <c r="A2912" i="6"/>
  <c r="A2913" i="6"/>
  <c r="A2914" i="6"/>
  <c r="A2915" i="6"/>
  <c r="A2916" i="6"/>
  <c r="A2917" i="6"/>
  <c r="A2918" i="6"/>
  <c r="A2919" i="6"/>
  <c r="A2920" i="6"/>
  <c r="A2921" i="6"/>
  <c r="A2922" i="6"/>
  <c r="A2923" i="6"/>
  <c r="A2924" i="6"/>
  <c r="A2925" i="6"/>
  <c r="A2926" i="6"/>
  <c r="A2927" i="6"/>
  <c r="A2928" i="6"/>
  <c r="A2929" i="6"/>
  <c r="A2930" i="6"/>
  <c r="A2931" i="6"/>
  <c r="A2932" i="6"/>
  <c r="A2933" i="6"/>
  <c r="A2934" i="6"/>
  <c r="A2935" i="6"/>
  <c r="A2936" i="6"/>
  <c r="A2937" i="6"/>
  <c r="A2938" i="6"/>
  <c r="A2939" i="6"/>
  <c r="A2940" i="6"/>
  <c r="A2941" i="6"/>
  <c r="A2942" i="6"/>
  <c r="A2943" i="6"/>
  <c r="A2944" i="6"/>
  <c r="A2945" i="6"/>
  <c r="A2946" i="6"/>
  <c r="A2947" i="6"/>
  <c r="A2948" i="6"/>
  <c r="A2949" i="6"/>
  <c r="A2950" i="6"/>
  <c r="A2951" i="6"/>
  <c r="A2952" i="6"/>
  <c r="A2953" i="6"/>
  <c r="A2954" i="6"/>
  <c r="A2955" i="6"/>
  <c r="A2956" i="6"/>
  <c r="A2957" i="6"/>
  <c r="A2958" i="6"/>
  <c r="A2959" i="6"/>
  <c r="A2960" i="6"/>
  <c r="A2961" i="6"/>
  <c r="A2962" i="6"/>
  <c r="A2963" i="6"/>
  <c r="A2964" i="6"/>
  <c r="A2965" i="6"/>
  <c r="A2966" i="6"/>
  <c r="A2967" i="6"/>
  <c r="A2968" i="6"/>
  <c r="A2969" i="6"/>
  <c r="A2970" i="6"/>
  <c r="A2971" i="6"/>
  <c r="A2972" i="6"/>
  <c r="A2973" i="6"/>
  <c r="A2974" i="6"/>
  <c r="A2975" i="6"/>
  <c r="A2976" i="6"/>
  <c r="A2977" i="6"/>
  <c r="A2978" i="6"/>
  <c r="A2979" i="6"/>
  <c r="A2980" i="6"/>
  <c r="A2981" i="6"/>
  <c r="A2982" i="6"/>
  <c r="A2983" i="6"/>
  <c r="A2984" i="6"/>
  <c r="A2985" i="6"/>
  <c r="A2986" i="6"/>
  <c r="A2987" i="6"/>
  <c r="A2988" i="6"/>
  <c r="A2989" i="6"/>
  <c r="A2990" i="6"/>
  <c r="A2991" i="6"/>
  <c r="A2992" i="6"/>
  <c r="A2993" i="6"/>
  <c r="A2994" i="6"/>
  <c r="A2995" i="6"/>
  <c r="A2996" i="6"/>
  <c r="A2997" i="6"/>
  <c r="A2998" i="6"/>
  <c r="A2999" i="6"/>
  <c r="A3000" i="6"/>
  <c r="A3001" i="6"/>
  <c r="A3002" i="6"/>
  <c r="A3003" i="6"/>
  <c r="A3004" i="6"/>
  <c r="A3005" i="6"/>
  <c r="A3006" i="6"/>
  <c r="A3007" i="6"/>
  <c r="A3008" i="6"/>
  <c r="A3009" i="6"/>
  <c r="A3010" i="6"/>
  <c r="A3011" i="6"/>
  <c r="A3012" i="6"/>
  <c r="A3013" i="6"/>
  <c r="A3014" i="6"/>
  <c r="A3015" i="6"/>
  <c r="A3016" i="6"/>
  <c r="A3017" i="6"/>
  <c r="A3018" i="6"/>
  <c r="A3019" i="6"/>
  <c r="A3020" i="6"/>
  <c r="A3021" i="6"/>
  <c r="A3022" i="6"/>
  <c r="A3023" i="6"/>
  <c r="A3024" i="6"/>
  <c r="A3025" i="6"/>
  <c r="A3026" i="6"/>
  <c r="A3027" i="6"/>
  <c r="A3028" i="6"/>
  <c r="A3029" i="6"/>
  <c r="A3030" i="6"/>
  <c r="A3031" i="6"/>
  <c r="A3032" i="6"/>
  <c r="A3033" i="6"/>
  <c r="A3034" i="6"/>
  <c r="A3035" i="6"/>
  <c r="A3036" i="6"/>
  <c r="A3037" i="6"/>
  <c r="A3038" i="6"/>
  <c r="A3039" i="6"/>
  <c r="A3040" i="6"/>
  <c r="A3041" i="6"/>
  <c r="A3042" i="6"/>
  <c r="A3043" i="6"/>
  <c r="A3044" i="6"/>
  <c r="A3045" i="6"/>
  <c r="A3046" i="6"/>
  <c r="A3047" i="6"/>
  <c r="A3048" i="6"/>
  <c r="A3049" i="6"/>
  <c r="A3050" i="6"/>
  <c r="A3051" i="6"/>
  <c r="A3052" i="6"/>
  <c r="A3053" i="6"/>
  <c r="A3054" i="6"/>
  <c r="A3055" i="6"/>
  <c r="A3056" i="6"/>
  <c r="A3057" i="6"/>
  <c r="A3058" i="6"/>
  <c r="A3059" i="6"/>
  <c r="A3060" i="6"/>
  <c r="A3061" i="6"/>
  <c r="A3062" i="6"/>
  <c r="A3063" i="6"/>
  <c r="A3064" i="6"/>
  <c r="A3065" i="6"/>
  <c r="A3066" i="6"/>
  <c r="A3067" i="6"/>
  <c r="A3068" i="6"/>
  <c r="A3069" i="6"/>
  <c r="A3070" i="6"/>
  <c r="A3071" i="6"/>
  <c r="A3072" i="6"/>
  <c r="A3073" i="6"/>
  <c r="A3074" i="6"/>
  <c r="A3075" i="6"/>
  <c r="A3076" i="6"/>
  <c r="A3077" i="6"/>
  <c r="A3078" i="6"/>
  <c r="A3079" i="6"/>
  <c r="A3080" i="6"/>
  <c r="A3081" i="6"/>
  <c r="A3082" i="6"/>
  <c r="A3083" i="6"/>
  <c r="A3084" i="6"/>
  <c r="A3085" i="6"/>
  <c r="A3086" i="6"/>
  <c r="A3087" i="6"/>
  <c r="A3088" i="6"/>
  <c r="A3089" i="6"/>
  <c r="A3090" i="6"/>
  <c r="A3091" i="6"/>
  <c r="A3092" i="6"/>
  <c r="A3093" i="6"/>
  <c r="A3094" i="6"/>
  <c r="A3095" i="6"/>
  <c r="A3096" i="6"/>
  <c r="A3097" i="6"/>
  <c r="A3098" i="6"/>
  <c r="A3099" i="6"/>
  <c r="A3100" i="6"/>
  <c r="A3101" i="6"/>
  <c r="A3102" i="6"/>
  <c r="A3103" i="6"/>
  <c r="A3104" i="6"/>
  <c r="A3105" i="6"/>
  <c r="A3106" i="6"/>
  <c r="A3107" i="6"/>
  <c r="A3108" i="6"/>
  <c r="A3109" i="6"/>
  <c r="A3110" i="6"/>
  <c r="A3111" i="6"/>
  <c r="A3112" i="6"/>
  <c r="A3113" i="6"/>
  <c r="A3114" i="6"/>
  <c r="A3115" i="6"/>
  <c r="A3116" i="6"/>
  <c r="A3117" i="6"/>
  <c r="A3118" i="6"/>
  <c r="A3119" i="6"/>
  <c r="A3120" i="6"/>
  <c r="A3121" i="6"/>
  <c r="A3122" i="6"/>
  <c r="A3123" i="6"/>
  <c r="A3124" i="6"/>
  <c r="A3125" i="6"/>
  <c r="A3126" i="6"/>
  <c r="A3127" i="6"/>
  <c r="A3128" i="6"/>
  <c r="A3129" i="6"/>
  <c r="A3130" i="6"/>
  <c r="A3131" i="6"/>
  <c r="A3132" i="6"/>
  <c r="A3133" i="6"/>
  <c r="A3134" i="6"/>
  <c r="A3135" i="6"/>
  <c r="A3136" i="6"/>
  <c r="A3137" i="6"/>
  <c r="A3138" i="6"/>
  <c r="A3139" i="6"/>
  <c r="A3140" i="6"/>
  <c r="A3141" i="6"/>
  <c r="A3142" i="6"/>
  <c r="A3143" i="6"/>
  <c r="A3144" i="6"/>
  <c r="A3145" i="6"/>
  <c r="A3146" i="6"/>
  <c r="A3147" i="6"/>
  <c r="A3148" i="6"/>
  <c r="A3149" i="6"/>
  <c r="A3150" i="6"/>
  <c r="A3151" i="6"/>
  <c r="A3152" i="6"/>
  <c r="A3153" i="6"/>
  <c r="A3154" i="6"/>
  <c r="A3155" i="6"/>
  <c r="A3156" i="6"/>
  <c r="A3157" i="6"/>
  <c r="A3158" i="6"/>
  <c r="A3159" i="6"/>
  <c r="A3160" i="6"/>
  <c r="A3161" i="6"/>
  <c r="A3162" i="6"/>
  <c r="A3163" i="6"/>
  <c r="A3164" i="6"/>
  <c r="A3165" i="6"/>
  <c r="A3166" i="6"/>
  <c r="A3167" i="6"/>
  <c r="A3168" i="6"/>
  <c r="A3169" i="6"/>
  <c r="A3170" i="6"/>
  <c r="A3171" i="6"/>
  <c r="A3172" i="6"/>
  <c r="A3173" i="6"/>
  <c r="A3174" i="6"/>
  <c r="A3175" i="6"/>
  <c r="A3176" i="6"/>
  <c r="A3177" i="6"/>
  <c r="A3178" i="6"/>
  <c r="A3179" i="6"/>
  <c r="A3180" i="6"/>
  <c r="A3181" i="6"/>
  <c r="A3182" i="6"/>
  <c r="A3183" i="6"/>
  <c r="A3184" i="6"/>
  <c r="A3185" i="6"/>
  <c r="A3186" i="6"/>
  <c r="A3187" i="6"/>
  <c r="A3188" i="6"/>
  <c r="A3189" i="6"/>
  <c r="A3190" i="6"/>
  <c r="A3191" i="6"/>
  <c r="A3192" i="6"/>
  <c r="A3193" i="6"/>
  <c r="A3194" i="6"/>
  <c r="A3195" i="6"/>
  <c r="A3196" i="6"/>
  <c r="A3197" i="6"/>
  <c r="A3198" i="6"/>
  <c r="A3199" i="6"/>
  <c r="A3200" i="6"/>
  <c r="A3201" i="6"/>
  <c r="A3202" i="6"/>
  <c r="A3203" i="6"/>
  <c r="A3204" i="6"/>
  <c r="A3205" i="6"/>
  <c r="A3206" i="6"/>
  <c r="A3207" i="6"/>
  <c r="A3208" i="6"/>
  <c r="A3209" i="6"/>
  <c r="A3210" i="6"/>
  <c r="A3211" i="6"/>
  <c r="A3212" i="6"/>
  <c r="A3213" i="6"/>
  <c r="A3214" i="6"/>
  <c r="A3215" i="6"/>
  <c r="A3216" i="6"/>
  <c r="A3217" i="6"/>
  <c r="A3218" i="6"/>
  <c r="A3219" i="6"/>
  <c r="A3220" i="6"/>
  <c r="A3221" i="6"/>
  <c r="A3222" i="6"/>
  <c r="A3223" i="6"/>
  <c r="A3224" i="6"/>
  <c r="A3225" i="6"/>
  <c r="A3226" i="6"/>
  <c r="A3227" i="6"/>
  <c r="A3228" i="6"/>
  <c r="A3229" i="6"/>
  <c r="A3230" i="6"/>
  <c r="A3231" i="6"/>
  <c r="A3232" i="6"/>
  <c r="A3233" i="6"/>
  <c r="A3234" i="6"/>
  <c r="A3235" i="6"/>
  <c r="A3236" i="6"/>
  <c r="A3237" i="6"/>
  <c r="A3238" i="6"/>
  <c r="A3239" i="6"/>
  <c r="A3240" i="6"/>
  <c r="A3241" i="6"/>
  <c r="A3242" i="6"/>
  <c r="A3243" i="6"/>
  <c r="A3244" i="6"/>
  <c r="A3245" i="6"/>
  <c r="A3246" i="6"/>
  <c r="A3247" i="6"/>
  <c r="A3248" i="6"/>
  <c r="A3249" i="6"/>
  <c r="A3250" i="6"/>
  <c r="A3251" i="6"/>
  <c r="A3252" i="6"/>
  <c r="A3253" i="6"/>
  <c r="A3254" i="6"/>
  <c r="A3255" i="6"/>
  <c r="A3256" i="6"/>
  <c r="A3257" i="6"/>
  <c r="A3258" i="6"/>
  <c r="A3259" i="6"/>
  <c r="A3260" i="6"/>
  <c r="A3261" i="6"/>
  <c r="A3262" i="6"/>
  <c r="A3263" i="6"/>
  <c r="A3264" i="6"/>
  <c r="A3265" i="6"/>
  <c r="A3266" i="6"/>
  <c r="A3267" i="6"/>
  <c r="A3268" i="6"/>
  <c r="A3269" i="6"/>
  <c r="A3270" i="6"/>
  <c r="A3271" i="6"/>
  <c r="A3272" i="6"/>
  <c r="A3273" i="6"/>
  <c r="A3274" i="6"/>
  <c r="A3275" i="6"/>
  <c r="A3276" i="6"/>
  <c r="A3277" i="6"/>
  <c r="A3278" i="6"/>
  <c r="A3279" i="6"/>
  <c r="A3280" i="6"/>
  <c r="A3281" i="6"/>
  <c r="A3282" i="6"/>
  <c r="A3283" i="6"/>
  <c r="A3284" i="6"/>
  <c r="A3285" i="6"/>
  <c r="A3286" i="6"/>
  <c r="A3287" i="6"/>
  <c r="A3288" i="6"/>
  <c r="A3289" i="6"/>
  <c r="A3290" i="6"/>
  <c r="A3291" i="6"/>
  <c r="A3292" i="6"/>
  <c r="A3293" i="6"/>
  <c r="A3294" i="6"/>
  <c r="A3295" i="6"/>
  <c r="A3296" i="6"/>
  <c r="A3297" i="6"/>
  <c r="A3298" i="6"/>
  <c r="A3299" i="6"/>
  <c r="A3300" i="6"/>
  <c r="A3301" i="6"/>
  <c r="A3302" i="6"/>
  <c r="A3303" i="6"/>
  <c r="A3304" i="6"/>
  <c r="A3305" i="6"/>
  <c r="A3306" i="6"/>
  <c r="A3307" i="6"/>
  <c r="A3308" i="6"/>
  <c r="A3309" i="6"/>
  <c r="A3310" i="6"/>
  <c r="A3311" i="6"/>
  <c r="A3312" i="6"/>
  <c r="A3313" i="6"/>
  <c r="A3314" i="6"/>
  <c r="A3315" i="6"/>
  <c r="A3316" i="6"/>
  <c r="A3317" i="6"/>
  <c r="A3318" i="6"/>
  <c r="A3319" i="6"/>
  <c r="A3320" i="6"/>
  <c r="A3321" i="6"/>
  <c r="A3322" i="6"/>
  <c r="A3323" i="6"/>
  <c r="A3324" i="6"/>
  <c r="A3325" i="6"/>
  <c r="A3326" i="6"/>
  <c r="A3327" i="6"/>
  <c r="A3328" i="6"/>
  <c r="A3329" i="6"/>
  <c r="A3330" i="6"/>
  <c r="A3331" i="6"/>
  <c r="A3332" i="6"/>
  <c r="A3333" i="6"/>
  <c r="A3334" i="6"/>
  <c r="A3335" i="6"/>
  <c r="A3336" i="6"/>
  <c r="A3337" i="6"/>
  <c r="A3338" i="6"/>
  <c r="A3339" i="6"/>
  <c r="A3340" i="6"/>
  <c r="A3341" i="6"/>
  <c r="A3342" i="6"/>
  <c r="A3343" i="6"/>
  <c r="A3344" i="6"/>
  <c r="A3345" i="6"/>
  <c r="A3346" i="6"/>
  <c r="A3347" i="6"/>
  <c r="A3348" i="6"/>
  <c r="A3349" i="6"/>
  <c r="A3350" i="6"/>
  <c r="A3351" i="6"/>
  <c r="A3352" i="6"/>
  <c r="A3353" i="6"/>
  <c r="A3354" i="6"/>
  <c r="A3355" i="6"/>
  <c r="A3356" i="6"/>
  <c r="A3357" i="6"/>
  <c r="A3358" i="6"/>
  <c r="A3359" i="6"/>
  <c r="A3360" i="6"/>
  <c r="A3361" i="6"/>
  <c r="A3362" i="6"/>
  <c r="A3363" i="6"/>
  <c r="A3364" i="6"/>
  <c r="A3365" i="6"/>
  <c r="A3366" i="6"/>
  <c r="A3367" i="6"/>
  <c r="A3368" i="6"/>
  <c r="A3369" i="6"/>
  <c r="A3370" i="6"/>
  <c r="A3371" i="6"/>
  <c r="A3372" i="6"/>
  <c r="A3373" i="6"/>
  <c r="A3374" i="6"/>
  <c r="A3375" i="6"/>
  <c r="A3376" i="6"/>
  <c r="A3377" i="6"/>
  <c r="A3378" i="6"/>
  <c r="A3379" i="6"/>
  <c r="A3380" i="6"/>
  <c r="A3381" i="6"/>
  <c r="A3382" i="6"/>
  <c r="A3383" i="6"/>
  <c r="A3384" i="6"/>
  <c r="A3385" i="6"/>
  <c r="A3386" i="6"/>
  <c r="A3387" i="6"/>
  <c r="A3388" i="6"/>
  <c r="A3389" i="6"/>
  <c r="A3390" i="6"/>
  <c r="A3391" i="6"/>
  <c r="A3392" i="6"/>
  <c r="A3393" i="6"/>
  <c r="A3394" i="6"/>
  <c r="A3395" i="6"/>
  <c r="A3396" i="6"/>
  <c r="A3397" i="6"/>
  <c r="A3398" i="6"/>
  <c r="A3399" i="6"/>
  <c r="A3400" i="6"/>
  <c r="A3401" i="6"/>
  <c r="A3402" i="6"/>
  <c r="A3403" i="6"/>
  <c r="A3404" i="6"/>
  <c r="A3405" i="6"/>
  <c r="A3406" i="6"/>
  <c r="A3407" i="6"/>
  <c r="A3408" i="6"/>
  <c r="A3409" i="6"/>
  <c r="A3410" i="6"/>
  <c r="A3411" i="6"/>
  <c r="A3412" i="6"/>
  <c r="A3413" i="6"/>
  <c r="A3414" i="6"/>
  <c r="A3415" i="6"/>
  <c r="A3416" i="6"/>
  <c r="A3417" i="6"/>
  <c r="A3418" i="6"/>
  <c r="A3419" i="6"/>
  <c r="A3420" i="6"/>
  <c r="A3421" i="6"/>
  <c r="A3422" i="6"/>
  <c r="A3423" i="6"/>
  <c r="A3424" i="6"/>
  <c r="A3425" i="6"/>
  <c r="A3426" i="6"/>
  <c r="A3427" i="6"/>
  <c r="A3428" i="6"/>
  <c r="A3429" i="6"/>
  <c r="A3430" i="6"/>
  <c r="A3431" i="6"/>
  <c r="A3432" i="6"/>
  <c r="A3433" i="6"/>
  <c r="A3434" i="6"/>
  <c r="A3435" i="6"/>
  <c r="A3436" i="6"/>
  <c r="A3437" i="6"/>
  <c r="A3438" i="6"/>
  <c r="A3439" i="6"/>
  <c r="A3440" i="6"/>
  <c r="A3441" i="6"/>
  <c r="A3442" i="6"/>
  <c r="A3443" i="6"/>
  <c r="A3444" i="6"/>
  <c r="A3445" i="6"/>
  <c r="A3446" i="6"/>
  <c r="A3447" i="6"/>
  <c r="A3448" i="6"/>
  <c r="A3449" i="6"/>
  <c r="A3450" i="6"/>
  <c r="A3451" i="6"/>
  <c r="A3452" i="6"/>
  <c r="A3453" i="6"/>
  <c r="A3454" i="6"/>
  <c r="A3455" i="6"/>
  <c r="A3456" i="6"/>
  <c r="A3457" i="6"/>
  <c r="A3458" i="6"/>
  <c r="A3459" i="6"/>
  <c r="A3460" i="6"/>
  <c r="A3461" i="6"/>
  <c r="A3462" i="6"/>
  <c r="A3463" i="6"/>
  <c r="A3464" i="6"/>
  <c r="A3465" i="6"/>
  <c r="A3466" i="6"/>
  <c r="A3467" i="6"/>
  <c r="A3468" i="6"/>
  <c r="A3469" i="6"/>
  <c r="A3470" i="6"/>
  <c r="A3471" i="6"/>
  <c r="A3472" i="6"/>
  <c r="A3473" i="6"/>
  <c r="A3474" i="6"/>
  <c r="A3475" i="6"/>
  <c r="A3476" i="6"/>
  <c r="A3477" i="6"/>
  <c r="A3478" i="6"/>
  <c r="A3479" i="6"/>
  <c r="A3480" i="6"/>
  <c r="A3481" i="6"/>
  <c r="A3482" i="6"/>
  <c r="A3483" i="6"/>
  <c r="A3484" i="6"/>
  <c r="A3485" i="6"/>
  <c r="A3486" i="6"/>
  <c r="A3487" i="6"/>
  <c r="A3488" i="6"/>
  <c r="A3489" i="6"/>
  <c r="A3490" i="6"/>
  <c r="A3491" i="6"/>
  <c r="A3492" i="6"/>
  <c r="A3493" i="6"/>
  <c r="A3494" i="6"/>
  <c r="A3495" i="6"/>
  <c r="A3496" i="6"/>
  <c r="A3497" i="6"/>
  <c r="A3498" i="6"/>
  <c r="A3499" i="6"/>
  <c r="A3500" i="6"/>
  <c r="A3501" i="6"/>
  <c r="A3502" i="6"/>
  <c r="A3503" i="6"/>
  <c r="A3504" i="6"/>
  <c r="A3505" i="6"/>
  <c r="A3506" i="6"/>
  <c r="A3507" i="6"/>
  <c r="A3508" i="6"/>
  <c r="A3509" i="6"/>
  <c r="A3510" i="6"/>
  <c r="A3511" i="6"/>
  <c r="A3512" i="6"/>
  <c r="A3513" i="6"/>
  <c r="A3514" i="6"/>
  <c r="A3515" i="6"/>
  <c r="A3516" i="6"/>
  <c r="A3517" i="6"/>
  <c r="A3518" i="6"/>
  <c r="A3519" i="6"/>
  <c r="A3520" i="6"/>
  <c r="A3521" i="6"/>
  <c r="A3522" i="6"/>
  <c r="A3523" i="6"/>
  <c r="A3524" i="6"/>
  <c r="A3525" i="6"/>
  <c r="A3526" i="6"/>
  <c r="A3527" i="6"/>
  <c r="A3528" i="6"/>
  <c r="A3529" i="6"/>
  <c r="A3530" i="6"/>
  <c r="A3531" i="6"/>
  <c r="A3532" i="6"/>
  <c r="A3533" i="6"/>
  <c r="A3534" i="6"/>
  <c r="A3535" i="6"/>
  <c r="A3536" i="6"/>
  <c r="A3537" i="6"/>
  <c r="A3538" i="6"/>
  <c r="A3539" i="6"/>
  <c r="A3540" i="6"/>
  <c r="A3541" i="6"/>
  <c r="A3542" i="6"/>
  <c r="A3543" i="6"/>
  <c r="A3544" i="6"/>
  <c r="A3545" i="6"/>
  <c r="A3546" i="6"/>
  <c r="A3547" i="6"/>
  <c r="A3548" i="6"/>
  <c r="A3549" i="6"/>
  <c r="A3550" i="6"/>
  <c r="A3551" i="6"/>
  <c r="A3552" i="6"/>
  <c r="A3553" i="6"/>
  <c r="A3554" i="6"/>
  <c r="A3555" i="6"/>
  <c r="A3556" i="6"/>
  <c r="A3557" i="6"/>
  <c r="A3558" i="6"/>
  <c r="A3559" i="6"/>
  <c r="A3560" i="6"/>
  <c r="A3561" i="6"/>
  <c r="A3562" i="6"/>
  <c r="A3563" i="6"/>
  <c r="A3564" i="6"/>
  <c r="A3565" i="6"/>
  <c r="A3566" i="6"/>
  <c r="A3567" i="6"/>
  <c r="A3568" i="6"/>
  <c r="A3569" i="6"/>
  <c r="A3570" i="6"/>
  <c r="A3571" i="6"/>
  <c r="A3572" i="6"/>
  <c r="A3573" i="6"/>
  <c r="A3574" i="6"/>
  <c r="A3575" i="6"/>
  <c r="A3576" i="6"/>
  <c r="A3577" i="6"/>
  <c r="A3578" i="6"/>
  <c r="A3579" i="6"/>
  <c r="A3580" i="6"/>
  <c r="A3581" i="6"/>
  <c r="A3582" i="6"/>
  <c r="A3583" i="6"/>
  <c r="A3584" i="6"/>
  <c r="A3585" i="6"/>
  <c r="A3586" i="6"/>
  <c r="A3587" i="6"/>
  <c r="A3588" i="6"/>
  <c r="A3589" i="6"/>
  <c r="A3590" i="6"/>
  <c r="A3591" i="6"/>
  <c r="A3592" i="6"/>
  <c r="A3593" i="6"/>
  <c r="A3594" i="6"/>
  <c r="A3595" i="6"/>
  <c r="A3596" i="6"/>
  <c r="A3597" i="6"/>
  <c r="A3598" i="6"/>
  <c r="A3599" i="6"/>
  <c r="A3600" i="6"/>
  <c r="A3601" i="6"/>
  <c r="A3602" i="6"/>
  <c r="A3603" i="6"/>
  <c r="A3604" i="6"/>
  <c r="A3605" i="6"/>
  <c r="A3606" i="6"/>
  <c r="A3607" i="6"/>
  <c r="A3608" i="6"/>
  <c r="A3609" i="6"/>
  <c r="A3610" i="6"/>
  <c r="A3611" i="6"/>
  <c r="A3612" i="6"/>
  <c r="A3613" i="6"/>
  <c r="A3614" i="6"/>
  <c r="A3615" i="6"/>
  <c r="A3616" i="6"/>
  <c r="A3617" i="6"/>
  <c r="A3618" i="6"/>
  <c r="A3619" i="6"/>
  <c r="A3620" i="6"/>
  <c r="A3621" i="6"/>
  <c r="A3622" i="6"/>
  <c r="A3623" i="6"/>
  <c r="A3624" i="6"/>
  <c r="A3625" i="6"/>
  <c r="A3626" i="6"/>
  <c r="A3627" i="6"/>
  <c r="A3628" i="6"/>
  <c r="A3629" i="6"/>
  <c r="A3630" i="6"/>
  <c r="A3631" i="6"/>
  <c r="A3632" i="6"/>
  <c r="A3633" i="6"/>
  <c r="A3634" i="6"/>
  <c r="A3635" i="6"/>
  <c r="A3636" i="6"/>
  <c r="A3637" i="6"/>
  <c r="A3638" i="6"/>
  <c r="A3639" i="6"/>
  <c r="A3640" i="6"/>
  <c r="A3641" i="6"/>
  <c r="A3642" i="6"/>
  <c r="A3643" i="6"/>
  <c r="A3644" i="6"/>
  <c r="A3645" i="6"/>
  <c r="A3646" i="6"/>
  <c r="A3647" i="6"/>
  <c r="A3648" i="6"/>
  <c r="A3649" i="6"/>
  <c r="A3650" i="6"/>
  <c r="A3651" i="6"/>
  <c r="A3652" i="6"/>
  <c r="A3653" i="6"/>
  <c r="A3654" i="6"/>
  <c r="A3655" i="6"/>
  <c r="A3656" i="6"/>
  <c r="A3657" i="6"/>
  <c r="A3658" i="6"/>
  <c r="A3659" i="6"/>
  <c r="A3660" i="6"/>
  <c r="A3661" i="6"/>
  <c r="A3662" i="6"/>
  <c r="A3663" i="6"/>
  <c r="A3664" i="6"/>
  <c r="A3665" i="6"/>
  <c r="A3666" i="6"/>
  <c r="A3667" i="6"/>
  <c r="A3668" i="6"/>
  <c r="A3669" i="6"/>
  <c r="A3670" i="6"/>
  <c r="A3671" i="6"/>
  <c r="A3672" i="6"/>
  <c r="A3673" i="6"/>
  <c r="A3674" i="6"/>
  <c r="A3675" i="6"/>
  <c r="A3676" i="6"/>
  <c r="A3677" i="6"/>
  <c r="A3678" i="6"/>
  <c r="A3679" i="6"/>
  <c r="A3680" i="6"/>
  <c r="A3681" i="6"/>
  <c r="A3682" i="6"/>
  <c r="A3683" i="6"/>
  <c r="A3684" i="6"/>
  <c r="A3685" i="6"/>
  <c r="A3686" i="6"/>
  <c r="A3687" i="6"/>
  <c r="A3688" i="6"/>
  <c r="A3689" i="6"/>
  <c r="A3690" i="6"/>
  <c r="A3691" i="6"/>
  <c r="A3692" i="6"/>
  <c r="A3693" i="6"/>
  <c r="A3694" i="6"/>
  <c r="A3695" i="6"/>
  <c r="A3696" i="6"/>
  <c r="A3697" i="6"/>
  <c r="A3698" i="6"/>
  <c r="A3699" i="6"/>
  <c r="A3700" i="6"/>
  <c r="A3701" i="6"/>
  <c r="A3702" i="6"/>
  <c r="A3703" i="6"/>
  <c r="A3704" i="6"/>
  <c r="A3705" i="6"/>
  <c r="A3706" i="6"/>
  <c r="A3707" i="6"/>
  <c r="A3708" i="6"/>
  <c r="A3709" i="6"/>
  <c r="A3710" i="6"/>
  <c r="A3711" i="6"/>
  <c r="A3712" i="6"/>
  <c r="A3713" i="6"/>
  <c r="A3714" i="6"/>
  <c r="A3715" i="6"/>
  <c r="A3716" i="6"/>
  <c r="A3717" i="6"/>
  <c r="A3718" i="6"/>
  <c r="A3719" i="6"/>
  <c r="A3720" i="6"/>
  <c r="A3721" i="6"/>
  <c r="A3722" i="6"/>
  <c r="A3723" i="6"/>
  <c r="A3724" i="6"/>
  <c r="A3725" i="6"/>
  <c r="A3726" i="6"/>
  <c r="A3727" i="6"/>
  <c r="A3728" i="6"/>
  <c r="A3729" i="6"/>
  <c r="A3730" i="6"/>
  <c r="A3731" i="6"/>
  <c r="A3732" i="6"/>
  <c r="A3733" i="6"/>
  <c r="A3734" i="6"/>
  <c r="A3735" i="6"/>
  <c r="A3736" i="6"/>
  <c r="A3737" i="6"/>
  <c r="A3738" i="6"/>
  <c r="A3739" i="6"/>
  <c r="A3740" i="6"/>
  <c r="A3741" i="6"/>
  <c r="A3742" i="6"/>
  <c r="A3743" i="6"/>
  <c r="A3744" i="6"/>
  <c r="A3745" i="6"/>
  <c r="A3746" i="6"/>
  <c r="A3747" i="6"/>
  <c r="A3748" i="6"/>
  <c r="A3749" i="6"/>
  <c r="A3750" i="6"/>
  <c r="A3751" i="6"/>
  <c r="A3752" i="6"/>
  <c r="A3753" i="6"/>
  <c r="A3754" i="6"/>
  <c r="A3755" i="6"/>
  <c r="A3756" i="6"/>
  <c r="A3757" i="6"/>
  <c r="A3758" i="6"/>
  <c r="A3759" i="6"/>
  <c r="A3760" i="6"/>
  <c r="A3761" i="6"/>
  <c r="A3762" i="6"/>
  <c r="A3763" i="6"/>
  <c r="A3764" i="6"/>
  <c r="A3765" i="6"/>
  <c r="A3766" i="6"/>
  <c r="A3767" i="6"/>
  <c r="A3768" i="6"/>
  <c r="A3769" i="6"/>
  <c r="A3770" i="6"/>
  <c r="A3771" i="6"/>
  <c r="A3772" i="6"/>
  <c r="A3773" i="6"/>
  <c r="A3774" i="6"/>
  <c r="A3775" i="6"/>
  <c r="A3776" i="6"/>
  <c r="A3777" i="6"/>
  <c r="A3778" i="6"/>
  <c r="A3779" i="6"/>
  <c r="A3780" i="6"/>
  <c r="A3781" i="6"/>
  <c r="A3782" i="6"/>
  <c r="A3783" i="6"/>
  <c r="A3784" i="6"/>
  <c r="A3785" i="6"/>
  <c r="A3786" i="6"/>
  <c r="A3787" i="6"/>
  <c r="A3788" i="6"/>
  <c r="A3789" i="6"/>
  <c r="A3790" i="6"/>
  <c r="A3791" i="6"/>
  <c r="A3792" i="6"/>
  <c r="A3793" i="6"/>
  <c r="A3794" i="6"/>
  <c r="A3795" i="6"/>
  <c r="A3796" i="6"/>
  <c r="A3797" i="6"/>
  <c r="A3798" i="6"/>
  <c r="A3799" i="6"/>
  <c r="A3800" i="6"/>
  <c r="A3801" i="6"/>
  <c r="A3802" i="6"/>
  <c r="A3803" i="6"/>
  <c r="A3804" i="6"/>
  <c r="A3805" i="6"/>
  <c r="A3806" i="6"/>
  <c r="A3807" i="6"/>
  <c r="A3808" i="6"/>
  <c r="A3809" i="6"/>
  <c r="A3810" i="6"/>
  <c r="A3811" i="6"/>
  <c r="A3812" i="6"/>
  <c r="A3813" i="6"/>
  <c r="A3814" i="6"/>
  <c r="A3815" i="6"/>
  <c r="A3816" i="6"/>
  <c r="A3817" i="6"/>
  <c r="A3818" i="6"/>
  <c r="A3819" i="6"/>
  <c r="A3820" i="6"/>
  <c r="A3821" i="6"/>
  <c r="A3822" i="6"/>
  <c r="A3823" i="6"/>
  <c r="A3824" i="6"/>
  <c r="A3825" i="6"/>
  <c r="A3826" i="6"/>
  <c r="A3827" i="6"/>
  <c r="A3828" i="6"/>
  <c r="A3829" i="6"/>
  <c r="A3830" i="6"/>
  <c r="A3831" i="6"/>
  <c r="A3832" i="6"/>
  <c r="A3833" i="6"/>
  <c r="A3834" i="6"/>
  <c r="A3835" i="6"/>
  <c r="A3836" i="6"/>
  <c r="A3837" i="6"/>
  <c r="A3838" i="6"/>
  <c r="A3839" i="6"/>
  <c r="A3840" i="6"/>
  <c r="A3841" i="6"/>
  <c r="A3842" i="6"/>
  <c r="A3843" i="6"/>
  <c r="A3844" i="6"/>
  <c r="A3845" i="6"/>
  <c r="A3846" i="6"/>
  <c r="A3847" i="6"/>
  <c r="A3848" i="6"/>
  <c r="A3849" i="6"/>
  <c r="A3850" i="6"/>
  <c r="A3851" i="6"/>
  <c r="A3852" i="6"/>
  <c r="A3853" i="6"/>
  <c r="A3854" i="6"/>
  <c r="A3855" i="6"/>
  <c r="A3856" i="6"/>
  <c r="A3857" i="6"/>
  <c r="A3858" i="6"/>
  <c r="A3859" i="6"/>
  <c r="A3860" i="6"/>
  <c r="A3861" i="6"/>
  <c r="A3862" i="6"/>
  <c r="A3863" i="6"/>
  <c r="A3864" i="6"/>
  <c r="A3865" i="6"/>
  <c r="A3866" i="6"/>
  <c r="A3867" i="6"/>
  <c r="A3868" i="6"/>
  <c r="A3869" i="6"/>
  <c r="A3870" i="6"/>
  <c r="A3871" i="6"/>
  <c r="A3872" i="6"/>
  <c r="A3873" i="6"/>
  <c r="A3874" i="6"/>
  <c r="A3875" i="6"/>
  <c r="A3876" i="6"/>
  <c r="A3877" i="6"/>
  <c r="A3878" i="6"/>
  <c r="A3879" i="6"/>
  <c r="A3880" i="6"/>
  <c r="A3881" i="6"/>
  <c r="A3882" i="6"/>
  <c r="A3883" i="6"/>
  <c r="A3884" i="6"/>
  <c r="A3885" i="6"/>
  <c r="A3886" i="6"/>
  <c r="A3887" i="6"/>
  <c r="A3888" i="6"/>
  <c r="A3889" i="6"/>
  <c r="A3890" i="6"/>
  <c r="A3891" i="6"/>
  <c r="A3892" i="6"/>
  <c r="A3893" i="6"/>
  <c r="A3894" i="6"/>
  <c r="A3895" i="6"/>
  <c r="A3896" i="6"/>
  <c r="A3897" i="6"/>
  <c r="A3898" i="6"/>
  <c r="A3899" i="6"/>
  <c r="A3900" i="6"/>
  <c r="A3901" i="6"/>
  <c r="A3902" i="6"/>
  <c r="A3903" i="6"/>
  <c r="A3904" i="6"/>
  <c r="A3905" i="6"/>
  <c r="A3906" i="6"/>
  <c r="A3907" i="6"/>
  <c r="A3908" i="6"/>
  <c r="A3909" i="6"/>
  <c r="A3910" i="6"/>
  <c r="A3911" i="6"/>
  <c r="A3912" i="6"/>
  <c r="A3913" i="6"/>
  <c r="A3914" i="6"/>
  <c r="A3915" i="6"/>
  <c r="A3916" i="6"/>
  <c r="A3917" i="6"/>
  <c r="A3918" i="6"/>
  <c r="A3919" i="6"/>
  <c r="A3920" i="6"/>
  <c r="A3921" i="6"/>
  <c r="A3922" i="6"/>
  <c r="A3923" i="6"/>
  <c r="A3924" i="6"/>
  <c r="A3925" i="6"/>
  <c r="A3926" i="6"/>
  <c r="A3927" i="6"/>
  <c r="A3928" i="6"/>
  <c r="A3929" i="6"/>
  <c r="A3930" i="6"/>
  <c r="A3931" i="6"/>
  <c r="A3932" i="6"/>
  <c r="A3933" i="6"/>
  <c r="A3934" i="6"/>
  <c r="A3935" i="6"/>
  <c r="A3936" i="6"/>
  <c r="A3937" i="6"/>
  <c r="A3938" i="6"/>
  <c r="A3939" i="6"/>
  <c r="A3940" i="6"/>
  <c r="A3941" i="6"/>
  <c r="A3942" i="6"/>
  <c r="A3943" i="6"/>
  <c r="A3944" i="6"/>
  <c r="A3945" i="6"/>
  <c r="A3946" i="6"/>
  <c r="A3947" i="6"/>
  <c r="A3948" i="6"/>
  <c r="A3949" i="6"/>
  <c r="A3950" i="6"/>
  <c r="A3951" i="6"/>
  <c r="A3952" i="6"/>
  <c r="A3953" i="6"/>
  <c r="A3954" i="6"/>
  <c r="A3955" i="6"/>
  <c r="A3956" i="6"/>
  <c r="A3957" i="6"/>
  <c r="A3958" i="6"/>
  <c r="A3959" i="6"/>
  <c r="A3960" i="6"/>
  <c r="A3961" i="6"/>
  <c r="A3962" i="6"/>
  <c r="A3963" i="6"/>
  <c r="A3964" i="6"/>
  <c r="A3965" i="6"/>
  <c r="A3966" i="6"/>
  <c r="A3967" i="6"/>
  <c r="A3968" i="6"/>
  <c r="A3969" i="6"/>
  <c r="A3970" i="6"/>
  <c r="A3971" i="6"/>
  <c r="A3972" i="6"/>
  <c r="A3973" i="6"/>
  <c r="A3974" i="6"/>
  <c r="A3975" i="6"/>
  <c r="A3976" i="6"/>
  <c r="A3977" i="6"/>
  <c r="A3978" i="6"/>
  <c r="A3979" i="6"/>
  <c r="A3980" i="6"/>
  <c r="A3981" i="6"/>
  <c r="A3982" i="6"/>
  <c r="A3983" i="6"/>
  <c r="A3984" i="6"/>
  <c r="A3985" i="6"/>
  <c r="A3986" i="6"/>
  <c r="A3987" i="6"/>
  <c r="A3988" i="6"/>
  <c r="A3989" i="6"/>
  <c r="A3990" i="6"/>
  <c r="A3991" i="6"/>
  <c r="A3992" i="6"/>
  <c r="A3993" i="6"/>
  <c r="A3994" i="6"/>
  <c r="A3995" i="6"/>
  <c r="A3996" i="6"/>
  <c r="A3997" i="6"/>
  <c r="A3998" i="6"/>
  <c r="A3999" i="6"/>
  <c r="A4000" i="6"/>
  <c r="A4001" i="6"/>
  <c r="A4002" i="6"/>
  <c r="A4003" i="6"/>
  <c r="A4004" i="6"/>
  <c r="A4005" i="6"/>
  <c r="A4006" i="6"/>
  <c r="A4007" i="6"/>
  <c r="A4008" i="6"/>
  <c r="A4009" i="6"/>
  <c r="A4010" i="6"/>
  <c r="A4011" i="6"/>
  <c r="A4012" i="6"/>
  <c r="A4013" i="6"/>
  <c r="A4014" i="6"/>
  <c r="A4015" i="6"/>
  <c r="A4016" i="6"/>
  <c r="A4017" i="6"/>
  <c r="A4018" i="6"/>
  <c r="A4019" i="6"/>
  <c r="A4020" i="6"/>
  <c r="A4021" i="6"/>
  <c r="A4022" i="6"/>
  <c r="A4023" i="6"/>
  <c r="A4024" i="6"/>
  <c r="A4025" i="6"/>
  <c r="A4026" i="6"/>
  <c r="A4027" i="6"/>
  <c r="A4028" i="6"/>
  <c r="A4029" i="6"/>
  <c r="A4030" i="6"/>
  <c r="A4031" i="6"/>
  <c r="A4032" i="6"/>
  <c r="A4033" i="6"/>
  <c r="A4034" i="6"/>
  <c r="A4035" i="6"/>
  <c r="A4036" i="6"/>
  <c r="A4037" i="6"/>
  <c r="A4038" i="6"/>
  <c r="A4039" i="6"/>
  <c r="A4040" i="6"/>
  <c r="A4041" i="6"/>
  <c r="A4042" i="6"/>
  <c r="A4043" i="6"/>
  <c r="A4044" i="6"/>
  <c r="A4045" i="6"/>
  <c r="A4046" i="6"/>
  <c r="A4047" i="6"/>
  <c r="A4048" i="6"/>
  <c r="A4049" i="6"/>
  <c r="A4050" i="6"/>
  <c r="A4051" i="6"/>
  <c r="A4052" i="6"/>
  <c r="A4053" i="6"/>
  <c r="A4054" i="6"/>
  <c r="A4055" i="6"/>
  <c r="A4056" i="6"/>
  <c r="A4057" i="6"/>
  <c r="A4058" i="6"/>
  <c r="A4059" i="6"/>
  <c r="A4060" i="6"/>
  <c r="A4061" i="6"/>
  <c r="A4062" i="6"/>
  <c r="A4063" i="6"/>
  <c r="A4064" i="6"/>
  <c r="A4065" i="6"/>
  <c r="A4066" i="6"/>
  <c r="A4067" i="6"/>
  <c r="A4068" i="6"/>
  <c r="A4069" i="6"/>
  <c r="A4070" i="6"/>
  <c r="A4071" i="6"/>
  <c r="A4072" i="6"/>
  <c r="A4073" i="6"/>
  <c r="A4074" i="6"/>
  <c r="A4075" i="6"/>
  <c r="A4076" i="6"/>
  <c r="A4077" i="6"/>
  <c r="A4078" i="6"/>
  <c r="A4079" i="6"/>
  <c r="A4080" i="6"/>
  <c r="A4081" i="6"/>
  <c r="A4082" i="6"/>
  <c r="A4083" i="6"/>
  <c r="A4084" i="6"/>
  <c r="A4085" i="6"/>
  <c r="A4086" i="6"/>
  <c r="A4087" i="6"/>
  <c r="A4088" i="6"/>
  <c r="A4089" i="6"/>
  <c r="A4090" i="6"/>
  <c r="A4091" i="6"/>
  <c r="A4092" i="6"/>
  <c r="A4093" i="6"/>
  <c r="A4094" i="6"/>
  <c r="A4095" i="6"/>
  <c r="A4096" i="6"/>
  <c r="A4097" i="6"/>
  <c r="A4098" i="6"/>
  <c r="A4099" i="6"/>
  <c r="A4100" i="6"/>
  <c r="A4101" i="6"/>
  <c r="A4102" i="6"/>
  <c r="A4103" i="6"/>
  <c r="A4104" i="6"/>
  <c r="A4105" i="6"/>
  <c r="A4106" i="6"/>
  <c r="A4107" i="6"/>
  <c r="A4108" i="6"/>
  <c r="A4109" i="6"/>
  <c r="A4110" i="6"/>
  <c r="A4111" i="6"/>
  <c r="A4112" i="6"/>
  <c r="A4113" i="6"/>
  <c r="A4114" i="6"/>
  <c r="A4115" i="6"/>
  <c r="A4116" i="6"/>
  <c r="A4117" i="6"/>
  <c r="A4118" i="6"/>
  <c r="A4119" i="6"/>
  <c r="A4120" i="6"/>
  <c r="A4121" i="6"/>
  <c r="A4122" i="6"/>
  <c r="A4123" i="6"/>
  <c r="A4124" i="6"/>
  <c r="A4125" i="6"/>
  <c r="A4126" i="6"/>
  <c r="A4127" i="6"/>
  <c r="A4128" i="6"/>
  <c r="A4129" i="6"/>
  <c r="A4130" i="6"/>
  <c r="A4131" i="6"/>
  <c r="A4132" i="6"/>
  <c r="A4133" i="6"/>
  <c r="A4134" i="6"/>
  <c r="A4135" i="6"/>
  <c r="A4136" i="6"/>
  <c r="A4137" i="6"/>
  <c r="A4138" i="6"/>
  <c r="A4139" i="6"/>
  <c r="A4140" i="6"/>
  <c r="A4141" i="6"/>
  <c r="A4142" i="6"/>
  <c r="A4143" i="6"/>
  <c r="A4144" i="6"/>
  <c r="A4145" i="6"/>
  <c r="A4146" i="6"/>
  <c r="A4147" i="6"/>
  <c r="A4148" i="6"/>
  <c r="A4149" i="6"/>
  <c r="A4150" i="6"/>
  <c r="A4151" i="6"/>
  <c r="A4152" i="6"/>
  <c r="A4153" i="6"/>
  <c r="A4154" i="6"/>
  <c r="A4155" i="6"/>
  <c r="A4156" i="6"/>
  <c r="A4157" i="6"/>
  <c r="A4158" i="6"/>
  <c r="A4159" i="6"/>
  <c r="A4160" i="6"/>
  <c r="A4161" i="6"/>
  <c r="A4162" i="6"/>
  <c r="A4163" i="6"/>
  <c r="A4164" i="6"/>
  <c r="A4165" i="6"/>
  <c r="A4166" i="6"/>
  <c r="A4167" i="6"/>
  <c r="A4168" i="6"/>
  <c r="A4169" i="6"/>
  <c r="A4170" i="6"/>
  <c r="A4171" i="6"/>
  <c r="A4172" i="6"/>
  <c r="A4173" i="6"/>
  <c r="A4174" i="6"/>
  <c r="A4175" i="6"/>
  <c r="A4176" i="6"/>
  <c r="A4177" i="6"/>
  <c r="A4178" i="6"/>
  <c r="A4179" i="6"/>
  <c r="A4180" i="6"/>
  <c r="A4181" i="6"/>
  <c r="A4182" i="6"/>
  <c r="A4183" i="6"/>
  <c r="A4184" i="6"/>
  <c r="A4185" i="6"/>
  <c r="A4186" i="6"/>
  <c r="A4187" i="6"/>
  <c r="A4188" i="6"/>
  <c r="A4189" i="6"/>
  <c r="A4190" i="6"/>
  <c r="A4191" i="6"/>
  <c r="A4192" i="6"/>
  <c r="A4193" i="6"/>
  <c r="A4194" i="6"/>
  <c r="A4195" i="6"/>
  <c r="A4196" i="6"/>
  <c r="A4197" i="6"/>
  <c r="A4198" i="6"/>
  <c r="A4199" i="6"/>
  <c r="A4200" i="6"/>
  <c r="A4201" i="6"/>
  <c r="A4202" i="6"/>
  <c r="A4203" i="6"/>
  <c r="A4204" i="6"/>
  <c r="A4205" i="6"/>
  <c r="A4206" i="6"/>
  <c r="A4207" i="6"/>
  <c r="A4208" i="6"/>
  <c r="A4209" i="6"/>
  <c r="A4210" i="6"/>
  <c r="A4211" i="6"/>
  <c r="A4212" i="6"/>
  <c r="A4213" i="6"/>
  <c r="A4214" i="6"/>
  <c r="A4215" i="6"/>
  <c r="A4216" i="6"/>
  <c r="A4217" i="6"/>
  <c r="A4218" i="6"/>
  <c r="A4219" i="6"/>
  <c r="A4220" i="6"/>
  <c r="A4221" i="6"/>
  <c r="A4222" i="6"/>
  <c r="A4223" i="6"/>
  <c r="A4224" i="6"/>
  <c r="A4225" i="6"/>
  <c r="A4226" i="6"/>
  <c r="A4227" i="6"/>
  <c r="A4228" i="6"/>
  <c r="A4229" i="6"/>
  <c r="A4230" i="6"/>
  <c r="A4231" i="6"/>
  <c r="A4232" i="6"/>
  <c r="A4233" i="6"/>
  <c r="A4234" i="6"/>
  <c r="A4235" i="6"/>
  <c r="A4236" i="6"/>
  <c r="A4237" i="6"/>
  <c r="A4238" i="6"/>
  <c r="A4239" i="6"/>
  <c r="A4240" i="6"/>
  <c r="A4241" i="6"/>
  <c r="A4242" i="6"/>
  <c r="A4243" i="6"/>
  <c r="A4244" i="6"/>
  <c r="A4245" i="6"/>
  <c r="A4246" i="6"/>
  <c r="A4247" i="6"/>
  <c r="A4248" i="6"/>
  <c r="A4249" i="6"/>
  <c r="A4250" i="6"/>
  <c r="A4251" i="6"/>
  <c r="A4252" i="6"/>
  <c r="A4253" i="6"/>
  <c r="A4254" i="6"/>
  <c r="A4255" i="6"/>
  <c r="A4256" i="6"/>
  <c r="A4257" i="6"/>
  <c r="A4258" i="6"/>
  <c r="A4259" i="6"/>
  <c r="A4260" i="6"/>
  <c r="A4261" i="6"/>
  <c r="A4262" i="6"/>
  <c r="A4263" i="6"/>
  <c r="A4264" i="6"/>
  <c r="A4265" i="6"/>
  <c r="A4266" i="6"/>
  <c r="A4267" i="6"/>
  <c r="A4268" i="6"/>
  <c r="A4269" i="6"/>
  <c r="A4270" i="6"/>
  <c r="A4271" i="6"/>
  <c r="A4272" i="6"/>
  <c r="A4273" i="6"/>
  <c r="A4274" i="6"/>
  <c r="A4275" i="6"/>
  <c r="A4276" i="6"/>
  <c r="A4277" i="6"/>
  <c r="A4278" i="6"/>
  <c r="A4279" i="6"/>
  <c r="A4280" i="6"/>
  <c r="A4281" i="6"/>
  <c r="A4282" i="6"/>
  <c r="A4283" i="6"/>
  <c r="A4284" i="6"/>
  <c r="A4285" i="6"/>
  <c r="A4286" i="6"/>
  <c r="A4287" i="6"/>
  <c r="A4288" i="6"/>
  <c r="A4289" i="6"/>
  <c r="A4290" i="6"/>
  <c r="A4291" i="6"/>
  <c r="A4292" i="6"/>
  <c r="A4293" i="6"/>
  <c r="A4294" i="6"/>
  <c r="A4295" i="6"/>
  <c r="A4296" i="6"/>
  <c r="A4297" i="6"/>
  <c r="A4298" i="6"/>
  <c r="A4299" i="6"/>
  <c r="A4300" i="6"/>
  <c r="A4301" i="6"/>
  <c r="A4302" i="6"/>
  <c r="A4303" i="6"/>
  <c r="A4304" i="6"/>
  <c r="A4305" i="6"/>
  <c r="A4306" i="6"/>
  <c r="A4307" i="6"/>
  <c r="A4308" i="6"/>
  <c r="A4309" i="6"/>
  <c r="A4310" i="6"/>
  <c r="A4311" i="6"/>
  <c r="A4312" i="6"/>
  <c r="A4313" i="6"/>
  <c r="A4314" i="6"/>
  <c r="A4315" i="6"/>
  <c r="A4316" i="6"/>
  <c r="A4317" i="6"/>
  <c r="A4318" i="6"/>
  <c r="A4319" i="6"/>
  <c r="A4320" i="6"/>
  <c r="A4321" i="6"/>
  <c r="A4322" i="6"/>
  <c r="A4323" i="6"/>
  <c r="A4324" i="6"/>
  <c r="A4325" i="6"/>
  <c r="A4326" i="6"/>
  <c r="A4327" i="6"/>
  <c r="A4328" i="6"/>
  <c r="A4329" i="6"/>
  <c r="A4330" i="6"/>
  <c r="A4331" i="6"/>
  <c r="A4332" i="6"/>
  <c r="A4333" i="6"/>
  <c r="A4334" i="6"/>
  <c r="A4335" i="6"/>
  <c r="A4336" i="6"/>
  <c r="A4337" i="6"/>
  <c r="A4338" i="6"/>
  <c r="A4339" i="6"/>
  <c r="A4340" i="6"/>
  <c r="A4341" i="6"/>
  <c r="A4342" i="6"/>
  <c r="A4343" i="6"/>
  <c r="A4344" i="6"/>
  <c r="A4345" i="6"/>
  <c r="A4346" i="6"/>
  <c r="A4347" i="6"/>
  <c r="A4348" i="6"/>
  <c r="A4349" i="6"/>
  <c r="A4350" i="6"/>
  <c r="A4351" i="6"/>
  <c r="A4352" i="6"/>
  <c r="A4353" i="6"/>
  <c r="A4354" i="6"/>
  <c r="A4355" i="6"/>
  <c r="A4356" i="6"/>
  <c r="A4357" i="6"/>
  <c r="A4358" i="6"/>
  <c r="A4359" i="6"/>
  <c r="A4360" i="6"/>
  <c r="A4361" i="6"/>
  <c r="A4362" i="6"/>
  <c r="A4363" i="6"/>
  <c r="A4364" i="6"/>
  <c r="A4365" i="6"/>
  <c r="A4366" i="6"/>
  <c r="A4367" i="6"/>
  <c r="A4368" i="6"/>
  <c r="A4369" i="6"/>
  <c r="A4370" i="6"/>
  <c r="A4371" i="6"/>
  <c r="A4372" i="6"/>
  <c r="A4373" i="6"/>
  <c r="A4374" i="6"/>
  <c r="A4375" i="6"/>
  <c r="A4376" i="6"/>
  <c r="A4377" i="6"/>
  <c r="A4378" i="6"/>
  <c r="A4379" i="6"/>
  <c r="A4380" i="6"/>
  <c r="A4381" i="6"/>
  <c r="A4382" i="6"/>
  <c r="A4383" i="6"/>
  <c r="A4384" i="6"/>
  <c r="A4385" i="6"/>
  <c r="A4386" i="6"/>
  <c r="A4387" i="6"/>
  <c r="A4388" i="6"/>
  <c r="A4389" i="6"/>
  <c r="A4390" i="6"/>
  <c r="A4391" i="6"/>
  <c r="A4392" i="6"/>
  <c r="A4393" i="6"/>
  <c r="A4394" i="6"/>
  <c r="A4395" i="6"/>
  <c r="A4396" i="6"/>
  <c r="A4397" i="6"/>
  <c r="A4398" i="6"/>
  <c r="A4399" i="6"/>
  <c r="A4400" i="6"/>
  <c r="A4401" i="6"/>
  <c r="A4402" i="6"/>
  <c r="A4403" i="6"/>
  <c r="A4404" i="6"/>
  <c r="A4405" i="6"/>
  <c r="A4406" i="6"/>
  <c r="A4407" i="6"/>
  <c r="A4408" i="6"/>
  <c r="A4409" i="6"/>
  <c r="A4410" i="6"/>
  <c r="A4411" i="6"/>
  <c r="A4412" i="6"/>
  <c r="A4413" i="6"/>
  <c r="A4414" i="6"/>
  <c r="A4415" i="6"/>
  <c r="A4416" i="6"/>
  <c r="A4417" i="6"/>
  <c r="A4418" i="6"/>
  <c r="A4419" i="6"/>
  <c r="A4420" i="6"/>
  <c r="A4421" i="6"/>
  <c r="A4422" i="6"/>
  <c r="A4423" i="6"/>
  <c r="A4424" i="6"/>
  <c r="A4425" i="6"/>
  <c r="A4426" i="6"/>
  <c r="A4427" i="6"/>
  <c r="A4428" i="6"/>
  <c r="A4429" i="6"/>
  <c r="A4430" i="6"/>
  <c r="A4431" i="6"/>
  <c r="A4432" i="6"/>
  <c r="A4433" i="6"/>
  <c r="A4434" i="6"/>
  <c r="A4435" i="6"/>
  <c r="A4436" i="6"/>
  <c r="A4437" i="6"/>
  <c r="A4438" i="6"/>
  <c r="A4439" i="6"/>
  <c r="A4440" i="6"/>
  <c r="A4441" i="6"/>
  <c r="A4442" i="6"/>
  <c r="A4443" i="6"/>
  <c r="A4444" i="6"/>
  <c r="A4445" i="6"/>
  <c r="A4446" i="6"/>
  <c r="A4447" i="6"/>
  <c r="A4448" i="6"/>
  <c r="A4449" i="6"/>
  <c r="A4450" i="6"/>
  <c r="A4451" i="6"/>
  <c r="A4452" i="6"/>
  <c r="A4453" i="6"/>
  <c r="A4454" i="6"/>
  <c r="A4455" i="6"/>
  <c r="A4456" i="6"/>
  <c r="A4457" i="6"/>
  <c r="A4458" i="6"/>
  <c r="A4459" i="6"/>
  <c r="A4460" i="6"/>
  <c r="A4461" i="6"/>
  <c r="A4462" i="6"/>
  <c r="A4463" i="6"/>
  <c r="A4464" i="6"/>
  <c r="A4465" i="6"/>
  <c r="A4466" i="6"/>
  <c r="A4467" i="6"/>
  <c r="A4468" i="6"/>
  <c r="A4469" i="6"/>
  <c r="A4470" i="6"/>
  <c r="A4471" i="6"/>
  <c r="A4472" i="6"/>
  <c r="A4473" i="6"/>
  <c r="A4474" i="6"/>
  <c r="A4475" i="6"/>
  <c r="A4476" i="6"/>
  <c r="A4477" i="6"/>
  <c r="A4478" i="6"/>
  <c r="A4479" i="6"/>
  <c r="A4480" i="6"/>
  <c r="A4481" i="6"/>
  <c r="A4482" i="6"/>
  <c r="A4483" i="6"/>
  <c r="A4484" i="6"/>
  <c r="A4485" i="6"/>
  <c r="A4486" i="6"/>
  <c r="A4487" i="6"/>
  <c r="A4488" i="6"/>
  <c r="A4489" i="6"/>
  <c r="A4490" i="6"/>
  <c r="A4491" i="6"/>
  <c r="A4492" i="6"/>
  <c r="A4493" i="6"/>
  <c r="A4494" i="6"/>
  <c r="A4495" i="6"/>
  <c r="A4496" i="6"/>
  <c r="A4497" i="6"/>
  <c r="A4498" i="6"/>
  <c r="A4499" i="6"/>
  <c r="A4500" i="6"/>
  <c r="A4501" i="6"/>
  <c r="A4502" i="6"/>
  <c r="A4503" i="6"/>
  <c r="A4504" i="6"/>
  <c r="A4505" i="6"/>
  <c r="A4506" i="6"/>
  <c r="A4507" i="6"/>
  <c r="A4508" i="6"/>
  <c r="A4509" i="6"/>
  <c r="A4510" i="6"/>
  <c r="A4511" i="6"/>
  <c r="A4512" i="6"/>
  <c r="A4513" i="6"/>
  <c r="A4514" i="6"/>
  <c r="A4515" i="6"/>
  <c r="A4516" i="6"/>
  <c r="A4517" i="6"/>
  <c r="A4518" i="6"/>
  <c r="A4519" i="6"/>
  <c r="A4520" i="6"/>
  <c r="A4521" i="6"/>
  <c r="A4522" i="6"/>
  <c r="A4523" i="6"/>
  <c r="A4524" i="6"/>
  <c r="A4525" i="6"/>
  <c r="A4526" i="6"/>
  <c r="A4527" i="6"/>
  <c r="A4528" i="6"/>
  <c r="A4529" i="6"/>
  <c r="A4530" i="6"/>
  <c r="A4531" i="6"/>
  <c r="A4532" i="6"/>
  <c r="A4533" i="6"/>
  <c r="A4534" i="6"/>
  <c r="A4535" i="6"/>
  <c r="A4536" i="6"/>
  <c r="A4537" i="6"/>
  <c r="A4538" i="6"/>
  <c r="A4539" i="6"/>
  <c r="A4540" i="6"/>
  <c r="A4541" i="6"/>
  <c r="A4542" i="6"/>
  <c r="A4543" i="6"/>
  <c r="A4544" i="6"/>
  <c r="A4545" i="6"/>
  <c r="A4546" i="6"/>
  <c r="A4547" i="6"/>
  <c r="A4548" i="6"/>
  <c r="A4549" i="6"/>
  <c r="A4550" i="6"/>
  <c r="A4551" i="6"/>
  <c r="A4552" i="6"/>
  <c r="A4553" i="6"/>
  <c r="A4554" i="6"/>
  <c r="A4555" i="6"/>
  <c r="A4556" i="6"/>
  <c r="A4557" i="6"/>
  <c r="A4558" i="6"/>
  <c r="A4559" i="6"/>
  <c r="A4560" i="6"/>
  <c r="A4561" i="6"/>
  <c r="A4562" i="6"/>
  <c r="A4563" i="6"/>
  <c r="A4564" i="6"/>
  <c r="A4565" i="6"/>
  <c r="A4566" i="6"/>
  <c r="A4567" i="6"/>
  <c r="A4568" i="6"/>
  <c r="A4569" i="6"/>
  <c r="A4570" i="6"/>
  <c r="A4571" i="6"/>
  <c r="A4572" i="6"/>
  <c r="A4573" i="6"/>
  <c r="A4574" i="6"/>
  <c r="A4575" i="6"/>
  <c r="A4576" i="6"/>
  <c r="A4577" i="6"/>
  <c r="A4578" i="6"/>
  <c r="A4579" i="6"/>
  <c r="A4580" i="6"/>
  <c r="A4581" i="6"/>
  <c r="A4582" i="6"/>
  <c r="A4583" i="6"/>
  <c r="A4584" i="6"/>
  <c r="A4585" i="6"/>
  <c r="A4586" i="6"/>
  <c r="A4587" i="6"/>
  <c r="A4588" i="6"/>
  <c r="A4589" i="6"/>
  <c r="A4590" i="6"/>
  <c r="A4591" i="6"/>
  <c r="A4592" i="6"/>
  <c r="A4593" i="6"/>
  <c r="A4594" i="6"/>
  <c r="A4595" i="6"/>
  <c r="A4596" i="6"/>
  <c r="A4597" i="6"/>
  <c r="A4598" i="6"/>
  <c r="A4599" i="6"/>
  <c r="A4600" i="6"/>
  <c r="A4601" i="6"/>
  <c r="A4602" i="6"/>
  <c r="A4603" i="6"/>
  <c r="A4604" i="6"/>
  <c r="A4605" i="6"/>
  <c r="A4606" i="6"/>
  <c r="A4607" i="6"/>
  <c r="A4608" i="6"/>
  <c r="A4609" i="6"/>
  <c r="A4610" i="6"/>
  <c r="A4611" i="6"/>
  <c r="A4612" i="6"/>
  <c r="A4613" i="6"/>
  <c r="A4614" i="6"/>
  <c r="A4615" i="6"/>
  <c r="A4616" i="6"/>
  <c r="A4617" i="6"/>
  <c r="A4618" i="6"/>
  <c r="A4619" i="6"/>
  <c r="A4620" i="6"/>
  <c r="A4621" i="6"/>
  <c r="A4622" i="6"/>
  <c r="A4623" i="6"/>
  <c r="A4624" i="6"/>
  <c r="A4625" i="6"/>
  <c r="A4626" i="6"/>
  <c r="A4627" i="6"/>
  <c r="A4628" i="6"/>
  <c r="A4629" i="6"/>
  <c r="A4630" i="6"/>
  <c r="A4631" i="6"/>
  <c r="A4632" i="6"/>
  <c r="A4633" i="6"/>
  <c r="A4634" i="6"/>
  <c r="A4635" i="6"/>
  <c r="A4636" i="6"/>
  <c r="A4637" i="6"/>
  <c r="A4638" i="6"/>
  <c r="A4639" i="6"/>
  <c r="A4640" i="6"/>
  <c r="A4641" i="6"/>
  <c r="A4642" i="6"/>
  <c r="A4643" i="6"/>
  <c r="A4644" i="6"/>
  <c r="A4645" i="6"/>
  <c r="A4646" i="6"/>
  <c r="A4647" i="6"/>
  <c r="A4648" i="6"/>
  <c r="A4649" i="6"/>
  <c r="A4650" i="6"/>
  <c r="A4651" i="6"/>
  <c r="A4652" i="6"/>
  <c r="A4653" i="6"/>
  <c r="A4654" i="6"/>
  <c r="A4655" i="6"/>
  <c r="A4656" i="6"/>
  <c r="A4657" i="6"/>
  <c r="A4658" i="6"/>
  <c r="A4659" i="6"/>
  <c r="A4660" i="6"/>
  <c r="A4661" i="6"/>
  <c r="A4662" i="6"/>
  <c r="A4663" i="6"/>
  <c r="A4664" i="6"/>
  <c r="A4665" i="6"/>
  <c r="A4666" i="6"/>
  <c r="A4667" i="6"/>
  <c r="A4668" i="6"/>
  <c r="A4669" i="6"/>
  <c r="A4670" i="6"/>
  <c r="A4671" i="6"/>
  <c r="A4672" i="6"/>
  <c r="A4673" i="6"/>
  <c r="A4674" i="6"/>
  <c r="A4675" i="6"/>
  <c r="A4676" i="6"/>
  <c r="A4677" i="6"/>
  <c r="A4678" i="6"/>
  <c r="A4679" i="6"/>
  <c r="A4680" i="6"/>
  <c r="A4681" i="6"/>
  <c r="A4682" i="6"/>
  <c r="A4683" i="6"/>
  <c r="A4684" i="6"/>
  <c r="A4685" i="6"/>
  <c r="A4686" i="6"/>
  <c r="A4687" i="6"/>
  <c r="A4688" i="6"/>
  <c r="A4689" i="6"/>
  <c r="A4690" i="6"/>
  <c r="A4691" i="6"/>
  <c r="A4692" i="6"/>
  <c r="A4693" i="6"/>
  <c r="A4694" i="6"/>
  <c r="A4695" i="6"/>
  <c r="A4696" i="6"/>
  <c r="A4697" i="6"/>
  <c r="A4698" i="6"/>
  <c r="A4699" i="6"/>
  <c r="A4700" i="6"/>
  <c r="A4701" i="6"/>
  <c r="A4702" i="6"/>
  <c r="A4703" i="6"/>
  <c r="A4704" i="6"/>
  <c r="A4705" i="6"/>
  <c r="A4706" i="6"/>
  <c r="A4707" i="6"/>
  <c r="A4708" i="6"/>
  <c r="A4709" i="6"/>
  <c r="A4710" i="6"/>
  <c r="A4711" i="6"/>
  <c r="A4712" i="6"/>
  <c r="A4713" i="6"/>
  <c r="A4714" i="6"/>
  <c r="A4715" i="6"/>
  <c r="A4716" i="6"/>
  <c r="A4717" i="6"/>
  <c r="A4718" i="6"/>
  <c r="A4719" i="6"/>
  <c r="A4720" i="6"/>
  <c r="A4721" i="6"/>
  <c r="A4722" i="6"/>
  <c r="A4723" i="6"/>
  <c r="A4724" i="6"/>
  <c r="A4725" i="6"/>
  <c r="A4726" i="6"/>
  <c r="A4727" i="6"/>
  <c r="A4728" i="6"/>
  <c r="A4729" i="6"/>
  <c r="A4730" i="6"/>
  <c r="A4731" i="6"/>
  <c r="A4732" i="6"/>
  <c r="A4733" i="6"/>
  <c r="A4734" i="6"/>
  <c r="A4735" i="6"/>
  <c r="A4736" i="6"/>
  <c r="A4737" i="6"/>
  <c r="A4738" i="6"/>
  <c r="A4739" i="6"/>
  <c r="A4740" i="6"/>
  <c r="A4741" i="6"/>
  <c r="A4742" i="6"/>
  <c r="A4743" i="6"/>
  <c r="A4744" i="6"/>
  <c r="A4745" i="6"/>
  <c r="A4746" i="6"/>
  <c r="A4747" i="6"/>
  <c r="A4748" i="6"/>
  <c r="A4749" i="6"/>
  <c r="A4750" i="6"/>
  <c r="A4751" i="6"/>
  <c r="A4752" i="6"/>
  <c r="A4753" i="6"/>
  <c r="A4754" i="6"/>
  <c r="A4755" i="6"/>
  <c r="A4756" i="6"/>
  <c r="A4757" i="6"/>
  <c r="A4758" i="6"/>
  <c r="A4759" i="6"/>
  <c r="A4760" i="6"/>
  <c r="A4761" i="6"/>
  <c r="A4762" i="6"/>
  <c r="A4763" i="6"/>
  <c r="A4764" i="6"/>
  <c r="A4765" i="6"/>
  <c r="A4766" i="6"/>
  <c r="A4767" i="6"/>
  <c r="A4768" i="6"/>
  <c r="A4769" i="6"/>
  <c r="A4770" i="6"/>
  <c r="A4771" i="6"/>
  <c r="A4772" i="6"/>
  <c r="A4773" i="6"/>
  <c r="A4774" i="6"/>
  <c r="A4775" i="6"/>
  <c r="A4776" i="6"/>
  <c r="A4777" i="6"/>
  <c r="A4778" i="6"/>
  <c r="A4779" i="6"/>
  <c r="A4780" i="6"/>
  <c r="A4781" i="6"/>
  <c r="A4782" i="6"/>
  <c r="A4783" i="6"/>
  <c r="A4784" i="6"/>
  <c r="A4785" i="6"/>
  <c r="A4786" i="6"/>
  <c r="A4787" i="6"/>
  <c r="A4788" i="6"/>
  <c r="A4789" i="6"/>
  <c r="A4790" i="6"/>
  <c r="A4791" i="6"/>
  <c r="A4792" i="6"/>
  <c r="A4793" i="6"/>
  <c r="A4794" i="6"/>
  <c r="A4795" i="6"/>
  <c r="A4796" i="6"/>
  <c r="A4797" i="6"/>
  <c r="A4798" i="6"/>
  <c r="A4799" i="6"/>
  <c r="A4800" i="6"/>
  <c r="A4801" i="6"/>
  <c r="A4802" i="6"/>
  <c r="A4803" i="6"/>
  <c r="A4804" i="6"/>
  <c r="A4805" i="6"/>
  <c r="A4806" i="6"/>
  <c r="A4807" i="6"/>
  <c r="A4808" i="6"/>
  <c r="A4809" i="6"/>
  <c r="A4810" i="6"/>
  <c r="A4811" i="6"/>
  <c r="A4812" i="6"/>
  <c r="A4813" i="6"/>
  <c r="A4814" i="6"/>
  <c r="A4815" i="6"/>
  <c r="A4816" i="6"/>
  <c r="A4817" i="6"/>
  <c r="A4818" i="6"/>
  <c r="A4819" i="6"/>
  <c r="A4820" i="6"/>
  <c r="A4821" i="6"/>
  <c r="A4822" i="6"/>
  <c r="A4823" i="6"/>
  <c r="A4824" i="6"/>
  <c r="A4825" i="6"/>
  <c r="A4826" i="6"/>
  <c r="A4827" i="6"/>
  <c r="A4828" i="6"/>
  <c r="A4829" i="6"/>
  <c r="A4830" i="6"/>
  <c r="A4831" i="6"/>
  <c r="A4832" i="6"/>
  <c r="A4833" i="6"/>
  <c r="A4834" i="6"/>
  <c r="A4835" i="6"/>
  <c r="A4836" i="6"/>
  <c r="A4837" i="6"/>
  <c r="A4838" i="6"/>
  <c r="A4839" i="6"/>
  <c r="A4840" i="6"/>
  <c r="A4841" i="6"/>
  <c r="A4842" i="6"/>
  <c r="A4843" i="6"/>
  <c r="A4844" i="6"/>
  <c r="A4845" i="6"/>
  <c r="A4846" i="6"/>
  <c r="A4847" i="6"/>
  <c r="A4848" i="6"/>
  <c r="A4849" i="6"/>
  <c r="A4850" i="6"/>
  <c r="A4851" i="6"/>
  <c r="A4852" i="6"/>
  <c r="A4853" i="6"/>
  <c r="A4854" i="6"/>
  <c r="A4855" i="6"/>
  <c r="A4856" i="6"/>
  <c r="A4857" i="6"/>
  <c r="A4858" i="6"/>
  <c r="A4859" i="6"/>
  <c r="A4860" i="6"/>
  <c r="A4861" i="6"/>
  <c r="A4862" i="6"/>
  <c r="A4863" i="6"/>
  <c r="A4864" i="6"/>
  <c r="A4865" i="6"/>
  <c r="A4866" i="6"/>
  <c r="A4867" i="6"/>
  <c r="A4868" i="6"/>
  <c r="A4869" i="6"/>
  <c r="A4870" i="6"/>
  <c r="A4871" i="6"/>
  <c r="A4872" i="6"/>
  <c r="A4873" i="6"/>
  <c r="A4874" i="6"/>
  <c r="A4875" i="6"/>
  <c r="A4876" i="6"/>
  <c r="A4877" i="6"/>
  <c r="A4878" i="6"/>
  <c r="A4879" i="6"/>
  <c r="A4880" i="6"/>
  <c r="A4881" i="6"/>
  <c r="A4882" i="6"/>
  <c r="A4883" i="6"/>
  <c r="A4884" i="6"/>
  <c r="A4885" i="6"/>
  <c r="A4886" i="6"/>
  <c r="A4887" i="6"/>
  <c r="A4888" i="6"/>
  <c r="A4889" i="6"/>
  <c r="A4890" i="6"/>
  <c r="A4891" i="6"/>
  <c r="A4892" i="6"/>
  <c r="A4893" i="6"/>
  <c r="A4894" i="6"/>
  <c r="A4895" i="6"/>
  <c r="A4896" i="6"/>
  <c r="A4897" i="6"/>
  <c r="A4898" i="6"/>
  <c r="A4899" i="6"/>
  <c r="A4900" i="6"/>
  <c r="A4901" i="6"/>
  <c r="A4902" i="6"/>
  <c r="A4903" i="6"/>
  <c r="A4904" i="6"/>
  <c r="A4905" i="6"/>
  <c r="A4906" i="6"/>
  <c r="A4907" i="6"/>
  <c r="A4908" i="6"/>
  <c r="A4909" i="6"/>
  <c r="A4910" i="6"/>
  <c r="A4911" i="6"/>
  <c r="A4912" i="6"/>
  <c r="A4913" i="6"/>
  <c r="A4914" i="6"/>
  <c r="A4915" i="6"/>
  <c r="A4916" i="6"/>
  <c r="A4917" i="6"/>
  <c r="A4918" i="6"/>
  <c r="A4919" i="6"/>
  <c r="A4920" i="6"/>
  <c r="A4921" i="6"/>
  <c r="A4922" i="6"/>
  <c r="A4923" i="6"/>
  <c r="A4924" i="6"/>
  <c r="A4925" i="6"/>
  <c r="A4926" i="6"/>
  <c r="A4927" i="6"/>
  <c r="A4928" i="6"/>
  <c r="A4929" i="6"/>
  <c r="A4930" i="6"/>
  <c r="A4931" i="6"/>
  <c r="A4932" i="6"/>
  <c r="A4933" i="6"/>
  <c r="A4934" i="6"/>
  <c r="A4935" i="6"/>
  <c r="A4936" i="6"/>
  <c r="A4937" i="6"/>
  <c r="A4938" i="6"/>
  <c r="A4939" i="6"/>
  <c r="A4940" i="6"/>
  <c r="A4941" i="6"/>
  <c r="A4942" i="6"/>
  <c r="A4943" i="6"/>
  <c r="A4944" i="6"/>
  <c r="A4945" i="6"/>
  <c r="A4946" i="6"/>
  <c r="A4947" i="6"/>
  <c r="A4948" i="6"/>
  <c r="A4949" i="6"/>
  <c r="A4950" i="6"/>
  <c r="A4951" i="6"/>
  <c r="A4952" i="6"/>
  <c r="A4953" i="6"/>
  <c r="A4954" i="6"/>
  <c r="A4955" i="6"/>
  <c r="A4956" i="6"/>
  <c r="A4957" i="6"/>
  <c r="A4958" i="6"/>
  <c r="A4959" i="6"/>
  <c r="A4960" i="6"/>
  <c r="A4961" i="6"/>
  <c r="A4962" i="6"/>
  <c r="A4963" i="6"/>
  <c r="A4964" i="6"/>
  <c r="A4965" i="6"/>
  <c r="A4966" i="6"/>
  <c r="A4967" i="6"/>
  <c r="A4968" i="6"/>
  <c r="A4969" i="6"/>
  <c r="A4970" i="6"/>
  <c r="A4971" i="6"/>
  <c r="A4972" i="6"/>
  <c r="A4973" i="6"/>
  <c r="A4974" i="6"/>
  <c r="A4975" i="6"/>
  <c r="A4976" i="6"/>
  <c r="A4977" i="6"/>
  <c r="A4978" i="6"/>
  <c r="A4979" i="6"/>
  <c r="A4980" i="6"/>
  <c r="A4981" i="6"/>
  <c r="A4982" i="6"/>
  <c r="A4983" i="6"/>
  <c r="A4984" i="6"/>
  <c r="A4985" i="6"/>
  <c r="A4986" i="6"/>
  <c r="A4987" i="6"/>
  <c r="A4988" i="6"/>
  <c r="A4989" i="6"/>
  <c r="A4990" i="6"/>
  <c r="A4991" i="6"/>
  <c r="A4992" i="6"/>
  <c r="A4993" i="6"/>
  <c r="A4994" i="6"/>
  <c r="A4995" i="6"/>
  <c r="A4996" i="6"/>
  <c r="A4997" i="6"/>
  <c r="A4998" i="6"/>
  <c r="A4999" i="6"/>
  <c r="A5000" i="6"/>
  <c r="A5001" i="6"/>
  <c r="A5002" i="6"/>
  <c r="A5003" i="6"/>
  <c r="A5004" i="6"/>
  <c r="A5005" i="6"/>
  <c r="A5006" i="6"/>
  <c r="A5007" i="6"/>
  <c r="A5008" i="6"/>
  <c r="A5009" i="6"/>
  <c r="A5010" i="6"/>
  <c r="A5011" i="6"/>
  <c r="A5012" i="6"/>
  <c r="A5013" i="6"/>
  <c r="A5014" i="6"/>
  <c r="A5015" i="6"/>
  <c r="A5016" i="6"/>
  <c r="A5017" i="6"/>
  <c r="A5018" i="6"/>
  <c r="A5019" i="6"/>
  <c r="A5020" i="6"/>
  <c r="A5021" i="6"/>
  <c r="A5022" i="6"/>
  <c r="A5023" i="6"/>
  <c r="A5024" i="6"/>
  <c r="A5025" i="6"/>
  <c r="A5026" i="6"/>
  <c r="A5027" i="6"/>
  <c r="A5028" i="6"/>
  <c r="A5029" i="6"/>
  <c r="A5030" i="6"/>
  <c r="A5031" i="6"/>
  <c r="A5032" i="6"/>
  <c r="A5033" i="6"/>
  <c r="A5034" i="6"/>
  <c r="A5035" i="6"/>
  <c r="A5036" i="6"/>
  <c r="A5037" i="6"/>
  <c r="A5038" i="6"/>
  <c r="A5039" i="6"/>
  <c r="A5040" i="6"/>
  <c r="A5041" i="6"/>
  <c r="A5042" i="6"/>
  <c r="A5043" i="6"/>
  <c r="A5044" i="6"/>
  <c r="A5045" i="6"/>
  <c r="A5046" i="6"/>
  <c r="A5047" i="6"/>
  <c r="A5048" i="6"/>
  <c r="A5049" i="6"/>
  <c r="A5050" i="6"/>
  <c r="A5051" i="6"/>
  <c r="A5052" i="6"/>
  <c r="A5053" i="6"/>
  <c r="A5054" i="6"/>
  <c r="A5055" i="6"/>
  <c r="A5056" i="6"/>
  <c r="A5057" i="6"/>
  <c r="A5058" i="6"/>
  <c r="A5059" i="6"/>
  <c r="A5060" i="6"/>
  <c r="A5061" i="6"/>
  <c r="A5062" i="6"/>
  <c r="A5063" i="6"/>
  <c r="A5064" i="6"/>
  <c r="A5065" i="6"/>
  <c r="A5066" i="6"/>
  <c r="A5067" i="6"/>
  <c r="A5068" i="6"/>
  <c r="A5069" i="6"/>
  <c r="A5070" i="6"/>
  <c r="A5071" i="6"/>
  <c r="A5072" i="6"/>
  <c r="A5073" i="6"/>
  <c r="A5074" i="6"/>
  <c r="A5075" i="6"/>
  <c r="A5076" i="6"/>
  <c r="A5077" i="6"/>
  <c r="A5078" i="6"/>
  <c r="A5079" i="6"/>
  <c r="A5080" i="6"/>
  <c r="A5081" i="6"/>
  <c r="A5082" i="6"/>
  <c r="A5083" i="6"/>
  <c r="A5084" i="6"/>
  <c r="A5085" i="6"/>
  <c r="A5086" i="6"/>
  <c r="A5087" i="6"/>
  <c r="A5088" i="6"/>
  <c r="A5089" i="6"/>
  <c r="A5090" i="6"/>
  <c r="A5091" i="6"/>
  <c r="A5092" i="6"/>
  <c r="A5093" i="6"/>
  <c r="A5094" i="6"/>
  <c r="A5095" i="6"/>
  <c r="A5096" i="6"/>
  <c r="A5097" i="6"/>
  <c r="A5098" i="6"/>
  <c r="A5099" i="6"/>
  <c r="A5100" i="6"/>
  <c r="A5101" i="6"/>
  <c r="A5102" i="6"/>
  <c r="A5103" i="6"/>
  <c r="A5104" i="6"/>
  <c r="A5105" i="6"/>
  <c r="A5106" i="6"/>
  <c r="A5107" i="6"/>
  <c r="A5108" i="6"/>
  <c r="A5109" i="6"/>
  <c r="A5110" i="6"/>
  <c r="A5111" i="6"/>
  <c r="A5112" i="6"/>
  <c r="A5113" i="6"/>
  <c r="A5114" i="6"/>
  <c r="A5115" i="6"/>
  <c r="A5116" i="6"/>
  <c r="A5117" i="6"/>
  <c r="A5118" i="6"/>
  <c r="A5119" i="6"/>
  <c r="A5120" i="6"/>
  <c r="A5121" i="6"/>
  <c r="A5122" i="6"/>
  <c r="A5123" i="6"/>
  <c r="A5124" i="6"/>
  <c r="A5125" i="6"/>
  <c r="A5126" i="6"/>
  <c r="A5127" i="6"/>
  <c r="A5128" i="6"/>
  <c r="A5129" i="6"/>
  <c r="A5130" i="6"/>
  <c r="A5131" i="6"/>
  <c r="A5132" i="6"/>
  <c r="A5133" i="6"/>
  <c r="A5134" i="6"/>
  <c r="A5135" i="6"/>
  <c r="A5136" i="6"/>
  <c r="A5137" i="6"/>
  <c r="A5138" i="6"/>
  <c r="A5139" i="6"/>
  <c r="A5140" i="6"/>
  <c r="A5141" i="6"/>
  <c r="A5142" i="6"/>
  <c r="A5143" i="6"/>
  <c r="A5144" i="6"/>
  <c r="A5145" i="6"/>
  <c r="A5146" i="6"/>
  <c r="A5147" i="6"/>
  <c r="A5148" i="6"/>
  <c r="A5149" i="6"/>
  <c r="A5150" i="6"/>
  <c r="A5151" i="6"/>
  <c r="A5152" i="6"/>
  <c r="A5153" i="6"/>
  <c r="A5154" i="6"/>
  <c r="A5155" i="6"/>
  <c r="A5156" i="6"/>
  <c r="A5157" i="6"/>
  <c r="A5158" i="6"/>
  <c r="A5159" i="6"/>
  <c r="A5160" i="6"/>
  <c r="A5161" i="6"/>
  <c r="A5162" i="6"/>
  <c r="A5163" i="6"/>
  <c r="A5164" i="6"/>
  <c r="A5165" i="6"/>
  <c r="A5166" i="6"/>
  <c r="A5167" i="6"/>
  <c r="A5168" i="6"/>
  <c r="A5169" i="6"/>
  <c r="A5170" i="6"/>
  <c r="A5171" i="6"/>
  <c r="A5172" i="6"/>
  <c r="A5173" i="6"/>
  <c r="A5174" i="6"/>
  <c r="A5175" i="6"/>
  <c r="A5176" i="6"/>
  <c r="A5177" i="6"/>
  <c r="A5178" i="6"/>
  <c r="A5179" i="6"/>
  <c r="A5180" i="6"/>
  <c r="A5181" i="6"/>
  <c r="A5182" i="6"/>
  <c r="A5183" i="6"/>
  <c r="A5184" i="6"/>
  <c r="A5185" i="6"/>
  <c r="A5186" i="6"/>
  <c r="A5187" i="6"/>
  <c r="A5188" i="6"/>
  <c r="A5189" i="6"/>
  <c r="A5190" i="6"/>
  <c r="A5191" i="6"/>
  <c r="A5192" i="6"/>
  <c r="A5193" i="6"/>
  <c r="A5194" i="6"/>
  <c r="A5195" i="6"/>
  <c r="A5196" i="6"/>
  <c r="A5197" i="6"/>
  <c r="A5198" i="6"/>
  <c r="A5199" i="6"/>
  <c r="A5200" i="6"/>
  <c r="A5201" i="6"/>
  <c r="A5202" i="6"/>
  <c r="A5203" i="6"/>
  <c r="A5204" i="6"/>
  <c r="A5205" i="6"/>
  <c r="A5206" i="6"/>
  <c r="A5207" i="6"/>
  <c r="A5208" i="6"/>
  <c r="A5209" i="6"/>
  <c r="A5210" i="6"/>
  <c r="A5211" i="6"/>
  <c r="A5212" i="6"/>
  <c r="A5213" i="6"/>
  <c r="A5214" i="6"/>
  <c r="A5215" i="6"/>
  <c r="A5216" i="6"/>
  <c r="A5217" i="6"/>
  <c r="A5218" i="6"/>
  <c r="A5219" i="6"/>
  <c r="A5220" i="6"/>
  <c r="A5221" i="6"/>
  <c r="A5222" i="6"/>
  <c r="A5223" i="6"/>
  <c r="A5224" i="6"/>
  <c r="A5225" i="6"/>
  <c r="A5226" i="6"/>
  <c r="A5227" i="6"/>
  <c r="A5228" i="6"/>
  <c r="A5229" i="6"/>
  <c r="A5230" i="6"/>
  <c r="A5231" i="6"/>
  <c r="A5232" i="6"/>
  <c r="A5233" i="6"/>
  <c r="A5234" i="6"/>
  <c r="A5235" i="6"/>
  <c r="A5236" i="6"/>
  <c r="A5237" i="6"/>
  <c r="A5238" i="6"/>
  <c r="A5239" i="6"/>
  <c r="A5240" i="6"/>
  <c r="A5241" i="6"/>
  <c r="A5242" i="6"/>
  <c r="A5243" i="6"/>
  <c r="A5244" i="6"/>
  <c r="A5245" i="6"/>
  <c r="A5246" i="6"/>
  <c r="A5247" i="6"/>
  <c r="A5248" i="6"/>
  <c r="A5249" i="6"/>
  <c r="A5250" i="6"/>
  <c r="A5251" i="6"/>
  <c r="A5252" i="6"/>
  <c r="A5253" i="6"/>
  <c r="A5254" i="6"/>
  <c r="A5255" i="6"/>
  <c r="A5256" i="6"/>
  <c r="A5257" i="6"/>
  <c r="A5258" i="6"/>
  <c r="A5259" i="6"/>
  <c r="A5260" i="6"/>
  <c r="A5261" i="6"/>
  <c r="A5262" i="6"/>
  <c r="A5263" i="6"/>
  <c r="A5264" i="6"/>
  <c r="A5265" i="6"/>
  <c r="A5266" i="6"/>
  <c r="A5267" i="6"/>
  <c r="A5268" i="6"/>
  <c r="A5269" i="6"/>
  <c r="A5270" i="6"/>
  <c r="A5271" i="6"/>
  <c r="A5272" i="6"/>
  <c r="A5273" i="6"/>
  <c r="A5274" i="6"/>
  <c r="A5275" i="6"/>
  <c r="A5276" i="6"/>
  <c r="A5277" i="6"/>
  <c r="A5278" i="6"/>
  <c r="A5279" i="6"/>
  <c r="A5280" i="6"/>
  <c r="A5281" i="6"/>
  <c r="A5282" i="6"/>
  <c r="A5283" i="6"/>
  <c r="A5284" i="6"/>
  <c r="A5285" i="6"/>
  <c r="A5286" i="6"/>
  <c r="A5287" i="6"/>
  <c r="A5288" i="6"/>
  <c r="A5289" i="6"/>
  <c r="A5290" i="6"/>
  <c r="A5291" i="6"/>
  <c r="A5292" i="6"/>
  <c r="A5293" i="6"/>
  <c r="A5294" i="6"/>
  <c r="A5295" i="6"/>
  <c r="A5296" i="6"/>
  <c r="A5297" i="6"/>
  <c r="A5298" i="6"/>
  <c r="A5299" i="6"/>
  <c r="A5300" i="6"/>
  <c r="A5301" i="6"/>
  <c r="A5302" i="6"/>
  <c r="A5303" i="6"/>
  <c r="A5304" i="6"/>
  <c r="A5305" i="6"/>
  <c r="A5306" i="6"/>
  <c r="A5307" i="6"/>
  <c r="A5308" i="6"/>
  <c r="A5309" i="6"/>
  <c r="A5310" i="6"/>
  <c r="A5311" i="6"/>
  <c r="A5312" i="6"/>
  <c r="A5313" i="6"/>
  <c r="A5314" i="6"/>
  <c r="A5315" i="6"/>
  <c r="A5316" i="6"/>
  <c r="A5317" i="6"/>
  <c r="A5318" i="6"/>
  <c r="A5319" i="6"/>
  <c r="A5320" i="6"/>
  <c r="A5321" i="6"/>
  <c r="A5322" i="6"/>
  <c r="A5323" i="6"/>
  <c r="A5324" i="6"/>
  <c r="A5325" i="6"/>
  <c r="A5326" i="6"/>
  <c r="A5327" i="6"/>
  <c r="A5328" i="6"/>
  <c r="A5329" i="6"/>
  <c r="A5330" i="6"/>
  <c r="A5331" i="6"/>
  <c r="A5332" i="6"/>
  <c r="A5333" i="6"/>
  <c r="A5334" i="6"/>
  <c r="A5335" i="6"/>
  <c r="A5336" i="6"/>
  <c r="A5337" i="6"/>
  <c r="A5338" i="6"/>
  <c r="A5339" i="6"/>
  <c r="A5340" i="6"/>
  <c r="A5341" i="6"/>
  <c r="A5342" i="6"/>
  <c r="A5343" i="6"/>
  <c r="A5344" i="6"/>
  <c r="A5345" i="6"/>
  <c r="A5346" i="6"/>
  <c r="A5347" i="6"/>
  <c r="A5348" i="6"/>
  <c r="A5349" i="6"/>
  <c r="A5350" i="6"/>
  <c r="A5351" i="6"/>
  <c r="A5352" i="6"/>
  <c r="A5353" i="6"/>
  <c r="A5354" i="6"/>
  <c r="A5355" i="6"/>
  <c r="A5356" i="6"/>
  <c r="A5357" i="6"/>
  <c r="A5358" i="6"/>
  <c r="A5359" i="6"/>
  <c r="A5360" i="6"/>
  <c r="A5361" i="6"/>
  <c r="A5362" i="6"/>
  <c r="A5363" i="6"/>
  <c r="A5364" i="6"/>
  <c r="A5365" i="6"/>
  <c r="A5366" i="6"/>
  <c r="A5367" i="6"/>
  <c r="A5368" i="6"/>
  <c r="A5369" i="6"/>
  <c r="A5370" i="6"/>
  <c r="A5371" i="6"/>
  <c r="A5372" i="6"/>
  <c r="A5373" i="6"/>
  <c r="A5374" i="6"/>
  <c r="A5375" i="6"/>
  <c r="A5376" i="6"/>
  <c r="A5377" i="6"/>
  <c r="A5378" i="6"/>
  <c r="A5379" i="6"/>
  <c r="A5380" i="6"/>
  <c r="A5381" i="6"/>
  <c r="A5382" i="6"/>
  <c r="A5383" i="6"/>
  <c r="A5384" i="6"/>
  <c r="A5385" i="6"/>
  <c r="A5386" i="6"/>
  <c r="A5387" i="6"/>
  <c r="A5388" i="6"/>
  <c r="A5389" i="6"/>
  <c r="A5390" i="6"/>
  <c r="A5391" i="6"/>
  <c r="A5392" i="6"/>
  <c r="A5393" i="6"/>
  <c r="A5394" i="6"/>
  <c r="A5395" i="6"/>
  <c r="A5396" i="6"/>
  <c r="A5397" i="6"/>
  <c r="A5398" i="6"/>
  <c r="A5399" i="6"/>
  <c r="A5400" i="6"/>
  <c r="A5401" i="6"/>
  <c r="A5402" i="6"/>
  <c r="A5403" i="6"/>
  <c r="A5404" i="6"/>
  <c r="A5405" i="6"/>
  <c r="A5406" i="6"/>
  <c r="A5407" i="6"/>
  <c r="A5408" i="6"/>
  <c r="A5409" i="6"/>
  <c r="A5410" i="6"/>
  <c r="A5411" i="6"/>
  <c r="A5412" i="6"/>
  <c r="A5413" i="6"/>
  <c r="A5414" i="6"/>
  <c r="A5415" i="6"/>
  <c r="A5416" i="6"/>
  <c r="A5417" i="6"/>
  <c r="A5418" i="6"/>
  <c r="A5419" i="6"/>
  <c r="A5420" i="6"/>
  <c r="A5421" i="6"/>
  <c r="A5422" i="6"/>
  <c r="A5423" i="6"/>
  <c r="A5424" i="6"/>
  <c r="A5425" i="6"/>
  <c r="A5426" i="6"/>
  <c r="A5427" i="6"/>
  <c r="A5428" i="6"/>
  <c r="A5429" i="6"/>
  <c r="A5430" i="6"/>
  <c r="A5431" i="6"/>
  <c r="A5432" i="6"/>
  <c r="A5433" i="6"/>
  <c r="A5434" i="6"/>
  <c r="A5435" i="6"/>
  <c r="A5436" i="6"/>
  <c r="A5437" i="6"/>
  <c r="A5438" i="6"/>
  <c r="A5439" i="6"/>
  <c r="A5440" i="6"/>
  <c r="A5441" i="6"/>
  <c r="A5442" i="6"/>
  <c r="A5443" i="6"/>
  <c r="A5444" i="6"/>
  <c r="A5445" i="6"/>
  <c r="A5446" i="6"/>
  <c r="A5447" i="6"/>
  <c r="A5448" i="6"/>
  <c r="A5449" i="6"/>
  <c r="A5450" i="6"/>
  <c r="A5451" i="6"/>
  <c r="A5452" i="6"/>
  <c r="A5453" i="6"/>
  <c r="A5454" i="6"/>
  <c r="A5455" i="6"/>
  <c r="A5456" i="6"/>
  <c r="A5457" i="6"/>
  <c r="A5458" i="6"/>
  <c r="A5459" i="6"/>
  <c r="A5460" i="6"/>
  <c r="A5461" i="6"/>
  <c r="A5462" i="6"/>
  <c r="A5463" i="6"/>
  <c r="A5464" i="6"/>
  <c r="A5465" i="6"/>
  <c r="A5466" i="6"/>
  <c r="A5467" i="6"/>
  <c r="A5468" i="6"/>
  <c r="A5469" i="6"/>
  <c r="A5470" i="6"/>
  <c r="A5471" i="6"/>
  <c r="A5472" i="6"/>
  <c r="A5473" i="6"/>
  <c r="A5474" i="6"/>
  <c r="A5475" i="6"/>
  <c r="A5476" i="6"/>
  <c r="A5477" i="6"/>
  <c r="A5478" i="6"/>
  <c r="A5479" i="6"/>
  <c r="A5480" i="6"/>
  <c r="A5481" i="6"/>
  <c r="A5482" i="6"/>
  <c r="A5483" i="6"/>
  <c r="A5484" i="6"/>
  <c r="A5485" i="6"/>
  <c r="A5486" i="6"/>
  <c r="A5487" i="6"/>
  <c r="A5488" i="6"/>
  <c r="A5489" i="6"/>
  <c r="A5490" i="6"/>
  <c r="A5491" i="6"/>
  <c r="A5492" i="6"/>
  <c r="A5493" i="6"/>
  <c r="A5494" i="6"/>
  <c r="A5495" i="6"/>
  <c r="A5496" i="6"/>
  <c r="A5497" i="6"/>
  <c r="A5498" i="6"/>
  <c r="A5499" i="6"/>
  <c r="A5500" i="6"/>
  <c r="A5501" i="6"/>
  <c r="A5502" i="6"/>
  <c r="A5503" i="6"/>
  <c r="A5504" i="6"/>
  <c r="A5505" i="6"/>
  <c r="A5506" i="6"/>
  <c r="A5507" i="6"/>
  <c r="A5508" i="6"/>
  <c r="A5509" i="6"/>
  <c r="A5510" i="6"/>
  <c r="A5511" i="6"/>
  <c r="A5512" i="6"/>
  <c r="A5513" i="6"/>
  <c r="A5514" i="6"/>
  <c r="A5515" i="6"/>
  <c r="A5516" i="6"/>
  <c r="A5517" i="6"/>
  <c r="A5518" i="6"/>
  <c r="A5519" i="6"/>
  <c r="A5520" i="6"/>
  <c r="A5521" i="6"/>
  <c r="A5522" i="6"/>
  <c r="A5523" i="6"/>
  <c r="A5524" i="6"/>
  <c r="A5525" i="6"/>
  <c r="A5526" i="6"/>
  <c r="A5527" i="6"/>
  <c r="A5528" i="6"/>
  <c r="A5529" i="6"/>
  <c r="A5530" i="6"/>
  <c r="A5531" i="6"/>
  <c r="A5532" i="6"/>
  <c r="A5533" i="6"/>
  <c r="A5534" i="6"/>
  <c r="A5535" i="6"/>
  <c r="A5536" i="6"/>
  <c r="A5537" i="6"/>
  <c r="A5538" i="6"/>
  <c r="A5539" i="6"/>
  <c r="A5540" i="6"/>
  <c r="A5541" i="6"/>
  <c r="A5542" i="6"/>
  <c r="A5543" i="6"/>
  <c r="A5544" i="6"/>
  <c r="A5545" i="6"/>
  <c r="A5546" i="6"/>
  <c r="A5547" i="6"/>
  <c r="A5548" i="6"/>
  <c r="A5549" i="6"/>
  <c r="A5550" i="6"/>
  <c r="A5551" i="6"/>
  <c r="A5552" i="6"/>
  <c r="A5553" i="6"/>
  <c r="A5554" i="6"/>
  <c r="A5555" i="6"/>
  <c r="A5556" i="6"/>
  <c r="A5557" i="6"/>
  <c r="A5558" i="6"/>
  <c r="A5559" i="6"/>
  <c r="A5560" i="6"/>
  <c r="A5561" i="6"/>
  <c r="A5562" i="6"/>
  <c r="A5563" i="6"/>
  <c r="A5564" i="6"/>
  <c r="A5565" i="6"/>
  <c r="A5566" i="6"/>
  <c r="A5567" i="6"/>
  <c r="A5568" i="6"/>
  <c r="A5569" i="6"/>
  <c r="A5570" i="6"/>
  <c r="A5571" i="6"/>
  <c r="A5572" i="6"/>
  <c r="A5573" i="6"/>
  <c r="A5574" i="6"/>
  <c r="A5575" i="6"/>
  <c r="A5576" i="6"/>
  <c r="A5577" i="6"/>
  <c r="A5578" i="6"/>
  <c r="A5579" i="6"/>
  <c r="A5580" i="6"/>
  <c r="A5581" i="6"/>
  <c r="A5582" i="6"/>
  <c r="A5583" i="6"/>
  <c r="A5584" i="6"/>
  <c r="A5585" i="6"/>
  <c r="A5586" i="6"/>
  <c r="A5587" i="6"/>
  <c r="A5588" i="6"/>
  <c r="A5589" i="6"/>
  <c r="A5590" i="6"/>
  <c r="A5591" i="6"/>
  <c r="A5592" i="6"/>
  <c r="A5593" i="6"/>
  <c r="A5594" i="6"/>
  <c r="A5595" i="6"/>
  <c r="A5596" i="6"/>
  <c r="A5597" i="6"/>
  <c r="A5598" i="6"/>
  <c r="A5599" i="6"/>
  <c r="A5600" i="6"/>
  <c r="A5601" i="6"/>
  <c r="A5602" i="6"/>
  <c r="A5603" i="6"/>
  <c r="A5604" i="6"/>
  <c r="A5605" i="6"/>
  <c r="A5606" i="6"/>
  <c r="A5607" i="6"/>
  <c r="A5608" i="6"/>
  <c r="A5609" i="6"/>
  <c r="A5610" i="6"/>
  <c r="A5611" i="6"/>
  <c r="A5612" i="6"/>
  <c r="A5613" i="6"/>
  <c r="A5614" i="6"/>
  <c r="A5615" i="6"/>
  <c r="A5616" i="6"/>
  <c r="A5617" i="6"/>
  <c r="A5618" i="6"/>
  <c r="A5619" i="6"/>
  <c r="A5620" i="6"/>
  <c r="A5621" i="6"/>
  <c r="A5622" i="6"/>
  <c r="A5623" i="6"/>
  <c r="A5624" i="6"/>
  <c r="A5625" i="6"/>
  <c r="A5626" i="6"/>
  <c r="A5627" i="6"/>
  <c r="A5628" i="6"/>
  <c r="A5629" i="6"/>
  <c r="A5630" i="6"/>
  <c r="A5631" i="6"/>
  <c r="A5632" i="6"/>
  <c r="A5633" i="6"/>
  <c r="A5634" i="6"/>
  <c r="A5635" i="6"/>
  <c r="A5636" i="6"/>
  <c r="A5637" i="6"/>
  <c r="A5638" i="6"/>
  <c r="A5639" i="6"/>
  <c r="A5640" i="6"/>
  <c r="A5641" i="6"/>
  <c r="A5642" i="6"/>
  <c r="A5643" i="6"/>
  <c r="A5644" i="6"/>
  <c r="A5645" i="6"/>
  <c r="A5646" i="6"/>
  <c r="A5647" i="6"/>
  <c r="A5648" i="6"/>
  <c r="A5649" i="6"/>
  <c r="A5650" i="6"/>
  <c r="A5651" i="6"/>
  <c r="A5652" i="6"/>
  <c r="A5653" i="6"/>
  <c r="A5654" i="6"/>
  <c r="A5655" i="6"/>
  <c r="A5656" i="6"/>
  <c r="A5657" i="6"/>
  <c r="A5658" i="6"/>
  <c r="A5659" i="6"/>
  <c r="A5660" i="6"/>
  <c r="A5661" i="6"/>
  <c r="A5662" i="6"/>
  <c r="A5663" i="6"/>
  <c r="A5664" i="6"/>
  <c r="A5665" i="6"/>
  <c r="A5666" i="6"/>
  <c r="A5667" i="6"/>
  <c r="A5668" i="6"/>
  <c r="A5669" i="6"/>
  <c r="A5670" i="6"/>
  <c r="A5671" i="6"/>
  <c r="A5672" i="6"/>
  <c r="A5673" i="6"/>
  <c r="A5674" i="6"/>
  <c r="A5675" i="6"/>
  <c r="A5676" i="6"/>
  <c r="A5677" i="6"/>
  <c r="A5678" i="6"/>
  <c r="A5679" i="6"/>
  <c r="A5680" i="6"/>
  <c r="A5681" i="6"/>
  <c r="A5682" i="6"/>
  <c r="A5683" i="6"/>
  <c r="A5684" i="6"/>
  <c r="A5685" i="6"/>
  <c r="A5686" i="6"/>
  <c r="A5687" i="6"/>
  <c r="A5688" i="6"/>
  <c r="A5689" i="6"/>
  <c r="A5690" i="6"/>
  <c r="A5691" i="6"/>
  <c r="A5692" i="6"/>
  <c r="A5693" i="6"/>
  <c r="A5694" i="6"/>
  <c r="A5695" i="6"/>
  <c r="A5696" i="6"/>
  <c r="A5697" i="6"/>
  <c r="A5698" i="6"/>
  <c r="A5699" i="6"/>
  <c r="A5700" i="6"/>
  <c r="A5701" i="6"/>
  <c r="A5702" i="6"/>
  <c r="A5703" i="6"/>
  <c r="A5704" i="6"/>
  <c r="A5705" i="6"/>
  <c r="A5706" i="6"/>
  <c r="A5707" i="6"/>
  <c r="A5708" i="6"/>
  <c r="A5709" i="6"/>
  <c r="A5710" i="6"/>
  <c r="A5711" i="6"/>
  <c r="A5712" i="6"/>
  <c r="A5713" i="6"/>
  <c r="A5714" i="6"/>
  <c r="A5715" i="6"/>
  <c r="A5716" i="6"/>
  <c r="A5717" i="6"/>
  <c r="A5718" i="6"/>
  <c r="A5719" i="6"/>
  <c r="A5720" i="6"/>
  <c r="A5721" i="6"/>
  <c r="A5722" i="6"/>
  <c r="A5723" i="6"/>
  <c r="A5724" i="6"/>
  <c r="A5725" i="6"/>
  <c r="A5726" i="6"/>
  <c r="A5727" i="6"/>
  <c r="A5728" i="6"/>
  <c r="A5729" i="6"/>
  <c r="A5730" i="6"/>
  <c r="A5731" i="6"/>
  <c r="A5732" i="6"/>
  <c r="A5733" i="6"/>
  <c r="A5734" i="6"/>
  <c r="A5735" i="6"/>
  <c r="A5736" i="6"/>
  <c r="A5737" i="6"/>
  <c r="A5738" i="6"/>
  <c r="A5739" i="6"/>
  <c r="A5740" i="6"/>
  <c r="A5741" i="6"/>
  <c r="A5742" i="6"/>
  <c r="A5743" i="6"/>
  <c r="A5744" i="6"/>
  <c r="A5745" i="6"/>
  <c r="A5746" i="6"/>
  <c r="A5747" i="6"/>
  <c r="A5748" i="6"/>
  <c r="A5749" i="6"/>
  <c r="A5750" i="6"/>
  <c r="A5751" i="6"/>
  <c r="A5752" i="6"/>
  <c r="A5753" i="6"/>
  <c r="A5754" i="6"/>
  <c r="A5755" i="6"/>
  <c r="A5756" i="6"/>
  <c r="A5757" i="6"/>
  <c r="A5758" i="6"/>
  <c r="A5759" i="6"/>
  <c r="A5760" i="6"/>
  <c r="A5761" i="6"/>
  <c r="A5762" i="6"/>
  <c r="A5763" i="6"/>
  <c r="A5764" i="6"/>
  <c r="A5765" i="6"/>
  <c r="A5766" i="6"/>
  <c r="A5767" i="6"/>
  <c r="A5768" i="6"/>
  <c r="A5769" i="6"/>
  <c r="A5770" i="6"/>
  <c r="A5771" i="6"/>
  <c r="A5772" i="6"/>
  <c r="A5773" i="6"/>
  <c r="A5774" i="6"/>
  <c r="A5775" i="6"/>
  <c r="A5776" i="6"/>
  <c r="A5777" i="6"/>
  <c r="A5778" i="6"/>
  <c r="A5779" i="6"/>
  <c r="A5780" i="6"/>
  <c r="A5781" i="6"/>
  <c r="A5782" i="6"/>
  <c r="A5783" i="6"/>
  <c r="A5784" i="6"/>
  <c r="A5785" i="6"/>
  <c r="A5786" i="6"/>
  <c r="A5787" i="6"/>
  <c r="A5788" i="6"/>
  <c r="A5789" i="6"/>
  <c r="A5790" i="6"/>
  <c r="A5791" i="6"/>
  <c r="A5792" i="6"/>
  <c r="A5793" i="6"/>
  <c r="A5794" i="6"/>
  <c r="A5795" i="6"/>
  <c r="A5796" i="6"/>
  <c r="A5797" i="6"/>
  <c r="A5798" i="6"/>
  <c r="A5799" i="6"/>
  <c r="A5800" i="6"/>
  <c r="A5801" i="6"/>
  <c r="A5802" i="6"/>
  <c r="A5803" i="6"/>
  <c r="A5804" i="6"/>
  <c r="A5805" i="6"/>
  <c r="A5806" i="6"/>
  <c r="A5807" i="6"/>
  <c r="A5808" i="6"/>
  <c r="A5809" i="6"/>
  <c r="A5810" i="6"/>
  <c r="A5811" i="6"/>
  <c r="A5812" i="6"/>
  <c r="A5813" i="6"/>
  <c r="A5814" i="6"/>
  <c r="A5815" i="6"/>
  <c r="A5816" i="6"/>
  <c r="A5817" i="6"/>
  <c r="A5818" i="6"/>
  <c r="A5819" i="6"/>
  <c r="A5820" i="6"/>
  <c r="A5821" i="6"/>
  <c r="A5822" i="6"/>
  <c r="A5823" i="6"/>
  <c r="A5824" i="6"/>
  <c r="A5825" i="6"/>
  <c r="A5826" i="6"/>
  <c r="A5827" i="6"/>
  <c r="A5828" i="6"/>
  <c r="A5829" i="6"/>
  <c r="A5830" i="6"/>
  <c r="A5831" i="6"/>
  <c r="A5832" i="6"/>
  <c r="A5833" i="6"/>
  <c r="A5834" i="6"/>
  <c r="A5835" i="6"/>
  <c r="A5836" i="6"/>
  <c r="A5837" i="6"/>
  <c r="A5838" i="6"/>
  <c r="A5839" i="6"/>
  <c r="A5840" i="6"/>
  <c r="A5841" i="6"/>
  <c r="A5842" i="6"/>
  <c r="A5843" i="6"/>
  <c r="A5844" i="6"/>
  <c r="A5845" i="6"/>
  <c r="A5846" i="6"/>
  <c r="A5847" i="6"/>
  <c r="A5848" i="6"/>
  <c r="A5849" i="6"/>
  <c r="A5850" i="6"/>
  <c r="A5851" i="6"/>
  <c r="A5852" i="6"/>
  <c r="A5853" i="6"/>
  <c r="A5854" i="6"/>
  <c r="A5855" i="6"/>
  <c r="A5856" i="6"/>
  <c r="A5857" i="6"/>
  <c r="A5858" i="6"/>
  <c r="A5859" i="6"/>
  <c r="A5860" i="6"/>
  <c r="A5861" i="6"/>
  <c r="A5862" i="6"/>
  <c r="A5863" i="6"/>
  <c r="A5864" i="6"/>
  <c r="A5865" i="6"/>
  <c r="A5866" i="6"/>
  <c r="A5867" i="6"/>
  <c r="A5868" i="6"/>
  <c r="A5869" i="6"/>
  <c r="A5870" i="6"/>
  <c r="A5871" i="6"/>
  <c r="A5872" i="6"/>
  <c r="A5873" i="6"/>
  <c r="A5874" i="6"/>
  <c r="A5875" i="6"/>
  <c r="A5876" i="6"/>
  <c r="A5877" i="6"/>
  <c r="A5878" i="6"/>
  <c r="A5879" i="6"/>
  <c r="A5880" i="6"/>
  <c r="A5881" i="6"/>
  <c r="A5882" i="6"/>
  <c r="A5883" i="6"/>
  <c r="A5884" i="6"/>
  <c r="A5885" i="6"/>
  <c r="A5886" i="6"/>
  <c r="A5887" i="6"/>
  <c r="A5888" i="6"/>
  <c r="A5889" i="6"/>
  <c r="A5890" i="6"/>
  <c r="A5891" i="6"/>
  <c r="A5892" i="6"/>
  <c r="A5893" i="6"/>
  <c r="A5894" i="6"/>
  <c r="A5895" i="6"/>
  <c r="A5896" i="6"/>
  <c r="A5897" i="6"/>
  <c r="A5898" i="6"/>
  <c r="A5899" i="6"/>
  <c r="A5900" i="6"/>
  <c r="A5901" i="6"/>
  <c r="A5902" i="6"/>
  <c r="A5903" i="6"/>
  <c r="A5904" i="6"/>
  <c r="A5905" i="6"/>
  <c r="A5906" i="6"/>
  <c r="A5907" i="6"/>
  <c r="A5908" i="6"/>
  <c r="A5909" i="6"/>
  <c r="A5910" i="6"/>
  <c r="A5911" i="6"/>
  <c r="A5912" i="6"/>
  <c r="A5913" i="6"/>
  <c r="A5914" i="6"/>
  <c r="A5915" i="6"/>
  <c r="A5916" i="6"/>
  <c r="A5917" i="6"/>
  <c r="A5918" i="6"/>
  <c r="A5919" i="6"/>
  <c r="A5920" i="6"/>
  <c r="A5921" i="6"/>
  <c r="A5922" i="6"/>
  <c r="A5923" i="6"/>
  <c r="A5924" i="6"/>
  <c r="A5925" i="6"/>
  <c r="A5926" i="6"/>
  <c r="A5927" i="6"/>
  <c r="A5928" i="6"/>
  <c r="A5929" i="6"/>
  <c r="A5930" i="6"/>
  <c r="A5931" i="6"/>
  <c r="A5932" i="6"/>
  <c r="A5933" i="6"/>
  <c r="A5934" i="6"/>
  <c r="A5935" i="6"/>
  <c r="A5936" i="6"/>
  <c r="A5937" i="6"/>
  <c r="A5938" i="6"/>
  <c r="A5939" i="6"/>
  <c r="A5940" i="6"/>
  <c r="A5941" i="6"/>
  <c r="A5942" i="6"/>
  <c r="A5943" i="6"/>
  <c r="A5944" i="6"/>
  <c r="A5945" i="6"/>
  <c r="A5946" i="6"/>
  <c r="A5947" i="6"/>
  <c r="A5948" i="6"/>
  <c r="A5949" i="6"/>
  <c r="A5950" i="6"/>
  <c r="A5951" i="6"/>
  <c r="A5952" i="6"/>
  <c r="A5953" i="6"/>
  <c r="A5954" i="6"/>
  <c r="A5955" i="6"/>
  <c r="A5956" i="6"/>
  <c r="A5957" i="6"/>
  <c r="A5958" i="6"/>
  <c r="A5959" i="6"/>
  <c r="A5960" i="6"/>
  <c r="A5961" i="6"/>
  <c r="A5962" i="6"/>
  <c r="A5963" i="6"/>
  <c r="A5964" i="6"/>
  <c r="A5965" i="6"/>
  <c r="A5966" i="6"/>
  <c r="A5967" i="6"/>
  <c r="A5968" i="6"/>
  <c r="A5969" i="6"/>
  <c r="A5970" i="6"/>
  <c r="A5971" i="6"/>
  <c r="A5972" i="6"/>
  <c r="A5973" i="6"/>
  <c r="A5974" i="6"/>
  <c r="A5975" i="6"/>
  <c r="A5976" i="6"/>
  <c r="A5977" i="6"/>
  <c r="A5978" i="6"/>
  <c r="A5979" i="6"/>
  <c r="A5980" i="6"/>
  <c r="A5981" i="6"/>
  <c r="A5982" i="6"/>
  <c r="A5983" i="6"/>
  <c r="A5984" i="6"/>
  <c r="A5985" i="6"/>
  <c r="A5986" i="6"/>
  <c r="A5987" i="6"/>
  <c r="A5988" i="6"/>
  <c r="A5989" i="6"/>
  <c r="A5990" i="6"/>
  <c r="A5991" i="6"/>
  <c r="A5992" i="6"/>
  <c r="A5993" i="6"/>
  <c r="A5994" i="6"/>
  <c r="A5995" i="6"/>
  <c r="A5996" i="6"/>
  <c r="A5997" i="6"/>
  <c r="A5998" i="6"/>
  <c r="A5999" i="6"/>
  <c r="A6000" i="6"/>
  <c r="A6001" i="6"/>
  <c r="A6002" i="6"/>
  <c r="A6003" i="6"/>
  <c r="A6004" i="6"/>
  <c r="A6005" i="6"/>
  <c r="A6006" i="6"/>
  <c r="A6007" i="6"/>
  <c r="A6008" i="6"/>
  <c r="A6009" i="6"/>
  <c r="A6010" i="6"/>
  <c r="A6011" i="6"/>
  <c r="A6012" i="6"/>
  <c r="A6013" i="6"/>
  <c r="A6014" i="6"/>
  <c r="A6015" i="6"/>
  <c r="A6016" i="6"/>
  <c r="A6017" i="6"/>
  <c r="A6018" i="6"/>
  <c r="A6019" i="6"/>
  <c r="A6020" i="6"/>
  <c r="A6021" i="6"/>
  <c r="A6022" i="6"/>
  <c r="A6023" i="6"/>
  <c r="A6024" i="6"/>
  <c r="A6025" i="6"/>
  <c r="A6026" i="6"/>
  <c r="A6027" i="6"/>
  <c r="A6028" i="6"/>
  <c r="A6029" i="6"/>
  <c r="A6030" i="6"/>
  <c r="A6031" i="6"/>
  <c r="A6032" i="6"/>
  <c r="A6033" i="6"/>
  <c r="A6034" i="6"/>
  <c r="A6035" i="6"/>
  <c r="A6036" i="6"/>
  <c r="A6037" i="6"/>
  <c r="A6038" i="6"/>
  <c r="A6039" i="6"/>
  <c r="A6040" i="6"/>
  <c r="A6041" i="6"/>
  <c r="A6042" i="6"/>
  <c r="A6043" i="6"/>
  <c r="A6044" i="6"/>
  <c r="A6045" i="6"/>
  <c r="A6046" i="6"/>
  <c r="A6047" i="6"/>
  <c r="A6048" i="6"/>
  <c r="A6049" i="6"/>
  <c r="A6050" i="6"/>
  <c r="A6051" i="6"/>
  <c r="A6052" i="6"/>
  <c r="A6053" i="6"/>
  <c r="A6054" i="6"/>
  <c r="A6055" i="6"/>
  <c r="A6056" i="6"/>
  <c r="A6057" i="6"/>
  <c r="A6058" i="6"/>
  <c r="A6059" i="6"/>
  <c r="A6060" i="6"/>
  <c r="A6061" i="6"/>
  <c r="A6062" i="6"/>
  <c r="A6063" i="6"/>
  <c r="A6064" i="6"/>
  <c r="A6065" i="6"/>
  <c r="A6066" i="6"/>
  <c r="A6067" i="6"/>
  <c r="A6068" i="6"/>
  <c r="A6069" i="6"/>
  <c r="A6070" i="6"/>
  <c r="A6071" i="6"/>
  <c r="A6072" i="6"/>
  <c r="A6073" i="6"/>
  <c r="A6074" i="6"/>
  <c r="A6075" i="6"/>
  <c r="A6076" i="6"/>
  <c r="A6077" i="6"/>
  <c r="A6078" i="6"/>
  <c r="A6079" i="6"/>
  <c r="A6080" i="6"/>
  <c r="A6081" i="6"/>
  <c r="A6082" i="6"/>
  <c r="A6083" i="6"/>
  <c r="A6084" i="6"/>
  <c r="A6085" i="6"/>
  <c r="A6086" i="6"/>
  <c r="A6087" i="6"/>
  <c r="A6088" i="6"/>
  <c r="A6089" i="6"/>
  <c r="A6090" i="6"/>
  <c r="A6091" i="6"/>
  <c r="A6092" i="6"/>
  <c r="A6093" i="6"/>
  <c r="A6094" i="6"/>
  <c r="A6095" i="6"/>
  <c r="A6096" i="6"/>
  <c r="A6097" i="6"/>
  <c r="A6098" i="6"/>
  <c r="A6099" i="6"/>
  <c r="A6100" i="6"/>
  <c r="A6101" i="6"/>
  <c r="A6102" i="6"/>
  <c r="A6103" i="6"/>
  <c r="A6104" i="6"/>
  <c r="A6105" i="6"/>
  <c r="A6106" i="6"/>
  <c r="A6107" i="6"/>
  <c r="A6108" i="6"/>
  <c r="A6109" i="6"/>
  <c r="A6110" i="6"/>
  <c r="A6111" i="6"/>
  <c r="A6112" i="6"/>
  <c r="A6113" i="6"/>
  <c r="A6114" i="6"/>
  <c r="A6115" i="6"/>
  <c r="A6116" i="6"/>
  <c r="A6117" i="6"/>
  <c r="A6118" i="6"/>
  <c r="A6119" i="6"/>
  <c r="A6120" i="6"/>
  <c r="A6121" i="6"/>
  <c r="A6122" i="6"/>
  <c r="A6123" i="6"/>
  <c r="A6124" i="6"/>
  <c r="A6125" i="6"/>
  <c r="A6126" i="6"/>
  <c r="A6127" i="6"/>
  <c r="A6128" i="6"/>
  <c r="A6129" i="6"/>
  <c r="A6130" i="6"/>
  <c r="A6131" i="6"/>
  <c r="A6132" i="6"/>
  <c r="A6133" i="6"/>
  <c r="A6134" i="6"/>
  <c r="A6135" i="6"/>
  <c r="A6136" i="6"/>
  <c r="A6137" i="6"/>
  <c r="A6138" i="6"/>
  <c r="A6139" i="6"/>
  <c r="A6140" i="6"/>
  <c r="A6141" i="6"/>
  <c r="A6142" i="6"/>
  <c r="A6143" i="6"/>
  <c r="A6144" i="6"/>
  <c r="A6145" i="6"/>
  <c r="A6146" i="6"/>
  <c r="A6147" i="6"/>
  <c r="A6148" i="6"/>
  <c r="A6149" i="6"/>
  <c r="A6150" i="6"/>
  <c r="A6151" i="6"/>
  <c r="A6152" i="6"/>
  <c r="A6153" i="6"/>
  <c r="A6154" i="6"/>
  <c r="A6155" i="6"/>
  <c r="A6156" i="6"/>
  <c r="A6157" i="6"/>
  <c r="A6158" i="6"/>
  <c r="A6159" i="6"/>
  <c r="A6160" i="6"/>
  <c r="A6161" i="6"/>
  <c r="A6162" i="6"/>
  <c r="A6163" i="6"/>
  <c r="A6164" i="6"/>
  <c r="A6165" i="6"/>
  <c r="A6166" i="6"/>
  <c r="A6167" i="6"/>
  <c r="A6168" i="6"/>
  <c r="A6169" i="6"/>
  <c r="A6170" i="6"/>
  <c r="A6171" i="6"/>
  <c r="A6172" i="6"/>
  <c r="A6173" i="6"/>
  <c r="A6174" i="6"/>
  <c r="A6175" i="6"/>
  <c r="A6176" i="6"/>
  <c r="A6177" i="6"/>
  <c r="A6178" i="6"/>
  <c r="A6179" i="6"/>
  <c r="A6180" i="6"/>
  <c r="A6181" i="6"/>
  <c r="A6182" i="6"/>
  <c r="A6183" i="6"/>
  <c r="A6184" i="6"/>
  <c r="A6185" i="6"/>
  <c r="A6186" i="6"/>
  <c r="A6187" i="6"/>
  <c r="A6188" i="6"/>
  <c r="A6189" i="6"/>
  <c r="A6190" i="6"/>
  <c r="A6191" i="6"/>
  <c r="A6192" i="6"/>
  <c r="A6193" i="6"/>
  <c r="A6194" i="6"/>
  <c r="A6195" i="6"/>
  <c r="A6196" i="6"/>
  <c r="A6197" i="6"/>
  <c r="A6198" i="6"/>
  <c r="A6199" i="6"/>
  <c r="A6200" i="6"/>
  <c r="A6201" i="6"/>
  <c r="A6202" i="6"/>
  <c r="A6203" i="6"/>
  <c r="A6204" i="6"/>
  <c r="A6205" i="6"/>
  <c r="A6206" i="6"/>
  <c r="A6207" i="6"/>
  <c r="A6208" i="6"/>
  <c r="A6209" i="6"/>
  <c r="A6210" i="6"/>
  <c r="A6211" i="6"/>
  <c r="A6212" i="6"/>
  <c r="A6213" i="6"/>
  <c r="A6214" i="6"/>
  <c r="A6215" i="6"/>
  <c r="A6216" i="6"/>
  <c r="A6217" i="6"/>
  <c r="A6218" i="6"/>
  <c r="A6219" i="6"/>
  <c r="A6220" i="6"/>
  <c r="A6221" i="6"/>
  <c r="A6222" i="6"/>
  <c r="A6223" i="6"/>
  <c r="A6224" i="6"/>
  <c r="A6225" i="6"/>
  <c r="A6226" i="6"/>
  <c r="A6227" i="6"/>
  <c r="A6228" i="6"/>
  <c r="A6229" i="6"/>
  <c r="A6230" i="6"/>
  <c r="A6231" i="6"/>
  <c r="A6232" i="6"/>
  <c r="A6233" i="6"/>
  <c r="A6234" i="6"/>
  <c r="A6235" i="6"/>
  <c r="A6236" i="6"/>
  <c r="A6237" i="6"/>
  <c r="A6238" i="6"/>
  <c r="A6239" i="6"/>
  <c r="A6240" i="6"/>
  <c r="A6241" i="6"/>
  <c r="A6242" i="6"/>
  <c r="A6243" i="6"/>
  <c r="A6244" i="6"/>
  <c r="A6245" i="6"/>
  <c r="A6246" i="6"/>
  <c r="A6247" i="6"/>
  <c r="A6248" i="6"/>
  <c r="A6249" i="6"/>
  <c r="A6250" i="6"/>
  <c r="A6251" i="6"/>
  <c r="A6252" i="6"/>
  <c r="A6253" i="6"/>
  <c r="A6254" i="6"/>
  <c r="A6255" i="6"/>
  <c r="A6256" i="6"/>
  <c r="A6257" i="6"/>
  <c r="A6258" i="6"/>
  <c r="A6259" i="6"/>
  <c r="A6260" i="6"/>
  <c r="A6261" i="6"/>
  <c r="A6262" i="6"/>
  <c r="A6263" i="6"/>
  <c r="A6264" i="6"/>
  <c r="A6265" i="6"/>
  <c r="A6266" i="6"/>
  <c r="A6267" i="6"/>
  <c r="A6268" i="6"/>
  <c r="A6269" i="6"/>
  <c r="A6270" i="6"/>
  <c r="A6271" i="6"/>
  <c r="A6272" i="6"/>
  <c r="A6273" i="6"/>
  <c r="A6274" i="6"/>
  <c r="A6275" i="6"/>
  <c r="A6276" i="6"/>
  <c r="A6277" i="6"/>
  <c r="A6278" i="6"/>
  <c r="A6279" i="6"/>
  <c r="A6280" i="6"/>
  <c r="A6281" i="6"/>
  <c r="A6282" i="6"/>
  <c r="A6283" i="6"/>
  <c r="A6284" i="6"/>
  <c r="A6285" i="6"/>
  <c r="A6286" i="6"/>
  <c r="A6287" i="6"/>
  <c r="A6288" i="6"/>
  <c r="A6289" i="6"/>
  <c r="A6290" i="6"/>
  <c r="A6291" i="6"/>
  <c r="A6292" i="6"/>
  <c r="A6293" i="6"/>
  <c r="A6294" i="6"/>
  <c r="A6295" i="6"/>
  <c r="A6296" i="6"/>
  <c r="A6297" i="6"/>
  <c r="A6298" i="6"/>
  <c r="A6299" i="6"/>
  <c r="A6300" i="6"/>
  <c r="A6301" i="6"/>
  <c r="A6302" i="6"/>
  <c r="A6303" i="6"/>
  <c r="A6304" i="6"/>
  <c r="A6305" i="6"/>
  <c r="A6306" i="6"/>
  <c r="A6307" i="6"/>
  <c r="A6308" i="6"/>
  <c r="A6309" i="6"/>
  <c r="A6310" i="6"/>
  <c r="A6311" i="6"/>
  <c r="A6312" i="6"/>
  <c r="A6313" i="6"/>
  <c r="A6314" i="6"/>
  <c r="A6315" i="6"/>
  <c r="A6316" i="6"/>
  <c r="A6317" i="6"/>
  <c r="A6318" i="6"/>
  <c r="A6319" i="6"/>
  <c r="A6320" i="6"/>
  <c r="A6321" i="6"/>
  <c r="A6322" i="6"/>
  <c r="A6323" i="6"/>
  <c r="A6324" i="6"/>
  <c r="A6325" i="6"/>
  <c r="A6326" i="6"/>
  <c r="A6327" i="6"/>
  <c r="A6328" i="6"/>
  <c r="A6329" i="6"/>
  <c r="A6330" i="6"/>
  <c r="A6331" i="6"/>
  <c r="A6332" i="6"/>
  <c r="A6333" i="6"/>
  <c r="A6334" i="6"/>
  <c r="A6335" i="6"/>
  <c r="A6336" i="6"/>
  <c r="A6337" i="6"/>
  <c r="A6338" i="6"/>
  <c r="A6339" i="6"/>
  <c r="A6340" i="6"/>
  <c r="A6341" i="6"/>
  <c r="A6342" i="6"/>
  <c r="A6343" i="6"/>
  <c r="A6344" i="6"/>
  <c r="A6345" i="6"/>
  <c r="A6346" i="6"/>
  <c r="A6347" i="6"/>
  <c r="A6348" i="6"/>
  <c r="A6349" i="6"/>
  <c r="A6350" i="6"/>
  <c r="A6351" i="6"/>
  <c r="A6352" i="6"/>
  <c r="A6353" i="6"/>
  <c r="A6354" i="6"/>
  <c r="A6355" i="6"/>
  <c r="A6356" i="6"/>
  <c r="A6357" i="6"/>
  <c r="A6358" i="6"/>
  <c r="A6359" i="6"/>
  <c r="A6360" i="6"/>
  <c r="A6361" i="6"/>
  <c r="A6362" i="6"/>
  <c r="A6363" i="6"/>
  <c r="A6364" i="6"/>
  <c r="A6365" i="6"/>
  <c r="A6366" i="6"/>
  <c r="A6367" i="6"/>
  <c r="A6368" i="6"/>
  <c r="A6369" i="6"/>
  <c r="A6370" i="6"/>
  <c r="A6371" i="6"/>
  <c r="A6372" i="6"/>
  <c r="A6373" i="6"/>
  <c r="A6374" i="6"/>
  <c r="A6375" i="6"/>
  <c r="A6376" i="6"/>
  <c r="A6377" i="6"/>
  <c r="A6378" i="6"/>
  <c r="A6379" i="6"/>
  <c r="A6380" i="6"/>
  <c r="A6381" i="6"/>
  <c r="A6382" i="6"/>
  <c r="A6383" i="6"/>
  <c r="A6384" i="6"/>
  <c r="A6385" i="6"/>
  <c r="A6386" i="6"/>
  <c r="A6387" i="6"/>
  <c r="A6388" i="6"/>
  <c r="A6389" i="6"/>
  <c r="A6390" i="6"/>
  <c r="A6391" i="6"/>
  <c r="A6392" i="6"/>
  <c r="A6393" i="6"/>
  <c r="A6394" i="6"/>
  <c r="A6395" i="6"/>
  <c r="A6396" i="6"/>
  <c r="A6397" i="6"/>
  <c r="A6398" i="6"/>
  <c r="A6399" i="6"/>
  <c r="A6400" i="6"/>
  <c r="A6401" i="6"/>
  <c r="A6402" i="6"/>
  <c r="A6403" i="6"/>
  <c r="A6404" i="6"/>
  <c r="A6405" i="6"/>
  <c r="A6406" i="6"/>
  <c r="A6407" i="6"/>
  <c r="A6408" i="6"/>
  <c r="A6409" i="6"/>
  <c r="A6410" i="6"/>
  <c r="A6411" i="6"/>
  <c r="A6412" i="6"/>
  <c r="A6413" i="6"/>
  <c r="A6414" i="6"/>
  <c r="A6415" i="6"/>
  <c r="A6416" i="6"/>
  <c r="A6417" i="6"/>
  <c r="A6418" i="6"/>
  <c r="A6419" i="6"/>
  <c r="A6420" i="6"/>
  <c r="A6421" i="6"/>
  <c r="A6422" i="6"/>
  <c r="A6423" i="6"/>
  <c r="A6424" i="6"/>
  <c r="A6425" i="6"/>
  <c r="A6426" i="6"/>
  <c r="A6427" i="6"/>
  <c r="A6428" i="6"/>
  <c r="A6429" i="6"/>
  <c r="A6430" i="6"/>
  <c r="A6431" i="6"/>
  <c r="A6432" i="6"/>
  <c r="A6433" i="6"/>
  <c r="A6434" i="6"/>
  <c r="A6435" i="6"/>
  <c r="A6436" i="6"/>
  <c r="A6437" i="6"/>
  <c r="A6438" i="6"/>
  <c r="A6439" i="6"/>
  <c r="A6440" i="6"/>
  <c r="A6441" i="6"/>
  <c r="A6442" i="6"/>
  <c r="A6443" i="6"/>
  <c r="A6444" i="6"/>
  <c r="A6445" i="6"/>
  <c r="A6446" i="6"/>
  <c r="A6447" i="6"/>
  <c r="A6448" i="6"/>
  <c r="A6449" i="6"/>
  <c r="A6450" i="6"/>
  <c r="A6451" i="6"/>
  <c r="A6452" i="6"/>
  <c r="A6453" i="6"/>
  <c r="A6454" i="6"/>
  <c r="A6455" i="6"/>
  <c r="A6456" i="6"/>
  <c r="A6457" i="6"/>
  <c r="A6458" i="6"/>
  <c r="A6459" i="6"/>
  <c r="A6460" i="6"/>
  <c r="A6461" i="6"/>
  <c r="A6462" i="6"/>
  <c r="A6463" i="6"/>
  <c r="A6464" i="6"/>
  <c r="A6465" i="6"/>
  <c r="A6466" i="6"/>
  <c r="A6467" i="6"/>
  <c r="A6468" i="6"/>
  <c r="A6469" i="6"/>
  <c r="A6470" i="6"/>
  <c r="A6471" i="6"/>
  <c r="A6472" i="6"/>
  <c r="A6473" i="6"/>
  <c r="A6474" i="6"/>
  <c r="A6475" i="6"/>
  <c r="A6476" i="6"/>
  <c r="A6477" i="6"/>
  <c r="A6478" i="6"/>
  <c r="A6479" i="6"/>
  <c r="A6480" i="6"/>
  <c r="A6481" i="6"/>
  <c r="A6482" i="6"/>
  <c r="A6483" i="6"/>
  <c r="A6484" i="6"/>
  <c r="A6485" i="6"/>
  <c r="A6486" i="6"/>
  <c r="A6487" i="6"/>
  <c r="A6488" i="6"/>
  <c r="A6489" i="6"/>
  <c r="A6490" i="6"/>
  <c r="A6491" i="6"/>
  <c r="A6492" i="6"/>
  <c r="A6493" i="6"/>
  <c r="A6494" i="6"/>
  <c r="A6495" i="6"/>
  <c r="A6496" i="6"/>
  <c r="A6497" i="6"/>
  <c r="A6498" i="6"/>
  <c r="A6499" i="6"/>
  <c r="A6500" i="6"/>
  <c r="A6501" i="6"/>
  <c r="A6502" i="6"/>
  <c r="A6503" i="6"/>
  <c r="A6504" i="6"/>
  <c r="A6505" i="6"/>
  <c r="A6506" i="6"/>
  <c r="A6507" i="6"/>
  <c r="A6508" i="6"/>
  <c r="A6509" i="6"/>
  <c r="A6510" i="6"/>
  <c r="A6511" i="6"/>
  <c r="A6512" i="6"/>
  <c r="A6513" i="6"/>
  <c r="A6514" i="6"/>
  <c r="A6515" i="6"/>
  <c r="A6516" i="6"/>
  <c r="A6517" i="6"/>
  <c r="A6518" i="6"/>
  <c r="A6519" i="6"/>
  <c r="A6520" i="6"/>
  <c r="A6521" i="6"/>
  <c r="A6522" i="6"/>
  <c r="A6523" i="6"/>
  <c r="A6524" i="6"/>
  <c r="A6525" i="6"/>
  <c r="A6526" i="6"/>
  <c r="A6527" i="6"/>
  <c r="A6528" i="6"/>
  <c r="A6529" i="6"/>
  <c r="A6530" i="6"/>
  <c r="A6531" i="6"/>
  <c r="A6532" i="6"/>
  <c r="A6533" i="6"/>
  <c r="A6534" i="6"/>
  <c r="A6535" i="6"/>
  <c r="A6536" i="6"/>
  <c r="A6537" i="6"/>
  <c r="A6538" i="6"/>
  <c r="A6539" i="6"/>
  <c r="A6540" i="6"/>
  <c r="A6541" i="6"/>
  <c r="A6542" i="6"/>
  <c r="A6543" i="6"/>
  <c r="A6544" i="6"/>
  <c r="A6545" i="6"/>
  <c r="A6546" i="6"/>
  <c r="A6547" i="6"/>
  <c r="A6548" i="6"/>
  <c r="A6549" i="6"/>
  <c r="A6550" i="6"/>
  <c r="A6551" i="6"/>
  <c r="A6552" i="6"/>
  <c r="A6553" i="6"/>
  <c r="A6554" i="6"/>
  <c r="A6555" i="6"/>
  <c r="A6556" i="6"/>
  <c r="A6557" i="6"/>
  <c r="A6558" i="6"/>
  <c r="A6559" i="6"/>
  <c r="A6560" i="6"/>
  <c r="A6561" i="6"/>
  <c r="A6562" i="6"/>
  <c r="A6563" i="6"/>
  <c r="A6564" i="6"/>
  <c r="A6565" i="6"/>
  <c r="A6566" i="6"/>
  <c r="A6567" i="6"/>
  <c r="A6568" i="6"/>
  <c r="A6569" i="6"/>
  <c r="A6570" i="6"/>
  <c r="A6571" i="6"/>
  <c r="A6572" i="6"/>
  <c r="A6573" i="6"/>
  <c r="A6574" i="6"/>
  <c r="A6575" i="6"/>
  <c r="A6576" i="6"/>
  <c r="A6577" i="6"/>
  <c r="A6578" i="6"/>
  <c r="A6579" i="6"/>
  <c r="A6580" i="6"/>
  <c r="A6581" i="6"/>
  <c r="A6582" i="6"/>
  <c r="A6583" i="6"/>
  <c r="A6584" i="6"/>
  <c r="A6585" i="6"/>
  <c r="A6586" i="6"/>
  <c r="A6587" i="6"/>
  <c r="A6588" i="6"/>
  <c r="A6589" i="6"/>
  <c r="A6590" i="6"/>
  <c r="A6591" i="6"/>
  <c r="A6592" i="6"/>
  <c r="A6593" i="6"/>
  <c r="A6594" i="6"/>
  <c r="A6595" i="6"/>
  <c r="A6596" i="6"/>
  <c r="A6597" i="6"/>
  <c r="A6598" i="6"/>
  <c r="A6599" i="6"/>
  <c r="A6600" i="6"/>
  <c r="A6601" i="6"/>
  <c r="A6602" i="6"/>
  <c r="A6603" i="6"/>
  <c r="A6604" i="6"/>
  <c r="A6605" i="6"/>
  <c r="A6606" i="6"/>
  <c r="A6607" i="6"/>
  <c r="A6608" i="6"/>
  <c r="A6609" i="6"/>
  <c r="A6610" i="6"/>
  <c r="A6611" i="6"/>
  <c r="A6612" i="6"/>
  <c r="A6613" i="6"/>
  <c r="A6614" i="6"/>
  <c r="A6615" i="6"/>
  <c r="A6616" i="6"/>
  <c r="A6617" i="6"/>
  <c r="A6618" i="6"/>
  <c r="A6619" i="6"/>
  <c r="A6620" i="6"/>
  <c r="A6621" i="6"/>
  <c r="A6622" i="6"/>
  <c r="A6623" i="6"/>
  <c r="A6624" i="6"/>
  <c r="A6625" i="6"/>
  <c r="A6626" i="6"/>
  <c r="A6627" i="6"/>
  <c r="A6628" i="6"/>
  <c r="A6629" i="6"/>
  <c r="A6630" i="6"/>
  <c r="A6631" i="6"/>
  <c r="A6632" i="6"/>
  <c r="A6633" i="6"/>
  <c r="A6634" i="6"/>
  <c r="A6635" i="6"/>
  <c r="A6636" i="6"/>
  <c r="A6637" i="6"/>
  <c r="A6638" i="6"/>
  <c r="A6639" i="6"/>
  <c r="A6640" i="6"/>
  <c r="A6641" i="6"/>
  <c r="A6642" i="6"/>
  <c r="A6643" i="6"/>
  <c r="A6644" i="6"/>
  <c r="A6645" i="6"/>
  <c r="A6646" i="6"/>
  <c r="A6647" i="6"/>
  <c r="A6648" i="6"/>
  <c r="A6649" i="6"/>
  <c r="A6650" i="6"/>
  <c r="A6651" i="6"/>
  <c r="A6652" i="6"/>
  <c r="A6653" i="6"/>
  <c r="A6654" i="6"/>
  <c r="A6655" i="6"/>
  <c r="A6656" i="6"/>
  <c r="A6657" i="6"/>
  <c r="A6658" i="6"/>
  <c r="A6659" i="6"/>
  <c r="A6660" i="6"/>
  <c r="A6661" i="6"/>
  <c r="A6662" i="6"/>
  <c r="A6663" i="6"/>
  <c r="A6664" i="6"/>
  <c r="A6665" i="6"/>
  <c r="A6666" i="6"/>
  <c r="A6667" i="6"/>
  <c r="A6668" i="6"/>
  <c r="A6669" i="6"/>
  <c r="A6670" i="6"/>
  <c r="A6671" i="6"/>
  <c r="A6672" i="6"/>
  <c r="A6673" i="6"/>
  <c r="A6674" i="6"/>
  <c r="A6675" i="6"/>
  <c r="A6676" i="6"/>
  <c r="A6677" i="6"/>
  <c r="A6678" i="6"/>
  <c r="A6679" i="6"/>
  <c r="A6680" i="6"/>
  <c r="A6681" i="6"/>
  <c r="A6682" i="6"/>
  <c r="A6683" i="6"/>
  <c r="A6684" i="6"/>
  <c r="A6685" i="6"/>
  <c r="A6686" i="6"/>
  <c r="A6687" i="6"/>
  <c r="A6688" i="6"/>
  <c r="A6689" i="6"/>
  <c r="A6690" i="6"/>
  <c r="A6691" i="6"/>
  <c r="A6692" i="6"/>
  <c r="A6693" i="6"/>
  <c r="A6694" i="6"/>
  <c r="A6695" i="6"/>
  <c r="A6696" i="6"/>
  <c r="A6697" i="6"/>
  <c r="A6698" i="6"/>
  <c r="A6699" i="6"/>
  <c r="A6700" i="6"/>
  <c r="A6701" i="6"/>
  <c r="A6702" i="6"/>
  <c r="A6703" i="6"/>
  <c r="A6704" i="6"/>
  <c r="A6705" i="6"/>
  <c r="A6706" i="6"/>
  <c r="A6707" i="6"/>
  <c r="A6708" i="6"/>
  <c r="A6709" i="6"/>
  <c r="A6710" i="6"/>
  <c r="A6711" i="6"/>
  <c r="A6712" i="6"/>
  <c r="A6713" i="6"/>
  <c r="A6714" i="6"/>
  <c r="A6715" i="6"/>
  <c r="A6716" i="6"/>
  <c r="A6717" i="6"/>
  <c r="A6718" i="6"/>
  <c r="A6719" i="6"/>
  <c r="A6720" i="6"/>
  <c r="A6721" i="6"/>
  <c r="A6722" i="6"/>
  <c r="A6723" i="6"/>
  <c r="A6724" i="6"/>
  <c r="A6725" i="6"/>
  <c r="A6726" i="6"/>
  <c r="A6727" i="6"/>
  <c r="A6728" i="6"/>
  <c r="A6729" i="6"/>
  <c r="A6730" i="6"/>
  <c r="A6731" i="6"/>
  <c r="A6732" i="6"/>
  <c r="A6733" i="6"/>
  <c r="A6734" i="6"/>
  <c r="A6735" i="6"/>
  <c r="A6736" i="6"/>
  <c r="A6737" i="6"/>
  <c r="A6738" i="6"/>
  <c r="A6739" i="6"/>
  <c r="A6740" i="6"/>
  <c r="A6741" i="6"/>
  <c r="A6742" i="6"/>
  <c r="A6743" i="6"/>
  <c r="A6744" i="6"/>
  <c r="A6745" i="6"/>
  <c r="A6746" i="6"/>
  <c r="A6747" i="6"/>
  <c r="A6748" i="6"/>
  <c r="A6749" i="6"/>
  <c r="A6750" i="6"/>
  <c r="A6751" i="6"/>
  <c r="A6752" i="6"/>
  <c r="A6753" i="6"/>
  <c r="A6754" i="6"/>
  <c r="A6755" i="6"/>
  <c r="A6756" i="6"/>
  <c r="A6757" i="6"/>
  <c r="A6758" i="6"/>
  <c r="A6759" i="6"/>
  <c r="A6760" i="6"/>
  <c r="A6761" i="6"/>
  <c r="A6762" i="6"/>
  <c r="A6763" i="6"/>
  <c r="A6764" i="6"/>
  <c r="A6765" i="6"/>
  <c r="A6766" i="6"/>
  <c r="A6767" i="6"/>
  <c r="A6768" i="6"/>
  <c r="A6769" i="6"/>
  <c r="A6770" i="6"/>
  <c r="A6771" i="6"/>
  <c r="A6772" i="6"/>
  <c r="A6773" i="6"/>
  <c r="A6774" i="6"/>
  <c r="A6775" i="6"/>
  <c r="A6776" i="6"/>
  <c r="A6777" i="6"/>
  <c r="A6778" i="6"/>
  <c r="A6779" i="6"/>
  <c r="A6780" i="6"/>
  <c r="A6781" i="6"/>
  <c r="A6782" i="6"/>
  <c r="A6783" i="6"/>
  <c r="A6784" i="6"/>
  <c r="A6785" i="6"/>
  <c r="A6786" i="6"/>
  <c r="A6787" i="6"/>
  <c r="A6788" i="6"/>
  <c r="A6789" i="6"/>
  <c r="A6790" i="6"/>
  <c r="A6791" i="6"/>
  <c r="A6792" i="6"/>
  <c r="A6793" i="6"/>
  <c r="A6794" i="6"/>
  <c r="A6795" i="6"/>
  <c r="A6796" i="6"/>
  <c r="A6797" i="6"/>
  <c r="A6798" i="6"/>
  <c r="A6799" i="6"/>
  <c r="A6800" i="6"/>
  <c r="A6801" i="6"/>
  <c r="A6802" i="6"/>
  <c r="A6803" i="6"/>
  <c r="A6804" i="6"/>
  <c r="A6805" i="6"/>
  <c r="A6806" i="6"/>
  <c r="A6807" i="6"/>
  <c r="A6808" i="6"/>
  <c r="A6809" i="6"/>
  <c r="A6810" i="6"/>
  <c r="A6811" i="6"/>
  <c r="A6812" i="6"/>
  <c r="A6813" i="6"/>
  <c r="A6814" i="6"/>
  <c r="A6815" i="6"/>
  <c r="A6816" i="6"/>
  <c r="A6817" i="6"/>
  <c r="A6818" i="6"/>
  <c r="A6819" i="6"/>
  <c r="A6820" i="6"/>
  <c r="A6821" i="6"/>
  <c r="A6822" i="6"/>
  <c r="A6823" i="6"/>
  <c r="A6824" i="6"/>
  <c r="A6825" i="6"/>
  <c r="A6826" i="6"/>
  <c r="A6827" i="6"/>
  <c r="A6828" i="6"/>
  <c r="A6829" i="6"/>
  <c r="A6830" i="6"/>
  <c r="A6831" i="6"/>
  <c r="A6832" i="6"/>
  <c r="A6833" i="6"/>
  <c r="A6834" i="6"/>
  <c r="A6835" i="6"/>
  <c r="A6836" i="6"/>
  <c r="A6837" i="6"/>
  <c r="A6838" i="6"/>
  <c r="A6839" i="6"/>
  <c r="A6840" i="6"/>
  <c r="A6841" i="6"/>
  <c r="A6842" i="6"/>
  <c r="A6843" i="6"/>
  <c r="A6844" i="6"/>
  <c r="A6845" i="6"/>
  <c r="A6846" i="6"/>
  <c r="A6847" i="6"/>
  <c r="A6848" i="6"/>
  <c r="A6849" i="6"/>
  <c r="A6850" i="6"/>
  <c r="A6851" i="6"/>
  <c r="A6852" i="6"/>
  <c r="A6853" i="6"/>
  <c r="A6854" i="6"/>
  <c r="A6855" i="6"/>
  <c r="A6856" i="6"/>
  <c r="A6857" i="6"/>
  <c r="A6858" i="6"/>
  <c r="A6859" i="6"/>
  <c r="A6860" i="6"/>
  <c r="A6861" i="6"/>
  <c r="A6862" i="6"/>
  <c r="A6863" i="6"/>
  <c r="A6864" i="6"/>
  <c r="A6865" i="6"/>
  <c r="A6866" i="6"/>
  <c r="A6867" i="6"/>
  <c r="A6868" i="6"/>
  <c r="A6869" i="6"/>
  <c r="A6870" i="6"/>
  <c r="A6871" i="6"/>
  <c r="A6872" i="6"/>
  <c r="A6873" i="6"/>
  <c r="A6874" i="6"/>
  <c r="A6875" i="6"/>
  <c r="A6876" i="6"/>
  <c r="A6877" i="6"/>
  <c r="A6878" i="6"/>
  <c r="A6879" i="6"/>
  <c r="A6880" i="6"/>
  <c r="A6881" i="6"/>
  <c r="A6882" i="6"/>
  <c r="A6883" i="6"/>
  <c r="A6884" i="6"/>
  <c r="A6885" i="6"/>
  <c r="A6886" i="6"/>
  <c r="A6887" i="6"/>
  <c r="A6888" i="6"/>
  <c r="A6889" i="6"/>
  <c r="A6890" i="6"/>
  <c r="A6891" i="6"/>
  <c r="A6892" i="6"/>
  <c r="A6893" i="6"/>
  <c r="A6894" i="6"/>
  <c r="A6895" i="6"/>
  <c r="A6896" i="6"/>
  <c r="A6897" i="6"/>
  <c r="A6898" i="6"/>
  <c r="A6899" i="6"/>
  <c r="A6900" i="6"/>
  <c r="A6901" i="6"/>
  <c r="A6902" i="6"/>
  <c r="A6903" i="6"/>
  <c r="A6904" i="6"/>
  <c r="A6905" i="6"/>
  <c r="A6906" i="6"/>
  <c r="A6907" i="6"/>
  <c r="A6908" i="6"/>
  <c r="A6909" i="6"/>
  <c r="A6910" i="6"/>
  <c r="A6911" i="6"/>
  <c r="A6912" i="6"/>
  <c r="A6913" i="6"/>
  <c r="A6914" i="6"/>
  <c r="A6915" i="6"/>
  <c r="A6916" i="6"/>
  <c r="A6917" i="6"/>
  <c r="A6918" i="6"/>
  <c r="A6919" i="6"/>
  <c r="A6920" i="6"/>
  <c r="A6921" i="6"/>
  <c r="A6922" i="6"/>
  <c r="A6923" i="6"/>
  <c r="A6924" i="6"/>
  <c r="A6925" i="6"/>
  <c r="A6926" i="6"/>
  <c r="A6927" i="6"/>
  <c r="A6928" i="6"/>
  <c r="A6929" i="6"/>
  <c r="A6930" i="6"/>
  <c r="A6931" i="6"/>
  <c r="A6932" i="6"/>
  <c r="A6933" i="6"/>
  <c r="A6934" i="6"/>
  <c r="A6935" i="6"/>
  <c r="A6936" i="6"/>
  <c r="A6937" i="6"/>
  <c r="A6938" i="6"/>
  <c r="A6939" i="6"/>
  <c r="A6940" i="6"/>
  <c r="A6941" i="6"/>
  <c r="A6942" i="6"/>
  <c r="A6943" i="6"/>
  <c r="A6944" i="6"/>
  <c r="A6945" i="6"/>
  <c r="A6946" i="6"/>
  <c r="A6947" i="6"/>
  <c r="A6948" i="6"/>
  <c r="A6949" i="6"/>
  <c r="A6950" i="6"/>
  <c r="A6951" i="6"/>
  <c r="A6952" i="6"/>
  <c r="A6953" i="6"/>
  <c r="A6954" i="6"/>
  <c r="A6955" i="6"/>
  <c r="A6956" i="6"/>
  <c r="A6957" i="6"/>
  <c r="A6958" i="6"/>
  <c r="A6959" i="6"/>
  <c r="A6960" i="6"/>
  <c r="A6961" i="6"/>
  <c r="A6962" i="6"/>
  <c r="A6963" i="6"/>
  <c r="A6964" i="6"/>
  <c r="A6965" i="6"/>
  <c r="A6966" i="6"/>
  <c r="A6967" i="6"/>
  <c r="A6968" i="6"/>
  <c r="A6969" i="6"/>
  <c r="A6970" i="6"/>
  <c r="A6971" i="6"/>
  <c r="A6972" i="6"/>
  <c r="A6973" i="6"/>
  <c r="A6974" i="6"/>
  <c r="A6975" i="6"/>
  <c r="A6976" i="6"/>
  <c r="A6977" i="6"/>
  <c r="A6978" i="6"/>
  <c r="A6979" i="6"/>
  <c r="A6980" i="6"/>
  <c r="A6981" i="6"/>
  <c r="A6982" i="6"/>
  <c r="A6983" i="6"/>
  <c r="A6984" i="6"/>
  <c r="A6985" i="6"/>
  <c r="A6986" i="6"/>
  <c r="A6987" i="6"/>
  <c r="A6988" i="6"/>
  <c r="A6989" i="6"/>
  <c r="A6990" i="6"/>
  <c r="A6991" i="6"/>
  <c r="A6992" i="6"/>
  <c r="A6993" i="6"/>
  <c r="A6994" i="6"/>
  <c r="A6995" i="6"/>
  <c r="A6996" i="6"/>
  <c r="A6997" i="6"/>
  <c r="A6998" i="6"/>
  <c r="A6999" i="6"/>
  <c r="A7000" i="6"/>
  <c r="A7001" i="6"/>
  <c r="A7002" i="6"/>
  <c r="A7003" i="6"/>
  <c r="A7004" i="6"/>
  <c r="A7005" i="6"/>
  <c r="A7006" i="6"/>
  <c r="A7007" i="6"/>
  <c r="A7008" i="6"/>
  <c r="A7009" i="6"/>
  <c r="A7010" i="6"/>
  <c r="A7011" i="6"/>
  <c r="A7012" i="6"/>
  <c r="A7013" i="6"/>
  <c r="A7014" i="6"/>
  <c r="A7015" i="6"/>
  <c r="A7016" i="6"/>
  <c r="A7017" i="6"/>
  <c r="A7018" i="6"/>
  <c r="A7019" i="6"/>
  <c r="A7020" i="6"/>
  <c r="A7021" i="6"/>
  <c r="A7022" i="6"/>
  <c r="A7023" i="6"/>
  <c r="A7024" i="6"/>
  <c r="A7025" i="6"/>
  <c r="A7026" i="6"/>
  <c r="A7027" i="6"/>
  <c r="A7028" i="6"/>
  <c r="A7029" i="6"/>
  <c r="A7030" i="6"/>
  <c r="A7031" i="6"/>
  <c r="A7032" i="6"/>
  <c r="A7033" i="6"/>
  <c r="A7034" i="6"/>
  <c r="A7035" i="6"/>
  <c r="A7036" i="6"/>
  <c r="A7037" i="6"/>
  <c r="A7038" i="6"/>
  <c r="A7039" i="6"/>
  <c r="A7040" i="6"/>
  <c r="A7041" i="6"/>
  <c r="A7042" i="6"/>
  <c r="A7043" i="6"/>
  <c r="A7044" i="6"/>
  <c r="A7045" i="6"/>
  <c r="A7046" i="6"/>
  <c r="A7047" i="6"/>
  <c r="A7048" i="6"/>
  <c r="A7049" i="6"/>
  <c r="A7050" i="6"/>
  <c r="A7051" i="6"/>
  <c r="A7052" i="6"/>
  <c r="A7053" i="6"/>
  <c r="A7054" i="6"/>
  <c r="A7055" i="6"/>
  <c r="A7056" i="6"/>
  <c r="A7057" i="6"/>
  <c r="A7058" i="6"/>
  <c r="A7059" i="6"/>
  <c r="A7060" i="6"/>
  <c r="A7061" i="6"/>
  <c r="A7062" i="6"/>
  <c r="A7063" i="6"/>
  <c r="A7064" i="6"/>
  <c r="A7065" i="6"/>
  <c r="A7066" i="6"/>
  <c r="A7067" i="6"/>
  <c r="A7068" i="6"/>
  <c r="A7069" i="6"/>
  <c r="A7070" i="6"/>
  <c r="A7071" i="6"/>
  <c r="A7072" i="6"/>
  <c r="A7073" i="6"/>
  <c r="A7074" i="6"/>
  <c r="A7075" i="6"/>
  <c r="A7076" i="6"/>
  <c r="A7077" i="6"/>
  <c r="A7078" i="6"/>
  <c r="A7079" i="6"/>
  <c r="A7080" i="6"/>
  <c r="A7081" i="6"/>
  <c r="A7082" i="6"/>
  <c r="A7083" i="6"/>
  <c r="A7084" i="6"/>
  <c r="A7085" i="6"/>
  <c r="A7086" i="6"/>
  <c r="A7087" i="6"/>
  <c r="A7088" i="6"/>
  <c r="A7089" i="6"/>
  <c r="A7090" i="6"/>
  <c r="A7091" i="6"/>
  <c r="A7092" i="6"/>
  <c r="A7093" i="6"/>
  <c r="A7094" i="6"/>
  <c r="A7095" i="6"/>
  <c r="A7096" i="6"/>
  <c r="A7097" i="6"/>
  <c r="A7098" i="6"/>
  <c r="A7099" i="6"/>
  <c r="A7100" i="6"/>
  <c r="A7101" i="6"/>
  <c r="A7102" i="6"/>
  <c r="A7103" i="6"/>
  <c r="A7104" i="6"/>
  <c r="A7105" i="6"/>
  <c r="A7106" i="6"/>
  <c r="A7107" i="6"/>
  <c r="A7108" i="6"/>
  <c r="A7109" i="6"/>
  <c r="A7110" i="6"/>
  <c r="A7111" i="6"/>
  <c r="A7112" i="6"/>
  <c r="A7113" i="6"/>
  <c r="A7114" i="6"/>
  <c r="A7115" i="6"/>
  <c r="A7116" i="6"/>
  <c r="A7117" i="6"/>
  <c r="A7118" i="6"/>
  <c r="A7119" i="6"/>
  <c r="A7120" i="6"/>
  <c r="A7121" i="6"/>
  <c r="A7122" i="6"/>
  <c r="A7123" i="6"/>
  <c r="A7124" i="6"/>
  <c r="A7125" i="6"/>
  <c r="A7126" i="6"/>
  <c r="A7127" i="6"/>
  <c r="A7128" i="6"/>
  <c r="A7129" i="6"/>
  <c r="A7130" i="6"/>
  <c r="A7131" i="6"/>
  <c r="A7132" i="6"/>
  <c r="A7133" i="6"/>
  <c r="A7134" i="6"/>
  <c r="A7135" i="6"/>
  <c r="A7136" i="6"/>
  <c r="A7137" i="6"/>
  <c r="A7138" i="6"/>
  <c r="A7139" i="6"/>
  <c r="A7140" i="6"/>
  <c r="A7141" i="6"/>
  <c r="A7142" i="6"/>
  <c r="A7143" i="6"/>
  <c r="A7144" i="6"/>
  <c r="A7145" i="6"/>
  <c r="A7146" i="6"/>
  <c r="A7147" i="6"/>
  <c r="A7148" i="6"/>
  <c r="A7149" i="6"/>
  <c r="A7150" i="6"/>
  <c r="A7151" i="6"/>
  <c r="A7152" i="6"/>
  <c r="A7153" i="6"/>
  <c r="A7154" i="6"/>
  <c r="A7155" i="6"/>
  <c r="A7156" i="6"/>
  <c r="A7157" i="6"/>
  <c r="A7158" i="6"/>
  <c r="A7159" i="6"/>
  <c r="A7160" i="6"/>
  <c r="A7161" i="6"/>
  <c r="A7162" i="6"/>
  <c r="A7163" i="6"/>
  <c r="A7164" i="6"/>
  <c r="A7165" i="6"/>
  <c r="A7166" i="6"/>
  <c r="A7167" i="6"/>
  <c r="A7168" i="6"/>
  <c r="A7169" i="6"/>
  <c r="A7170" i="6"/>
  <c r="A7171" i="6"/>
  <c r="A7172" i="6"/>
  <c r="A7173" i="6"/>
  <c r="A7174" i="6"/>
  <c r="A7175" i="6"/>
  <c r="A7176" i="6"/>
  <c r="A7177" i="6"/>
  <c r="A7178" i="6"/>
  <c r="A7179" i="6"/>
  <c r="A7180" i="6"/>
  <c r="A7181" i="6"/>
  <c r="A7182" i="6"/>
  <c r="A7183" i="6"/>
  <c r="A7184" i="6"/>
  <c r="A7185" i="6"/>
  <c r="A7186" i="6"/>
  <c r="A7187" i="6"/>
  <c r="A7188" i="6"/>
  <c r="A7189" i="6"/>
  <c r="A7190" i="6"/>
  <c r="A7191" i="6"/>
  <c r="A7192" i="6"/>
  <c r="A7193" i="6"/>
  <c r="A7194" i="6"/>
  <c r="A7195" i="6"/>
  <c r="A7196" i="6"/>
  <c r="A7197" i="6"/>
  <c r="A7198" i="6"/>
  <c r="A7199" i="6"/>
  <c r="A7200" i="6"/>
  <c r="A7201" i="6"/>
  <c r="A7202" i="6"/>
  <c r="A7203" i="6"/>
  <c r="A7204" i="6"/>
  <c r="A7205" i="6"/>
  <c r="A7206" i="6"/>
  <c r="A7207" i="6"/>
  <c r="A7208" i="6"/>
  <c r="A7209" i="6"/>
  <c r="A7210" i="6"/>
  <c r="A7211" i="6"/>
  <c r="A7212" i="6"/>
  <c r="A7213" i="6"/>
  <c r="A7214" i="6"/>
  <c r="A7215" i="6"/>
  <c r="A7216" i="6"/>
  <c r="A7217" i="6"/>
  <c r="A7218" i="6"/>
  <c r="A7219" i="6"/>
  <c r="A7220" i="6"/>
  <c r="A7221" i="6"/>
  <c r="A7222" i="6"/>
  <c r="A7223" i="6"/>
  <c r="A7224" i="6"/>
  <c r="A7225" i="6"/>
  <c r="A7226" i="6"/>
  <c r="A7227" i="6"/>
  <c r="A7228" i="6"/>
  <c r="A7229" i="6"/>
  <c r="A7230" i="6"/>
  <c r="A7231" i="6"/>
  <c r="A7232" i="6"/>
  <c r="A7233" i="6"/>
  <c r="A7234" i="6"/>
  <c r="A7235" i="6"/>
  <c r="A7236" i="6"/>
  <c r="A7237" i="6"/>
  <c r="A7238" i="6"/>
  <c r="A7239" i="6"/>
  <c r="A7240" i="6"/>
  <c r="A7241" i="6"/>
  <c r="A7242" i="6"/>
  <c r="A7243" i="6"/>
  <c r="A7244" i="6"/>
  <c r="A7245" i="6"/>
  <c r="A7246" i="6"/>
  <c r="A7247" i="6"/>
  <c r="A7248" i="6"/>
  <c r="A7249" i="6"/>
  <c r="A7250" i="6"/>
  <c r="A7251" i="6"/>
  <c r="A7252" i="6"/>
  <c r="A7253" i="6"/>
  <c r="A7254" i="6"/>
  <c r="A7255" i="6"/>
  <c r="A7256" i="6"/>
  <c r="A7257" i="6"/>
  <c r="A7258" i="6"/>
  <c r="A7259" i="6"/>
  <c r="A7260" i="6"/>
  <c r="A7261" i="6"/>
  <c r="A7262" i="6"/>
  <c r="A7263" i="6"/>
  <c r="A7264" i="6"/>
  <c r="A7265" i="6"/>
  <c r="A7266" i="6"/>
  <c r="A7267" i="6"/>
  <c r="A7268" i="6"/>
  <c r="A7269" i="6"/>
  <c r="A7270" i="6"/>
  <c r="A7271" i="6"/>
  <c r="A7272" i="6"/>
  <c r="A7273" i="6"/>
  <c r="A7274" i="6"/>
  <c r="A7275" i="6"/>
  <c r="A7276" i="6"/>
  <c r="A7277" i="6"/>
  <c r="A7278" i="6"/>
  <c r="A7279" i="6"/>
  <c r="A7280" i="6"/>
  <c r="A7281" i="6"/>
  <c r="A7282" i="6"/>
  <c r="A7283" i="6"/>
  <c r="A7284" i="6"/>
  <c r="A7285" i="6"/>
  <c r="A7286" i="6"/>
  <c r="A7287" i="6"/>
  <c r="A7288" i="6"/>
  <c r="A7289" i="6"/>
  <c r="A7290" i="6"/>
  <c r="A7291" i="6"/>
  <c r="A7292" i="6"/>
  <c r="A7293" i="6"/>
  <c r="A7294" i="6"/>
  <c r="A7295" i="6"/>
  <c r="A7296" i="6"/>
  <c r="A7297" i="6"/>
  <c r="A7298" i="6"/>
  <c r="A7299" i="6"/>
  <c r="A7300" i="6"/>
  <c r="A7301" i="6"/>
  <c r="A7302" i="6"/>
  <c r="A7303" i="6"/>
  <c r="A7304" i="6"/>
  <c r="A7305" i="6"/>
  <c r="A7306" i="6"/>
  <c r="A7307" i="6"/>
  <c r="A7308" i="6"/>
  <c r="A7309" i="6"/>
  <c r="A7310" i="6"/>
  <c r="A7311" i="6"/>
  <c r="A7312" i="6"/>
  <c r="A7313" i="6"/>
  <c r="A7314" i="6"/>
  <c r="A7315" i="6"/>
  <c r="A7316" i="6"/>
  <c r="A7317" i="6"/>
  <c r="A7318" i="6"/>
  <c r="A7319" i="6"/>
  <c r="A7320" i="6"/>
  <c r="A7321" i="6"/>
  <c r="A7322" i="6"/>
  <c r="A7323" i="6"/>
  <c r="A7324" i="6"/>
  <c r="A7325" i="6"/>
  <c r="A7326" i="6"/>
  <c r="A7327" i="6"/>
  <c r="A7328" i="6"/>
  <c r="A7329" i="6"/>
  <c r="A7330" i="6"/>
  <c r="A7331" i="6"/>
  <c r="A7332" i="6"/>
  <c r="A7333" i="6"/>
  <c r="A7334" i="6"/>
  <c r="A7335" i="6"/>
  <c r="A7336" i="6"/>
  <c r="A7337" i="6"/>
  <c r="A7338" i="6"/>
  <c r="A7339" i="6"/>
  <c r="A7340" i="6"/>
  <c r="A7341" i="6"/>
  <c r="A7342" i="6"/>
  <c r="A7343" i="6"/>
  <c r="A7344" i="6"/>
  <c r="A7345" i="6"/>
  <c r="A7346" i="6"/>
  <c r="A7347" i="6"/>
  <c r="A7348" i="6"/>
  <c r="A7349" i="6"/>
  <c r="A7350" i="6"/>
  <c r="A7351" i="6"/>
  <c r="A7352" i="6"/>
  <c r="A7353" i="6"/>
  <c r="A7354" i="6"/>
  <c r="A7355" i="6"/>
  <c r="A7356" i="6"/>
  <c r="A7357" i="6"/>
  <c r="A7358" i="6"/>
  <c r="A7359" i="6"/>
  <c r="A7360" i="6"/>
  <c r="A7361" i="6"/>
  <c r="A7362" i="6"/>
  <c r="A7363" i="6"/>
  <c r="A7364" i="6"/>
  <c r="A7365" i="6"/>
  <c r="A7366" i="6"/>
  <c r="A7367" i="6"/>
  <c r="A7368" i="6"/>
  <c r="A7369" i="6"/>
  <c r="A7370" i="6"/>
  <c r="A7371" i="6"/>
  <c r="A7372" i="6"/>
  <c r="A7373" i="6"/>
  <c r="A7374" i="6"/>
  <c r="A7375" i="6"/>
  <c r="A7376" i="6"/>
  <c r="A7377" i="6"/>
  <c r="A7378" i="6"/>
  <c r="A7379" i="6"/>
  <c r="A7380" i="6"/>
  <c r="A7381" i="6"/>
  <c r="A7382" i="6"/>
  <c r="A7383" i="6"/>
  <c r="A7384" i="6"/>
  <c r="A7385" i="6"/>
  <c r="A7386" i="6"/>
  <c r="A7387" i="6"/>
  <c r="A7388" i="6"/>
  <c r="A7389" i="6"/>
  <c r="A7390" i="6"/>
  <c r="A7391" i="6"/>
  <c r="A7392" i="6"/>
  <c r="A7393" i="6"/>
  <c r="A7394" i="6"/>
  <c r="A7395" i="6"/>
  <c r="A7396" i="6"/>
  <c r="A7397" i="6"/>
  <c r="A7398" i="6"/>
  <c r="A7399" i="6"/>
  <c r="A7400" i="6"/>
  <c r="A7401" i="6"/>
  <c r="A7402" i="6"/>
  <c r="A7403" i="6"/>
  <c r="A7404" i="6"/>
  <c r="A7405" i="6"/>
  <c r="A7406" i="6"/>
  <c r="A7407" i="6"/>
  <c r="A7408" i="6"/>
  <c r="A7409" i="6"/>
  <c r="A7410" i="6"/>
  <c r="A7411" i="6"/>
  <c r="A7412" i="6"/>
  <c r="A7413" i="6"/>
  <c r="A7414" i="6"/>
  <c r="A7415" i="6"/>
  <c r="A7416" i="6"/>
  <c r="A7417" i="6"/>
  <c r="A7418" i="6"/>
  <c r="A7419" i="6"/>
  <c r="A7420" i="6"/>
  <c r="A7421" i="6"/>
  <c r="A7422" i="6"/>
  <c r="A7423" i="6"/>
  <c r="A7424" i="6"/>
  <c r="A7425" i="6"/>
  <c r="A7426" i="6"/>
  <c r="A7427" i="6"/>
  <c r="A7428" i="6"/>
  <c r="A7429" i="6"/>
  <c r="A7430" i="6"/>
  <c r="A7431" i="6"/>
  <c r="A7432" i="6"/>
  <c r="A7433" i="6"/>
  <c r="A7434" i="6"/>
  <c r="A7435" i="6"/>
  <c r="A7436" i="6"/>
  <c r="A7437" i="6"/>
  <c r="A7438" i="6"/>
  <c r="A7439" i="6"/>
  <c r="A7440" i="6"/>
  <c r="A7441" i="6"/>
  <c r="A7442" i="6"/>
  <c r="A7443" i="6"/>
  <c r="A7444" i="6"/>
  <c r="A7445" i="6"/>
  <c r="A7446" i="6"/>
  <c r="A7447" i="6"/>
  <c r="A7448" i="6"/>
  <c r="A7449" i="6"/>
  <c r="A7450" i="6"/>
  <c r="A7451" i="6"/>
  <c r="A7452" i="6"/>
  <c r="A4" i="6"/>
  <c r="A6229" i="5"/>
  <c r="A6230" i="5"/>
  <c r="A6227" i="5"/>
  <c r="A6228" i="5"/>
  <c r="A6218" i="5"/>
  <c r="A6219" i="5"/>
  <c r="A6220" i="5"/>
  <c r="A6221" i="5"/>
  <c r="A6222" i="5"/>
  <c r="A6223" i="5"/>
  <c r="A6224" i="5"/>
  <c r="A6225" i="5"/>
  <c r="A6226"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4" i="5"/>
  <c r="W25" i="3"/>
  <c r="W23" i="3"/>
  <c r="W63" i="3"/>
  <c r="W46" i="3"/>
  <c r="W79" i="3"/>
  <c r="W64" i="3"/>
  <c r="W15" i="3"/>
  <c r="W60" i="3"/>
  <c r="W87" i="3"/>
  <c r="W19" i="3"/>
  <c r="W27" i="3"/>
  <c r="W52" i="3"/>
  <c r="W91" i="3"/>
  <c r="W4" i="3"/>
  <c r="W53" i="3"/>
  <c r="W37" i="3"/>
  <c r="W36" i="3"/>
  <c r="W3" i="3"/>
  <c r="W18" i="3"/>
  <c r="W99" i="3"/>
  <c r="W11" i="3"/>
  <c r="W41" i="3"/>
  <c r="W38" i="3"/>
  <c r="W76" i="3"/>
  <c r="W51" i="3"/>
  <c r="W61" i="3"/>
  <c r="W80" i="3"/>
  <c r="W65" i="3"/>
  <c r="W14" i="3"/>
  <c r="W77" i="3"/>
  <c r="W69" i="3"/>
  <c r="W5" i="3"/>
  <c r="W33" i="3"/>
  <c r="W100" i="3"/>
  <c r="W12" i="3"/>
  <c r="W47" i="3"/>
  <c r="W58" i="3"/>
  <c r="W88" i="3"/>
  <c r="W83" i="3"/>
  <c r="W26" i="3"/>
  <c r="W39" i="3"/>
  <c r="W54" i="3"/>
  <c r="W78" i="3"/>
  <c r="W96" i="3"/>
  <c r="W42" i="3"/>
  <c r="W48" i="3"/>
  <c r="W59" i="3"/>
  <c r="W97" i="3"/>
  <c r="W13" i="3"/>
  <c r="W84" i="3"/>
  <c r="W98" i="3"/>
  <c r="W32" i="3"/>
  <c r="W17" i="3"/>
  <c r="W85" i="3"/>
  <c r="W66" i="3"/>
  <c r="W92" i="3"/>
  <c r="W89" i="3"/>
  <c r="W81" i="3"/>
  <c r="W29" i="3"/>
  <c r="W95" i="3"/>
  <c r="W70" i="3"/>
  <c r="W67" i="3"/>
  <c r="W16" i="3"/>
  <c r="W44" i="3"/>
  <c r="W86" i="3"/>
  <c r="W24" i="3"/>
  <c r="W71" i="3"/>
  <c r="W62" i="3"/>
  <c r="W40" i="3"/>
  <c r="W50" i="3"/>
  <c r="W56" i="3"/>
  <c r="W72" i="3"/>
  <c r="W30" i="3"/>
  <c r="W6" i="3"/>
  <c r="W7" i="3"/>
  <c r="W28" i="3"/>
  <c r="W20" i="3"/>
  <c r="W93" i="3"/>
  <c r="W34" i="3"/>
  <c r="W94" i="3"/>
  <c r="W73" i="3"/>
  <c r="W21" i="3"/>
  <c r="W35" i="3"/>
  <c r="W10" i="3"/>
  <c r="W82" i="3"/>
  <c r="W49" i="3"/>
  <c r="W22" i="3"/>
  <c r="W74" i="3"/>
  <c r="W68" i="3"/>
  <c r="W55" i="3"/>
  <c r="W90" i="3"/>
  <c r="W45" i="3"/>
  <c r="W101" i="3"/>
  <c r="W102" i="3"/>
  <c r="W31" i="3"/>
  <c r="W43" i="3"/>
  <c r="W9" i="3"/>
  <c r="W57" i="3"/>
  <c r="W8" i="3"/>
  <c r="W75" i="3"/>
  <c r="W114" i="3"/>
  <c r="W115" i="3"/>
  <c r="W128" i="3"/>
  <c r="W147" i="3"/>
  <c r="W129" i="3"/>
  <c r="W148" i="3"/>
  <c r="W130" i="3"/>
  <c r="W168" i="3"/>
  <c r="W142" i="3"/>
  <c r="W149" i="3"/>
  <c r="W116" i="3"/>
  <c r="W169" i="3"/>
  <c r="W117" i="3"/>
  <c r="W118" i="3"/>
  <c r="W143" i="3"/>
  <c r="W197" i="3"/>
  <c r="W119" i="3"/>
  <c r="W150" i="3"/>
  <c r="W174" i="3"/>
  <c r="W109" i="3"/>
  <c r="W175" i="3"/>
  <c r="W144" i="3"/>
  <c r="W103" i="3"/>
  <c r="W123" i="3"/>
  <c r="W110" i="3"/>
  <c r="W111" i="3"/>
  <c r="W145" i="3"/>
  <c r="W151" i="3"/>
  <c r="W124" i="3"/>
  <c r="W125" i="3"/>
  <c r="W178" i="3"/>
  <c r="W170" i="3"/>
  <c r="W131" i="3"/>
  <c r="W171" i="3"/>
  <c r="W179" i="3"/>
  <c r="W198" i="3"/>
  <c r="W180" i="3"/>
  <c r="W104" i="3"/>
  <c r="W112" i="3"/>
  <c r="W132" i="3"/>
  <c r="W181" i="3"/>
  <c r="W196" i="3"/>
  <c r="W146" i="3"/>
  <c r="W152" i="3"/>
  <c r="W182" i="3"/>
  <c r="W133" i="3"/>
  <c r="W199" i="3"/>
  <c r="W153" i="3"/>
  <c r="W105" i="3"/>
  <c r="W134" i="3"/>
  <c r="W135" i="3"/>
  <c r="W154" i="3"/>
  <c r="W155" i="3"/>
  <c r="W156" i="3"/>
  <c r="W126" i="3"/>
  <c r="W106" i="3"/>
  <c r="W157" i="3"/>
  <c r="W172" i="3"/>
  <c r="W183" i="3"/>
  <c r="W127" i="3"/>
  <c r="W159" i="3"/>
  <c r="W185" i="3"/>
  <c r="W161" i="3"/>
  <c r="W162" i="3"/>
  <c r="W188" i="3"/>
  <c r="W136" i="3"/>
  <c r="W158" i="3"/>
  <c r="W173" i="3"/>
  <c r="W160" i="3"/>
  <c r="W137" i="3"/>
  <c r="W166" i="3"/>
  <c r="W176" i="3"/>
  <c r="W177" i="3"/>
  <c r="W163" i="3"/>
  <c r="W189" i="3"/>
  <c r="W107" i="3"/>
  <c r="W120" i="3"/>
  <c r="W138" i="3"/>
  <c r="W190" i="3"/>
  <c r="W184" i="3"/>
  <c r="W191" i="3"/>
  <c r="W186" i="3"/>
  <c r="W187" i="3"/>
  <c r="W200" i="3"/>
  <c r="W167" i="3"/>
  <c r="W192" i="3"/>
  <c r="W108" i="3"/>
  <c r="W193" i="3"/>
  <c r="W201" i="3"/>
  <c r="W194" i="3"/>
  <c r="W141" i="3"/>
  <c r="W113" i="3"/>
  <c r="W139" i="3"/>
  <c r="W121" i="3"/>
  <c r="W122" i="3"/>
  <c r="W140" i="3"/>
  <c r="W164" i="3"/>
  <c r="W195" i="3"/>
  <c r="W165"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M23" i="3"/>
  <c r="M63" i="3"/>
  <c r="M46" i="3"/>
  <c r="M79" i="3"/>
  <c r="M64" i="3"/>
  <c r="M15" i="3"/>
  <c r="M60" i="3"/>
  <c r="M87" i="3"/>
  <c r="M19" i="3"/>
  <c r="M27" i="3"/>
  <c r="M52" i="3"/>
  <c r="M91" i="3"/>
  <c r="M4" i="3"/>
  <c r="M53" i="3"/>
  <c r="M37" i="3"/>
  <c r="M36" i="3"/>
  <c r="M3" i="3"/>
  <c r="M18" i="3"/>
  <c r="M99" i="3"/>
  <c r="M11" i="3"/>
  <c r="M41" i="3"/>
  <c r="M38" i="3"/>
  <c r="M76" i="3"/>
  <c r="M51" i="3"/>
  <c r="M61" i="3"/>
  <c r="M80" i="3"/>
  <c r="M65" i="3"/>
  <c r="M14" i="3"/>
  <c r="M77" i="3"/>
  <c r="M69" i="3"/>
  <c r="M5" i="3"/>
  <c r="M33" i="3"/>
  <c r="M100" i="3"/>
  <c r="M12" i="3"/>
  <c r="M47" i="3"/>
  <c r="M58" i="3"/>
  <c r="M88" i="3"/>
  <c r="M83" i="3"/>
  <c r="M26" i="3"/>
  <c r="M39" i="3"/>
  <c r="M54" i="3"/>
  <c r="M78" i="3"/>
  <c r="M96" i="3"/>
  <c r="M42" i="3"/>
  <c r="M48" i="3"/>
  <c r="M59" i="3"/>
  <c r="M97" i="3"/>
  <c r="M13" i="3"/>
  <c r="M84" i="3"/>
  <c r="M98" i="3"/>
  <c r="M32" i="3"/>
  <c r="M17" i="3"/>
  <c r="M85" i="3"/>
  <c r="M66" i="3"/>
  <c r="M92" i="3"/>
  <c r="M89" i="3"/>
  <c r="M81" i="3"/>
  <c r="M29" i="3"/>
  <c r="M95" i="3"/>
  <c r="M70" i="3"/>
  <c r="M67" i="3"/>
  <c r="M16" i="3"/>
  <c r="M44" i="3"/>
  <c r="M86" i="3"/>
  <c r="M24" i="3"/>
  <c r="M71" i="3"/>
  <c r="M62" i="3"/>
  <c r="M40" i="3"/>
  <c r="M50" i="3"/>
  <c r="M56" i="3"/>
  <c r="M72" i="3"/>
  <c r="M30" i="3"/>
  <c r="M6" i="3"/>
  <c r="M7" i="3"/>
  <c r="M28" i="3"/>
  <c r="M20" i="3"/>
  <c r="M93" i="3"/>
  <c r="M34" i="3"/>
  <c r="M94" i="3"/>
  <c r="M73" i="3"/>
  <c r="M21" i="3"/>
  <c r="M35" i="3"/>
  <c r="M10" i="3"/>
  <c r="M82" i="3"/>
  <c r="M49" i="3"/>
  <c r="M22" i="3"/>
  <c r="M74" i="3"/>
  <c r="M68" i="3"/>
  <c r="M55" i="3"/>
  <c r="M90" i="3"/>
  <c r="M45" i="3"/>
  <c r="M101" i="3"/>
  <c r="M102" i="3"/>
  <c r="M31" i="3"/>
  <c r="M43" i="3"/>
  <c r="M9" i="3"/>
  <c r="M57" i="3"/>
  <c r="M8" i="3"/>
  <c r="M75" i="3"/>
  <c r="M114" i="3"/>
  <c r="M115" i="3"/>
  <c r="M128" i="3"/>
  <c r="M147" i="3"/>
  <c r="M129" i="3"/>
  <c r="M148" i="3"/>
  <c r="M130" i="3"/>
  <c r="M168" i="3"/>
  <c r="M142" i="3"/>
  <c r="M149" i="3"/>
  <c r="M116" i="3"/>
  <c r="M169" i="3"/>
  <c r="M117" i="3"/>
  <c r="M118" i="3"/>
  <c r="M143" i="3"/>
  <c r="M197" i="3"/>
  <c r="M119" i="3"/>
  <c r="M150" i="3"/>
  <c r="M174" i="3"/>
  <c r="M109" i="3"/>
  <c r="M175" i="3"/>
  <c r="M144" i="3"/>
  <c r="M103" i="3"/>
  <c r="M123" i="3"/>
  <c r="M110" i="3"/>
  <c r="M111" i="3"/>
  <c r="M145" i="3"/>
  <c r="M151" i="3"/>
  <c r="M124" i="3"/>
  <c r="M125" i="3"/>
  <c r="M178" i="3"/>
  <c r="M170" i="3"/>
  <c r="M131" i="3"/>
  <c r="M171" i="3"/>
  <c r="M179" i="3"/>
  <c r="M198" i="3"/>
  <c r="M180" i="3"/>
  <c r="M104" i="3"/>
  <c r="M112" i="3"/>
  <c r="M132" i="3"/>
  <c r="M181" i="3"/>
  <c r="M196" i="3"/>
  <c r="M146" i="3"/>
  <c r="M152" i="3"/>
  <c r="M182" i="3"/>
  <c r="M133" i="3"/>
  <c r="M199" i="3"/>
  <c r="M153" i="3"/>
  <c r="M105" i="3"/>
  <c r="M134" i="3"/>
  <c r="M135" i="3"/>
  <c r="M154" i="3"/>
  <c r="M155" i="3"/>
  <c r="M156" i="3"/>
  <c r="M126" i="3"/>
  <c r="M106" i="3"/>
  <c r="M157" i="3"/>
  <c r="M172" i="3"/>
  <c r="M183" i="3"/>
  <c r="M127" i="3"/>
  <c r="M159" i="3"/>
  <c r="M185" i="3"/>
  <c r="M161" i="3"/>
  <c r="M162" i="3"/>
  <c r="M188" i="3"/>
  <c r="M136" i="3"/>
  <c r="M158" i="3"/>
  <c r="M173" i="3"/>
  <c r="M160" i="3"/>
  <c r="M137" i="3"/>
  <c r="M166" i="3"/>
  <c r="M176" i="3"/>
  <c r="M177" i="3"/>
  <c r="M163" i="3"/>
  <c r="M189" i="3"/>
  <c r="M107" i="3"/>
  <c r="M120" i="3"/>
  <c r="M138" i="3"/>
  <c r="M190" i="3"/>
  <c r="M184" i="3"/>
  <c r="M191" i="3"/>
  <c r="M186" i="3"/>
  <c r="M187" i="3"/>
  <c r="M200" i="3"/>
  <c r="M167" i="3"/>
  <c r="M192" i="3"/>
  <c r="M108" i="3"/>
  <c r="M193" i="3"/>
  <c r="M201" i="3"/>
  <c r="M194" i="3"/>
  <c r="M141" i="3"/>
  <c r="M113" i="3"/>
  <c r="M139" i="3"/>
  <c r="M121" i="3"/>
  <c r="M122" i="3"/>
  <c r="M140" i="3"/>
  <c r="M164" i="3"/>
  <c r="M195" i="3"/>
  <c r="M165"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5" i="3"/>
  <c r="M6" i="4"/>
  <c r="N6" i="4"/>
  <c r="M7" i="4"/>
  <c r="N7" i="4"/>
  <c r="M8" i="4"/>
  <c r="N8" i="4"/>
  <c r="M9" i="4"/>
  <c r="N9" i="4"/>
  <c r="M10" i="4"/>
  <c r="N10" i="4"/>
  <c r="M11" i="4"/>
  <c r="N11" i="4"/>
  <c r="M12" i="4"/>
  <c r="N12" i="4"/>
  <c r="M13" i="4"/>
  <c r="N13" i="4"/>
  <c r="M14" i="4"/>
  <c r="N14" i="4"/>
  <c r="M15" i="4"/>
  <c r="N15" i="4"/>
  <c r="M16" i="4"/>
  <c r="N16" i="4"/>
  <c r="M17" i="4"/>
  <c r="N17" i="4"/>
  <c r="M18" i="4"/>
  <c r="N18" i="4"/>
  <c r="M19" i="4"/>
  <c r="N19" i="4"/>
  <c r="M20" i="4"/>
  <c r="N20" i="4"/>
  <c r="M21" i="4"/>
  <c r="N21" i="4"/>
  <c r="M22" i="4"/>
  <c r="N22" i="4"/>
  <c r="M23" i="4"/>
  <c r="N23" i="4"/>
  <c r="M24" i="4"/>
  <c r="N24" i="4"/>
  <c r="N5" i="4"/>
  <c r="N4" i="4"/>
  <c r="M5" i="4"/>
  <c r="M4" i="4"/>
  <c r="AC25" i="3"/>
  <c r="AC23" i="3"/>
  <c r="AC63" i="3"/>
  <c r="AC46" i="3"/>
  <c r="AC79" i="3"/>
  <c r="AC64" i="3"/>
  <c r="AC15" i="3"/>
  <c r="AC60" i="3"/>
  <c r="AC87" i="3"/>
  <c r="AC19" i="3"/>
  <c r="AC27" i="3"/>
  <c r="AC52" i="3"/>
  <c r="AC91" i="3"/>
  <c r="AC4" i="3"/>
  <c r="AC53" i="3"/>
  <c r="AC37" i="3"/>
  <c r="AC36" i="3"/>
  <c r="AC3" i="3"/>
  <c r="AC18" i="3"/>
  <c r="AC99" i="3"/>
  <c r="AC11" i="3"/>
  <c r="AC41" i="3"/>
  <c r="AC38" i="3"/>
  <c r="AC76" i="3"/>
  <c r="AC51" i="3"/>
  <c r="AC61" i="3"/>
  <c r="AC80" i="3"/>
  <c r="AC65" i="3"/>
  <c r="AC14" i="3"/>
  <c r="AC77" i="3"/>
  <c r="AC69" i="3"/>
  <c r="AC5" i="3"/>
  <c r="AC33" i="3"/>
  <c r="AC100" i="3"/>
  <c r="AC12" i="3"/>
  <c r="AC47" i="3"/>
  <c r="AC58" i="3"/>
  <c r="AC88" i="3"/>
  <c r="AC83" i="3"/>
  <c r="AC26" i="3"/>
  <c r="AC39" i="3"/>
  <c r="AC54" i="3"/>
  <c r="AC78" i="3"/>
  <c r="AC96" i="3"/>
  <c r="AC42" i="3"/>
  <c r="AC48" i="3"/>
  <c r="AC59" i="3"/>
  <c r="AC97" i="3"/>
  <c r="AC13" i="3"/>
  <c r="AC84" i="3"/>
  <c r="AC98" i="3"/>
  <c r="AC32" i="3"/>
  <c r="AC17" i="3"/>
  <c r="AC85" i="3"/>
  <c r="AC66" i="3"/>
  <c r="AC92" i="3"/>
  <c r="AC89" i="3"/>
  <c r="AC81" i="3"/>
  <c r="AC29" i="3"/>
  <c r="AC95" i="3"/>
  <c r="AC70" i="3"/>
  <c r="AC67" i="3"/>
  <c r="AC16" i="3"/>
  <c r="AC44" i="3"/>
  <c r="AC86" i="3"/>
  <c r="AC24" i="3"/>
  <c r="AC71" i="3"/>
  <c r="AC62" i="3"/>
  <c r="AC40" i="3"/>
  <c r="AC50" i="3"/>
  <c r="AC56" i="3"/>
  <c r="AC72" i="3"/>
  <c r="AC30" i="3"/>
  <c r="AC6" i="3"/>
  <c r="AC7" i="3"/>
  <c r="AC28" i="3"/>
  <c r="AC20" i="3"/>
  <c r="AC93" i="3"/>
  <c r="AC34" i="3"/>
  <c r="AC94" i="3"/>
  <c r="AC73" i="3"/>
  <c r="AC21" i="3"/>
  <c r="AC35" i="3"/>
  <c r="AC10" i="3"/>
  <c r="AC82" i="3"/>
  <c r="AC49" i="3"/>
  <c r="AC22" i="3"/>
  <c r="AC74" i="3"/>
  <c r="AC68" i="3"/>
  <c r="AC55" i="3"/>
  <c r="AC90" i="3"/>
  <c r="AC45" i="3"/>
  <c r="AC101" i="3"/>
  <c r="AC102" i="3"/>
  <c r="AC31" i="3"/>
  <c r="AC43" i="3"/>
  <c r="AC9" i="3"/>
  <c r="AC57" i="3"/>
  <c r="AC8" i="3"/>
  <c r="AC75" i="3"/>
  <c r="AC114" i="3"/>
  <c r="AC115" i="3"/>
  <c r="AC128" i="3"/>
  <c r="AC147" i="3"/>
  <c r="AC129" i="3"/>
  <c r="AC148" i="3"/>
  <c r="AC130" i="3"/>
  <c r="AC168" i="3"/>
  <c r="AC142" i="3"/>
  <c r="AC149" i="3"/>
  <c r="AC116" i="3"/>
  <c r="AC169" i="3"/>
  <c r="AC117" i="3"/>
  <c r="AC118" i="3"/>
  <c r="AC143" i="3"/>
  <c r="AC197" i="3"/>
  <c r="AC119" i="3"/>
  <c r="AC150" i="3"/>
  <c r="AC174" i="3"/>
  <c r="AC109" i="3"/>
  <c r="AC175" i="3"/>
  <c r="AC144" i="3"/>
  <c r="AC103" i="3"/>
  <c r="AC123" i="3"/>
  <c r="AC110" i="3"/>
  <c r="AC111" i="3"/>
  <c r="AC145" i="3"/>
  <c r="AC151" i="3"/>
  <c r="AC124" i="3"/>
  <c r="AC125" i="3"/>
  <c r="AC178" i="3"/>
  <c r="AC170" i="3"/>
  <c r="AC131" i="3"/>
  <c r="AC171" i="3"/>
  <c r="AC179" i="3"/>
  <c r="AC198" i="3"/>
  <c r="AC180" i="3"/>
  <c r="AC104" i="3"/>
  <c r="AC112" i="3"/>
  <c r="AC132" i="3"/>
  <c r="AC181" i="3"/>
  <c r="AC196" i="3"/>
  <c r="AC146" i="3"/>
  <c r="AC152" i="3"/>
  <c r="AC182" i="3"/>
  <c r="AC133" i="3"/>
  <c r="AC199" i="3"/>
  <c r="AC153" i="3"/>
  <c r="AC105" i="3"/>
  <c r="AC134" i="3"/>
  <c r="AC135" i="3"/>
  <c r="AC154" i="3"/>
  <c r="AC155" i="3"/>
  <c r="AC156" i="3"/>
  <c r="AC126" i="3"/>
  <c r="AC106" i="3"/>
  <c r="AC157" i="3"/>
  <c r="AC172" i="3"/>
  <c r="AC183" i="3"/>
  <c r="AC127" i="3"/>
  <c r="AC159" i="3"/>
  <c r="AC185" i="3"/>
  <c r="AC161" i="3"/>
  <c r="AC162" i="3"/>
  <c r="AC188" i="3"/>
  <c r="AC136" i="3"/>
  <c r="AC158" i="3"/>
  <c r="AC173" i="3"/>
  <c r="AC160" i="3"/>
  <c r="AC137" i="3"/>
  <c r="AC166" i="3"/>
  <c r="AC176" i="3"/>
  <c r="AC177" i="3"/>
  <c r="AC163" i="3"/>
  <c r="AC189" i="3"/>
  <c r="AC107" i="3"/>
  <c r="AC120" i="3"/>
  <c r="AC138" i="3"/>
  <c r="AC190" i="3"/>
  <c r="AC184" i="3"/>
  <c r="AC191" i="3"/>
  <c r="AC186" i="3"/>
  <c r="AC187" i="3"/>
  <c r="AC200" i="3"/>
  <c r="AC167" i="3"/>
  <c r="AC192" i="3"/>
  <c r="AC108" i="3"/>
  <c r="AC193" i="3"/>
  <c r="AC201" i="3"/>
  <c r="AC194" i="3"/>
  <c r="AC141" i="3"/>
  <c r="AC113" i="3"/>
  <c r="AC139" i="3"/>
  <c r="AC121" i="3"/>
  <c r="AC122" i="3"/>
  <c r="AC140" i="3"/>
  <c r="AC164" i="3"/>
  <c r="AC195" i="3"/>
  <c r="AC165"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B25" i="3"/>
  <c r="AB23" i="3"/>
  <c r="AB63" i="3"/>
  <c r="AB46" i="3"/>
  <c r="AB79" i="3"/>
  <c r="AB64" i="3"/>
  <c r="AB15" i="3"/>
  <c r="AB60" i="3"/>
  <c r="AB87" i="3"/>
  <c r="AB19" i="3"/>
  <c r="AB27" i="3"/>
  <c r="AB52" i="3"/>
  <c r="AB91" i="3"/>
  <c r="AB4" i="3"/>
  <c r="AB53" i="3"/>
  <c r="AB37" i="3"/>
  <c r="AB36" i="3"/>
  <c r="AB3" i="3"/>
  <c r="AB18" i="3"/>
  <c r="AB99" i="3"/>
  <c r="AB11" i="3"/>
  <c r="AB41" i="3"/>
  <c r="AB38" i="3"/>
  <c r="AB76" i="3"/>
  <c r="AB51" i="3"/>
  <c r="AB61" i="3"/>
  <c r="AB80" i="3"/>
  <c r="AB65" i="3"/>
  <c r="AB14" i="3"/>
  <c r="AB77" i="3"/>
  <c r="AB69" i="3"/>
  <c r="AB5" i="3"/>
  <c r="AB33" i="3"/>
  <c r="AB100" i="3"/>
  <c r="AB12" i="3"/>
  <c r="AB47" i="3"/>
  <c r="AB58" i="3"/>
  <c r="AB88" i="3"/>
  <c r="AB83" i="3"/>
  <c r="AB26" i="3"/>
  <c r="AB39" i="3"/>
  <c r="AB54" i="3"/>
  <c r="AB78" i="3"/>
  <c r="AB96" i="3"/>
  <c r="AB42" i="3"/>
  <c r="AB48" i="3"/>
  <c r="AB59" i="3"/>
  <c r="AB97" i="3"/>
  <c r="AB13" i="3"/>
  <c r="AB84" i="3"/>
  <c r="AB98" i="3"/>
  <c r="AB32" i="3"/>
  <c r="AB17" i="3"/>
  <c r="AB85" i="3"/>
  <c r="AB66" i="3"/>
  <c r="AB92" i="3"/>
  <c r="AB89" i="3"/>
  <c r="AB81" i="3"/>
  <c r="AB29" i="3"/>
  <c r="AB95" i="3"/>
  <c r="AB70" i="3"/>
  <c r="AB67" i="3"/>
  <c r="AB16" i="3"/>
  <c r="AB44" i="3"/>
  <c r="AB86" i="3"/>
  <c r="AB24" i="3"/>
  <c r="AB71" i="3"/>
  <c r="AB62" i="3"/>
  <c r="AB40" i="3"/>
  <c r="AB50" i="3"/>
  <c r="AB56" i="3"/>
  <c r="AB72" i="3"/>
  <c r="AB30" i="3"/>
  <c r="AB6" i="3"/>
  <c r="AB7" i="3"/>
  <c r="AB28" i="3"/>
  <c r="AB20" i="3"/>
  <c r="AB93" i="3"/>
  <c r="AB34" i="3"/>
  <c r="AB94" i="3"/>
  <c r="AB73" i="3"/>
  <c r="AB21" i="3"/>
  <c r="AB35" i="3"/>
  <c r="AB10" i="3"/>
  <c r="AB82" i="3"/>
  <c r="AB49" i="3"/>
  <c r="AB22" i="3"/>
  <c r="AB74" i="3"/>
  <c r="AB68" i="3"/>
  <c r="AB55" i="3"/>
  <c r="AB90" i="3"/>
  <c r="AB45" i="3"/>
  <c r="AB101" i="3"/>
  <c r="AB102" i="3"/>
  <c r="AB31" i="3"/>
  <c r="AB43" i="3"/>
  <c r="AB9" i="3"/>
  <c r="AB57" i="3"/>
  <c r="AB8" i="3"/>
  <c r="AB75" i="3"/>
  <c r="AB114" i="3"/>
  <c r="AB115" i="3"/>
  <c r="AB128" i="3"/>
  <c r="AB147" i="3"/>
  <c r="AB129" i="3"/>
  <c r="AB148" i="3"/>
  <c r="AB130" i="3"/>
  <c r="AB168" i="3"/>
  <c r="AB142" i="3"/>
  <c r="AB149" i="3"/>
  <c r="AB116" i="3"/>
  <c r="AB169" i="3"/>
  <c r="AB117" i="3"/>
  <c r="AB118" i="3"/>
  <c r="AB143" i="3"/>
  <c r="AB197" i="3"/>
  <c r="AB119" i="3"/>
  <c r="AB150" i="3"/>
  <c r="AB174" i="3"/>
  <c r="AB109" i="3"/>
  <c r="AB175" i="3"/>
  <c r="AB144" i="3"/>
  <c r="AB103" i="3"/>
  <c r="AB123" i="3"/>
  <c r="AB110" i="3"/>
  <c r="AB111" i="3"/>
  <c r="AB145" i="3"/>
  <c r="AB151" i="3"/>
  <c r="AB124" i="3"/>
  <c r="AB125" i="3"/>
  <c r="AB178" i="3"/>
  <c r="AB170" i="3"/>
  <c r="AB131" i="3"/>
  <c r="AB171" i="3"/>
  <c r="AB179" i="3"/>
  <c r="AB198" i="3"/>
  <c r="AB180" i="3"/>
  <c r="AB104" i="3"/>
  <c r="AB112" i="3"/>
  <c r="AB132" i="3"/>
  <c r="AB181" i="3"/>
  <c r="AB196" i="3"/>
  <c r="AB146" i="3"/>
  <c r="AB152" i="3"/>
  <c r="AB182" i="3"/>
  <c r="AB133" i="3"/>
  <c r="AB199" i="3"/>
  <c r="AB153" i="3"/>
  <c r="AB105" i="3"/>
  <c r="AB134" i="3"/>
  <c r="AB135" i="3"/>
  <c r="AB154" i="3"/>
  <c r="AB155" i="3"/>
  <c r="AB156" i="3"/>
  <c r="AB126" i="3"/>
  <c r="AB106" i="3"/>
  <c r="AB157" i="3"/>
  <c r="AB172" i="3"/>
  <c r="AB183" i="3"/>
  <c r="AB127" i="3"/>
  <c r="AB159" i="3"/>
  <c r="AB185" i="3"/>
  <c r="AB161" i="3"/>
  <c r="AB162" i="3"/>
  <c r="AB188" i="3"/>
  <c r="AB136" i="3"/>
  <c r="AB158" i="3"/>
  <c r="AB173" i="3"/>
  <c r="AB160" i="3"/>
  <c r="AB137" i="3"/>
  <c r="AB166" i="3"/>
  <c r="AB176" i="3"/>
  <c r="AB177" i="3"/>
  <c r="AB163" i="3"/>
  <c r="AB189" i="3"/>
  <c r="AB107" i="3"/>
  <c r="AB120" i="3"/>
  <c r="AB138" i="3"/>
  <c r="AB190" i="3"/>
  <c r="AB184" i="3"/>
  <c r="AB191" i="3"/>
  <c r="AB186" i="3"/>
  <c r="AB187" i="3"/>
  <c r="AB200" i="3"/>
  <c r="AB167" i="3"/>
  <c r="AB192" i="3"/>
  <c r="AB108" i="3"/>
  <c r="AB193" i="3"/>
  <c r="AB201" i="3"/>
  <c r="AB194" i="3"/>
  <c r="AB141" i="3"/>
  <c r="AB113" i="3"/>
  <c r="AB139" i="3"/>
  <c r="AB121" i="3"/>
  <c r="AB122" i="3"/>
  <c r="AB140" i="3"/>
  <c r="AB164" i="3"/>
  <c r="AB195" i="3"/>
  <c r="AB165"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A25" i="3"/>
  <c r="AA23" i="3"/>
  <c r="AA63" i="3"/>
  <c r="AA46" i="3"/>
  <c r="AA79" i="3"/>
  <c r="AA64" i="3"/>
  <c r="AA15" i="3"/>
  <c r="AA60" i="3"/>
  <c r="AA87" i="3"/>
  <c r="AA19" i="3"/>
  <c r="AA27" i="3"/>
  <c r="AA52" i="3"/>
  <c r="AA91" i="3"/>
  <c r="AA4" i="3"/>
  <c r="AA53" i="3"/>
  <c r="AA37" i="3"/>
  <c r="AA36" i="3"/>
  <c r="AA3" i="3"/>
  <c r="AA18" i="3"/>
  <c r="AA99" i="3"/>
  <c r="AA11" i="3"/>
  <c r="AA41" i="3"/>
  <c r="AA38" i="3"/>
  <c r="AA76" i="3"/>
  <c r="AA51" i="3"/>
  <c r="AA61" i="3"/>
  <c r="AA80" i="3"/>
  <c r="AA65" i="3"/>
  <c r="AA14" i="3"/>
  <c r="AA77" i="3"/>
  <c r="AA69" i="3"/>
  <c r="AA5" i="3"/>
  <c r="AA33" i="3"/>
  <c r="AA100" i="3"/>
  <c r="AA12" i="3"/>
  <c r="AA47" i="3"/>
  <c r="AA58" i="3"/>
  <c r="AA88" i="3"/>
  <c r="AA83" i="3"/>
  <c r="AA26" i="3"/>
  <c r="AA39" i="3"/>
  <c r="AA54" i="3"/>
  <c r="AA78" i="3"/>
  <c r="AA96" i="3"/>
  <c r="AA42" i="3"/>
  <c r="AA48" i="3"/>
  <c r="AA59" i="3"/>
  <c r="AA97" i="3"/>
  <c r="AA13" i="3"/>
  <c r="AA84" i="3"/>
  <c r="AA98" i="3"/>
  <c r="AA32" i="3"/>
  <c r="AA17" i="3"/>
  <c r="AA85" i="3"/>
  <c r="AA66" i="3"/>
  <c r="AA92" i="3"/>
  <c r="AA89" i="3"/>
  <c r="AA81" i="3"/>
  <c r="AA29" i="3"/>
  <c r="AA95" i="3"/>
  <c r="AA70" i="3"/>
  <c r="AA67" i="3"/>
  <c r="AA16" i="3"/>
  <c r="AA44" i="3"/>
  <c r="AA86" i="3"/>
  <c r="AA24" i="3"/>
  <c r="AA71" i="3"/>
  <c r="AA62" i="3"/>
  <c r="AA40" i="3"/>
  <c r="AA50" i="3"/>
  <c r="AA56" i="3"/>
  <c r="AA72" i="3"/>
  <c r="AA30" i="3"/>
  <c r="AA6" i="3"/>
  <c r="AA7" i="3"/>
  <c r="AA28" i="3"/>
  <c r="AA20" i="3"/>
  <c r="AA93" i="3"/>
  <c r="AA34" i="3"/>
  <c r="AA94" i="3"/>
  <c r="AA73" i="3"/>
  <c r="AA21" i="3"/>
  <c r="AA35" i="3"/>
  <c r="AA10" i="3"/>
  <c r="AA82" i="3"/>
  <c r="AA49" i="3"/>
  <c r="AA22" i="3"/>
  <c r="AA74" i="3"/>
  <c r="AA68" i="3"/>
  <c r="AA55" i="3"/>
  <c r="AA90" i="3"/>
  <c r="AA45" i="3"/>
  <c r="AA101" i="3"/>
  <c r="AA102" i="3"/>
  <c r="AA31" i="3"/>
  <c r="AA43" i="3"/>
  <c r="AA9" i="3"/>
  <c r="AA57" i="3"/>
  <c r="AA8" i="3"/>
  <c r="AA75" i="3"/>
  <c r="AA114" i="3"/>
  <c r="AA115" i="3"/>
  <c r="AA128" i="3"/>
  <c r="AA147" i="3"/>
  <c r="AA129" i="3"/>
  <c r="AA148" i="3"/>
  <c r="AA130" i="3"/>
  <c r="AA168" i="3"/>
  <c r="AA142" i="3"/>
  <c r="AA149" i="3"/>
  <c r="AA116" i="3"/>
  <c r="AA169" i="3"/>
  <c r="AA117" i="3"/>
  <c r="AA118" i="3"/>
  <c r="AA143" i="3"/>
  <c r="AA197" i="3"/>
  <c r="AA119" i="3"/>
  <c r="AA150" i="3"/>
  <c r="AA174" i="3"/>
  <c r="AA109" i="3"/>
  <c r="AA175" i="3"/>
  <c r="AA144" i="3"/>
  <c r="AA103" i="3"/>
  <c r="AA123" i="3"/>
  <c r="AA110" i="3"/>
  <c r="AA111" i="3"/>
  <c r="AA145" i="3"/>
  <c r="AA151" i="3"/>
  <c r="AA124" i="3"/>
  <c r="AA125" i="3"/>
  <c r="AA178" i="3"/>
  <c r="AA170" i="3"/>
  <c r="AA131" i="3"/>
  <c r="AA171" i="3"/>
  <c r="AA179" i="3"/>
  <c r="AA198" i="3"/>
  <c r="AA180" i="3"/>
  <c r="AA104" i="3"/>
  <c r="AA112" i="3"/>
  <c r="AA132" i="3"/>
  <c r="AA181" i="3"/>
  <c r="AA196" i="3"/>
  <c r="AA146" i="3"/>
  <c r="AA152" i="3"/>
  <c r="AA182" i="3"/>
  <c r="AA133" i="3"/>
  <c r="AA199" i="3"/>
  <c r="AA153" i="3"/>
  <c r="AA105" i="3"/>
  <c r="AA134" i="3"/>
  <c r="AA135" i="3"/>
  <c r="AA154" i="3"/>
  <c r="AA155" i="3"/>
  <c r="AA156" i="3"/>
  <c r="AA126" i="3"/>
  <c r="AA106" i="3"/>
  <c r="AA157" i="3"/>
  <c r="AA172" i="3"/>
  <c r="AA183" i="3"/>
  <c r="AA127" i="3"/>
  <c r="AA159" i="3"/>
  <c r="AA185" i="3"/>
  <c r="AA161" i="3"/>
  <c r="AA162" i="3"/>
  <c r="AA188" i="3"/>
  <c r="AA136" i="3"/>
  <c r="AA158" i="3"/>
  <c r="AA173" i="3"/>
  <c r="AA160" i="3"/>
  <c r="AA137" i="3"/>
  <c r="AA166" i="3"/>
  <c r="AA176" i="3"/>
  <c r="AA177" i="3"/>
  <c r="AA163" i="3"/>
  <c r="AA189" i="3"/>
  <c r="AA107" i="3"/>
  <c r="AA120" i="3"/>
  <c r="AA138" i="3"/>
  <c r="AA190" i="3"/>
  <c r="AA184" i="3"/>
  <c r="AA191" i="3"/>
  <c r="AA186" i="3"/>
  <c r="AA187" i="3"/>
  <c r="AA200" i="3"/>
  <c r="AA167" i="3"/>
  <c r="AA192" i="3"/>
  <c r="AA108" i="3"/>
  <c r="AA193" i="3"/>
  <c r="AA201" i="3"/>
  <c r="AA194" i="3"/>
  <c r="AA141" i="3"/>
  <c r="AA113" i="3"/>
  <c r="AA139" i="3"/>
  <c r="AA121" i="3"/>
  <c r="AA122" i="3"/>
  <c r="AA140" i="3"/>
  <c r="AA164" i="3"/>
  <c r="AA195" i="3"/>
  <c r="AA165"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Z25" i="3"/>
  <c r="Z23" i="3"/>
  <c r="Z63" i="3"/>
  <c r="Z46" i="3"/>
  <c r="Z79" i="3"/>
  <c r="Z64" i="3"/>
  <c r="Z15" i="3"/>
  <c r="Z60" i="3"/>
  <c r="Z87" i="3"/>
  <c r="Z19" i="3"/>
  <c r="Z27" i="3"/>
  <c r="Z52" i="3"/>
  <c r="Z91" i="3"/>
  <c r="Z4" i="3"/>
  <c r="Z53" i="3"/>
  <c r="Z37" i="3"/>
  <c r="Z36" i="3"/>
  <c r="Z3" i="3"/>
  <c r="Z18" i="3"/>
  <c r="Z99" i="3"/>
  <c r="Z11" i="3"/>
  <c r="Z41" i="3"/>
  <c r="Z38" i="3"/>
  <c r="Z76" i="3"/>
  <c r="Z51" i="3"/>
  <c r="Z61" i="3"/>
  <c r="Z80" i="3"/>
  <c r="Z65" i="3"/>
  <c r="Z14" i="3"/>
  <c r="Z77" i="3"/>
  <c r="Z69" i="3"/>
  <c r="Z5" i="3"/>
  <c r="Z33" i="3"/>
  <c r="Z100" i="3"/>
  <c r="Z12" i="3"/>
  <c r="Z47" i="3"/>
  <c r="Z58" i="3"/>
  <c r="Z88" i="3"/>
  <c r="Z83" i="3"/>
  <c r="Z26" i="3"/>
  <c r="Z39" i="3"/>
  <c r="Z54" i="3"/>
  <c r="Z78" i="3"/>
  <c r="Z96" i="3"/>
  <c r="Z42" i="3"/>
  <c r="Z48" i="3"/>
  <c r="Z59" i="3"/>
  <c r="Z97" i="3"/>
  <c r="Z13" i="3"/>
  <c r="Z84" i="3"/>
  <c r="Z98" i="3"/>
  <c r="Z32" i="3"/>
  <c r="Z17" i="3"/>
  <c r="Z85" i="3"/>
  <c r="Z66" i="3"/>
  <c r="Z92" i="3"/>
  <c r="Z89" i="3"/>
  <c r="Z81" i="3"/>
  <c r="Z29" i="3"/>
  <c r="Z95" i="3"/>
  <c r="Z70" i="3"/>
  <c r="Z67" i="3"/>
  <c r="Z16" i="3"/>
  <c r="Z44" i="3"/>
  <c r="Z86" i="3"/>
  <c r="Z24" i="3"/>
  <c r="Z71" i="3"/>
  <c r="Z62" i="3"/>
  <c r="Z40" i="3"/>
  <c r="Z50" i="3"/>
  <c r="Z56" i="3"/>
  <c r="Z72" i="3"/>
  <c r="Z30" i="3"/>
  <c r="Z6" i="3"/>
  <c r="Z7" i="3"/>
  <c r="Z28" i="3"/>
  <c r="Z20" i="3"/>
  <c r="Z93" i="3"/>
  <c r="Z34" i="3"/>
  <c r="Z94" i="3"/>
  <c r="Z73" i="3"/>
  <c r="Z21" i="3"/>
  <c r="Z35" i="3"/>
  <c r="Z10" i="3"/>
  <c r="Z82" i="3"/>
  <c r="Z49" i="3"/>
  <c r="Z22" i="3"/>
  <c r="Z74" i="3"/>
  <c r="Z68" i="3"/>
  <c r="Z55" i="3"/>
  <c r="Z90" i="3"/>
  <c r="Z45" i="3"/>
  <c r="Z101" i="3"/>
  <c r="Z102" i="3"/>
  <c r="Z31" i="3"/>
  <c r="Z43" i="3"/>
  <c r="Z9" i="3"/>
  <c r="Z57" i="3"/>
  <c r="Z8" i="3"/>
  <c r="Z75" i="3"/>
  <c r="Z114" i="3"/>
  <c r="Z115" i="3"/>
  <c r="Z128" i="3"/>
  <c r="Z147" i="3"/>
  <c r="Z129" i="3"/>
  <c r="Z148" i="3"/>
  <c r="Z130" i="3"/>
  <c r="Z168" i="3"/>
  <c r="Z142" i="3"/>
  <c r="Z149" i="3"/>
  <c r="Z116" i="3"/>
  <c r="Z169" i="3"/>
  <c r="Z117" i="3"/>
  <c r="Z118" i="3"/>
  <c r="Z143" i="3"/>
  <c r="Z197" i="3"/>
  <c r="Z119" i="3"/>
  <c r="Z150" i="3"/>
  <c r="Z174" i="3"/>
  <c r="Z109" i="3"/>
  <c r="Z175" i="3"/>
  <c r="Z144" i="3"/>
  <c r="Z103" i="3"/>
  <c r="Z123" i="3"/>
  <c r="Z110" i="3"/>
  <c r="Z111" i="3"/>
  <c r="Z145" i="3"/>
  <c r="Z151" i="3"/>
  <c r="Z124" i="3"/>
  <c r="Z125" i="3"/>
  <c r="Z178" i="3"/>
  <c r="Z170" i="3"/>
  <c r="Z131" i="3"/>
  <c r="Z171" i="3"/>
  <c r="Z179" i="3"/>
  <c r="Z198" i="3"/>
  <c r="Z180" i="3"/>
  <c r="Z104" i="3"/>
  <c r="Z112" i="3"/>
  <c r="Z132" i="3"/>
  <c r="Z181" i="3"/>
  <c r="Z196" i="3"/>
  <c r="Z146" i="3"/>
  <c r="Z152" i="3"/>
  <c r="Z182" i="3"/>
  <c r="Z133" i="3"/>
  <c r="Z199" i="3"/>
  <c r="Z153" i="3"/>
  <c r="Z105" i="3"/>
  <c r="Z134" i="3"/>
  <c r="Z135" i="3"/>
  <c r="Z154" i="3"/>
  <c r="Z155" i="3"/>
  <c r="Z156" i="3"/>
  <c r="Z126" i="3"/>
  <c r="Z106" i="3"/>
  <c r="Z157" i="3"/>
  <c r="Z172" i="3"/>
  <c r="Z183" i="3"/>
  <c r="Z127" i="3"/>
  <c r="Z159" i="3"/>
  <c r="Z185" i="3"/>
  <c r="Z161" i="3"/>
  <c r="Z162" i="3"/>
  <c r="Z188" i="3"/>
  <c r="Z136" i="3"/>
  <c r="Z158" i="3"/>
  <c r="Z173" i="3"/>
  <c r="Z160" i="3"/>
  <c r="Z137" i="3"/>
  <c r="Z166" i="3"/>
  <c r="Z176" i="3"/>
  <c r="Z177" i="3"/>
  <c r="Z163" i="3"/>
  <c r="Z189" i="3"/>
  <c r="Z107" i="3"/>
  <c r="Z120" i="3"/>
  <c r="Z138" i="3"/>
  <c r="Z190" i="3"/>
  <c r="Z184" i="3"/>
  <c r="Z191" i="3"/>
  <c r="Z186" i="3"/>
  <c r="Z187" i="3"/>
  <c r="Z200" i="3"/>
  <c r="Z167" i="3"/>
  <c r="Z192" i="3"/>
  <c r="Z108" i="3"/>
  <c r="Z193" i="3"/>
  <c r="Z201" i="3"/>
  <c r="Z194" i="3"/>
  <c r="Z141" i="3"/>
  <c r="Z113" i="3"/>
  <c r="Z139" i="3"/>
  <c r="Z121" i="3"/>
  <c r="Z122" i="3"/>
  <c r="Z140" i="3"/>
  <c r="Z164" i="3"/>
  <c r="Z195" i="3"/>
  <c r="Z165"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Y25" i="3"/>
  <c r="Y23" i="3"/>
  <c r="Y63" i="3"/>
  <c r="Y46" i="3"/>
  <c r="Y79" i="3"/>
  <c r="Y64" i="3"/>
  <c r="Y15" i="3"/>
  <c r="Y60" i="3"/>
  <c r="Y87" i="3"/>
  <c r="Y19" i="3"/>
  <c r="Y27" i="3"/>
  <c r="Y52" i="3"/>
  <c r="Y91" i="3"/>
  <c r="Y4" i="3"/>
  <c r="Y53" i="3"/>
  <c r="Y37" i="3"/>
  <c r="Y36" i="3"/>
  <c r="Y3" i="3"/>
  <c r="Y18" i="3"/>
  <c r="Y99" i="3"/>
  <c r="Y11" i="3"/>
  <c r="Y41" i="3"/>
  <c r="Y38" i="3"/>
  <c r="Y76" i="3"/>
  <c r="Y51" i="3"/>
  <c r="Y61" i="3"/>
  <c r="Y80" i="3"/>
  <c r="Y65" i="3"/>
  <c r="Y14" i="3"/>
  <c r="Y77" i="3"/>
  <c r="Y69" i="3"/>
  <c r="Y5" i="3"/>
  <c r="Y33" i="3"/>
  <c r="Y100" i="3"/>
  <c r="Y12" i="3"/>
  <c r="Y47" i="3"/>
  <c r="Y58" i="3"/>
  <c r="Y88" i="3"/>
  <c r="Y83" i="3"/>
  <c r="Y26" i="3"/>
  <c r="Y39" i="3"/>
  <c r="Y54" i="3"/>
  <c r="Y78" i="3"/>
  <c r="Y96" i="3"/>
  <c r="Y42" i="3"/>
  <c r="Y48" i="3"/>
  <c r="Y59" i="3"/>
  <c r="Y97" i="3"/>
  <c r="Y13" i="3"/>
  <c r="Y84" i="3"/>
  <c r="Y98" i="3"/>
  <c r="Y32" i="3"/>
  <c r="Y17" i="3"/>
  <c r="Y85" i="3"/>
  <c r="Y66" i="3"/>
  <c r="Y92" i="3"/>
  <c r="Y89" i="3"/>
  <c r="Y81" i="3"/>
  <c r="Y29" i="3"/>
  <c r="Y95" i="3"/>
  <c r="Y70" i="3"/>
  <c r="Y67" i="3"/>
  <c r="Y16" i="3"/>
  <c r="Y44" i="3"/>
  <c r="Y86" i="3"/>
  <c r="Y24" i="3"/>
  <c r="Y71" i="3"/>
  <c r="Y62" i="3"/>
  <c r="Y40" i="3"/>
  <c r="Y50" i="3"/>
  <c r="Y56" i="3"/>
  <c r="Y72" i="3"/>
  <c r="Y30" i="3"/>
  <c r="Y6" i="3"/>
  <c r="Y7" i="3"/>
  <c r="Y28" i="3"/>
  <c r="Y20" i="3"/>
  <c r="Y93" i="3"/>
  <c r="Y34" i="3"/>
  <c r="Y94" i="3"/>
  <c r="Y73" i="3"/>
  <c r="Y21" i="3"/>
  <c r="Y35" i="3"/>
  <c r="Y10" i="3"/>
  <c r="Y82" i="3"/>
  <c r="Y49" i="3"/>
  <c r="Y22" i="3"/>
  <c r="Y74" i="3"/>
  <c r="Y68" i="3"/>
  <c r="Y55" i="3"/>
  <c r="Y90" i="3"/>
  <c r="Y45" i="3"/>
  <c r="Y101" i="3"/>
  <c r="Y102" i="3"/>
  <c r="Y31" i="3"/>
  <c r="Y43" i="3"/>
  <c r="Y9" i="3"/>
  <c r="Y57" i="3"/>
  <c r="Y8" i="3"/>
  <c r="Y75" i="3"/>
  <c r="Y114" i="3"/>
  <c r="Y115" i="3"/>
  <c r="Y128" i="3"/>
  <c r="Y147" i="3"/>
  <c r="Y129" i="3"/>
  <c r="Y148" i="3"/>
  <c r="Y130" i="3"/>
  <c r="Y168" i="3"/>
  <c r="Y142" i="3"/>
  <c r="Y149" i="3"/>
  <c r="Y116" i="3"/>
  <c r="Y169" i="3"/>
  <c r="Y117" i="3"/>
  <c r="Y118" i="3"/>
  <c r="Y143" i="3"/>
  <c r="Y197" i="3"/>
  <c r="Y119" i="3"/>
  <c r="Y150" i="3"/>
  <c r="Y174" i="3"/>
  <c r="Y109" i="3"/>
  <c r="Y175" i="3"/>
  <c r="Y144" i="3"/>
  <c r="Y103" i="3"/>
  <c r="Y123" i="3"/>
  <c r="Y110" i="3"/>
  <c r="Y111" i="3"/>
  <c r="Y145" i="3"/>
  <c r="Y151" i="3"/>
  <c r="Y124" i="3"/>
  <c r="Y125" i="3"/>
  <c r="Y178" i="3"/>
  <c r="Y170" i="3"/>
  <c r="Y131" i="3"/>
  <c r="Y171" i="3"/>
  <c r="Y179" i="3"/>
  <c r="Y198" i="3"/>
  <c r="Y180" i="3"/>
  <c r="Y104" i="3"/>
  <c r="Y112" i="3"/>
  <c r="Y132" i="3"/>
  <c r="Y181" i="3"/>
  <c r="Y196" i="3"/>
  <c r="Y146" i="3"/>
  <c r="Y152" i="3"/>
  <c r="Y182" i="3"/>
  <c r="Y133" i="3"/>
  <c r="Y199" i="3"/>
  <c r="Y153" i="3"/>
  <c r="Y105" i="3"/>
  <c r="Y134" i="3"/>
  <c r="Y135" i="3"/>
  <c r="Y154" i="3"/>
  <c r="Y155" i="3"/>
  <c r="Y156" i="3"/>
  <c r="Y126" i="3"/>
  <c r="Y106" i="3"/>
  <c r="Y157" i="3"/>
  <c r="Y172" i="3"/>
  <c r="Y183" i="3"/>
  <c r="Y127" i="3"/>
  <c r="Y159" i="3"/>
  <c r="Y185" i="3"/>
  <c r="Y161" i="3"/>
  <c r="Y162" i="3"/>
  <c r="Y188" i="3"/>
  <c r="Y136" i="3"/>
  <c r="Y158" i="3"/>
  <c r="Y173" i="3"/>
  <c r="Y160" i="3"/>
  <c r="Y137" i="3"/>
  <c r="Y166" i="3"/>
  <c r="Y176" i="3"/>
  <c r="Y177" i="3"/>
  <c r="Y163" i="3"/>
  <c r="Y189" i="3"/>
  <c r="Y107" i="3"/>
  <c r="Y120" i="3"/>
  <c r="Y138" i="3"/>
  <c r="Y190" i="3"/>
  <c r="Y184" i="3"/>
  <c r="Y191" i="3"/>
  <c r="Y186" i="3"/>
  <c r="Y187" i="3"/>
  <c r="Y200" i="3"/>
  <c r="Y167" i="3"/>
  <c r="Y192" i="3"/>
  <c r="Y108" i="3"/>
  <c r="Y193" i="3"/>
  <c r="Y201" i="3"/>
  <c r="Y194" i="3"/>
  <c r="Y141" i="3"/>
  <c r="Y113" i="3"/>
  <c r="Y139" i="3"/>
  <c r="Y121" i="3"/>
  <c r="Y122" i="3"/>
  <c r="Y140" i="3"/>
  <c r="Y164" i="3"/>
  <c r="Y195" i="3"/>
  <c r="Y165"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X25" i="3"/>
  <c r="X23" i="3"/>
  <c r="X63" i="3"/>
  <c r="X46" i="3"/>
  <c r="X79" i="3"/>
  <c r="X64" i="3"/>
  <c r="X15" i="3"/>
  <c r="X60" i="3"/>
  <c r="X87" i="3"/>
  <c r="X19" i="3"/>
  <c r="X27" i="3"/>
  <c r="X52" i="3"/>
  <c r="X91" i="3"/>
  <c r="X4" i="3"/>
  <c r="X53" i="3"/>
  <c r="X37" i="3"/>
  <c r="X36" i="3"/>
  <c r="X3" i="3"/>
  <c r="X18" i="3"/>
  <c r="X99" i="3"/>
  <c r="X11" i="3"/>
  <c r="X41" i="3"/>
  <c r="X38" i="3"/>
  <c r="X76" i="3"/>
  <c r="X51" i="3"/>
  <c r="X61" i="3"/>
  <c r="X80" i="3"/>
  <c r="X65" i="3"/>
  <c r="X14" i="3"/>
  <c r="X77" i="3"/>
  <c r="X69" i="3"/>
  <c r="X5" i="3"/>
  <c r="X33" i="3"/>
  <c r="X100" i="3"/>
  <c r="X12" i="3"/>
  <c r="X47" i="3"/>
  <c r="X58" i="3"/>
  <c r="X88" i="3"/>
  <c r="X83" i="3"/>
  <c r="X26" i="3"/>
  <c r="X39" i="3"/>
  <c r="X54" i="3"/>
  <c r="X78" i="3"/>
  <c r="X96" i="3"/>
  <c r="X42" i="3"/>
  <c r="X48" i="3"/>
  <c r="X59" i="3"/>
  <c r="X97" i="3"/>
  <c r="X13" i="3"/>
  <c r="X84" i="3"/>
  <c r="X98" i="3"/>
  <c r="X32" i="3"/>
  <c r="X17" i="3"/>
  <c r="X85" i="3"/>
  <c r="X66" i="3"/>
  <c r="X92" i="3"/>
  <c r="X89" i="3"/>
  <c r="X81" i="3"/>
  <c r="X29" i="3"/>
  <c r="X95" i="3"/>
  <c r="X70" i="3"/>
  <c r="X67" i="3"/>
  <c r="X16" i="3"/>
  <c r="X44" i="3"/>
  <c r="X86" i="3"/>
  <c r="X24" i="3"/>
  <c r="X71" i="3"/>
  <c r="X62" i="3"/>
  <c r="X40" i="3"/>
  <c r="X50" i="3"/>
  <c r="X56" i="3"/>
  <c r="X72" i="3"/>
  <c r="X30" i="3"/>
  <c r="X6" i="3"/>
  <c r="X7" i="3"/>
  <c r="X28" i="3"/>
  <c r="X20" i="3"/>
  <c r="X93" i="3"/>
  <c r="X34" i="3"/>
  <c r="X94" i="3"/>
  <c r="X73" i="3"/>
  <c r="X21" i="3"/>
  <c r="X35" i="3"/>
  <c r="X10" i="3"/>
  <c r="X82" i="3"/>
  <c r="X49" i="3"/>
  <c r="X22" i="3"/>
  <c r="X74" i="3"/>
  <c r="X68" i="3"/>
  <c r="X55" i="3"/>
  <c r="X90" i="3"/>
  <c r="X45" i="3"/>
  <c r="X101" i="3"/>
  <c r="X102" i="3"/>
  <c r="X31" i="3"/>
  <c r="X43" i="3"/>
  <c r="X9" i="3"/>
  <c r="X57" i="3"/>
  <c r="X8" i="3"/>
  <c r="X75" i="3"/>
  <c r="X114" i="3"/>
  <c r="X115" i="3"/>
  <c r="X128" i="3"/>
  <c r="X147" i="3"/>
  <c r="X129" i="3"/>
  <c r="X148" i="3"/>
  <c r="X130" i="3"/>
  <c r="X168" i="3"/>
  <c r="X142" i="3"/>
  <c r="X149" i="3"/>
  <c r="X116" i="3"/>
  <c r="X169" i="3"/>
  <c r="X117" i="3"/>
  <c r="X118" i="3"/>
  <c r="X143" i="3"/>
  <c r="X197" i="3"/>
  <c r="X119" i="3"/>
  <c r="X150" i="3"/>
  <c r="X174" i="3"/>
  <c r="X109" i="3"/>
  <c r="X175" i="3"/>
  <c r="X144" i="3"/>
  <c r="X103" i="3"/>
  <c r="X123" i="3"/>
  <c r="X110" i="3"/>
  <c r="X111" i="3"/>
  <c r="X145" i="3"/>
  <c r="X151" i="3"/>
  <c r="X124" i="3"/>
  <c r="X125" i="3"/>
  <c r="X178" i="3"/>
  <c r="X170" i="3"/>
  <c r="X131" i="3"/>
  <c r="X171" i="3"/>
  <c r="X179" i="3"/>
  <c r="X198" i="3"/>
  <c r="X180" i="3"/>
  <c r="X104" i="3"/>
  <c r="X112" i="3"/>
  <c r="X132" i="3"/>
  <c r="X181" i="3"/>
  <c r="X196" i="3"/>
  <c r="X146" i="3"/>
  <c r="X152" i="3"/>
  <c r="X182" i="3"/>
  <c r="X133" i="3"/>
  <c r="X199" i="3"/>
  <c r="X153" i="3"/>
  <c r="X105" i="3"/>
  <c r="X134" i="3"/>
  <c r="X135" i="3"/>
  <c r="X154" i="3"/>
  <c r="X155" i="3"/>
  <c r="X156" i="3"/>
  <c r="X126" i="3"/>
  <c r="X106" i="3"/>
  <c r="X157" i="3"/>
  <c r="X172" i="3"/>
  <c r="X183" i="3"/>
  <c r="X127" i="3"/>
  <c r="X159" i="3"/>
  <c r="X185" i="3"/>
  <c r="X161" i="3"/>
  <c r="X162" i="3"/>
  <c r="X188" i="3"/>
  <c r="X136" i="3"/>
  <c r="X158" i="3"/>
  <c r="X173" i="3"/>
  <c r="X160" i="3"/>
  <c r="X137" i="3"/>
  <c r="X166" i="3"/>
  <c r="X176" i="3"/>
  <c r="X177" i="3"/>
  <c r="X163" i="3"/>
  <c r="X189" i="3"/>
  <c r="X107" i="3"/>
  <c r="X120" i="3"/>
  <c r="X138" i="3"/>
  <c r="X190" i="3"/>
  <c r="X184" i="3"/>
  <c r="X191" i="3"/>
  <c r="X186" i="3"/>
  <c r="X187" i="3"/>
  <c r="X200" i="3"/>
  <c r="X167" i="3"/>
  <c r="X192" i="3"/>
  <c r="X108" i="3"/>
  <c r="X193" i="3"/>
  <c r="X201" i="3"/>
  <c r="X194" i="3"/>
  <c r="X141" i="3"/>
  <c r="X113" i="3"/>
  <c r="X139" i="3"/>
  <c r="X121" i="3"/>
  <c r="X122" i="3"/>
  <c r="X140" i="3"/>
  <c r="X164" i="3"/>
  <c r="X195" i="3"/>
  <c r="X165"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K25" i="3"/>
  <c r="K23" i="3"/>
  <c r="K63" i="3"/>
  <c r="K46" i="3"/>
  <c r="K79" i="3"/>
  <c r="K64" i="3"/>
  <c r="K15" i="3"/>
  <c r="K60" i="3"/>
  <c r="K87" i="3"/>
  <c r="K19" i="3"/>
  <c r="K27" i="3"/>
  <c r="K52" i="3"/>
  <c r="K91" i="3"/>
  <c r="K4" i="3"/>
  <c r="K53" i="3"/>
  <c r="K37" i="3"/>
  <c r="K36" i="3"/>
  <c r="K3" i="3"/>
  <c r="K18" i="3"/>
  <c r="K99" i="3"/>
  <c r="K11" i="3"/>
  <c r="K41" i="3"/>
  <c r="K38" i="3"/>
  <c r="K76" i="3"/>
  <c r="K51" i="3"/>
  <c r="K61" i="3"/>
  <c r="K80" i="3"/>
  <c r="K65" i="3"/>
  <c r="K14" i="3"/>
  <c r="K77" i="3"/>
  <c r="K69" i="3"/>
  <c r="K5" i="3"/>
  <c r="K33" i="3"/>
  <c r="K100" i="3"/>
  <c r="K12" i="3"/>
  <c r="K47" i="3"/>
  <c r="K58" i="3"/>
  <c r="K88" i="3"/>
  <c r="K83" i="3"/>
  <c r="K26" i="3"/>
  <c r="K39" i="3"/>
  <c r="K54" i="3"/>
  <c r="K78" i="3"/>
  <c r="K96" i="3"/>
  <c r="K42" i="3"/>
  <c r="K48" i="3"/>
  <c r="K59" i="3"/>
  <c r="K97" i="3"/>
  <c r="K13" i="3"/>
  <c r="K84" i="3"/>
  <c r="K98" i="3"/>
  <c r="K32" i="3"/>
  <c r="K17" i="3"/>
  <c r="K85" i="3"/>
  <c r="K66" i="3"/>
  <c r="K92" i="3"/>
  <c r="K89" i="3"/>
  <c r="K81" i="3"/>
  <c r="K29" i="3"/>
  <c r="K95" i="3"/>
  <c r="K70" i="3"/>
  <c r="K67" i="3"/>
  <c r="K16" i="3"/>
  <c r="K44" i="3"/>
  <c r="K86" i="3"/>
  <c r="K24" i="3"/>
  <c r="K71" i="3"/>
  <c r="K62" i="3"/>
  <c r="K40" i="3"/>
  <c r="K50" i="3"/>
  <c r="K56" i="3"/>
  <c r="K72" i="3"/>
  <c r="K30" i="3"/>
  <c r="K6" i="3"/>
  <c r="K7" i="3"/>
  <c r="K28" i="3"/>
  <c r="K20" i="3"/>
  <c r="K93" i="3"/>
  <c r="K34" i="3"/>
  <c r="K94" i="3"/>
  <c r="K73" i="3"/>
  <c r="K21" i="3"/>
  <c r="K35" i="3"/>
  <c r="K10" i="3"/>
  <c r="K82" i="3"/>
  <c r="K49" i="3"/>
  <c r="K22" i="3"/>
  <c r="K74" i="3"/>
  <c r="K68" i="3"/>
  <c r="K55" i="3"/>
  <c r="K90" i="3"/>
  <c r="K45" i="3"/>
  <c r="K101" i="3"/>
  <c r="K102" i="3"/>
  <c r="K31" i="3"/>
  <c r="K43" i="3"/>
  <c r="K9" i="3"/>
  <c r="K57" i="3"/>
  <c r="K8" i="3"/>
  <c r="K75" i="3"/>
  <c r="K114" i="3"/>
  <c r="K115" i="3"/>
  <c r="K128" i="3"/>
  <c r="K147" i="3"/>
  <c r="K129" i="3"/>
  <c r="K148" i="3"/>
  <c r="K130" i="3"/>
  <c r="K168" i="3"/>
  <c r="K142" i="3"/>
  <c r="K149" i="3"/>
  <c r="K116" i="3"/>
  <c r="K169" i="3"/>
  <c r="K117" i="3"/>
  <c r="K118" i="3"/>
  <c r="K143" i="3"/>
  <c r="K197" i="3"/>
  <c r="K119" i="3"/>
  <c r="K150" i="3"/>
  <c r="K174" i="3"/>
  <c r="K109" i="3"/>
  <c r="K175" i="3"/>
  <c r="K144" i="3"/>
  <c r="K103" i="3"/>
  <c r="K123" i="3"/>
  <c r="K110" i="3"/>
  <c r="K111" i="3"/>
  <c r="K145" i="3"/>
  <c r="K151" i="3"/>
  <c r="K124" i="3"/>
  <c r="K125" i="3"/>
  <c r="K178" i="3"/>
  <c r="K170" i="3"/>
  <c r="K131" i="3"/>
  <c r="K171" i="3"/>
  <c r="K179" i="3"/>
  <c r="K198" i="3"/>
  <c r="K180" i="3"/>
  <c r="K104" i="3"/>
  <c r="K112" i="3"/>
  <c r="K132" i="3"/>
  <c r="K181" i="3"/>
  <c r="K196" i="3"/>
  <c r="K146" i="3"/>
  <c r="K152" i="3"/>
  <c r="K182" i="3"/>
  <c r="K133" i="3"/>
  <c r="K199" i="3"/>
  <c r="K153" i="3"/>
  <c r="K105" i="3"/>
  <c r="K134" i="3"/>
  <c r="K135" i="3"/>
  <c r="K154" i="3"/>
  <c r="K155" i="3"/>
  <c r="K156" i="3"/>
  <c r="K126" i="3"/>
  <c r="K106" i="3"/>
  <c r="K157" i="3"/>
  <c r="K172" i="3"/>
  <c r="K183" i="3"/>
  <c r="K127" i="3"/>
  <c r="K159" i="3"/>
  <c r="K185" i="3"/>
  <c r="K161" i="3"/>
  <c r="K162" i="3"/>
  <c r="K188" i="3"/>
  <c r="K136" i="3"/>
  <c r="K158" i="3"/>
  <c r="K173" i="3"/>
  <c r="K160" i="3"/>
  <c r="K137" i="3"/>
  <c r="K166" i="3"/>
  <c r="K176" i="3"/>
  <c r="K177" i="3"/>
  <c r="K163" i="3"/>
  <c r="K189" i="3"/>
  <c r="K107" i="3"/>
  <c r="K120" i="3"/>
  <c r="K138" i="3"/>
  <c r="K190" i="3"/>
  <c r="K184" i="3"/>
  <c r="K191" i="3"/>
  <c r="K186" i="3"/>
  <c r="K187" i="3"/>
  <c r="K200" i="3"/>
  <c r="K167" i="3"/>
  <c r="K192" i="3"/>
  <c r="K108" i="3"/>
  <c r="K193" i="3"/>
  <c r="K201" i="3"/>
  <c r="K194" i="3"/>
  <c r="K141" i="3"/>
  <c r="K113" i="3"/>
  <c r="K139" i="3"/>
  <c r="K121" i="3"/>
  <c r="K122" i="3"/>
  <c r="K140" i="3"/>
  <c r="K164" i="3"/>
  <c r="K195" i="3"/>
  <c r="K165"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J25" i="3"/>
  <c r="J23" i="3"/>
  <c r="J63" i="3"/>
  <c r="J46" i="3"/>
  <c r="J79" i="3"/>
  <c r="J64" i="3"/>
  <c r="J15" i="3"/>
  <c r="J60" i="3"/>
  <c r="J87" i="3"/>
  <c r="J19" i="3"/>
  <c r="J27" i="3"/>
  <c r="J52" i="3"/>
  <c r="J91" i="3"/>
  <c r="J4" i="3"/>
  <c r="J53" i="3"/>
  <c r="J37" i="3"/>
  <c r="J36" i="3"/>
  <c r="J3" i="3"/>
  <c r="J18" i="3"/>
  <c r="J99" i="3"/>
  <c r="J11" i="3"/>
  <c r="J41" i="3"/>
  <c r="J38" i="3"/>
  <c r="J76" i="3"/>
  <c r="J51" i="3"/>
  <c r="J61" i="3"/>
  <c r="J80" i="3"/>
  <c r="J65" i="3"/>
  <c r="J14" i="3"/>
  <c r="J77" i="3"/>
  <c r="J69" i="3"/>
  <c r="J5" i="3"/>
  <c r="J33" i="3"/>
  <c r="J100" i="3"/>
  <c r="J12" i="3"/>
  <c r="J47" i="3"/>
  <c r="J58" i="3"/>
  <c r="J88" i="3"/>
  <c r="J83" i="3"/>
  <c r="J26" i="3"/>
  <c r="J39" i="3"/>
  <c r="J54" i="3"/>
  <c r="J78" i="3"/>
  <c r="J96" i="3"/>
  <c r="J42" i="3"/>
  <c r="J48" i="3"/>
  <c r="J59" i="3"/>
  <c r="J97" i="3"/>
  <c r="J13" i="3"/>
  <c r="J84" i="3"/>
  <c r="J98" i="3"/>
  <c r="J32" i="3"/>
  <c r="J17" i="3"/>
  <c r="J85" i="3"/>
  <c r="J66" i="3"/>
  <c r="J92" i="3"/>
  <c r="J89" i="3"/>
  <c r="J81" i="3"/>
  <c r="J29" i="3"/>
  <c r="J95" i="3"/>
  <c r="J70" i="3"/>
  <c r="J67" i="3"/>
  <c r="J16" i="3"/>
  <c r="J44" i="3"/>
  <c r="J86" i="3"/>
  <c r="J24" i="3"/>
  <c r="J71" i="3"/>
  <c r="J62" i="3"/>
  <c r="J40" i="3"/>
  <c r="J50" i="3"/>
  <c r="J56" i="3"/>
  <c r="J72" i="3"/>
  <c r="J30" i="3"/>
  <c r="J6" i="3"/>
  <c r="J7" i="3"/>
  <c r="J28" i="3"/>
  <c r="J20" i="3"/>
  <c r="J93" i="3"/>
  <c r="J34" i="3"/>
  <c r="J94" i="3"/>
  <c r="J73" i="3"/>
  <c r="J21" i="3"/>
  <c r="J35" i="3"/>
  <c r="J10" i="3"/>
  <c r="J82" i="3"/>
  <c r="J49" i="3"/>
  <c r="J22" i="3"/>
  <c r="J74" i="3"/>
  <c r="J68" i="3"/>
  <c r="J55" i="3"/>
  <c r="J90" i="3"/>
  <c r="J45" i="3"/>
  <c r="J101" i="3"/>
  <c r="J102" i="3"/>
  <c r="J31" i="3"/>
  <c r="J43" i="3"/>
  <c r="J9" i="3"/>
  <c r="J57" i="3"/>
  <c r="J8" i="3"/>
  <c r="J75" i="3"/>
  <c r="J114" i="3"/>
  <c r="J115" i="3"/>
  <c r="J128" i="3"/>
  <c r="J147" i="3"/>
  <c r="J129" i="3"/>
  <c r="J148" i="3"/>
  <c r="J130" i="3"/>
  <c r="J168" i="3"/>
  <c r="J142" i="3"/>
  <c r="J149" i="3"/>
  <c r="J116" i="3"/>
  <c r="J169" i="3"/>
  <c r="J117" i="3"/>
  <c r="J118" i="3"/>
  <c r="J143" i="3"/>
  <c r="J197" i="3"/>
  <c r="J119" i="3"/>
  <c r="J150" i="3"/>
  <c r="J174" i="3"/>
  <c r="J109" i="3"/>
  <c r="J175" i="3"/>
  <c r="J144" i="3"/>
  <c r="J103" i="3"/>
  <c r="J123" i="3"/>
  <c r="J110" i="3"/>
  <c r="J111" i="3"/>
  <c r="J145" i="3"/>
  <c r="J151" i="3"/>
  <c r="J124" i="3"/>
  <c r="J125" i="3"/>
  <c r="J178" i="3"/>
  <c r="J170" i="3"/>
  <c r="J131" i="3"/>
  <c r="J171" i="3"/>
  <c r="J179" i="3"/>
  <c r="J198" i="3"/>
  <c r="J180" i="3"/>
  <c r="J104" i="3"/>
  <c r="J112" i="3"/>
  <c r="J132" i="3"/>
  <c r="J181" i="3"/>
  <c r="J196" i="3"/>
  <c r="J146" i="3"/>
  <c r="J152" i="3"/>
  <c r="J182" i="3"/>
  <c r="J133" i="3"/>
  <c r="J199" i="3"/>
  <c r="J153" i="3"/>
  <c r="J105" i="3"/>
  <c r="J134" i="3"/>
  <c r="J135" i="3"/>
  <c r="J154" i="3"/>
  <c r="J155" i="3"/>
  <c r="J156" i="3"/>
  <c r="J126" i="3"/>
  <c r="J106" i="3"/>
  <c r="J157" i="3"/>
  <c r="J172" i="3"/>
  <c r="J183" i="3"/>
  <c r="J127" i="3"/>
  <c r="J159" i="3"/>
  <c r="J185" i="3"/>
  <c r="J161" i="3"/>
  <c r="J162" i="3"/>
  <c r="J188" i="3"/>
  <c r="J136" i="3"/>
  <c r="J158" i="3"/>
  <c r="J173" i="3"/>
  <c r="J160" i="3"/>
  <c r="J137" i="3"/>
  <c r="J166" i="3"/>
  <c r="J176" i="3"/>
  <c r="J177" i="3"/>
  <c r="J163" i="3"/>
  <c r="J189" i="3"/>
  <c r="J107" i="3"/>
  <c r="J120" i="3"/>
  <c r="J138" i="3"/>
  <c r="J190" i="3"/>
  <c r="J184" i="3"/>
  <c r="J191" i="3"/>
  <c r="J186" i="3"/>
  <c r="J187" i="3"/>
  <c r="J200" i="3"/>
  <c r="J167" i="3"/>
  <c r="J192" i="3"/>
  <c r="J108" i="3"/>
  <c r="J193" i="3"/>
  <c r="J201" i="3"/>
  <c r="J194" i="3"/>
  <c r="J141" i="3"/>
  <c r="J113" i="3"/>
  <c r="J139" i="3"/>
  <c r="J121" i="3"/>
  <c r="J122" i="3"/>
  <c r="J140" i="3"/>
  <c r="J164" i="3"/>
  <c r="J195" i="3"/>
  <c r="J165"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I25" i="3"/>
  <c r="I23" i="3"/>
  <c r="I63" i="3"/>
  <c r="I46" i="3"/>
  <c r="I79" i="3"/>
  <c r="I64" i="3"/>
  <c r="I15" i="3"/>
  <c r="I60" i="3"/>
  <c r="I87" i="3"/>
  <c r="I19" i="3"/>
  <c r="I27" i="3"/>
  <c r="I52" i="3"/>
  <c r="I91" i="3"/>
  <c r="I4" i="3"/>
  <c r="I53" i="3"/>
  <c r="I37" i="3"/>
  <c r="I36" i="3"/>
  <c r="I3" i="3"/>
  <c r="I18" i="3"/>
  <c r="I99" i="3"/>
  <c r="I11" i="3"/>
  <c r="I41" i="3"/>
  <c r="I38" i="3"/>
  <c r="I76" i="3"/>
  <c r="I51" i="3"/>
  <c r="I61" i="3"/>
  <c r="I80" i="3"/>
  <c r="I65" i="3"/>
  <c r="I14" i="3"/>
  <c r="I77" i="3"/>
  <c r="I69" i="3"/>
  <c r="I5" i="3"/>
  <c r="I33" i="3"/>
  <c r="I100" i="3"/>
  <c r="I12" i="3"/>
  <c r="I47" i="3"/>
  <c r="I58" i="3"/>
  <c r="I88" i="3"/>
  <c r="I83" i="3"/>
  <c r="I26" i="3"/>
  <c r="I39" i="3"/>
  <c r="I54" i="3"/>
  <c r="I78" i="3"/>
  <c r="I96" i="3"/>
  <c r="I42" i="3"/>
  <c r="I48" i="3"/>
  <c r="I59" i="3"/>
  <c r="I97" i="3"/>
  <c r="I13" i="3"/>
  <c r="I84" i="3"/>
  <c r="I98" i="3"/>
  <c r="I32" i="3"/>
  <c r="I17" i="3"/>
  <c r="I85" i="3"/>
  <c r="I66" i="3"/>
  <c r="I92" i="3"/>
  <c r="I89" i="3"/>
  <c r="I81" i="3"/>
  <c r="I29" i="3"/>
  <c r="I95" i="3"/>
  <c r="I70" i="3"/>
  <c r="I67" i="3"/>
  <c r="I16" i="3"/>
  <c r="I44" i="3"/>
  <c r="I86" i="3"/>
  <c r="I24" i="3"/>
  <c r="I71" i="3"/>
  <c r="I62" i="3"/>
  <c r="I40" i="3"/>
  <c r="I50" i="3"/>
  <c r="I56" i="3"/>
  <c r="I72" i="3"/>
  <c r="I30" i="3"/>
  <c r="I6" i="3"/>
  <c r="I7" i="3"/>
  <c r="I28" i="3"/>
  <c r="I20" i="3"/>
  <c r="I93" i="3"/>
  <c r="I34" i="3"/>
  <c r="I94" i="3"/>
  <c r="I73" i="3"/>
  <c r="I21" i="3"/>
  <c r="I35" i="3"/>
  <c r="I10" i="3"/>
  <c r="I82" i="3"/>
  <c r="I49" i="3"/>
  <c r="I22" i="3"/>
  <c r="I74" i="3"/>
  <c r="I68" i="3"/>
  <c r="I55" i="3"/>
  <c r="I90" i="3"/>
  <c r="I45" i="3"/>
  <c r="I101" i="3"/>
  <c r="I102" i="3"/>
  <c r="I31" i="3"/>
  <c r="I43" i="3"/>
  <c r="I9" i="3"/>
  <c r="I57" i="3"/>
  <c r="I8" i="3"/>
  <c r="I75" i="3"/>
  <c r="I114" i="3"/>
  <c r="I115" i="3"/>
  <c r="I128" i="3"/>
  <c r="I147" i="3"/>
  <c r="I129" i="3"/>
  <c r="I148" i="3"/>
  <c r="I130" i="3"/>
  <c r="I168" i="3"/>
  <c r="I142" i="3"/>
  <c r="I149" i="3"/>
  <c r="I116" i="3"/>
  <c r="I169" i="3"/>
  <c r="I117" i="3"/>
  <c r="I118" i="3"/>
  <c r="I143" i="3"/>
  <c r="I197" i="3"/>
  <c r="I119" i="3"/>
  <c r="I150" i="3"/>
  <c r="I174" i="3"/>
  <c r="I109" i="3"/>
  <c r="I175" i="3"/>
  <c r="I144" i="3"/>
  <c r="I103" i="3"/>
  <c r="I123" i="3"/>
  <c r="I110" i="3"/>
  <c r="I111" i="3"/>
  <c r="I145" i="3"/>
  <c r="I151" i="3"/>
  <c r="I124" i="3"/>
  <c r="I125" i="3"/>
  <c r="I178" i="3"/>
  <c r="I170" i="3"/>
  <c r="I131" i="3"/>
  <c r="I171" i="3"/>
  <c r="I179" i="3"/>
  <c r="I198" i="3"/>
  <c r="I180" i="3"/>
  <c r="I104" i="3"/>
  <c r="I112" i="3"/>
  <c r="I132" i="3"/>
  <c r="I181" i="3"/>
  <c r="I196" i="3"/>
  <c r="I146" i="3"/>
  <c r="I152" i="3"/>
  <c r="I182" i="3"/>
  <c r="I133" i="3"/>
  <c r="I199" i="3"/>
  <c r="I153" i="3"/>
  <c r="I105" i="3"/>
  <c r="I134" i="3"/>
  <c r="I135" i="3"/>
  <c r="I154" i="3"/>
  <c r="I155" i="3"/>
  <c r="I156" i="3"/>
  <c r="I126" i="3"/>
  <c r="I106" i="3"/>
  <c r="I157" i="3"/>
  <c r="I172" i="3"/>
  <c r="I183" i="3"/>
  <c r="I127" i="3"/>
  <c r="I159" i="3"/>
  <c r="I185" i="3"/>
  <c r="I161" i="3"/>
  <c r="I162" i="3"/>
  <c r="I188" i="3"/>
  <c r="I136" i="3"/>
  <c r="I158" i="3"/>
  <c r="I173" i="3"/>
  <c r="I160" i="3"/>
  <c r="I137" i="3"/>
  <c r="I166" i="3"/>
  <c r="I176" i="3"/>
  <c r="I177" i="3"/>
  <c r="I163" i="3"/>
  <c r="I189" i="3"/>
  <c r="I107" i="3"/>
  <c r="I120" i="3"/>
  <c r="I138" i="3"/>
  <c r="I190" i="3"/>
  <c r="I184" i="3"/>
  <c r="I191" i="3"/>
  <c r="I186" i="3"/>
  <c r="I187" i="3"/>
  <c r="I200" i="3"/>
  <c r="I167" i="3"/>
  <c r="I192" i="3"/>
  <c r="I108" i="3"/>
  <c r="I193" i="3"/>
  <c r="I201" i="3"/>
  <c r="I194" i="3"/>
  <c r="I141" i="3"/>
  <c r="I113" i="3"/>
  <c r="I139" i="3"/>
  <c r="I121" i="3"/>
  <c r="I122" i="3"/>
  <c r="I140" i="3"/>
  <c r="I164" i="3"/>
  <c r="I195" i="3"/>
  <c r="I165"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F25" i="3"/>
  <c r="F23" i="3"/>
  <c r="F63" i="3"/>
  <c r="F46" i="3"/>
  <c r="F79" i="3"/>
  <c r="F64" i="3"/>
  <c r="F15" i="3"/>
  <c r="F60" i="3"/>
  <c r="F87" i="3"/>
  <c r="F19" i="3"/>
  <c r="F27" i="3"/>
  <c r="F52" i="3"/>
  <c r="F91" i="3"/>
  <c r="F4" i="3"/>
  <c r="F53" i="3"/>
  <c r="F37" i="3"/>
  <c r="F36" i="3"/>
  <c r="F3" i="3"/>
  <c r="F18" i="3"/>
  <c r="F99" i="3"/>
  <c r="F11" i="3"/>
  <c r="F41" i="3"/>
  <c r="F38" i="3"/>
  <c r="F76" i="3"/>
  <c r="F51" i="3"/>
  <c r="F61" i="3"/>
  <c r="F80" i="3"/>
  <c r="F65" i="3"/>
  <c r="F14" i="3"/>
  <c r="F77" i="3"/>
  <c r="F69" i="3"/>
  <c r="F5" i="3"/>
  <c r="F33" i="3"/>
  <c r="F100" i="3"/>
  <c r="F12" i="3"/>
  <c r="F47" i="3"/>
  <c r="F58" i="3"/>
  <c r="F88" i="3"/>
  <c r="F83" i="3"/>
  <c r="F26" i="3"/>
  <c r="F39" i="3"/>
  <c r="F54" i="3"/>
  <c r="F78" i="3"/>
  <c r="F96" i="3"/>
  <c r="F42" i="3"/>
  <c r="F48" i="3"/>
  <c r="F59" i="3"/>
  <c r="F97" i="3"/>
  <c r="F13" i="3"/>
  <c r="F84" i="3"/>
  <c r="F98" i="3"/>
  <c r="F32" i="3"/>
  <c r="F17" i="3"/>
  <c r="F85" i="3"/>
  <c r="F66" i="3"/>
  <c r="F92" i="3"/>
  <c r="F89" i="3"/>
  <c r="F81" i="3"/>
  <c r="F29" i="3"/>
  <c r="F95" i="3"/>
  <c r="F70" i="3"/>
  <c r="F67" i="3"/>
  <c r="F16" i="3"/>
  <c r="F44" i="3"/>
  <c r="F86" i="3"/>
  <c r="F24" i="3"/>
  <c r="F71" i="3"/>
  <c r="F62" i="3"/>
  <c r="F40" i="3"/>
  <c r="F50" i="3"/>
  <c r="F56" i="3"/>
  <c r="F72" i="3"/>
  <c r="F30" i="3"/>
  <c r="F6" i="3"/>
  <c r="F7" i="3"/>
  <c r="F28" i="3"/>
  <c r="F20" i="3"/>
  <c r="F93" i="3"/>
  <c r="F34" i="3"/>
  <c r="F94" i="3"/>
  <c r="F73" i="3"/>
  <c r="F21" i="3"/>
  <c r="F35" i="3"/>
  <c r="F10" i="3"/>
  <c r="F82" i="3"/>
  <c r="F49" i="3"/>
  <c r="F22" i="3"/>
  <c r="F74" i="3"/>
  <c r="F68" i="3"/>
  <c r="F55" i="3"/>
  <c r="F90" i="3"/>
  <c r="F45" i="3"/>
  <c r="F101" i="3"/>
  <c r="F102" i="3"/>
  <c r="F31" i="3"/>
  <c r="F43" i="3"/>
  <c r="F9" i="3"/>
  <c r="F57" i="3"/>
  <c r="F8" i="3"/>
  <c r="F75" i="3"/>
  <c r="F114" i="3"/>
  <c r="F115" i="3"/>
  <c r="F128" i="3"/>
  <c r="F147" i="3"/>
  <c r="F129" i="3"/>
  <c r="F148" i="3"/>
  <c r="F130" i="3"/>
  <c r="F168" i="3"/>
  <c r="F142" i="3"/>
  <c r="F149" i="3"/>
  <c r="F116" i="3"/>
  <c r="F169" i="3"/>
  <c r="F117" i="3"/>
  <c r="F118" i="3"/>
  <c r="F143" i="3"/>
  <c r="F197" i="3"/>
  <c r="F119" i="3"/>
  <c r="F150" i="3"/>
  <c r="F174" i="3"/>
  <c r="F109" i="3"/>
  <c r="F175" i="3"/>
  <c r="F144" i="3"/>
  <c r="F103" i="3"/>
  <c r="F123" i="3"/>
  <c r="F110" i="3"/>
  <c r="F111" i="3"/>
  <c r="F145" i="3"/>
  <c r="F151" i="3"/>
  <c r="F124" i="3"/>
  <c r="F125" i="3"/>
  <c r="F178" i="3"/>
  <c r="F170" i="3"/>
  <c r="F131" i="3"/>
  <c r="F171" i="3"/>
  <c r="F179" i="3"/>
  <c r="F198" i="3"/>
  <c r="F180" i="3"/>
  <c r="F104" i="3"/>
  <c r="F112" i="3"/>
  <c r="F132" i="3"/>
  <c r="F181" i="3"/>
  <c r="F196" i="3"/>
  <c r="F146" i="3"/>
  <c r="F152" i="3"/>
  <c r="F182" i="3"/>
  <c r="F133" i="3"/>
  <c r="F199" i="3"/>
  <c r="F153" i="3"/>
  <c r="F105" i="3"/>
  <c r="F134" i="3"/>
  <c r="F135" i="3"/>
  <c r="F154" i="3"/>
  <c r="F155" i="3"/>
  <c r="F156" i="3"/>
  <c r="F126" i="3"/>
  <c r="F106" i="3"/>
  <c r="F157" i="3"/>
  <c r="F172" i="3"/>
  <c r="F183" i="3"/>
  <c r="F127" i="3"/>
  <c r="F159" i="3"/>
  <c r="F185" i="3"/>
  <c r="F161" i="3"/>
  <c r="F162" i="3"/>
  <c r="F188" i="3"/>
  <c r="F136" i="3"/>
  <c r="F158" i="3"/>
  <c r="F173" i="3"/>
  <c r="F160" i="3"/>
  <c r="F137" i="3"/>
  <c r="F166" i="3"/>
  <c r="F176" i="3"/>
  <c r="F177" i="3"/>
  <c r="F163" i="3"/>
  <c r="F189" i="3"/>
  <c r="F107" i="3"/>
  <c r="F120" i="3"/>
  <c r="F138" i="3"/>
  <c r="F190" i="3"/>
  <c r="F184" i="3"/>
  <c r="F191" i="3"/>
  <c r="F186" i="3"/>
  <c r="F187" i="3"/>
  <c r="F200" i="3"/>
  <c r="F167" i="3"/>
  <c r="F192" i="3"/>
  <c r="F108" i="3"/>
  <c r="F193" i="3"/>
  <c r="F201" i="3"/>
  <c r="F194" i="3"/>
  <c r="F141" i="3"/>
  <c r="F113" i="3"/>
  <c r="F139" i="3"/>
  <c r="F121" i="3"/>
  <c r="F122" i="3"/>
  <c r="F140" i="3"/>
  <c r="F164" i="3"/>
  <c r="F195" i="3"/>
  <c r="F165"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H25" i="3"/>
  <c r="H23" i="3"/>
  <c r="H63" i="3"/>
  <c r="H46" i="3"/>
  <c r="H79" i="3"/>
  <c r="H64" i="3"/>
  <c r="H15" i="3"/>
  <c r="H60" i="3"/>
  <c r="H87" i="3"/>
  <c r="H19" i="3"/>
  <c r="H27" i="3"/>
  <c r="H52" i="3"/>
  <c r="H91" i="3"/>
  <c r="H4" i="3"/>
  <c r="H53" i="3"/>
  <c r="H37" i="3"/>
  <c r="H36" i="3"/>
  <c r="H3" i="3"/>
  <c r="H18" i="3"/>
  <c r="H99" i="3"/>
  <c r="H11" i="3"/>
  <c r="H41" i="3"/>
  <c r="H38" i="3"/>
  <c r="H76" i="3"/>
  <c r="H51" i="3"/>
  <c r="H61" i="3"/>
  <c r="H80" i="3"/>
  <c r="H65" i="3"/>
  <c r="H14" i="3"/>
  <c r="H77" i="3"/>
  <c r="H69" i="3"/>
  <c r="H5" i="3"/>
  <c r="H33" i="3"/>
  <c r="H100" i="3"/>
  <c r="H12" i="3"/>
  <c r="H47" i="3"/>
  <c r="H58" i="3"/>
  <c r="H88" i="3"/>
  <c r="H83" i="3"/>
  <c r="H26" i="3"/>
  <c r="H39" i="3"/>
  <c r="H54" i="3"/>
  <c r="H78" i="3"/>
  <c r="H96" i="3"/>
  <c r="H42" i="3"/>
  <c r="H48" i="3"/>
  <c r="H59" i="3"/>
  <c r="H97" i="3"/>
  <c r="H13" i="3"/>
  <c r="H84" i="3"/>
  <c r="H98" i="3"/>
  <c r="H32" i="3"/>
  <c r="H17" i="3"/>
  <c r="H85" i="3"/>
  <c r="H66" i="3"/>
  <c r="H92" i="3"/>
  <c r="H89" i="3"/>
  <c r="H81" i="3"/>
  <c r="H29" i="3"/>
  <c r="H95" i="3"/>
  <c r="H70" i="3"/>
  <c r="H67" i="3"/>
  <c r="H16" i="3"/>
  <c r="H44" i="3"/>
  <c r="H86" i="3"/>
  <c r="H24" i="3"/>
  <c r="H71" i="3"/>
  <c r="H62" i="3"/>
  <c r="H40" i="3"/>
  <c r="H50" i="3"/>
  <c r="H56" i="3"/>
  <c r="H72" i="3"/>
  <c r="H30" i="3"/>
  <c r="H6" i="3"/>
  <c r="H7" i="3"/>
  <c r="H28" i="3"/>
  <c r="H20" i="3"/>
  <c r="H93" i="3"/>
  <c r="H34" i="3"/>
  <c r="H94" i="3"/>
  <c r="H73" i="3"/>
  <c r="H21" i="3"/>
  <c r="H35" i="3"/>
  <c r="H10" i="3"/>
  <c r="H82" i="3"/>
  <c r="H49" i="3"/>
  <c r="H22" i="3"/>
  <c r="H74" i="3"/>
  <c r="H68" i="3"/>
  <c r="H55" i="3"/>
  <c r="H90" i="3"/>
  <c r="H45" i="3"/>
  <c r="H101" i="3"/>
  <c r="H102" i="3"/>
  <c r="H31" i="3"/>
  <c r="H43" i="3"/>
  <c r="H9" i="3"/>
  <c r="H57" i="3"/>
  <c r="H8" i="3"/>
  <c r="H75" i="3"/>
  <c r="H114" i="3"/>
  <c r="H115" i="3"/>
  <c r="H128" i="3"/>
  <c r="H147" i="3"/>
  <c r="H129" i="3"/>
  <c r="H148" i="3"/>
  <c r="H130" i="3"/>
  <c r="H168" i="3"/>
  <c r="H142" i="3"/>
  <c r="H149" i="3"/>
  <c r="H116" i="3"/>
  <c r="H169" i="3"/>
  <c r="H117" i="3"/>
  <c r="H118" i="3"/>
  <c r="H143" i="3"/>
  <c r="H197" i="3"/>
  <c r="H119" i="3"/>
  <c r="H150" i="3"/>
  <c r="H174" i="3"/>
  <c r="H109" i="3"/>
  <c r="H175" i="3"/>
  <c r="H144" i="3"/>
  <c r="H103" i="3"/>
  <c r="H123" i="3"/>
  <c r="H110" i="3"/>
  <c r="H111" i="3"/>
  <c r="H145" i="3"/>
  <c r="H151" i="3"/>
  <c r="H124" i="3"/>
  <c r="H125" i="3"/>
  <c r="H178" i="3"/>
  <c r="H170" i="3"/>
  <c r="H131" i="3"/>
  <c r="H171" i="3"/>
  <c r="H179" i="3"/>
  <c r="H198" i="3"/>
  <c r="H180" i="3"/>
  <c r="H104" i="3"/>
  <c r="H112" i="3"/>
  <c r="H132" i="3"/>
  <c r="H181" i="3"/>
  <c r="H196" i="3"/>
  <c r="H146" i="3"/>
  <c r="H152" i="3"/>
  <c r="H182" i="3"/>
  <c r="H133" i="3"/>
  <c r="H199" i="3"/>
  <c r="H153" i="3"/>
  <c r="H105" i="3"/>
  <c r="H134" i="3"/>
  <c r="H135" i="3"/>
  <c r="H154" i="3"/>
  <c r="H155" i="3"/>
  <c r="H156" i="3"/>
  <c r="H126" i="3"/>
  <c r="H106" i="3"/>
  <c r="H157" i="3"/>
  <c r="H172" i="3"/>
  <c r="H183" i="3"/>
  <c r="H127" i="3"/>
  <c r="H159" i="3"/>
  <c r="H185" i="3"/>
  <c r="H161" i="3"/>
  <c r="H162" i="3"/>
  <c r="H188" i="3"/>
  <c r="H136" i="3"/>
  <c r="H158" i="3"/>
  <c r="H173" i="3"/>
  <c r="H160" i="3"/>
  <c r="H137" i="3"/>
  <c r="H166" i="3"/>
  <c r="H176" i="3"/>
  <c r="H177" i="3"/>
  <c r="H163" i="3"/>
  <c r="H189" i="3"/>
  <c r="H107" i="3"/>
  <c r="H120" i="3"/>
  <c r="H138" i="3"/>
  <c r="H190" i="3"/>
  <c r="H184" i="3"/>
  <c r="H191" i="3"/>
  <c r="H186" i="3"/>
  <c r="H187" i="3"/>
  <c r="H200" i="3"/>
  <c r="H167" i="3"/>
  <c r="H192" i="3"/>
  <c r="H108" i="3"/>
  <c r="H193" i="3"/>
  <c r="H201" i="3"/>
  <c r="H194" i="3"/>
  <c r="H141" i="3"/>
  <c r="H113" i="3"/>
  <c r="H139" i="3"/>
  <c r="H121" i="3"/>
  <c r="H122" i="3"/>
  <c r="H140" i="3"/>
  <c r="H164" i="3"/>
  <c r="H195" i="3"/>
  <c r="H165"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G25" i="3"/>
  <c r="G23" i="3"/>
  <c r="G63" i="3"/>
  <c r="G46" i="3"/>
  <c r="G79" i="3"/>
  <c r="G64" i="3"/>
  <c r="G15" i="3"/>
  <c r="G60" i="3"/>
  <c r="G87" i="3"/>
  <c r="G19" i="3"/>
  <c r="G27" i="3"/>
  <c r="G52" i="3"/>
  <c r="G91" i="3"/>
  <c r="G4" i="3"/>
  <c r="G53" i="3"/>
  <c r="G37" i="3"/>
  <c r="G36" i="3"/>
  <c r="G3" i="3"/>
  <c r="G18" i="3"/>
  <c r="G99" i="3"/>
  <c r="G11" i="3"/>
  <c r="G41" i="3"/>
  <c r="G38" i="3"/>
  <c r="G76" i="3"/>
  <c r="G51" i="3"/>
  <c r="G61" i="3"/>
  <c r="G80" i="3"/>
  <c r="G65" i="3"/>
  <c r="G14" i="3"/>
  <c r="G77" i="3"/>
  <c r="G69" i="3"/>
  <c r="G5" i="3"/>
  <c r="G33" i="3"/>
  <c r="G100" i="3"/>
  <c r="G12" i="3"/>
  <c r="G47" i="3"/>
  <c r="G58" i="3"/>
  <c r="G88" i="3"/>
  <c r="G83" i="3"/>
  <c r="G26" i="3"/>
  <c r="G39" i="3"/>
  <c r="G54" i="3"/>
  <c r="G78" i="3"/>
  <c r="G96" i="3"/>
  <c r="G42" i="3"/>
  <c r="G48" i="3"/>
  <c r="G59" i="3"/>
  <c r="G97" i="3"/>
  <c r="G13" i="3"/>
  <c r="G84" i="3"/>
  <c r="G98" i="3"/>
  <c r="G32" i="3"/>
  <c r="G17" i="3"/>
  <c r="G85" i="3"/>
  <c r="G66" i="3"/>
  <c r="G92" i="3"/>
  <c r="G89" i="3"/>
  <c r="G81" i="3"/>
  <c r="G29" i="3"/>
  <c r="G95" i="3"/>
  <c r="G70" i="3"/>
  <c r="G67" i="3"/>
  <c r="G16" i="3"/>
  <c r="G44" i="3"/>
  <c r="G86" i="3"/>
  <c r="G24" i="3"/>
  <c r="G71" i="3"/>
  <c r="G62" i="3"/>
  <c r="G40" i="3"/>
  <c r="G50" i="3"/>
  <c r="G56" i="3"/>
  <c r="G72" i="3"/>
  <c r="G30" i="3"/>
  <c r="G6" i="3"/>
  <c r="G7" i="3"/>
  <c r="G28" i="3"/>
  <c r="G20" i="3"/>
  <c r="G93" i="3"/>
  <c r="G34" i="3"/>
  <c r="G94" i="3"/>
  <c r="G73" i="3"/>
  <c r="G21" i="3"/>
  <c r="G35" i="3"/>
  <c r="G10" i="3"/>
  <c r="G82" i="3"/>
  <c r="G49" i="3"/>
  <c r="G22" i="3"/>
  <c r="G74" i="3"/>
  <c r="G68" i="3"/>
  <c r="G55" i="3"/>
  <c r="G90" i="3"/>
  <c r="G45" i="3"/>
  <c r="G101" i="3"/>
  <c r="G102" i="3"/>
  <c r="G31" i="3"/>
  <c r="G43" i="3"/>
  <c r="G9" i="3"/>
  <c r="G57" i="3"/>
  <c r="G8" i="3"/>
  <c r="G75" i="3"/>
  <c r="G114" i="3"/>
  <c r="G115" i="3"/>
  <c r="G128" i="3"/>
  <c r="G147" i="3"/>
  <c r="G129" i="3"/>
  <c r="G148" i="3"/>
  <c r="G130" i="3"/>
  <c r="G168" i="3"/>
  <c r="G142" i="3"/>
  <c r="G149" i="3"/>
  <c r="G116" i="3"/>
  <c r="G169" i="3"/>
  <c r="G117" i="3"/>
  <c r="G118" i="3"/>
  <c r="G143" i="3"/>
  <c r="G197" i="3"/>
  <c r="G119" i="3"/>
  <c r="G150" i="3"/>
  <c r="G174" i="3"/>
  <c r="G109" i="3"/>
  <c r="G175" i="3"/>
  <c r="G144" i="3"/>
  <c r="G103" i="3"/>
  <c r="G123" i="3"/>
  <c r="G110" i="3"/>
  <c r="G111" i="3"/>
  <c r="G145" i="3"/>
  <c r="G151" i="3"/>
  <c r="G124" i="3"/>
  <c r="G125" i="3"/>
  <c r="G178" i="3"/>
  <c r="G170" i="3"/>
  <c r="G131" i="3"/>
  <c r="G171" i="3"/>
  <c r="G179" i="3"/>
  <c r="G198" i="3"/>
  <c r="G180" i="3"/>
  <c r="G104" i="3"/>
  <c r="G112" i="3"/>
  <c r="G132" i="3"/>
  <c r="G181" i="3"/>
  <c r="G196" i="3"/>
  <c r="G146" i="3"/>
  <c r="G152" i="3"/>
  <c r="G182" i="3"/>
  <c r="G133" i="3"/>
  <c r="G199" i="3"/>
  <c r="G153" i="3"/>
  <c r="G105" i="3"/>
  <c r="G134" i="3"/>
  <c r="G135" i="3"/>
  <c r="G154" i="3"/>
  <c r="G155" i="3"/>
  <c r="G156" i="3"/>
  <c r="G126" i="3"/>
  <c r="G106" i="3"/>
  <c r="G157" i="3"/>
  <c r="G172" i="3"/>
  <c r="G183" i="3"/>
  <c r="G127" i="3"/>
  <c r="G159" i="3"/>
  <c r="G185" i="3"/>
  <c r="G161" i="3"/>
  <c r="G162" i="3"/>
  <c r="G188" i="3"/>
  <c r="G136" i="3"/>
  <c r="G158" i="3"/>
  <c r="G173" i="3"/>
  <c r="G160" i="3"/>
  <c r="G137" i="3"/>
  <c r="G166" i="3"/>
  <c r="G176" i="3"/>
  <c r="G177" i="3"/>
  <c r="G163" i="3"/>
  <c r="G189" i="3"/>
  <c r="G107" i="3"/>
  <c r="G120" i="3"/>
  <c r="G138" i="3"/>
  <c r="G190" i="3"/>
  <c r="G184" i="3"/>
  <c r="G191" i="3"/>
  <c r="G186" i="3"/>
  <c r="G187" i="3"/>
  <c r="G200" i="3"/>
  <c r="G167" i="3"/>
  <c r="G192" i="3"/>
  <c r="G108" i="3"/>
  <c r="G193" i="3"/>
  <c r="G201" i="3"/>
  <c r="G194" i="3"/>
  <c r="G141" i="3"/>
  <c r="G113" i="3"/>
  <c r="G139" i="3"/>
  <c r="G121" i="3"/>
  <c r="G122" i="3"/>
  <c r="G140" i="3"/>
  <c r="G164" i="3"/>
  <c r="G195" i="3"/>
  <c r="G165"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Q25" i="3"/>
  <c r="Q23" i="3"/>
  <c r="Q63" i="3"/>
  <c r="Q46" i="3"/>
  <c r="Q79" i="3"/>
  <c r="Q64" i="3"/>
  <c r="Q15" i="3"/>
  <c r="Q60" i="3"/>
  <c r="Q87" i="3"/>
  <c r="Q19" i="3"/>
  <c r="Q27" i="3"/>
  <c r="Q52" i="3"/>
  <c r="Q91" i="3"/>
  <c r="Q4" i="3"/>
  <c r="Q53" i="3"/>
  <c r="Q37" i="3"/>
  <c r="Q36" i="3"/>
  <c r="Q3" i="3"/>
  <c r="Q18" i="3"/>
  <c r="Q99" i="3"/>
  <c r="Q11" i="3"/>
  <c r="Q41" i="3"/>
  <c r="Q38" i="3"/>
  <c r="Q76" i="3"/>
  <c r="Q51" i="3"/>
  <c r="Q61" i="3"/>
  <c r="Q80" i="3"/>
  <c r="Q65" i="3"/>
  <c r="Q14" i="3"/>
  <c r="Q77" i="3"/>
  <c r="Q69" i="3"/>
  <c r="Q5" i="3"/>
  <c r="Q33" i="3"/>
  <c r="Q100" i="3"/>
  <c r="Q12" i="3"/>
  <c r="Q47" i="3"/>
  <c r="Q58" i="3"/>
  <c r="Q88" i="3"/>
  <c r="Q83" i="3"/>
  <c r="Q26" i="3"/>
  <c r="Q39" i="3"/>
  <c r="Q54" i="3"/>
  <c r="Q78" i="3"/>
  <c r="Q96" i="3"/>
  <c r="Q42" i="3"/>
  <c r="Q48" i="3"/>
  <c r="Q59" i="3"/>
  <c r="Q97" i="3"/>
  <c r="Q13" i="3"/>
  <c r="Q84" i="3"/>
  <c r="Q98" i="3"/>
  <c r="Q32" i="3"/>
  <c r="Q17" i="3"/>
  <c r="Q85" i="3"/>
  <c r="Q66" i="3"/>
  <c r="Q92" i="3"/>
  <c r="Q89" i="3"/>
  <c r="Q81" i="3"/>
  <c r="Q29" i="3"/>
  <c r="Q95" i="3"/>
  <c r="Q70" i="3"/>
  <c r="Q67" i="3"/>
  <c r="Q16" i="3"/>
  <c r="Q44" i="3"/>
  <c r="Q86" i="3"/>
  <c r="Q24" i="3"/>
  <c r="Q71" i="3"/>
  <c r="Q62" i="3"/>
  <c r="Q40" i="3"/>
  <c r="Q50" i="3"/>
  <c r="Q56" i="3"/>
  <c r="Q72" i="3"/>
  <c r="Q30" i="3"/>
  <c r="Q6" i="3"/>
  <c r="Q7" i="3"/>
  <c r="Q28" i="3"/>
  <c r="Q20" i="3"/>
  <c r="Q93" i="3"/>
  <c r="Q34" i="3"/>
  <c r="Q94" i="3"/>
  <c r="Q73" i="3"/>
  <c r="Q21" i="3"/>
  <c r="Q35" i="3"/>
  <c r="Q10" i="3"/>
  <c r="Q82" i="3"/>
  <c r="Q49" i="3"/>
  <c r="Q22" i="3"/>
  <c r="Q74" i="3"/>
  <c r="Q68" i="3"/>
  <c r="Q55" i="3"/>
  <c r="Q90" i="3"/>
  <c r="Q45" i="3"/>
  <c r="Q101" i="3"/>
  <c r="Q102" i="3"/>
  <c r="Q31" i="3"/>
  <c r="Q43" i="3"/>
  <c r="Q9" i="3"/>
  <c r="Q57" i="3"/>
  <c r="Q8" i="3"/>
  <c r="Q75" i="3"/>
  <c r="Q114" i="3"/>
  <c r="Q115" i="3"/>
  <c r="Q128" i="3"/>
  <c r="Q147" i="3"/>
  <c r="Q129" i="3"/>
  <c r="Q148" i="3"/>
  <c r="Q130" i="3"/>
  <c r="Q168" i="3"/>
  <c r="Q142" i="3"/>
  <c r="Q149" i="3"/>
  <c r="Q116" i="3"/>
  <c r="Q169" i="3"/>
  <c r="Q117" i="3"/>
  <c r="Q118" i="3"/>
  <c r="Q143" i="3"/>
  <c r="Q197" i="3"/>
  <c r="Q119" i="3"/>
  <c r="Q150" i="3"/>
  <c r="Q174" i="3"/>
  <c r="Q109" i="3"/>
  <c r="Q175" i="3"/>
  <c r="Q144" i="3"/>
  <c r="Q103" i="3"/>
  <c r="Q123" i="3"/>
  <c r="Q110" i="3"/>
  <c r="Q111" i="3"/>
  <c r="Q145" i="3"/>
  <c r="Q151" i="3"/>
  <c r="Q124" i="3"/>
  <c r="Q125" i="3"/>
  <c r="Q178" i="3"/>
  <c r="Q170" i="3"/>
  <c r="Q131" i="3"/>
  <c r="Q171" i="3"/>
  <c r="Q179" i="3"/>
  <c r="Q198" i="3"/>
  <c r="Q180" i="3"/>
  <c r="Q104" i="3"/>
  <c r="Q112" i="3"/>
  <c r="Q132" i="3"/>
  <c r="Q181" i="3"/>
  <c r="Q196" i="3"/>
  <c r="Q146" i="3"/>
  <c r="Q152" i="3"/>
  <c r="Q182" i="3"/>
  <c r="Q133" i="3"/>
  <c r="Q199" i="3"/>
  <c r="Q153" i="3"/>
  <c r="Q105" i="3"/>
  <c r="Q134" i="3"/>
  <c r="Q135" i="3"/>
  <c r="Q154" i="3"/>
  <c r="Q155" i="3"/>
  <c r="Q156" i="3"/>
  <c r="Q126" i="3"/>
  <c r="Q106" i="3"/>
  <c r="Q157" i="3"/>
  <c r="Q172" i="3"/>
  <c r="Q183" i="3"/>
  <c r="Q127" i="3"/>
  <c r="Q159" i="3"/>
  <c r="Q185" i="3"/>
  <c r="Q161" i="3"/>
  <c r="Q162" i="3"/>
  <c r="Q188" i="3"/>
  <c r="Q136" i="3"/>
  <c r="Q158" i="3"/>
  <c r="Q173" i="3"/>
  <c r="Q160" i="3"/>
  <c r="Q137" i="3"/>
  <c r="Q166" i="3"/>
  <c r="Q176" i="3"/>
  <c r="Q177" i="3"/>
  <c r="Q163" i="3"/>
  <c r="Q189" i="3"/>
  <c r="Q107" i="3"/>
  <c r="Q120" i="3"/>
  <c r="Q138" i="3"/>
  <c r="Q190" i="3"/>
  <c r="Q184" i="3"/>
  <c r="Q191" i="3"/>
  <c r="Q186" i="3"/>
  <c r="Q187" i="3"/>
  <c r="Q200" i="3"/>
  <c r="Q167" i="3"/>
  <c r="Q192" i="3"/>
  <c r="Q108" i="3"/>
  <c r="Q193" i="3"/>
  <c r="Q201" i="3"/>
  <c r="Q194" i="3"/>
  <c r="Q141" i="3"/>
  <c r="Q113" i="3"/>
  <c r="Q139" i="3"/>
  <c r="Q121" i="3"/>
  <c r="Q122" i="3"/>
  <c r="Q140" i="3"/>
  <c r="Q164" i="3"/>
  <c r="Q195" i="3"/>
  <c r="Q165"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R25" i="3"/>
  <c r="R23" i="3"/>
  <c r="R63" i="3"/>
  <c r="R46" i="3"/>
  <c r="R79" i="3"/>
  <c r="R64" i="3"/>
  <c r="R15" i="3"/>
  <c r="R60" i="3"/>
  <c r="R87" i="3"/>
  <c r="R19" i="3"/>
  <c r="R27" i="3"/>
  <c r="R52" i="3"/>
  <c r="R91" i="3"/>
  <c r="R4" i="3"/>
  <c r="R53" i="3"/>
  <c r="R37" i="3"/>
  <c r="R36" i="3"/>
  <c r="R3" i="3"/>
  <c r="R18" i="3"/>
  <c r="R99" i="3"/>
  <c r="R11" i="3"/>
  <c r="R41" i="3"/>
  <c r="R38" i="3"/>
  <c r="R76" i="3"/>
  <c r="R51" i="3"/>
  <c r="R61" i="3"/>
  <c r="R80" i="3"/>
  <c r="R65" i="3"/>
  <c r="R14" i="3"/>
  <c r="R77" i="3"/>
  <c r="R69" i="3"/>
  <c r="R5" i="3"/>
  <c r="R33" i="3"/>
  <c r="R100" i="3"/>
  <c r="R12" i="3"/>
  <c r="R47" i="3"/>
  <c r="R58" i="3"/>
  <c r="R88" i="3"/>
  <c r="R83" i="3"/>
  <c r="R26" i="3"/>
  <c r="R39" i="3"/>
  <c r="R54" i="3"/>
  <c r="R78" i="3"/>
  <c r="R96" i="3"/>
  <c r="R42" i="3"/>
  <c r="R48" i="3"/>
  <c r="R59" i="3"/>
  <c r="R97" i="3"/>
  <c r="R13" i="3"/>
  <c r="R84" i="3"/>
  <c r="R98" i="3"/>
  <c r="R32" i="3"/>
  <c r="R17" i="3"/>
  <c r="R85" i="3"/>
  <c r="R66" i="3"/>
  <c r="R92" i="3"/>
  <c r="R89" i="3"/>
  <c r="R81" i="3"/>
  <c r="R29" i="3"/>
  <c r="R95" i="3"/>
  <c r="R70" i="3"/>
  <c r="R67" i="3"/>
  <c r="R16" i="3"/>
  <c r="R44" i="3"/>
  <c r="R86" i="3"/>
  <c r="R24" i="3"/>
  <c r="R71" i="3"/>
  <c r="R62" i="3"/>
  <c r="R40" i="3"/>
  <c r="R50" i="3"/>
  <c r="R56" i="3"/>
  <c r="R72" i="3"/>
  <c r="R30" i="3"/>
  <c r="R6" i="3"/>
  <c r="R7" i="3"/>
  <c r="R28" i="3"/>
  <c r="R20" i="3"/>
  <c r="R93" i="3"/>
  <c r="R34" i="3"/>
  <c r="R94" i="3"/>
  <c r="R73" i="3"/>
  <c r="R21" i="3"/>
  <c r="R35" i="3"/>
  <c r="R10" i="3"/>
  <c r="R82" i="3"/>
  <c r="R49" i="3"/>
  <c r="R22" i="3"/>
  <c r="R74" i="3"/>
  <c r="R68" i="3"/>
  <c r="R55" i="3"/>
  <c r="R90" i="3"/>
  <c r="R45" i="3"/>
  <c r="R101" i="3"/>
  <c r="R102" i="3"/>
  <c r="R31" i="3"/>
  <c r="R43" i="3"/>
  <c r="R9" i="3"/>
  <c r="R57" i="3"/>
  <c r="R8" i="3"/>
  <c r="R75" i="3"/>
  <c r="R114" i="3"/>
  <c r="R115" i="3"/>
  <c r="R128" i="3"/>
  <c r="R147" i="3"/>
  <c r="R129" i="3"/>
  <c r="R148" i="3"/>
  <c r="R130" i="3"/>
  <c r="R168" i="3"/>
  <c r="R142" i="3"/>
  <c r="R149" i="3"/>
  <c r="R116" i="3"/>
  <c r="R169" i="3"/>
  <c r="R117" i="3"/>
  <c r="R118" i="3"/>
  <c r="R143" i="3"/>
  <c r="R197" i="3"/>
  <c r="R119" i="3"/>
  <c r="R150" i="3"/>
  <c r="R174" i="3"/>
  <c r="R109" i="3"/>
  <c r="R175" i="3"/>
  <c r="R144" i="3"/>
  <c r="R103" i="3"/>
  <c r="R123" i="3"/>
  <c r="R110" i="3"/>
  <c r="R111" i="3"/>
  <c r="R145" i="3"/>
  <c r="R151" i="3"/>
  <c r="R124" i="3"/>
  <c r="R125" i="3"/>
  <c r="R178" i="3"/>
  <c r="R170" i="3"/>
  <c r="R131" i="3"/>
  <c r="R171" i="3"/>
  <c r="R179" i="3"/>
  <c r="R198" i="3"/>
  <c r="R180" i="3"/>
  <c r="R104" i="3"/>
  <c r="R112" i="3"/>
  <c r="R132" i="3"/>
  <c r="R181" i="3"/>
  <c r="R196" i="3"/>
  <c r="R146" i="3"/>
  <c r="R152" i="3"/>
  <c r="R182" i="3"/>
  <c r="R133" i="3"/>
  <c r="R199" i="3"/>
  <c r="R153" i="3"/>
  <c r="R105" i="3"/>
  <c r="R134" i="3"/>
  <c r="R135" i="3"/>
  <c r="R154" i="3"/>
  <c r="R155" i="3"/>
  <c r="R156" i="3"/>
  <c r="R126" i="3"/>
  <c r="R106" i="3"/>
  <c r="R157" i="3"/>
  <c r="R172" i="3"/>
  <c r="R183" i="3"/>
  <c r="R127" i="3"/>
  <c r="R159" i="3"/>
  <c r="R185" i="3"/>
  <c r="R161" i="3"/>
  <c r="R162" i="3"/>
  <c r="R188" i="3"/>
  <c r="R136" i="3"/>
  <c r="R158" i="3"/>
  <c r="R173" i="3"/>
  <c r="R160" i="3"/>
  <c r="R137" i="3"/>
  <c r="R166" i="3"/>
  <c r="R176" i="3"/>
  <c r="R177" i="3"/>
  <c r="R163" i="3"/>
  <c r="R189" i="3"/>
  <c r="R107" i="3"/>
  <c r="R120" i="3"/>
  <c r="R138" i="3"/>
  <c r="R190" i="3"/>
  <c r="R184" i="3"/>
  <c r="R191" i="3"/>
  <c r="R186" i="3"/>
  <c r="R187" i="3"/>
  <c r="R200" i="3"/>
  <c r="R167" i="3"/>
  <c r="R192" i="3"/>
  <c r="R108" i="3"/>
  <c r="R193" i="3"/>
  <c r="R201" i="3"/>
  <c r="R194" i="3"/>
  <c r="R141" i="3"/>
  <c r="R113" i="3"/>
  <c r="R139" i="3"/>
  <c r="R121" i="3"/>
  <c r="R122" i="3"/>
  <c r="R140" i="3"/>
  <c r="R164" i="3"/>
  <c r="R195" i="3"/>
  <c r="R165"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O25" i="3"/>
  <c r="O23" i="3"/>
  <c r="O63" i="3"/>
  <c r="O46" i="3"/>
  <c r="O79" i="3"/>
  <c r="O64" i="3"/>
  <c r="O15" i="3"/>
  <c r="O60" i="3"/>
  <c r="O87" i="3"/>
  <c r="O19" i="3"/>
  <c r="O27" i="3"/>
  <c r="O52" i="3"/>
  <c r="O91" i="3"/>
  <c r="O4" i="3"/>
  <c r="O53" i="3"/>
  <c r="O37" i="3"/>
  <c r="O36" i="3"/>
  <c r="O3" i="3"/>
  <c r="O18" i="3"/>
  <c r="O99" i="3"/>
  <c r="O11" i="3"/>
  <c r="O41" i="3"/>
  <c r="O38" i="3"/>
  <c r="O76" i="3"/>
  <c r="O51" i="3"/>
  <c r="O61" i="3"/>
  <c r="O80" i="3"/>
  <c r="O65" i="3"/>
  <c r="O14" i="3"/>
  <c r="O77" i="3"/>
  <c r="O69" i="3"/>
  <c r="O5" i="3"/>
  <c r="O33" i="3"/>
  <c r="O100" i="3"/>
  <c r="O12" i="3"/>
  <c r="O47" i="3"/>
  <c r="O58" i="3"/>
  <c r="O88" i="3"/>
  <c r="O83" i="3"/>
  <c r="O26" i="3"/>
  <c r="O39" i="3"/>
  <c r="O54" i="3"/>
  <c r="O78" i="3"/>
  <c r="O96" i="3"/>
  <c r="O42" i="3"/>
  <c r="O48" i="3"/>
  <c r="O59" i="3"/>
  <c r="O97" i="3"/>
  <c r="O13" i="3"/>
  <c r="O84" i="3"/>
  <c r="O98" i="3"/>
  <c r="O32" i="3"/>
  <c r="O17" i="3"/>
  <c r="O85" i="3"/>
  <c r="O66" i="3"/>
  <c r="O92" i="3"/>
  <c r="O89" i="3"/>
  <c r="O81" i="3"/>
  <c r="O29" i="3"/>
  <c r="O95" i="3"/>
  <c r="O70" i="3"/>
  <c r="O67" i="3"/>
  <c r="O16" i="3"/>
  <c r="O44" i="3"/>
  <c r="O86" i="3"/>
  <c r="O24" i="3"/>
  <c r="O71" i="3"/>
  <c r="O62" i="3"/>
  <c r="O40" i="3"/>
  <c r="O50" i="3"/>
  <c r="O56" i="3"/>
  <c r="O72" i="3"/>
  <c r="O30" i="3"/>
  <c r="O6" i="3"/>
  <c r="O7" i="3"/>
  <c r="O28" i="3"/>
  <c r="O20" i="3"/>
  <c r="O93" i="3"/>
  <c r="O34" i="3"/>
  <c r="O94" i="3"/>
  <c r="O73" i="3"/>
  <c r="O21" i="3"/>
  <c r="O35" i="3"/>
  <c r="O10" i="3"/>
  <c r="O82" i="3"/>
  <c r="O49" i="3"/>
  <c r="O22" i="3"/>
  <c r="O74" i="3"/>
  <c r="O68" i="3"/>
  <c r="O55" i="3"/>
  <c r="O90" i="3"/>
  <c r="O45" i="3"/>
  <c r="O101" i="3"/>
  <c r="O102" i="3"/>
  <c r="O31" i="3"/>
  <c r="O43" i="3"/>
  <c r="O9" i="3"/>
  <c r="O57" i="3"/>
  <c r="O8" i="3"/>
  <c r="O75" i="3"/>
  <c r="O114" i="3"/>
  <c r="O115" i="3"/>
  <c r="O128" i="3"/>
  <c r="O147" i="3"/>
  <c r="O129" i="3"/>
  <c r="O148" i="3"/>
  <c r="O130" i="3"/>
  <c r="O168" i="3"/>
  <c r="O142" i="3"/>
  <c r="O149" i="3"/>
  <c r="O116" i="3"/>
  <c r="O169" i="3"/>
  <c r="O117" i="3"/>
  <c r="O118" i="3"/>
  <c r="O143" i="3"/>
  <c r="O197" i="3"/>
  <c r="O119" i="3"/>
  <c r="O150" i="3"/>
  <c r="O174" i="3"/>
  <c r="O109" i="3"/>
  <c r="O175" i="3"/>
  <c r="O144" i="3"/>
  <c r="O103" i="3"/>
  <c r="O123" i="3"/>
  <c r="O110" i="3"/>
  <c r="O111" i="3"/>
  <c r="O145" i="3"/>
  <c r="O151" i="3"/>
  <c r="O124" i="3"/>
  <c r="O125" i="3"/>
  <c r="O178" i="3"/>
  <c r="O170" i="3"/>
  <c r="O131" i="3"/>
  <c r="O171" i="3"/>
  <c r="O179" i="3"/>
  <c r="O198" i="3"/>
  <c r="O180" i="3"/>
  <c r="O104" i="3"/>
  <c r="O112" i="3"/>
  <c r="O132" i="3"/>
  <c r="O181" i="3"/>
  <c r="O196" i="3"/>
  <c r="O146" i="3"/>
  <c r="O152" i="3"/>
  <c r="O182" i="3"/>
  <c r="O133" i="3"/>
  <c r="O199" i="3"/>
  <c r="O153" i="3"/>
  <c r="O105" i="3"/>
  <c r="O134" i="3"/>
  <c r="O135" i="3"/>
  <c r="O154" i="3"/>
  <c r="O155" i="3"/>
  <c r="O156" i="3"/>
  <c r="O126" i="3"/>
  <c r="O106" i="3"/>
  <c r="O157" i="3"/>
  <c r="O172" i="3"/>
  <c r="O183" i="3"/>
  <c r="O127" i="3"/>
  <c r="O159" i="3"/>
  <c r="O185" i="3"/>
  <c r="O161" i="3"/>
  <c r="O162" i="3"/>
  <c r="O188" i="3"/>
  <c r="O136" i="3"/>
  <c r="O158" i="3"/>
  <c r="O173" i="3"/>
  <c r="O160" i="3"/>
  <c r="O137" i="3"/>
  <c r="O166" i="3"/>
  <c r="O176" i="3"/>
  <c r="O177" i="3"/>
  <c r="O163" i="3"/>
  <c r="O189" i="3"/>
  <c r="O107" i="3"/>
  <c r="O120" i="3"/>
  <c r="O138" i="3"/>
  <c r="O190" i="3"/>
  <c r="O184" i="3"/>
  <c r="O191" i="3"/>
  <c r="O186" i="3"/>
  <c r="O187" i="3"/>
  <c r="O200" i="3"/>
  <c r="O167" i="3"/>
  <c r="O192" i="3"/>
  <c r="O108" i="3"/>
  <c r="O193" i="3"/>
  <c r="O201" i="3"/>
  <c r="O194" i="3"/>
  <c r="O141" i="3"/>
  <c r="O113" i="3"/>
  <c r="O139" i="3"/>
  <c r="O121" i="3"/>
  <c r="O122" i="3"/>
  <c r="O140" i="3"/>
  <c r="O164" i="3"/>
  <c r="O195" i="3"/>
  <c r="O165"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S2" i="2"/>
  <c r="D287" i="2"/>
  <c r="E287" i="2"/>
  <c r="F287" i="2"/>
  <c r="G287" i="2"/>
  <c r="H287" i="2"/>
  <c r="I287" i="2"/>
  <c r="J287" i="2"/>
  <c r="K287" i="2"/>
  <c r="L287" i="2"/>
  <c r="M287" i="2"/>
  <c r="N287" i="2"/>
  <c r="O287" i="2"/>
  <c r="P287" i="2"/>
  <c r="D2" i="2"/>
  <c r="E2" i="2"/>
  <c r="F2" i="2"/>
  <c r="G2" i="2"/>
  <c r="H2" i="2"/>
  <c r="I2" i="2"/>
  <c r="J2" i="2"/>
  <c r="K2" i="2"/>
  <c r="L2" i="2"/>
  <c r="M2" i="2"/>
  <c r="N2" i="2"/>
  <c r="O2" i="2"/>
  <c r="P2" i="2"/>
  <c r="D3" i="2"/>
  <c r="E3" i="2"/>
  <c r="F3" i="2"/>
  <c r="G3" i="2"/>
  <c r="H3" i="2"/>
  <c r="I3" i="2"/>
  <c r="J3" i="2"/>
  <c r="K3" i="2"/>
  <c r="L3" i="2"/>
  <c r="M3" i="2"/>
  <c r="N3" i="2"/>
  <c r="O3" i="2"/>
  <c r="P3" i="2"/>
  <c r="D4" i="2"/>
  <c r="E4" i="2"/>
  <c r="F4" i="2"/>
  <c r="G4" i="2"/>
  <c r="H4" i="2"/>
  <c r="I4" i="2"/>
  <c r="J4" i="2"/>
  <c r="K4" i="2"/>
  <c r="L4" i="2"/>
  <c r="M4" i="2"/>
  <c r="N4" i="2"/>
  <c r="O4" i="2"/>
  <c r="P4" i="2"/>
  <c r="D5" i="2"/>
  <c r="E5" i="2"/>
  <c r="F5" i="2"/>
  <c r="G5" i="2"/>
  <c r="H5" i="2"/>
  <c r="I5" i="2"/>
  <c r="J5" i="2"/>
  <c r="K5" i="2"/>
  <c r="L5" i="2"/>
  <c r="M5" i="2"/>
  <c r="N5" i="2"/>
  <c r="O5" i="2"/>
  <c r="P5" i="2"/>
  <c r="D6" i="2"/>
  <c r="E6" i="2"/>
  <c r="F6" i="2"/>
  <c r="G6" i="2"/>
  <c r="H6" i="2"/>
  <c r="I6" i="2"/>
  <c r="J6" i="2"/>
  <c r="K6" i="2"/>
  <c r="L6" i="2"/>
  <c r="M6" i="2"/>
  <c r="N6" i="2"/>
  <c r="O6" i="2"/>
  <c r="P6" i="2"/>
  <c r="D7" i="2"/>
  <c r="E7" i="2"/>
  <c r="F7" i="2"/>
  <c r="G7" i="2"/>
  <c r="H7" i="2"/>
  <c r="I7" i="2"/>
  <c r="J7" i="2"/>
  <c r="K7" i="2"/>
  <c r="L7" i="2"/>
  <c r="M7" i="2"/>
  <c r="N7" i="2"/>
  <c r="O7" i="2"/>
  <c r="P7" i="2"/>
  <c r="D8" i="2"/>
  <c r="E8" i="2"/>
  <c r="F8" i="2"/>
  <c r="G8" i="2"/>
  <c r="H8" i="2"/>
  <c r="I8" i="2"/>
  <c r="J8" i="2"/>
  <c r="K8" i="2"/>
  <c r="L8" i="2"/>
  <c r="M8" i="2"/>
  <c r="N8" i="2"/>
  <c r="O8" i="2"/>
  <c r="P8" i="2"/>
  <c r="D9" i="2"/>
  <c r="E9" i="2"/>
  <c r="F9" i="2"/>
  <c r="G9" i="2"/>
  <c r="H9" i="2"/>
  <c r="I9" i="2"/>
  <c r="J9" i="2"/>
  <c r="K9" i="2"/>
  <c r="L9" i="2"/>
  <c r="M9" i="2"/>
  <c r="N9" i="2"/>
  <c r="O9" i="2"/>
  <c r="P9" i="2"/>
  <c r="D10" i="2"/>
  <c r="E10" i="2"/>
  <c r="F10" i="2"/>
  <c r="G10" i="2"/>
  <c r="H10" i="2"/>
  <c r="I10" i="2"/>
  <c r="J10" i="2"/>
  <c r="K10" i="2"/>
  <c r="L10" i="2"/>
  <c r="M10" i="2"/>
  <c r="N10" i="2"/>
  <c r="O10" i="2"/>
  <c r="P10" i="2"/>
  <c r="D11" i="2"/>
  <c r="E11" i="2"/>
  <c r="F11" i="2"/>
  <c r="G11" i="2"/>
  <c r="H11" i="2"/>
  <c r="I11" i="2"/>
  <c r="J11" i="2"/>
  <c r="K11" i="2"/>
  <c r="L11" i="2"/>
  <c r="M11" i="2"/>
  <c r="N11" i="2"/>
  <c r="O11" i="2"/>
  <c r="P11" i="2"/>
  <c r="D12" i="2"/>
  <c r="E12" i="2"/>
  <c r="F12" i="2"/>
  <c r="G12" i="2"/>
  <c r="H12" i="2"/>
  <c r="I12" i="2"/>
  <c r="J12" i="2"/>
  <c r="K12" i="2"/>
  <c r="L12" i="2"/>
  <c r="M12" i="2"/>
  <c r="N12" i="2"/>
  <c r="O12" i="2"/>
  <c r="P12" i="2"/>
  <c r="D13" i="2"/>
  <c r="E13" i="2"/>
  <c r="F13" i="2"/>
  <c r="G13" i="2"/>
  <c r="H13" i="2"/>
  <c r="I13" i="2"/>
  <c r="J13" i="2"/>
  <c r="K13" i="2"/>
  <c r="L13" i="2"/>
  <c r="M13" i="2"/>
  <c r="N13" i="2"/>
  <c r="O13" i="2"/>
  <c r="P13" i="2"/>
  <c r="D14" i="2"/>
  <c r="E14" i="2"/>
  <c r="F14" i="2"/>
  <c r="G14" i="2"/>
  <c r="H14" i="2"/>
  <c r="I14" i="2"/>
  <c r="J14" i="2"/>
  <c r="K14" i="2"/>
  <c r="L14" i="2"/>
  <c r="M14" i="2"/>
  <c r="N14" i="2"/>
  <c r="O14" i="2"/>
  <c r="P14" i="2"/>
  <c r="D15" i="2"/>
  <c r="E15" i="2"/>
  <c r="F15" i="2"/>
  <c r="G15" i="2"/>
  <c r="H15" i="2"/>
  <c r="I15" i="2"/>
  <c r="J15" i="2"/>
  <c r="K15" i="2"/>
  <c r="L15" i="2"/>
  <c r="M15" i="2"/>
  <c r="N15" i="2"/>
  <c r="O15" i="2"/>
  <c r="P15" i="2"/>
  <c r="D16" i="2"/>
  <c r="E16" i="2"/>
  <c r="F16" i="2"/>
  <c r="G16" i="2"/>
  <c r="H16" i="2"/>
  <c r="I16" i="2"/>
  <c r="J16" i="2"/>
  <c r="K16" i="2"/>
  <c r="L16" i="2"/>
  <c r="M16" i="2"/>
  <c r="N16" i="2"/>
  <c r="O16" i="2"/>
  <c r="P16" i="2"/>
  <c r="D17" i="2"/>
  <c r="E17" i="2"/>
  <c r="F17" i="2"/>
  <c r="G17" i="2"/>
  <c r="H17" i="2"/>
  <c r="I17" i="2"/>
  <c r="J17" i="2"/>
  <c r="K17" i="2"/>
  <c r="L17" i="2"/>
  <c r="M17" i="2"/>
  <c r="N17" i="2"/>
  <c r="O17" i="2"/>
  <c r="P17" i="2"/>
  <c r="D18" i="2"/>
  <c r="E18" i="2"/>
  <c r="F18" i="2"/>
  <c r="G18" i="2"/>
  <c r="H18" i="2"/>
  <c r="I18" i="2"/>
  <c r="J18" i="2"/>
  <c r="K18" i="2"/>
  <c r="L18" i="2"/>
  <c r="M18" i="2"/>
  <c r="N18" i="2"/>
  <c r="O18" i="2"/>
  <c r="P18" i="2"/>
  <c r="D19" i="2"/>
  <c r="E19" i="2"/>
  <c r="F19" i="2"/>
  <c r="G19" i="2"/>
  <c r="H19" i="2"/>
  <c r="I19" i="2"/>
  <c r="J19" i="2"/>
  <c r="K19" i="2"/>
  <c r="L19" i="2"/>
  <c r="M19" i="2"/>
  <c r="N19" i="2"/>
  <c r="O19" i="2"/>
  <c r="P19" i="2"/>
  <c r="D20" i="2"/>
  <c r="E20" i="2"/>
  <c r="F20" i="2"/>
  <c r="G20" i="2"/>
  <c r="H20" i="2"/>
  <c r="I20" i="2"/>
  <c r="J20" i="2"/>
  <c r="K20" i="2"/>
  <c r="L20" i="2"/>
  <c r="M20" i="2"/>
  <c r="N20" i="2"/>
  <c r="O20" i="2"/>
  <c r="P20" i="2"/>
  <c r="D21" i="2"/>
  <c r="E21" i="2"/>
  <c r="F21" i="2"/>
  <c r="G21" i="2"/>
  <c r="H21" i="2"/>
  <c r="I21" i="2"/>
  <c r="J21" i="2"/>
  <c r="K21" i="2"/>
  <c r="L21" i="2"/>
  <c r="M21" i="2"/>
  <c r="N21" i="2"/>
  <c r="O21" i="2"/>
  <c r="P21" i="2"/>
  <c r="D22" i="2"/>
  <c r="E22" i="2"/>
  <c r="F22" i="2"/>
  <c r="G22" i="2"/>
  <c r="H22" i="2"/>
  <c r="I22" i="2"/>
  <c r="J22" i="2"/>
  <c r="K22" i="2"/>
  <c r="L22" i="2"/>
  <c r="M22" i="2"/>
  <c r="N22" i="2"/>
  <c r="O22" i="2"/>
  <c r="P22" i="2"/>
  <c r="D23" i="2"/>
  <c r="E23" i="2"/>
  <c r="F23" i="2"/>
  <c r="G23" i="2"/>
  <c r="H23" i="2"/>
  <c r="I23" i="2"/>
  <c r="J23" i="2"/>
  <c r="K23" i="2"/>
  <c r="L23" i="2"/>
  <c r="M23" i="2"/>
  <c r="N23" i="2"/>
  <c r="O23" i="2"/>
  <c r="P23" i="2"/>
  <c r="D24" i="2"/>
  <c r="E24" i="2"/>
  <c r="F24" i="2"/>
  <c r="G24" i="2"/>
  <c r="H24" i="2"/>
  <c r="I24" i="2"/>
  <c r="J24" i="2"/>
  <c r="K24" i="2"/>
  <c r="L24" i="2"/>
  <c r="M24" i="2"/>
  <c r="N24" i="2"/>
  <c r="O24" i="2"/>
  <c r="P24" i="2"/>
  <c r="D25" i="2"/>
  <c r="E25" i="2"/>
  <c r="F25" i="2"/>
  <c r="G25" i="2"/>
  <c r="H25" i="2"/>
  <c r="I25" i="2"/>
  <c r="J25" i="2"/>
  <c r="K25" i="2"/>
  <c r="L25" i="2"/>
  <c r="M25" i="2"/>
  <c r="N25" i="2"/>
  <c r="O25" i="2"/>
  <c r="P25" i="2"/>
  <c r="D26" i="2"/>
  <c r="E26" i="2"/>
  <c r="F26" i="2"/>
  <c r="G26" i="2"/>
  <c r="H26" i="2"/>
  <c r="I26" i="2"/>
  <c r="J26" i="2"/>
  <c r="K26" i="2"/>
  <c r="L26" i="2"/>
  <c r="M26" i="2"/>
  <c r="N26" i="2"/>
  <c r="O26" i="2"/>
  <c r="P26" i="2"/>
  <c r="D27" i="2"/>
  <c r="E27" i="2"/>
  <c r="F27" i="2"/>
  <c r="G27" i="2"/>
  <c r="H27" i="2"/>
  <c r="I27" i="2"/>
  <c r="J27" i="2"/>
  <c r="K27" i="2"/>
  <c r="L27" i="2"/>
  <c r="M27" i="2"/>
  <c r="N27" i="2"/>
  <c r="O27" i="2"/>
  <c r="P27" i="2"/>
  <c r="D28" i="2"/>
  <c r="E28" i="2"/>
  <c r="F28" i="2"/>
  <c r="G28" i="2"/>
  <c r="H28" i="2"/>
  <c r="I28" i="2"/>
  <c r="J28" i="2"/>
  <c r="K28" i="2"/>
  <c r="L28" i="2"/>
  <c r="M28" i="2"/>
  <c r="N28" i="2"/>
  <c r="O28" i="2"/>
  <c r="P28" i="2"/>
  <c r="D29" i="2"/>
  <c r="E29" i="2"/>
  <c r="F29" i="2"/>
  <c r="G29" i="2"/>
  <c r="H29" i="2"/>
  <c r="I29" i="2"/>
  <c r="J29" i="2"/>
  <c r="K29" i="2"/>
  <c r="L29" i="2"/>
  <c r="M29" i="2"/>
  <c r="N29" i="2"/>
  <c r="O29" i="2"/>
  <c r="P29" i="2"/>
  <c r="D30" i="2"/>
  <c r="E30" i="2"/>
  <c r="F30" i="2"/>
  <c r="G30" i="2"/>
  <c r="H30" i="2"/>
  <c r="I30" i="2"/>
  <c r="J30" i="2"/>
  <c r="K30" i="2"/>
  <c r="L30" i="2"/>
  <c r="M30" i="2"/>
  <c r="N30" i="2"/>
  <c r="O30" i="2"/>
  <c r="P30" i="2"/>
  <c r="D31" i="2"/>
  <c r="E31" i="2"/>
  <c r="F31" i="2"/>
  <c r="G31" i="2"/>
  <c r="H31" i="2"/>
  <c r="I31" i="2"/>
  <c r="J31" i="2"/>
  <c r="K31" i="2"/>
  <c r="L31" i="2"/>
  <c r="M31" i="2"/>
  <c r="N31" i="2"/>
  <c r="O31" i="2"/>
  <c r="P31" i="2"/>
  <c r="D32" i="2"/>
  <c r="E32" i="2"/>
  <c r="F32" i="2"/>
  <c r="G32" i="2"/>
  <c r="H32" i="2"/>
  <c r="I32" i="2"/>
  <c r="J32" i="2"/>
  <c r="K32" i="2"/>
  <c r="L32" i="2"/>
  <c r="M32" i="2"/>
  <c r="N32" i="2"/>
  <c r="O32" i="2"/>
  <c r="P32" i="2"/>
  <c r="D33" i="2"/>
  <c r="E33" i="2"/>
  <c r="F33" i="2"/>
  <c r="G33" i="2"/>
  <c r="H33" i="2"/>
  <c r="I33" i="2"/>
  <c r="J33" i="2"/>
  <c r="K33" i="2"/>
  <c r="L33" i="2"/>
  <c r="M33" i="2"/>
  <c r="N33" i="2"/>
  <c r="O33" i="2"/>
  <c r="P33" i="2"/>
  <c r="D34" i="2"/>
  <c r="E34" i="2"/>
  <c r="F34" i="2"/>
  <c r="G34" i="2"/>
  <c r="H34" i="2"/>
  <c r="I34" i="2"/>
  <c r="J34" i="2"/>
  <c r="K34" i="2"/>
  <c r="L34" i="2"/>
  <c r="M34" i="2"/>
  <c r="N34" i="2"/>
  <c r="O34" i="2"/>
  <c r="P34" i="2"/>
  <c r="D35" i="2"/>
  <c r="E35" i="2"/>
  <c r="F35" i="2"/>
  <c r="G35" i="2"/>
  <c r="H35" i="2"/>
  <c r="I35" i="2"/>
  <c r="J35" i="2"/>
  <c r="K35" i="2"/>
  <c r="L35" i="2"/>
  <c r="M35" i="2"/>
  <c r="N35" i="2"/>
  <c r="O35" i="2"/>
  <c r="P35" i="2"/>
  <c r="D36" i="2"/>
  <c r="E36" i="2"/>
  <c r="F36" i="2"/>
  <c r="G36" i="2"/>
  <c r="H36" i="2"/>
  <c r="I36" i="2"/>
  <c r="J36" i="2"/>
  <c r="K36" i="2"/>
  <c r="L36" i="2"/>
  <c r="M36" i="2"/>
  <c r="N36" i="2"/>
  <c r="O36" i="2"/>
  <c r="P36" i="2"/>
  <c r="D37" i="2"/>
  <c r="E37" i="2"/>
  <c r="F37" i="2"/>
  <c r="G37" i="2"/>
  <c r="H37" i="2"/>
  <c r="I37" i="2"/>
  <c r="J37" i="2"/>
  <c r="K37" i="2"/>
  <c r="L37" i="2"/>
  <c r="M37" i="2"/>
  <c r="N37" i="2"/>
  <c r="O37" i="2"/>
  <c r="P37" i="2"/>
  <c r="D38" i="2"/>
  <c r="E38" i="2"/>
  <c r="F38" i="2"/>
  <c r="G38" i="2"/>
  <c r="H38" i="2"/>
  <c r="I38" i="2"/>
  <c r="J38" i="2"/>
  <c r="K38" i="2"/>
  <c r="L38" i="2"/>
  <c r="M38" i="2"/>
  <c r="N38" i="2"/>
  <c r="O38" i="2"/>
  <c r="P38" i="2"/>
  <c r="D39" i="2"/>
  <c r="E39" i="2"/>
  <c r="F39" i="2"/>
  <c r="G39" i="2"/>
  <c r="H39" i="2"/>
  <c r="I39" i="2"/>
  <c r="J39" i="2"/>
  <c r="K39" i="2"/>
  <c r="L39" i="2"/>
  <c r="M39" i="2"/>
  <c r="N39" i="2"/>
  <c r="O39" i="2"/>
  <c r="P39" i="2"/>
  <c r="D40" i="2"/>
  <c r="E40" i="2"/>
  <c r="F40" i="2"/>
  <c r="G40" i="2"/>
  <c r="H40" i="2"/>
  <c r="I40" i="2"/>
  <c r="J40" i="2"/>
  <c r="K40" i="2"/>
  <c r="L40" i="2"/>
  <c r="M40" i="2"/>
  <c r="N40" i="2"/>
  <c r="O40" i="2"/>
  <c r="P40" i="2"/>
  <c r="D41" i="2"/>
  <c r="E41" i="2"/>
  <c r="F41" i="2"/>
  <c r="G41" i="2"/>
  <c r="H41" i="2"/>
  <c r="I41" i="2"/>
  <c r="J41" i="2"/>
  <c r="K41" i="2"/>
  <c r="L41" i="2"/>
  <c r="M41" i="2"/>
  <c r="N41" i="2"/>
  <c r="O41" i="2"/>
  <c r="P41" i="2"/>
  <c r="D42" i="2"/>
  <c r="E42" i="2"/>
  <c r="F42" i="2"/>
  <c r="G42" i="2"/>
  <c r="H42" i="2"/>
  <c r="I42" i="2"/>
  <c r="J42" i="2"/>
  <c r="K42" i="2"/>
  <c r="L42" i="2"/>
  <c r="M42" i="2"/>
  <c r="N42" i="2"/>
  <c r="O42" i="2"/>
  <c r="P42" i="2"/>
  <c r="D43" i="2"/>
  <c r="E43" i="2"/>
  <c r="F43" i="2"/>
  <c r="G43" i="2"/>
  <c r="H43" i="2"/>
  <c r="I43" i="2"/>
  <c r="J43" i="2"/>
  <c r="K43" i="2"/>
  <c r="L43" i="2"/>
  <c r="M43" i="2"/>
  <c r="N43" i="2"/>
  <c r="O43" i="2"/>
  <c r="P43" i="2"/>
  <c r="D44" i="2"/>
  <c r="E44" i="2"/>
  <c r="F44" i="2"/>
  <c r="G44" i="2"/>
  <c r="H44" i="2"/>
  <c r="I44" i="2"/>
  <c r="J44" i="2"/>
  <c r="K44" i="2"/>
  <c r="L44" i="2"/>
  <c r="M44" i="2"/>
  <c r="N44" i="2"/>
  <c r="O44" i="2"/>
  <c r="P44" i="2"/>
  <c r="D45" i="2"/>
  <c r="E45" i="2"/>
  <c r="F45" i="2"/>
  <c r="G45" i="2"/>
  <c r="H45" i="2"/>
  <c r="I45" i="2"/>
  <c r="J45" i="2"/>
  <c r="K45" i="2"/>
  <c r="L45" i="2"/>
  <c r="M45" i="2"/>
  <c r="N45" i="2"/>
  <c r="O45" i="2"/>
  <c r="P45" i="2"/>
  <c r="D46" i="2"/>
  <c r="E46" i="2"/>
  <c r="F46" i="2"/>
  <c r="G46" i="2"/>
  <c r="H46" i="2"/>
  <c r="I46" i="2"/>
  <c r="J46" i="2"/>
  <c r="K46" i="2"/>
  <c r="L46" i="2"/>
  <c r="M46" i="2"/>
  <c r="N46" i="2"/>
  <c r="O46" i="2"/>
  <c r="P46" i="2"/>
  <c r="D47" i="2"/>
  <c r="E47" i="2"/>
  <c r="F47" i="2"/>
  <c r="G47" i="2"/>
  <c r="H47" i="2"/>
  <c r="I47" i="2"/>
  <c r="J47" i="2"/>
  <c r="K47" i="2"/>
  <c r="L47" i="2"/>
  <c r="M47" i="2"/>
  <c r="N47" i="2"/>
  <c r="O47" i="2"/>
  <c r="P47" i="2"/>
  <c r="D48" i="2"/>
  <c r="E48" i="2"/>
  <c r="F48" i="2"/>
  <c r="G48" i="2"/>
  <c r="H48" i="2"/>
  <c r="I48" i="2"/>
  <c r="J48" i="2"/>
  <c r="K48" i="2"/>
  <c r="L48" i="2"/>
  <c r="M48" i="2"/>
  <c r="N48" i="2"/>
  <c r="O48" i="2"/>
  <c r="P48" i="2"/>
  <c r="D49" i="2"/>
  <c r="E49" i="2"/>
  <c r="F49" i="2"/>
  <c r="G49" i="2"/>
  <c r="H49" i="2"/>
  <c r="I49" i="2"/>
  <c r="J49" i="2"/>
  <c r="K49" i="2"/>
  <c r="L49" i="2"/>
  <c r="M49" i="2"/>
  <c r="N49" i="2"/>
  <c r="O49" i="2"/>
  <c r="P49" i="2"/>
  <c r="D50" i="2"/>
  <c r="E50" i="2"/>
  <c r="F50" i="2"/>
  <c r="G50" i="2"/>
  <c r="H50" i="2"/>
  <c r="I50" i="2"/>
  <c r="J50" i="2"/>
  <c r="K50" i="2"/>
  <c r="L50" i="2"/>
  <c r="M50" i="2"/>
  <c r="N50" i="2"/>
  <c r="O50" i="2"/>
  <c r="P50" i="2"/>
  <c r="D51" i="2"/>
  <c r="E51" i="2"/>
  <c r="F51" i="2"/>
  <c r="G51" i="2"/>
  <c r="H51" i="2"/>
  <c r="I51" i="2"/>
  <c r="J51" i="2"/>
  <c r="K51" i="2"/>
  <c r="L51" i="2"/>
  <c r="M51" i="2"/>
  <c r="N51" i="2"/>
  <c r="O51" i="2"/>
  <c r="P51" i="2"/>
  <c r="D52" i="2"/>
  <c r="E52" i="2"/>
  <c r="F52" i="2"/>
  <c r="G52" i="2"/>
  <c r="H52" i="2"/>
  <c r="I52" i="2"/>
  <c r="J52" i="2"/>
  <c r="K52" i="2"/>
  <c r="L52" i="2"/>
  <c r="M52" i="2"/>
  <c r="N52" i="2"/>
  <c r="O52" i="2"/>
  <c r="P52" i="2"/>
  <c r="D53" i="2"/>
  <c r="E53" i="2"/>
  <c r="F53" i="2"/>
  <c r="G53" i="2"/>
  <c r="H53" i="2"/>
  <c r="I53" i="2"/>
  <c r="J53" i="2"/>
  <c r="K53" i="2"/>
  <c r="L53" i="2"/>
  <c r="M53" i="2"/>
  <c r="N53" i="2"/>
  <c r="O53" i="2"/>
  <c r="P53" i="2"/>
  <c r="D54" i="2"/>
  <c r="E54" i="2"/>
  <c r="F54" i="2"/>
  <c r="G54" i="2"/>
  <c r="H54" i="2"/>
  <c r="I54" i="2"/>
  <c r="J54" i="2"/>
  <c r="K54" i="2"/>
  <c r="L54" i="2"/>
  <c r="M54" i="2"/>
  <c r="N54" i="2"/>
  <c r="O54" i="2"/>
  <c r="P54" i="2"/>
  <c r="D55" i="2"/>
  <c r="E55" i="2"/>
  <c r="F55" i="2"/>
  <c r="G55" i="2"/>
  <c r="H55" i="2"/>
  <c r="I55" i="2"/>
  <c r="J55" i="2"/>
  <c r="K55" i="2"/>
  <c r="L55" i="2"/>
  <c r="M55" i="2"/>
  <c r="N55" i="2"/>
  <c r="O55" i="2"/>
  <c r="P55" i="2"/>
  <c r="D56" i="2"/>
  <c r="E56" i="2"/>
  <c r="F56" i="2"/>
  <c r="G56" i="2"/>
  <c r="H56" i="2"/>
  <c r="I56" i="2"/>
  <c r="J56" i="2"/>
  <c r="K56" i="2"/>
  <c r="L56" i="2"/>
  <c r="M56" i="2"/>
  <c r="N56" i="2"/>
  <c r="O56" i="2"/>
  <c r="P56" i="2"/>
  <c r="D57" i="2"/>
  <c r="E57" i="2"/>
  <c r="F57" i="2"/>
  <c r="G57" i="2"/>
  <c r="H57" i="2"/>
  <c r="I57" i="2"/>
  <c r="J57" i="2"/>
  <c r="K57" i="2"/>
  <c r="L57" i="2"/>
  <c r="M57" i="2"/>
  <c r="N57" i="2"/>
  <c r="O57" i="2"/>
  <c r="P57" i="2"/>
  <c r="D58" i="2"/>
  <c r="E58" i="2"/>
  <c r="F58" i="2"/>
  <c r="G58" i="2"/>
  <c r="H58" i="2"/>
  <c r="I58" i="2"/>
  <c r="J58" i="2"/>
  <c r="K58" i="2"/>
  <c r="L58" i="2"/>
  <c r="M58" i="2"/>
  <c r="N58" i="2"/>
  <c r="O58" i="2"/>
  <c r="P58" i="2"/>
  <c r="D59" i="2"/>
  <c r="E59" i="2"/>
  <c r="F59" i="2"/>
  <c r="G59" i="2"/>
  <c r="H59" i="2"/>
  <c r="I59" i="2"/>
  <c r="J59" i="2"/>
  <c r="K59" i="2"/>
  <c r="L59" i="2"/>
  <c r="M59" i="2"/>
  <c r="N59" i="2"/>
  <c r="O59" i="2"/>
  <c r="P59" i="2"/>
  <c r="D60" i="2"/>
  <c r="E60" i="2"/>
  <c r="F60" i="2"/>
  <c r="G60" i="2"/>
  <c r="H60" i="2"/>
  <c r="I60" i="2"/>
  <c r="J60" i="2"/>
  <c r="K60" i="2"/>
  <c r="L60" i="2"/>
  <c r="M60" i="2"/>
  <c r="N60" i="2"/>
  <c r="O60" i="2"/>
  <c r="P60" i="2"/>
  <c r="D61" i="2"/>
  <c r="E61" i="2"/>
  <c r="F61" i="2"/>
  <c r="G61" i="2"/>
  <c r="H61" i="2"/>
  <c r="I61" i="2"/>
  <c r="J61" i="2"/>
  <c r="K61" i="2"/>
  <c r="L61" i="2"/>
  <c r="M61" i="2"/>
  <c r="N61" i="2"/>
  <c r="O61" i="2"/>
  <c r="P61" i="2"/>
  <c r="D62" i="2"/>
  <c r="E62" i="2"/>
  <c r="F62" i="2"/>
  <c r="G62" i="2"/>
  <c r="H62" i="2"/>
  <c r="I62" i="2"/>
  <c r="J62" i="2"/>
  <c r="K62" i="2"/>
  <c r="L62" i="2"/>
  <c r="M62" i="2"/>
  <c r="N62" i="2"/>
  <c r="O62" i="2"/>
  <c r="P62" i="2"/>
  <c r="D63" i="2"/>
  <c r="E63" i="2"/>
  <c r="F63" i="2"/>
  <c r="G63" i="2"/>
  <c r="H63" i="2"/>
  <c r="I63" i="2"/>
  <c r="J63" i="2"/>
  <c r="K63" i="2"/>
  <c r="L63" i="2"/>
  <c r="M63" i="2"/>
  <c r="N63" i="2"/>
  <c r="O63" i="2"/>
  <c r="P63" i="2"/>
  <c r="D64" i="2"/>
  <c r="E64" i="2"/>
  <c r="F64" i="2"/>
  <c r="G64" i="2"/>
  <c r="H64" i="2"/>
  <c r="I64" i="2"/>
  <c r="J64" i="2"/>
  <c r="K64" i="2"/>
  <c r="L64" i="2"/>
  <c r="M64" i="2"/>
  <c r="N64" i="2"/>
  <c r="O64" i="2"/>
  <c r="P64" i="2"/>
  <c r="D65" i="2"/>
  <c r="E65" i="2"/>
  <c r="F65" i="2"/>
  <c r="G65" i="2"/>
  <c r="H65" i="2"/>
  <c r="I65" i="2"/>
  <c r="J65" i="2"/>
  <c r="K65" i="2"/>
  <c r="L65" i="2"/>
  <c r="M65" i="2"/>
  <c r="N65" i="2"/>
  <c r="O65" i="2"/>
  <c r="P65" i="2"/>
  <c r="D66" i="2"/>
  <c r="E66" i="2"/>
  <c r="F66" i="2"/>
  <c r="G66" i="2"/>
  <c r="H66" i="2"/>
  <c r="I66" i="2"/>
  <c r="J66" i="2"/>
  <c r="K66" i="2"/>
  <c r="L66" i="2"/>
  <c r="M66" i="2"/>
  <c r="N66" i="2"/>
  <c r="O66" i="2"/>
  <c r="P66" i="2"/>
  <c r="D67" i="2"/>
  <c r="E67" i="2"/>
  <c r="F67" i="2"/>
  <c r="G67" i="2"/>
  <c r="H67" i="2"/>
  <c r="I67" i="2"/>
  <c r="J67" i="2"/>
  <c r="K67" i="2"/>
  <c r="L67" i="2"/>
  <c r="M67" i="2"/>
  <c r="N67" i="2"/>
  <c r="O67" i="2"/>
  <c r="P67" i="2"/>
  <c r="D68" i="2"/>
  <c r="E68" i="2"/>
  <c r="F68" i="2"/>
  <c r="G68" i="2"/>
  <c r="H68" i="2"/>
  <c r="I68" i="2"/>
  <c r="J68" i="2"/>
  <c r="K68" i="2"/>
  <c r="L68" i="2"/>
  <c r="M68" i="2"/>
  <c r="N68" i="2"/>
  <c r="O68" i="2"/>
  <c r="P68" i="2"/>
  <c r="D69" i="2"/>
  <c r="E69" i="2"/>
  <c r="F69" i="2"/>
  <c r="G69" i="2"/>
  <c r="H69" i="2"/>
  <c r="I69" i="2"/>
  <c r="J69" i="2"/>
  <c r="K69" i="2"/>
  <c r="L69" i="2"/>
  <c r="M69" i="2"/>
  <c r="N69" i="2"/>
  <c r="O69" i="2"/>
  <c r="P69" i="2"/>
  <c r="D70" i="2"/>
  <c r="E70" i="2"/>
  <c r="F70" i="2"/>
  <c r="G70" i="2"/>
  <c r="H70" i="2"/>
  <c r="I70" i="2"/>
  <c r="J70" i="2"/>
  <c r="K70" i="2"/>
  <c r="L70" i="2"/>
  <c r="M70" i="2"/>
  <c r="N70" i="2"/>
  <c r="O70" i="2"/>
  <c r="P70" i="2"/>
  <c r="D71" i="2"/>
  <c r="E71" i="2"/>
  <c r="F71" i="2"/>
  <c r="G71" i="2"/>
  <c r="H71" i="2"/>
  <c r="I71" i="2"/>
  <c r="J71" i="2"/>
  <c r="K71" i="2"/>
  <c r="L71" i="2"/>
  <c r="M71" i="2"/>
  <c r="N71" i="2"/>
  <c r="O71" i="2"/>
  <c r="P71" i="2"/>
  <c r="D72" i="2"/>
  <c r="E72" i="2"/>
  <c r="F72" i="2"/>
  <c r="G72" i="2"/>
  <c r="H72" i="2"/>
  <c r="I72" i="2"/>
  <c r="J72" i="2"/>
  <c r="K72" i="2"/>
  <c r="L72" i="2"/>
  <c r="M72" i="2"/>
  <c r="N72" i="2"/>
  <c r="O72" i="2"/>
  <c r="P72" i="2"/>
  <c r="D73" i="2"/>
  <c r="E73" i="2"/>
  <c r="F73" i="2"/>
  <c r="G73" i="2"/>
  <c r="H73" i="2"/>
  <c r="I73" i="2"/>
  <c r="J73" i="2"/>
  <c r="K73" i="2"/>
  <c r="L73" i="2"/>
  <c r="M73" i="2"/>
  <c r="N73" i="2"/>
  <c r="O73" i="2"/>
  <c r="P73" i="2"/>
  <c r="D74" i="2"/>
  <c r="E74" i="2"/>
  <c r="F74" i="2"/>
  <c r="G74" i="2"/>
  <c r="H74" i="2"/>
  <c r="I74" i="2"/>
  <c r="J74" i="2"/>
  <c r="K74" i="2"/>
  <c r="L74" i="2"/>
  <c r="M74" i="2"/>
  <c r="N74" i="2"/>
  <c r="O74" i="2"/>
  <c r="P74" i="2"/>
  <c r="D75" i="2"/>
  <c r="E75" i="2"/>
  <c r="F75" i="2"/>
  <c r="G75" i="2"/>
  <c r="H75" i="2"/>
  <c r="I75" i="2"/>
  <c r="J75" i="2"/>
  <c r="K75" i="2"/>
  <c r="L75" i="2"/>
  <c r="M75" i="2"/>
  <c r="N75" i="2"/>
  <c r="O75" i="2"/>
  <c r="P75" i="2"/>
  <c r="D76" i="2"/>
  <c r="E76" i="2"/>
  <c r="F76" i="2"/>
  <c r="G76" i="2"/>
  <c r="H76" i="2"/>
  <c r="I76" i="2"/>
  <c r="J76" i="2"/>
  <c r="K76" i="2"/>
  <c r="L76" i="2"/>
  <c r="M76" i="2"/>
  <c r="N76" i="2"/>
  <c r="O76" i="2"/>
  <c r="P76" i="2"/>
  <c r="D77" i="2"/>
  <c r="E77" i="2"/>
  <c r="F77" i="2"/>
  <c r="G77" i="2"/>
  <c r="H77" i="2"/>
  <c r="I77" i="2"/>
  <c r="J77" i="2"/>
  <c r="K77" i="2"/>
  <c r="L77" i="2"/>
  <c r="M77" i="2"/>
  <c r="N77" i="2"/>
  <c r="O77" i="2"/>
  <c r="P77" i="2"/>
  <c r="D78" i="2"/>
  <c r="E78" i="2"/>
  <c r="F78" i="2"/>
  <c r="G78" i="2"/>
  <c r="H78" i="2"/>
  <c r="I78" i="2"/>
  <c r="J78" i="2"/>
  <c r="K78" i="2"/>
  <c r="L78" i="2"/>
  <c r="M78" i="2"/>
  <c r="N78" i="2"/>
  <c r="O78" i="2"/>
  <c r="P78" i="2"/>
  <c r="D79" i="2"/>
  <c r="E79" i="2"/>
  <c r="F79" i="2"/>
  <c r="G79" i="2"/>
  <c r="H79" i="2"/>
  <c r="I79" i="2"/>
  <c r="J79" i="2"/>
  <c r="K79" i="2"/>
  <c r="L79" i="2"/>
  <c r="M79" i="2"/>
  <c r="N79" i="2"/>
  <c r="O79" i="2"/>
  <c r="P79" i="2"/>
  <c r="D80" i="2"/>
  <c r="E80" i="2"/>
  <c r="F80" i="2"/>
  <c r="G80" i="2"/>
  <c r="H80" i="2"/>
  <c r="I80" i="2"/>
  <c r="J80" i="2"/>
  <c r="K80" i="2"/>
  <c r="L80" i="2"/>
  <c r="M80" i="2"/>
  <c r="N80" i="2"/>
  <c r="O80" i="2"/>
  <c r="P80" i="2"/>
  <c r="D81" i="2"/>
  <c r="E81" i="2"/>
  <c r="F81" i="2"/>
  <c r="G81" i="2"/>
  <c r="H81" i="2"/>
  <c r="I81" i="2"/>
  <c r="J81" i="2"/>
  <c r="K81" i="2"/>
  <c r="L81" i="2"/>
  <c r="M81" i="2"/>
  <c r="N81" i="2"/>
  <c r="O81" i="2"/>
  <c r="P81" i="2"/>
  <c r="D82" i="2"/>
  <c r="E82" i="2"/>
  <c r="F82" i="2"/>
  <c r="G82" i="2"/>
  <c r="H82" i="2"/>
  <c r="I82" i="2"/>
  <c r="J82" i="2"/>
  <c r="K82" i="2"/>
  <c r="L82" i="2"/>
  <c r="M82" i="2"/>
  <c r="N82" i="2"/>
  <c r="O82" i="2"/>
  <c r="P82" i="2"/>
  <c r="D83" i="2"/>
  <c r="E83" i="2"/>
  <c r="F83" i="2"/>
  <c r="G83" i="2"/>
  <c r="H83" i="2"/>
  <c r="I83" i="2"/>
  <c r="J83" i="2"/>
  <c r="K83" i="2"/>
  <c r="L83" i="2"/>
  <c r="M83" i="2"/>
  <c r="N83" i="2"/>
  <c r="O83" i="2"/>
  <c r="P83" i="2"/>
  <c r="D84" i="2"/>
  <c r="E84" i="2"/>
  <c r="F84" i="2"/>
  <c r="G84" i="2"/>
  <c r="H84" i="2"/>
  <c r="I84" i="2"/>
  <c r="J84" i="2"/>
  <c r="K84" i="2"/>
  <c r="L84" i="2"/>
  <c r="M84" i="2"/>
  <c r="N84" i="2"/>
  <c r="O84" i="2"/>
  <c r="P84" i="2"/>
  <c r="D85" i="2"/>
  <c r="E85" i="2"/>
  <c r="F85" i="2"/>
  <c r="G85" i="2"/>
  <c r="H85" i="2"/>
  <c r="I85" i="2"/>
  <c r="J85" i="2"/>
  <c r="K85" i="2"/>
  <c r="L85" i="2"/>
  <c r="M85" i="2"/>
  <c r="N85" i="2"/>
  <c r="O85" i="2"/>
  <c r="P85" i="2"/>
  <c r="D86" i="2"/>
  <c r="E86" i="2"/>
  <c r="F86" i="2"/>
  <c r="G86" i="2"/>
  <c r="H86" i="2"/>
  <c r="I86" i="2"/>
  <c r="J86" i="2"/>
  <c r="K86" i="2"/>
  <c r="L86" i="2"/>
  <c r="M86" i="2"/>
  <c r="N86" i="2"/>
  <c r="O86" i="2"/>
  <c r="P86" i="2"/>
  <c r="D87" i="2"/>
  <c r="E87" i="2"/>
  <c r="F87" i="2"/>
  <c r="G87" i="2"/>
  <c r="H87" i="2"/>
  <c r="I87" i="2"/>
  <c r="J87" i="2"/>
  <c r="K87" i="2"/>
  <c r="L87" i="2"/>
  <c r="M87" i="2"/>
  <c r="N87" i="2"/>
  <c r="O87" i="2"/>
  <c r="P87" i="2"/>
  <c r="D88" i="2"/>
  <c r="E88" i="2"/>
  <c r="F88" i="2"/>
  <c r="G88" i="2"/>
  <c r="H88" i="2"/>
  <c r="I88" i="2"/>
  <c r="J88" i="2"/>
  <c r="K88" i="2"/>
  <c r="L88" i="2"/>
  <c r="M88" i="2"/>
  <c r="N88" i="2"/>
  <c r="O88" i="2"/>
  <c r="P88" i="2"/>
  <c r="D89" i="2"/>
  <c r="E89" i="2"/>
  <c r="F89" i="2"/>
  <c r="G89" i="2"/>
  <c r="H89" i="2"/>
  <c r="I89" i="2"/>
  <c r="J89" i="2"/>
  <c r="K89" i="2"/>
  <c r="L89" i="2"/>
  <c r="M89" i="2"/>
  <c r="N89" i="2"/>
  <c r="O89" i="2"/>
  <c r="P89" i="2"/>
  <c r="D90" i="2"/>
  <c r="E90" i="2"/>
  <c r="F90" i="2"/>
  <c r="G90" i="2"/>
  <c r="H90" i="2"/>
  <c r="I90" i="2"/>
  <c r="J90" i="2"/>
  <c r="K90" i="2"/>
  <c r="L90" i="2"/>
  <c r="M90" i="2"/>
  <c r="N90" i="2"/>
  <c r="O90" i="2"/>
  <c r="P90" i="2"/>
  <c r="D91" i="2"/>
  <c r="E91" i="2"/>
  <c r="F91" i="2"/>
  <c r="G91" i="2"/>
  <c r="H91" i="2"/>
  <c r="I91" i="2"/>
  <c r="J91" i="2"/>
  <c r="K91" i="2"/>
  <c r="L91" i="2"/>
  <c r="M91" i="2"/>
  <c r="N91" i="2"/>
  <c r="O91" i="2"/>
  <c r="P91" i="2"/>
  <c r="D92" i="2"/>
  <c r="E92" i="2"/>
  <c r="F92" i="2"/>
  <c r="G92" i="2"/>
  <c r="H92" i="2"/>
  <c r="I92" i="2"/>
  <c r="J92" i="2"/>
  <c r="K92" i="2"/>
  <c r="L92" i="2"/>
  <c r="M92" i="2"/>
  <c r="N92" i="2"/>
  <c r="O92" i="2"/>
  <c r="P92" i="2"/>
  <c r="D93" i="2"/>
  <c r="E93" i="2"/>
  <c r="F93" i="2"/>
  <c r="G93" i="2"/>
  <c r="H93" i="2"/>
  <c r="I93" i="2"/>
  <c r="J93" i="2"/>
  <c r="K93" i="2"/>
  <c r="L93" i="2"/>
  <c r="M93" i="2"/>
  <c r="N93" i="2"/>
  <c r="O93" i="2"/>
  <c r="P93" i="2"/>
  <c r="D94" i="2"/>
  <c r="E94" i="2"/>
  <c r="F94" i="2"/>
  <c r="G94" i="2"/>
  <c r="H94" i="2"/>
  <c r="I94" i="2"/>
  <c r="J94" i="2"/>
  <c r="K94" i="2"/>
  <c r="L94" i="2"/>
  <c r="M94" i="2"/>
  <c r="N94" i="2"/>
  <c r="O94" i="2"/>
  <c r="P94" i="2"/>
  <c r="D95" i="2"/>
  <c r="E95" i="2"/>
  <c r="F95" i="2"/>
  <c r="G95" i="2"/>
  <c r="H95" i="2"/>
  <c r="I95" i="2"/>
  <c r="J95" i="2"/>
  <c r="K95" i="2"/>
  <c r="L95" i="2"/>
  <c r="M95" i="2"/>
  <c r="N95" i="2"/>
  <c r="O95" i="2"/>
  <c r="P95" i="2"/>
  <c r="D96" i="2"/>
  <c r="E96" i="2"/>
  <c r="F96" i="2"/>
  <c r="G96" i="2"/>
  <c r="H96" i="2"/>
  <c r="I96" i="2"/>
  <c r="J96" i="2"/>
  <c r="K96" i="2"/>
  <c r="L96" i="2"/>
  <c r="M96" i="2"/>
  <c r="N96" i="2"/>
  <c r="O96" i="2"/>
  <c r="P96" i="2"/>
  <c r="D97" i="2"/>
  <c r="E97" i="2"/>
  <c r="F97" i="2"/>
  <c r="G97" i="2"/>
  <c r="H97" i="2"/>
  <c r="I97" i="2"/>
  <c r="J97" i="2"/>
  <c r="K97" i="2"/>
  <c r="L97" i="2"/>
  <c r="M97" i="2"/>
  <c r="N97" i="2"/>
  <c r="O97" i="2"/>
  <c r="P97" i="2"/>
  <c r="D98" i="2"/>
  <c r="E98" i="2"/>
  <c r="F98" i="2"/>
  <c r="G98" i="2"/>
  <c r="H98" i="2"/>
  <c r="I98" i="2"/>
  <c r="J98" i="2"/>
  <c r="K98" i="2"/>
  <c r="L98" i="2"/>
  <c r="M98" i="2"/>
  <c r="N98" i="2"/>
  <c r="O98" i="2"/>
  <c r="P98" i="2"/>
  <c r="D99" i="2"/>
  <c r="E99" i="2"/>
  <c r="F99" i="2"/>
  <c r="G99" i="2"/>
  <c r="H99" i="2"/>
  <c r="I99" i="2"/>
  <c r="J99" i="2"/>
  <c r="K99" i="2"/>
  <c r="L99" i="2"/>
  <c r="M99" i="2"/>
  <c r="N99" i="2"/>
  <c r="O99" i="2"/>
  <c r="P99" i="2"/>
  <c r="D100" i="2"/>
  <c r="E100" i="2"/>
  <c r="F100" i="2"/>
  <c r="G100" i="2"/>
  <c r="H100" i="2"/>
  <c r="I100" i="2"/>
  <c r="J100" i="2"/>
  <c r="K100" i="2"/>
  <c r="L100" i="2"/>
  <c r="M100" i="2"/>
  <c r="N100" i="2"/>
  <c r="O100" i="2"/>
  <c r="P100" i="2"/>
  <c r="D101" i="2"/>
  <c r="E101" i="2"/>
  <c r="F101" i="2"/>
  <c r="G101" i="2"/>
  <c r="H101" i="2"/>
  <c r="I101" i="2"/>
  <c r="J101" i="2"/>
  <c r="K101" i="2"/>
  <c r="L101" i="2"/>
  <c r="M101" i="2"/>
  <c r="N101" i="2"/>
  <c r="O101" i="2"/>
  <c r="P101" i="2"/>
  <c r="D102" i="2"/>
  <c r="E102" i="2"/>
  <c r="F102" i="2"/>
  <c r="G102" i="2"/>
  <c r="H102" i="2"/>
  <c r="I102" i="2"/>
  <c r="J102" i="2"/>
  <c r="K102" i="2"/>
  <c r="L102" i="2"/>
  <c r="M102" i="2"/>
  <c r="N102" i="2"/>
  <c r="O102" i="2"/>
  <c r="P102" i="2"/>
  <c r="D103" i="2"/>
  <c r="E103" i="2"/>
  <c r="F103" i="2"/>
  <c r="G103" i="2"/>
  <c r="H103" i="2"/>
  <c r="I103" i="2"/>
  <c r="J103" i="2"/>
  <c r="K103" i="2"/>
  <c r="L103" i="2"/>
  <c r="M103" i="2"/>
  <c r="N103" i="2"/>
  <c r="O103" i="2"/>
  <c r="P103" i="2"/>
  <c r="D104" i="2"/>
  <c r="E104" i="2"/>
  <c r="F104" i="2"/>
  <c r="G104" i="2"/>
  <c r="H104" i="2"/>
  <c r="I104" i="2"/>
  <c r="J104" i="2"/>
  <c r="K104" i="2"/>
  <c r="L104" i="2"/>
  <c r="M104" i="2"/>
  <c r="N104" i="2"/>
  <c r="O104" i="2"/>
  <c r="P104" i="2"/>
  <c r="D105" i="2"/>
  <c r="E105" i="2"/>
  <c r="F105" i="2"/>
  <c r="G105" i="2"/>
  <c r="H105" i="2"/>
  <c r="I105" i="2"/>
  <c r="J105" i="2"/>
  <c r="K105" i="2"/>
  <c r="L105" i="2"/>
  <c r="M105" i="2"/>
  <c r="N105" i="2"/>
  <c r="O105" i="2"/>
  <c r="P105" i="2"/>
  <c r="D106" i="2"/>
  <c r="E106" i="2"/>
  <c r="F106" i="2"/>
  <c r="G106" i="2"/>
  <c r="H106" i="2"/>
  <c r="I106" i="2"/>
  <c r="J106" i="2"/>
  <c r="K106" i="2"/>
  <c r="L106" i="2"/>
  <c r="M106" i="2"/>
  <c r="N106" i="2"/>
  <c r="O106" i="2"/>
  <c r="P106" i="2"/>
  <c r="D107" i="2"/>
  <c r="E107" i="2"/>
  <c r="F107" i="2"/>
  <c r="G107" i="2"/>
  <c r="H107" i="2"/>
  <c r="I107" i="2"/>
  <c r="J107" i="2"/>
  <c r="K107" i="2"/>
  <c r="L107" i="2"/>
  <c r="M107" i="2"/>
  <c r="N107" i="2"/>
  <c r="O107" i="2"/>
  <c r="P107" i="2"/>
  <c r="D108" i="2"/>
  <c r="E108" i="2"/>
  <c r="F108" i="2"/>
  <c r="G108" i="2"/>
  <c r="H108" i="2"/>
  <c r="I108" i="2"/>
  <c r="J108" i="2"/>
  <c r="K108" i="2"/>
  <c r="L108" i="2"/>
  <c r="M108" i="2"/>
  <c r="N108" i="2"/>
  <c r="O108" i="2"/>
  <c r="P108" i="2"/>
  <c r="D109" i="2"/>
  <c r="E109" i="2"/>
  <c r="F109" i="2"/>
  <c r="G109" i="2"/>
  <c r="H109" i="2"/>
  <c r="I109" i="2"/>
  <c r="J109" i="2"/>
  <c r="K109" i="2"/>
  <c r="L109" i="2"/>
  <c r="M109" i="2"/>
  <c r="N109" i="2"/>
  <c r="O109" i="2"/>
  <c r="P109" i="2"/>
  <c r="D110" i="2"/>
  <c r="E110" i="2"/>
  <c r="F110" i="2"/>
  <c r="G110" i="2"/>
  <c r="H110" i="2"/>
  <c r="I110" i="2"/>
  <c r="J110" i="2"/>
  <c r="K110" i="2"/>
  <c r="L110" i="2"/>
  <c r="M110" i="2"/>
  <c r="N110" i="2"/>
  <c r="O110" i="2"/>
  <c r="P110" i="2"/>
  <c r="D111" i="2"/>
  <c r="E111" i="2"/>
  <c r="F111" i="2"/>
  <c r="G111" i="2"/>
  <c r="H111" i="2"/>
  <c r="I111" i="2"/>
  <c r="J111" i="2"/>
  <c r="K111" i="2"/>
  <c r="L111" i="2"/>
  <c r="M111" i="2"/>
  <c r="N111" i="2"/>
  <c r="O111" i="2"/>
  <c r="P111" i="2"/>
  <c r="D112" i="2"/>
  <c r="E112" i="2"/>
  <c r="F112" i="2"/>
  <c r="G112" i="2"/>
  <c r="H112" i="2"/>
  <c r="I112" i="2"/>
  <c r="J112" i="2"/>
  <c r="K112" i="2"/>
  <c r="L112" i="2"/>
  <c r="M112" i="2"/>
  <c r="N112" i="2"/>
  <c r="O112" i="2"/>
  <c r="P112" i="2"/>
  <c r="D113" i="2"/>
  <c r="E113" i="2"/>
  <c r="F113" i="2"/>
  <c r="G113" i="2"/>
  <c r="H113" i="2"/>
  <c r="I113" i="2"/>
  <c r="J113" i="2"/>
  <c r="K113" i="2"/>
  <c r="L113" i="2"/>
  <c r="M113" i="2"/>
  <c r="N113" i="2"/>
  <c r="O113" i="2"/>
  <c r="P113" i="2"/>
  <c r="D114" i="2"/>
  <c r="E114" i="2"/>
  <c r="F114" i="2"/>
  <c r="G114" i="2"/>
  <c r="H114" i="2"/>
  <c r="I114" i="2"/>
  <c r="J114" i="2"/>
  <c r="K114" i="2"/>
  <c r="L114" i="2"/>
  <c r="M114" i="2"/>
  <c r="N114" i="2"/>
  <c r="O114" i="2"/>
  <c r="P114" i="2"/>
  <c r="D115" i="2"/>
  <c r="E115" i="2"/>
  <c r="F115" i="2"/>
  <c r="G115" i="2"/>
  <c r="H115" i="2"/>
  <c r="I115" i="2"/>
  <c r="J115" i="2"/>
  <c r="K115" i="2"/>
  <c r="L115" i="2"/>
  <c r="M115" i="2"/>
  <c r="N115" i="2"/>
  <c r="O115" i="2"/>
  <c r="P115" i="2"/>
  <c r="D116" i="2"/>
  <c r="E116" i="2"/>
  <c r="F116" i="2"/>
  <c r="G116" i="2"/>
  <c r="H116" i="2"/>
  <c r="I116" i="2"/>
  <c r="J116" i="2"/>
  <c r="K116" i="2"/>
  <c r="L116" i="2"/>
  <c r="M116" i="2"/>
  <c r="N116" i="2"/>
  <c r="O116" i="2"/>
  <c r="P116" i="2"/>
  <c r="D117" i="2"/>
  <c r="E117" i="2"/>
  <c r="F117" i="2"/>
  <c r="G117" i="2"/>
  <c r="H117" i="2"/>
  <c r="I117" i="2"/>
  <c r="J117" i="2"/>
  <c r="K117" i="2"/>
  <c r="L117" i="2"/>
  <c r="M117" i="2"/>
  <c r="N117" i="2"/>
  <c r="O117" i="2"/>
  <c r="P117" i="2"/>
  <c r="D118" i="2"/>
  <c r="E118" i="2"/>
  <c r="F118" i="2"/>
  <c r="G118" i="2"/>
  <c r="H118" i="2"/>
  <c r="I118" i="2"/>
  <c r="J118" i="2"/>
  <c r="K118" i="2"/>
  <c r="L118" i="2"/>
  <c r="M118" i="2"/>
  <c r="N118" i="2"/>
  <c r="O118" i="2"/>
  <c r="P118" i="2"/>
  <c r="D119" i="2"/>
  <c r="E119" i="2"/>
  <c r="F119" i="2"/>
  <c r="G119" i="2"/>
  <c r="H119" i="2"/>
  <c r="I119" i="2"/>
  <c r="J119" i="2"/>
  <c r="K119" i="2"/>
  <c r="L119" i="2"/>
  <c r="M119" i="2"/>
  <c r="N119" i="2"/>
  <c r="O119" i="2"/>
  <c r="P119" i="2"/>
  <c r="D120" i="2"/>
  <c r="E120" i="2"/>
  <c r="F120" i="2"/>
  <c r="G120" i="2"/>
  <c r="H120" i="2"/>
  <c r="I120" i="2"/>
  <c r="J120" i="2"/>
  <c r="K120" i="2"/>
  <c r="L120" i="2"/>
  <c r="M120" i="2"/>
  <c r="N120" i="2"/>
  <c r="O120" i="2"/>
  <c r="P120" i="2"/>
  <c r="D121" i="2"/>
  <c r="E121" i="2"/>
  <c r="F121" i="2"/>
  <c r="G121" i="2"/>
  <c r="H121" i="2"/>
  <c r="I121" i="2"/>
  <c r="J121" i="2"/>
  <c r="K121" i="2"/>
  <c r="L121" i="2"/>
  <c r="M121" i="2"/>
  <c r="N121" i="2"/>
  <c r="O121" i="2"/>
  <c r="P121" i="2"/>
  <c r="D122" i="2"/>
  <c r="E122" i="2"/>
  <c r="F122" i="2"/>
  <c r="G122" i="2"/>
  <c r="H122" i="2"/>
  <c r="I122" i="2"/>
  <c r="J122" i="2"/>
  <c r="K122" i="2"/>
  <c r="L122" i="2"/>
  <c r="M122" i="2"/>
  <c r="N122" i="2"/>
  <c r="O122" i="2"/>
  <c r="P122" i="2"/>
  <c r="D123" i="2"/>
  <c r="E123" i="2"/>
  <c r="F123" i="2"/>
  <c r="G123" i="2"/>
  <c r="H123" i="2"/>
  <c r="I123" i="2"/>
  <c r="J123" i="2"/>
  <c r="K123" i="2"/>
  <c r="L123" i="2"/>
  <c r="M123" i="2"/>
  <c r="N123" i="2"/>
  <c r="O123" i="2"/>
  <c r="P123" i="2"/>
  <c r="D124" i="2"/>
  <c r="E124" i="2"/>
  <c r="F124" i="2"/>
  <c r="G124" i="2"/>
  <c r="H124" i="2"/>
  <c r="I124" i="2"/>
  <c r="J124" i="2"/>
  <c r="K124" i="2"/>
  <c r="L124" i="2"/>
  <c r="M124" i="2"/>
  <c r="N124" i="2"/>
  <c r="O124" i="2"/>
  <c r="P124" i="2"/>
  <c r="D125" i="2"/>
  <c r="E125" i="2"/>
  <c r="F125" i="2"/>
  <c r="G125" i="2"/>
  <c r="H125" i="2"/>
  <c r="I125" i="2"/>
  <c r="J125" i="2"/>
  <c r="K125" i="2"/>
  <c r="L125" i="2"/>
  <c r="M125" i="2"/>
  <c r="N125" i="2"/>
  <c r="O125" i="2"/>
  <c r="P125" i="2"/>
  <c r="D126" i="2"/>
  <c r="E126" i="2"/>
  <c r="F126" i="2"/>
  <c r="G126" i="2"/>
  <c r="H126" i="2"/>
  <c r="I126" i="2"/>
  <c r="J126" i="2"/>
  <c r="K126" i="2"/>
  <c r="L126" i="2"/>
  <c r="M126" i="2"/>
  <c r="N126" i="2"/>
  <c r="O126" i="2"/>
  <c r="P126" i="2"/>
  <c r="D127" i="2"/>
  <c r="E127" i="2"/>
  <c r="F127" i="2"/>
  <c r="G127" i="2"/>
  <c r="H127" i="2"/>
  <c r="I127" i="2"/>
  <c r="J127" i="2"/>
  <c r="K127" i="2"/>
  <c r="L127" i="2"/>
  <c r="M127" i="2"/>
  <c r="N127" i="2"/>
  <c r="O127" i="2"/>
  <c r="P127" i="2"/>
  <c r="D128" i="2"/>
  <c r="E128" i="2"/>
  <c r="F128" i="2"/>
  <c r="G128" i="2"/>
  <c r="H128" i="2"/>
  <c r="I128" i="2"/>
  <c r="J128" i="2"/>
  <c r="K128" i="2"/>
  <c r="L128" i="2"/>
  <c r="M128" i="2"/>
  <c r="N128" i="2"/>
  <c r="O128" i="2"/>
  <c r="P128" i="2"/>
  <c r="D129" i="2"/>
  <c r="E129" i="2"/>
  <c r="F129" i="2"/>
  <c r="G129" i="2"/>
  <c r="H129" i="2"/>
  <c r="I129" i="2"/>
  <c r="J129" i="2"/>
  <c r="K129" i="2"/>
  <c r="L129" i="2"/>
  <c r="M129" i="2"/>
  <c r="N129" i="2"/>
  <c r="O129" i="2"/>
  <c r="P129" i="2"/>
  <c r="D130" i="2"/>
  <c r="E130" i="2"/>
  <c r="F130" i="2"/>
  <c r="G130" i="2"/>
  <c r="H130" i="2"/>
  <c r="I130" i="2"/>
  <c r="J130" i="2"/>
  <c r="K130" i="2"/>
  <c r="L130" i="2"/>
  <c r="M130" i="2"/>
  <c r="N130" i="2"/>
  <c r="O130" i="2"/>
  <c r="P130" i="2"/>
  <c r="D131" i="2"/>
  <c r="E131" i="2"/>
  <c r="F131" i="2"/>
  <c r="G131" i="2"/>
  <c r="H131" i="2"/>
  <c r="I131" i="2"/>
  <c r="J131" i="2"/>
  <c r="K131" i="2"/>
  <c r="L131" i="2"/>
  <c r="M131" i="2"/>
  <c r="N131" i="2"/>
  <c r="O131" i="2"/>
  <c r="P131" i="2"/>
  <c r="D132" i="2"/>
  <c r="E132" i="2"/>
  <c r="F132" i="2"/>
  <c r="G132" i="2"/>
  <c r="H132" i="2"/>
  <c r="I132" i="2"/>
  <c r="J132" i="2"/>
  <c r="K132" i="2"/>
  <c r="L132" i="2"/>
  <c r="M132" i="2"/>
  <c r="N132" i="2"/>
  <c r="O132" i="2"/>
  <c r="P132" i="2"/>
  <c r="D133" i="2"/>
  <c r="E133" i="2"/>
  <c r="F133" i="2"/>
  <c r="G133" i="2"/>
  <c r="H133" i="2"/>
  <c r="I133" i="2"/>
  <c r="J133" i="2"/>
  <c r="K133" i="2"/>
  <c r="L133" i="2"/>
  <c r="M133" i="2"/>
  <c r="N133" i="2"/>
  <c r="O133" i="2"/>
  <c r="P133" i="2"/>
  <c r="D134" i="2"/>
  <c r="E134" i="2"/>
  <c r="F134" i="2"/>
  <c r="G134" i="2"/>
  <c r="H134" i="2"/>
  <c r="I134" i="2"/>
  <c r="J134" i="2"/>
  <c r="K134" i="2"/>
  <c r="L134" i="2"/>
  <c r="M134" i="2"/>
  <c r="N134" i="2"/>
  <c r="O134" i="2"/>
  <c r="P134" i="2"/>
  <c r="D135" i="2"/>
  <c r="E135" i="2"/>
  <c r="F135" i="2"/>
  <c r="G135" i="2"/>
  <c r="H135" i="2"/>
  <c r="I135" i="2"/>
  <c r="J135" i="2"/>
  <c r="K135" i="2"/>
  <c r="L135" i="2"/>
  <c r="M135" i="2"/>
  <c r="N135" i="2"/>
  <c r="O135" i="2"/>
  <c r="P135" i="2"/>
  <c r="D136" i="2"/>
  <c r="E136" i="2"/>
  <c r="F136" i="2"/>
  <c r="G136" i="2"/>
  <c r="H136" i="2"/>
  <c r="I136" i="2"/>
  <c r="J136" i="2"/>
  <c r="K136" i="2"/>
  <c r="L136" i="2"/>
  <c r="M136" i="2"/>
  <c r="N136" i="2"/>
  <c r="O136" i="2"/>
  <c r="P136" i="2"/>
  <c r="D137" i="2"/>
  <c r="E137" i="2"/>
  <c r="F137" i="2"/>
  <c r="G137" i="2"/>
  <c r="H137" i="2"/>
  <c r="I137" i="2"/>
  <c r="J137" i="2"/>
  <c r="K137" i="2"/>
  <c r="L137" i="2"/>
  <c r="M137" i="2"/>
  <c r="N137" i="2"/>
  <c r="O137" i="2"/>
  <c r="P137" i="2"/>
  <c r="D138" i="2"/>
  <c r="E138" i="2"/>
  <c r="F138" i="2"/>
  <c r="G138" i="2"/>
  <c r="H138" i="2"/>
  <c r="I138" i="2"/>
  <c r="J138" i="2"/>
  <c r="K138" i="2"/>
  <c r="L138" i="2"/>
  <c r="M138" i="2"/>
  <c r="N138" i="2"/>
  <c r="O138" i="2"/>
  <c r="P138" i="2"/>
  <c r="D139" i="2"/>
  <c r="E139" i="2"/>
  <c r="F139" i="2"/>
  <c r="G139" i="2"/>
  <c r="H139" i="2"/>
  <c r="I139" i="2"/>
  <c r="J139" i="2"/>
  <c r="K139" i="2"/>
  <c r="L139" i="2"/>
  <c r="M139" i="2"/>
  <c r="N139" i="2"/>
  <c r="O139" i="2"/>
  <c r="P139" i="2"/>
  <c r="D140" i="2"/>
  <c r="E140" i="2"/>
  <c r="F140" i="2"/>
  <c r="G140" i="2"/>
  <c r="H140" i="2"/>
  <c r="I140" i="2"/>
  <c r="J140" i="2"/>
  <c r="K140" i="2"/>
  <c r="L140" i="2"/>
  <c r="M140" i="2"/>
  <c r="N140" i="2"/>
  <c r="O140" i="2"/>
  <c r="P140" i="2"/>
  <c r="D141" i="2"/>
  <c r="E141" i="2"/>
  <c r="F141" i="2"/>
  <c r="G141" i="2"/>
  <c r="H141" i="2"/>
  <c r="I141" i="2"/>
  <c r="J141" i="2"/>
  <c r="K141" i="2"/>
  <c r="L141" i="2"/>
  <c r="M141" i="2"/>
  <c r="N141" i="2"/>
  <c r="O141" i="2"/>
  <c r="P141" i="2"/>
  <c r="D142" i="2"/>
  <c r="E142" i="2"/>
  <c r="F142" i="2"/>
  <c r="G142" i="2"/>
  <c r="H142" i="2"/>
  <c r="I142" i="2"/>
  <c r="J142" i="2"/>
  <c r="K142" i="2"/>
  <c r="L142" i="2"/>
  <c r="M142" i="2"/>
  <c r="N142" i="2"/>
  <c r="O142" i="2"/>
  <c r="P142" i="2"/>
  <c r="D143" i="2"/>
  <c r="E143" i="2"/>
  <c r="F143" i="2"/>
  <c r="G143" i="2"/>
  <c r="H143" i="2"/>
  <c r="I143" i="2"/>
  <c r="J143" i="2"/>
  <c r="K143" i="2"/>
  <c r="L143" i="2"/>
  <c r="M143" i="2"/>
  <c r="N143" i="2"/>
  <c r="O143" i="2"/>
  <c r="P143" i="2"/>
  <c r="D144" i="2"/>
  <c r="E144" i="2"/>
  <c r="F144" i="2"/>
  <c r="G144" i="2"/>
  <c r="H144" i="2"/>
  <c r="I144" i="2"/>
  <c r="J144" i="2"/>
  <c r="K144" i="2"/>
  <c r="L144" i="2"/>
  <c r="M144" i="2"/>
  <c r="N144" i="2"/>
  <c r="O144" i="2"/>
  <c r="P144" i="2"/>
  <c r="D145" i="2"/>
  <c r="E145" i="2"/>
  <c r="F145" i="2"/>
  <c r="G145" i="2"/>
  <c r="H145" i="2"/>
  <c r="I145" i="2"/>
  <c r="J145" i="2"/>
  <c r="K145" i="2"/>
  <c r="L145" i="2"/>
  <c r="M145" i="2"/>
  <c r="N145" i="2"/>
  <c r="O145" i="2"/>
  <c r="P145" i="2"/>
  <c r="D146" i="2"/>
  <c r="E146" i="2"/>
  <c r="F146" i="2"/>
  <c r="G146" i="2"/>
  <c r="H146" i="2"/>
  <c r="I146" i="2"/>
  <c r="J146" i="2"/>
  <c r="K146" i="2"/>
  <c r="L146" i="2"/>
  <c r="M146" i="2"/>
  <c r="N146" i="2"/>
  <c r="O146" i="2"/>
  <c r="P146" i="2"/>
  <c r="D147" i="2"/>
  <c r="E147" i="2"/>
  <c r="F147" i="2"/>
  <c r="G147" i="2"/>
  <c r="H147" i="2"/>
  <c r="I147" i="2"/>
  <c r="J147" i="2"/>
  <c r="K147" i="2"/>
  <c r="L147" i="2"/>
  <c r="M147" i="2"/>
  <c r="N147" i="2"/>
  <c r="O147" i="2"/>
  <c r="P147" i="2"/>
  <c r="D148" i="2"/>
  <c r="E148" i="2"/>
  <c r="F148" i="2"/>
  <c r="G148" i="2"/>
  <c r="H148" i="2"/>
  <c r="I148" i="2"/>
  <c r="J148" i="2"/>
  <c r="K148" i="2"/>
  <c r="L148" i="2"/>
  <c r="M148" i="2"/>
  <c r="N148" i="2"/>
  <c r="O148" i="2"/>
  <c r="P148" i="2"/>
  <c r="D149" i="2"/>
  <c r="E149" i="2"/>
  <c r="F149" i="2"/>
  <c r="G149" i="2"/>
  <c r="H149" i="2"/>
  <c r="I149" i="2"/>
  <c r="J149" i="2"/>
  <c r="K149" i="2"/>
  <c r="L149" i="2"/>
  <c r="M149" i="2"/>
  <c r="N149" i="2"/>
  <c r="O149" i="2"/>
  <c r="P149" i="2"/>
  <c r="D150" i="2"/>
  <c r="E150" i="2"/>
  <c r="F150" i="2"/>
  <c r="G150" i="2"/>
  <c r="H150" i="2"/>
  <c r="I150" i="2"/>
  <c r="J150" i="2"/>
  <c r="K150" i="2"/>
  <c r="L150" i="2"/>
  <c r="M150" i="2"/>
  <c r="N150" i="2"/>
  <c r="O150" i="2"/>
  <c r="P150" i="2"/>
  <c r="D151" i="2"/>
  <c r="E151" i="2"/>
  <c r="F151" i="2"/>
  <c r="G151" i="2"/>
  <c r="H151" i="2"/>
  <c r="I151" i="2"/>
  <c r="J151" i="2"/>
  <c r="K151" i="2"/>
  <c r="L151" i="2"/>
  <c r="M151" i="2"/>
  <c r="N151" i="2"/>
  <c r="O151" i="2"/>
  <c r="P151" i="2"/>
  <c r="D152" i="2"/>
  <c r="E152" i="2"/>
  <c r="F152" i="2"/>
  <c r="G152" i="2"/>
  <c r="H152" i="2"/>
  <c r="I152" i="2"/>
  <c r="J152" i="2"/>
  <c r="K152" i="2"/>
  <c r="L152" i="2"/>
  <c r="M152" i="2"/>
  <c r="N152" i="2"/>
  <c r="O152" i="2"/>
  <c r="P152" i="2"/>
  <c r="D153" i="2"/>
  <c r="E153" i="2"/>
  <c r="F153" i="2"/>
  <c r="G153" i="2"/>
  <c r="H153" i="2"/>
  <c r="I153" i="2"/>
  <c r="J153" i="2"/>
  <c r="K153" i="2"/>
  <c r="L153" i="2"/>
  <c r="M153" i="2"/>
  <c r="N153" i="2"/>
  <c r="O153" i="2"/>
  <c r="P153" i="2"/>
  <c r="D154" i="2"/>
  <c r="E154" i="2"/>
  <c r="F154" i="2"/>
  <c r="G154" i="2"/>
  <c r="H154" i="2"/>
  <c r="I154" i="2"/>
  <c r="J154" i="2"/>
  <c r="K154" i="2"/>
  <c r="L154" i="2"/>
  <c r="M154" i="2"/>
  <c r="N154" i="2"/>
  <c r="O154" i="2"/>
  <c r="P154" i="2"/>
  <c r="D155" i="2"/>
  <c r="E155" i="2"/>
  <c r="F155" i="2"/>
  <c r="G155" i="2"/>
  <c r="H155" i="2"/>
  <c r="I155" i="2"/>
  <c r="J155" i="2"/>
  <c r="K155" i="2"/>
  <c r="L155" i="2"/>
  <c r="M155" i="2"/>
  <c r="N155" i="2"/>
  <c r="O155" i="2"/>
  <c r="P155" i="2"/>
  <c r="D156" i="2"/>
  <c r="E156" i="2"/>
  <c r="F156" i="2"/>
  <c r="G156" i="2"/>
  <c r="H156" i="2"/>
  <c r="I156" i="2"/>
  <c r="J156" i="2"/>
  <c r="K156" i="2"/>
  <c r="L156" i="2"/>
  <c r="M156" i="2"/>
  <c r="N156" i="2"/>
  <c r="O156" i="2"/>
  <c r="P156" i="2"/>
  <c r="D157" i="2"/>
  <c r="E157" i="2"/>
  <c r="F157" i="2"/>
  <c r="G157" i="2"/>
  <c r="H157" i="2"/>
  <c r="I157" i="2"/>
  <c r="J157" i="2"/>
  <c r="K157" i="2"/>
  <c r="L157" i="2"/>
  <c r="M157" i="2"/>
  <c r="N157" i="2"/>
  <c r="O157" i="2"/>
  <c r="P157" i="2"/>
  <c r="D158" i="2"/>
  <c r="E158" i="2"/>
  <c r="F158" i="2"/>
  <c r="G158" i="2"/>
  <c r="H158" i="2"/>
  <c r="I158" i="2"/>
  <c r="J158" i="2"/>
  <c r="K158" i="2"/>
  <c r="L158" i="2"/>
  <c r="M158" i="2"/>
  <c r="N158" i="2"/>
  <c r="O158" i="2"/>
  <c r="P158" i="2"/>
  <c r="D159" i="2"/>
  <c r="E159" i="2"/>
  <c r="F159" i="2"/>
  <c r="G159" i="2"/>
  <c r="H159" i="2"/>
  <c r="I159" i="2"/>
  <c r="J159" i="2"/>
  <c r="K159" i="2"/>
  <c r="L159" i="2"/>
  <c r="M159" i="2"/>
  <c r="N159" i="2"/>
  <c r="O159" i="2"/>
  <c r="P159" i="2"/>
  <c r="D160" i="2"/>
  <c r="E160" i="2"/>
  <c r="F160" i="2"/>
  <c r="G160" i="2"/>
  <c r="H160" i="2"/>
  <c r="I160" i="2"/>
  <c r="J160" i="2"/>
  <c r="K160" i="2"/>
  <c r="L160" i="2"/>
  <c r="M160" i="2"/>
  <c r="N160" i="2"/>
  <c r="O160" i="2"/>
  <c r="P160" i="2"/>
  <c r="D161" i="2"/>
  <c r="E161" i="2"/>
  <c r="F161" i="2"/>
  <c r="G161" i="2"/>
  <c r="H161" i="2"/>
  <c r="I161" i="2"/>
  <c r="J161" i="2"/>
  <c r="K161" i="2"/>
  <c r="L161" i="2"/>
  <c r="M161" i="2"/>
  <c r="N161" i="2"/>
  <c r="O161" i="2"/>
  <c r="P161" i="2"/>
  <c r="D162" i="2"/>
  <c r="E162" i="2"/>
  <c r="F162" i="2"/>
  <c r="G162" i="2"/>
  <c r="H162" i="2"/>
  <c r="I162" i="2"/>
  <c r="J162" i="2"/>
  <c r="K162" i="2"/>
  <c r="L162" i="2"/>
  <c r="M162" i="2"/>
  <c r="N162" i="2"/>
  <c r="O162" i="2"/>
  <c r="P162" i="2"/>
  <c r="D163" i="2"/>
  <c r="E163" i="2"/>
  <c r="F163" i="2"/>
  <c r="G163" i="2"/>
  <c r="H163" i="2"/>
  <c r="I163" i="2"/>
  <c r="J163" i="2"/>
  <c r="K163" i="2"/>
  <c r="L163" i="2"/>
  <c r="M163" i="2"/>
  <c r="N163" i="2"/>
  <c r="O163" i="2"/>
  <c r="P163" i="2"/>
  <c r="D164" i="2"/>
  <c r="E164" i="2"/>
  <c r="F164" i="2"/>
  <c r="G164" i="2"/>
  <c r="H164" i="2"/>
  <c r="I164" i="2"/>
  <c r="J164" i="2"/>
  <c r="K164" i="2"/>
  <c r="L164" i="2"/>
  <c r="M164" i="2"/>
  <c r="N164" i="2"/>
  <c r="O164" i="2"/>
  <c r="P164" i="2"/>
  <c r="D165" i="2"/>
  <c r="E165" i="2"/>
  <c r="F165" i="2"/>
  <c r="G165" i="2"/>
  <c r="H165" i="2"/>
  <c r="I165" i="2"/>
  <c r="J165" i="2"/>
  <c r="K165" i="2"/>
  <c r="L165" i="2"/>
  <c r="M165" i="2"/>
  <c r="N165" i="2"/>
  <c r="O165" i="2"/>
  <c r="P165" i="2"/>
  <c r="D166" i="2"/>
  <c r="E166" i="2"/>
  <c r="F166" i="2"/>
  <c r="G166" i="2"/>
  <c r="H166" i="2"/>
  <c r="I166" i="2"/>
  <c r="J166" i="2"/>
  <c r="K166" i="2"/>
  <c r="L166" i="2"/>
  <c r="M166" i="2"/>
  <c r="N166" i="2"/>
  <c r="O166" i="2"/>
  <c r="P166" i="2"/>
  <c r="D167" i="2"/>
  <c r="E167" i="2"/>
  <c r="F167" i="2"/>
  <c r="G167" i="2"/>
  <c r="H167" i="2"/>
  <c r="I167" i="2"/>
  <c r="J167" i="2"/>
  <c r="K167" i="2"/>
  <c r="L167" i="2"/>
  <c r="M167" i="2"/>
  <c r="N167" i="2"/>
  <c r="O167" i="2"/>
  <c r="P167" i="2"/>
  <c r="D168" i="2"/>
  <c r="E168" i="2"/>
  <c r="F168" i="2"/>
  <c r="G168" i="2"/>
  <c r="H168" i="2"/>
  <c r="I168" i="2"/>
  <c r="J168" i="2"/>
  <c r="K168" i="2"/>
  <c r="L168" i="2"/>
  <c r="M168" i="2"/>
  <c r="N168" i="2"/>
  <c r="O168" i="2"/>
  <c r="P168" i="2"/>
  <c r="D169" i="2"/>
  <c r="E169" i="2"/>
  <c r="F169" i="2"/>
  <c r="G169" i="2"/>
  <c r="H169" i="2"/>
  <c r="I169" i="2"/>
  <c r="J169" i="2"/>
  <c r="K169" i="2"/>
  <c r="L169" i="2"/>
  <c r="M169" i="2"/>
  <c r="N169" i="2"/>
  <c r="O169" i="2"/>
  <c r="P169" i="2"/>
  <c r="D170" i="2"/>
  <c r="E170" i="2"/>
  <c r="F170" i="2"/>
  <c r="G170" i="2"/>
  <c r="H170" i="2"/>
  <c r="I170" i="2"/>
  <c r="J170" i="2"/>
  <c r="K170" i="2"/>
  <c r="L170" i="2"/>
  <c r="M170" i="2"/>
  <c r="N170" i="2"/>
  <c r="O170" i="2"/>
  <c r="P170" i="2"/>
  <c r="D171" i="2"/>
  <c r="E171" i="2"/>
  <c r="F171" i="2"/>
  <c r="G171" i="2"/>
  <c r="H171" i="2"/>
  <c r="I171" i="2"/>
  <c r="J171" i="2"/>
  <c r="K171" i="2"/>
  <c r="L171" i="2"/>
  <c r="M171" i="2"/>
  <c r="N171" i="2"/>
  <c r="O171" i="2"/>
  <c r="P171" i="2"/>
  <c r="D172" i="2"/>
  <c r="E172" i="2"/>
  <c r="F172" i="2"/>
  <c r="G172" i="2"/>
  <c r="H172" i="2"/>
  <c r="I172" i="2"/>
  <c r="J172" i="2"/>
  <c r="K172" i="2"/>
  <c r="L172" i="2"/>
  <c r="M172" i="2"/>
  <c r="N172" i="2"/>
  <c r="O172" i="2"/>
  <c r="P172" i="2"/>
  <c r="D173" i="2"/>
  <c r="E173" i="2"/>
  <c r="F173" i="2"/>
  <c r="G173" i="2"/>
  <c r="H173" i="2"/>
  <c r="I173" i="2"/>
  <c r="J173" i="2"/>
  <c r="K173" i="2"/>
  <c r="L173" i="2"/>
  <c r="M173" i="2"/>
  <c r="N173" i="2"/>
  <c r="O173" i="2"/>
  <c r="P173" i="2"/>
  <c r="D174" i="2"/>
  <c r="E174" i="2"/>
  <c r="F174" i="2"/>
  <c r="G174" i="2"/>
  <c r="H174" i="2"/>
  <c r="I174" i="2"/>
  <c r="J174" i="2"/>
  <c r="K174" i="2"/>
  <c r="L174" i="2"/>
  <c r="M174" i="2"/>
  <c r="N174" i="2"/>
  <c r="O174" i="2"/>
  <c r="P174" i="2"/>
  <c r="D175" i="2"/>
  <c r="E175" i="2"/>
  <c r="F175" i="2"/>
  <c r="G175" i="2"/>
  <c r="H175" i="2"/>
  <c r="I175" i="2"/>
  <c r="J175" i="2"/>
  <c r="K175" i="2"/>
  <c r="L175" i="2"/>
  <c r="M175" i="2"/>
  <c r="N175" i="2"/>
  <c r="O175" i="2"/>
  <c r="P175" i="2"/>
  <c r="D176" i="2"/>
  <c r="E176" i="2"/>
  <c r="F176" i="2"/>
  <c r="G176" i="2"/>
  <c r="H176" i="2"/>
  <c r="I176" i="2"/>
  <c r="J176" i="2"/>
  <c r="K176" i="2"/>
  <c r="L176" i="2"/>
  <c r="M176" i="2"/>
  <c r="N176" i="2"/>
  <c r="O176" i="2"/>
  <c r="P176" i="2"/>
  <c r="D177" i="2"/>
  <c r="E177" i="2"/>
  <c r="F177" i="2"/>
  <c r="G177" i="2"/>
  <c r="H177" i="2"/>
  <c r="I177" i="2"/>
  <c r="J177" i="2"/>
  <c r="K177" i="2"/>
  <c r="L177" i="2"/>
  <c r="M177" i="2"/>
  <c r="N177" i="2"/>
  <c r="O177" i="2"/>
  <c r="P177" i="2"/>
  <c r="D178" i="2"/>
  <c r="E178" i="2"/>
  <c r="F178" i="2"/>
  <c r="G178" i="2"/>
  <c r="H178" i="2"/>
  <c r="I178" i="2"/>
  <c r="J178" i="2"/>
  <c r="K178" i="2"/>
  <c r="L178" i="2"/>
  <c r="M178" i="2"/>
  <c r="N178" i="2"/>
  <c r="O178" i="2"/>
  <c r="P178" i="2"/>
  <c r="D179" i="2"/>
  <c r="E179" i="2"/>
  <c r="F179" i="2"/>
  <c r="G179" i="2"/>
  <c r="H179" i="2"/>
  <c r="I179" i="2"/>
  <c r="J179" i="2"/>
  <c r="K179" i="2"/>
  <c r="L179" i="2"/>
  <c r="M179" i="2"/>
  <c r="N179" i="2"/>
  <c r="O179" i="2"/>
  <c r="P179" i="2"/>
  <c r="D180" i="2"/>
  <c r="E180" i="2"/>
  <c r="F180" i="2"/>
  <c r="G180" i="2"/>
  <c r="H180" i="2"/>
  <c r="I180" i="2"/>
  <c r="J180" i="2"/>
  <c r="K180" i="2"/>
  <c r="L180" i="2"/>
  <c r="M180" i="2"/>
  <c r="N180" i="2"/>
  <c r="O180" i="2"/>
  <c r="P180" i="2"/>
  <c r="D181" i="2"/>
  <c r="E181" i="2"/>
  <c r="F181" i="2"/>
  <c r="G181" i="2"/>
  <c r="H181" i="2"/>
  <c r="I181" i="2"/>
  <c r="J181" i="2"/>
  <c r="K181" i="2"/>
  <c r="L181" i="2"/>
  <c r="M181" i="2"/>
  <c r="N181" i="2"/>
  <c r="O181" i="2"/>
  <c r="P181" i="2"/>
  <c r="D182" i="2"/>
  <c r="E182" i="2"/>
  <c r="F182" i="2"/>
  <c r="G182" i="2"/>
  <c r="H182" i="2"/>
  <c r="I182" i="2"/>
  <c r="J182" i="2"/>
  <c r="K182" i="2"/>
  <c r="L182" i="2"/>
  <c r="M182" i="2"/>
  <c r="N182" i="2"/>
  <c r="O182" i="2"/>
  <c r="P182" i="2"/>
  <c r="D183" i="2"/>
  <c r="E183" i="2"/>
  <c r="F183" i="2"/>
  <c r="G183" i="2"/>
  <c r="H183" i="2"/>
  <c r="I183" i="2"/>
  <c r="J183" i="2"/>
  <c r="K183" i="2"/>
  <c r="L183" i="2"/>
  <c r="M183" i="2"/>
  <c r="N183" i="2"/>
  <c r="O183" i="2"/>
  <c r="P183" i="2"/>
  <c r="D184" i="2"/>
  <c r="E184" i="2"/>
  <c r="F184" i="2"/>
  <c r="G184" i="2"/>
  <c r="H184" i="2"/>
  <c r="I184" i="2"/>
  <c r="J184" i="2"/>
  <c r="K184" i="2"/>
  <c r="L184" i="2"/>
  <c r="M184" i="2"/>
  <c r="N184" i="2"/>
  <c r="O184" i="2"/>
  <c r="P184" i="2"/>
  <c r="D185" i="2"/>
  <c r="E185" i="2"/>
  <c r="F185" i="2"/>
  <c r="G185" i="2"/>
  <c r="H185" i="2"/>
  <c r="I185" i="2"/>
  <c r="J185" i="2"/>
  <c r="K185" i="2"/>
  <c r="L185" i="2"/>
  <c r="M185" i="2"/>
  <c r="N185" i="2"/>
  <c r="O185" i="2"/>
  <c r="P185" i="2"/>
  <c r="D186" i="2"/>
  <c r="E186" i="2"/>
  <c r="F186" i="2"/>
  <c r="G186" i="2"/>
  <c r="H186" i="2"/>
  <c r="I186" i="2"/>
  <c r="J186" i="2"/>
  <c r="K186" i="2"/>
  <c r="L186" i="2"/>
  <c r="M186" i="2"/>
  <c r="N186" i="2"/>
  <c r="O186" i="2"/>
  <c r="P186" i="2"/>
  <c r="D187" i="2"/>
  <c r="E187" i="2"/>
  <c r="F187" i="2"/>
  <c r="G187" i="2"/>
  <c r="H187" i="2"/>
  <c r="I187" i="2"/>
  <c r="J187" i="2"/>
  <c r="K187" i="2"/>
  <c r="L187" i="2"/>
  <c r="M187" i="2"/>
  <c r="N187" i="2"/>
  <c r="O187" i="2"/>
  <c r="P187" i="2"/>
  <c r="D188" i="2"/>
  <c r="E188" i="2"/>
  <c r="F188" i="2"/>
  <c r="G188" i="2"/>
  <c r="H188" i="2"/>
  <c r="I188" i="2"/>
  <c r="J188" i="2"/>
  <c r="K188" i="2"/>
  <c r="L188" i="2"/>
  <c r="M188" i="2"/>
  <c r="N188" i="2"/>
  <c r="O188" i="2"/>
  <c r="P188" i="2"/>
  <c r="D189" i="2"/>
  <c r="E189" i="2"/>
  <c r="F189" i="2"/>
  <c r="G189" i="2"/>
  <c r="H189" i="2"/>
  <c r="I189" i="2"/>
  <c r="J189" i="2"/>
  <c r="K189" i="2"/>
  <c r="L189" i="2"/>
  <c r="M189" i="2"/>
  <c r="N189" i="2"/>
  <c r="O189" i="2"/>
  <c r="P189" i="2"/>
  <c r="D190" i="2"/>
  <c r="E190" i="2"/>
  <c r="F190" i="2"/>
  <c r="G190" i="2"/>
  <c r="H190" i="2"/>
  <c r="I190" i="2"/>
  <c r="J190" i="2"/>
  <c r="K190" i="2"/>
  <c r="L190" i="2"/>
  <c r="M190" i="2"/>
  <c r="N190" i="2"/>
  <c r="O190" i="2"/>
  <c r="P190" i="2"/>
  <c r="D191" i="2"/>
  <c r="E191" i="2"/>
  <c r="F191" i="2"/>
  <c r="G191" i="2"/>
  <c r="H191" i="2"/>
  <c r="I191" i="2"/>
  <c r="J191" i="2"/>
  <c r="K191" i="2"/>
  <c r="L191" i="2"/>
  <c r="M191" i="2"/>
  <c r="N191" i="2"/>
  <c r="O191" i="2"/>
  <c r="P191" i="2"/>
  <c r="D192" i="2"/>
  <c r="E192" i="2"/>
  <c r="F192" i="2"/>
  <c r="G192" i="2"/>
  <c r="H192" i="2"/>
  <c r="I192" i="2"/>
  <c r="J192" i="2"/>
  <c r="K192" i="2"/>
  <c r="L192" i="2"/>
  <c r="M192" i="2"/>
  <c r="N192" i="2"/>
  <c r="O192" i="2"/>
  <c r="P192" i="2"/>
  <c r="D193" i="2"/>
  <c r="E193" i="2"/>
  <c r="F193" i="2"/>
  <c r="G193" i="2"/>
  <c r="H193" i="2"/>
  <c r="I193" i="2"/>
  <c r="J193" i="2"/>
  <c r="K193" i="2"/>
  <c r="L193" i="2"/>
  <c r="M193" i="2"/>
  <c r="N193" i="2"/>
  <c r="O193" i="2"/>
  <c r="P193" i="2"/>
  <c r="D194" i="2"/>
  <c r="E194" i="2"/>
  <c r="F194" i="2"/>
  <c r="G194" i="2"/>
  <c r="H194" i="2"/>
  <c r="I194" i="2"/>
  <c r="J194" i="2"/>
  <c r="K194" i="2"/>
  <c r="L194" i="2"/>
  <c r="M194" i="2"/>
  <c r="N194" i="2"/>
  <c r="O194" i="2"/>
  <c r="P194" i="2"/>
  <c r="D195" i="2"/>
  <c r="E195" i="2"/>
  <c r="F195" i="2"/>
  <c r="G195" i="2"/>
  <c r="H195" i="2"/>
  <c r="I195" i="2"/>
  <c r="J195" i="2"/>
  <c r="K195" i="2"/>
  <c r="L195" i="2"/>
  <c r="M195" i="2"/>
  <c r="N195" i="2"/>
  <c r="O195" i="2"/>
  <c r="P195" i="2"/>
  <c r="D196" i="2"/>
  <c r="E196" i="2"/>
  <c r="F196" i="2"/>
  <c r="G196" i="2"/>
  <c r="H196" i="2"/>
  <c r="I196" i="2"/>
  <c r="J196" i="2"/>
  <c r="K196" i="2"/>
  <c r="L196" i="2"/>
  <c r="M196" i="2"/>
  <c r="N196" i="2"/>
  <c r="O196" i="2"/>
  <c r="P196" i="2"/>
  <c r="D197" i="2"/>
  <c r="E197" i="2"/>
  <c r="F197" i="2"/>
  <c r="G197" i="2"/>
  <c r="H197" i="2"/>
  <c r="I197" i="2"/>
  <c r="J197" i="2"/>
  <c r="K197" i="2"/>
  <c r="L197" i="2"/>
  <c r="M197" i="2"/>
  <c r="N197" i="2"/>
  <c r="O197" i="2"/>
  <c r="P197" i="2"/>
  <c r="D198" i="2"/>
  <c r="E198" i="2"/>
  <c r="F198" i="2"/>
  <c r="G198" i="2"/>
  <c r="H198" i="2"/>
  <c r="I198" i="2"/>
  <c r="J198" i="2"/>
  <c r="K198" i="2"/>
  <c r="L198" i="2"/>
  <c r="M198" i="2"/>
  <c r="N198" i="2"/>
  <c r="O198" i="2"/>
  <c r="P198" i="2"/>
  <c r="D199" i="2"/>
  <c r="E199" i="2"/>
  <c r="F199" i="2"/>
  <c r="G199" i="2"/>
  <c r="H199" i="2"/>
  <c r="I199" i="2"/>
  <c r="J199" i="2"/>
  <c r="K199" i="2"/>
  <c r="L199" i="2"/>
  <c r="M199" i="2"/>
  <c r="N199" i="2"/>
  <c r="O199" i="2"/>
  <c r="P199" i="2"/>
  <c r="D200" i="2"/>
  <c r="E200" i="2"/>
  <c r="F200" i="2"/>
  <c r="G200" i="2"/>
  <c r="H200" i="2"/>
  <c r="I200" i="2"/>
  <c r="J200" i="2"/>
  <c r="K200" i="2"/>
  <c r="L200" i="2"/>
  <c r="M200" i="2"/>
  <c r="N200" i="2"/>
  <c r="O200" i="2"/>
  <c r="P200" i="2"/>
  <c r="D201" i="2"/>
  <c r="E201" i="2"/>
  <c r="F201" i="2"/>
  <c r="G201" i="2"/>
  <c r="H201" i="2"/>
  <c r="I201" i="2"/>
  <c r="J201" i="2"/>
  <c r="K201" i="2"/>
  <c r="L201" i="2"/>
  <c r="M201" i="2"/>
  <c r="N201" i="2"/>
  <c r="O201" i="2"/>
  <c r="P201" i="2"/>
  <c r="D202" i="2"/>
  <c r="E202" i="2"/>
  <c r="F202" i="2"/>
  <c r="G202" i="2"/>
  <c r="H202" i="2"/>
  <c r="I202" i="2"/>
  <c r="J202" i="2"/>
  <c r="K202" i="2"/>
  <c r="L202" i="2"/>
  <c r="M202" i="2"/>
  <c r="N202" i="2"/>
  <c r="O202" i="2"/>
  <c r="P202" i="2"/>
  <c r="D203" i="2"/>
  <c r="E203" i="2"/>
  <c r="F203" i="2"/>
  <c r="G203" i="2"/>
  <c r="H203" i="2"/>
  <c r="I203" i="2"/>
  <c r="J203" i="2"/>
  <c r="K203" i="2"/>
  <c r="L203" i="2"/>
  <c r="M203" i="2"/>
  <c r="N203" i="2"/>
  <c r="O203" i="2"/>
  <c r="P203" i="2"/>
  <c r="D204" i="2"/>
  <c r="E204" i="2"/>
  <c r="F204" i="2"/>
  <c r="G204" i="2"/>
  <c r="H204" i="2"/>
  <c r="I204" i="2"/>
  <c r="J204" i="2"/>
  <c r="K204" i="2"/>
  <c r="L204" i="2"/>
  <c r="M204" i="2"/>
  <c r="N204" i="2"/>
  <c r="O204" i="2"/>
  <c r="P204" i="2"/>
  <c r="D205" i="2"/>
  <c r="E205" i="2"/>
  <c r="F205" i="2"/>
  <c r="G205" i="2"/>
  <c r="H205" i="2"/>
  <c r="I205" i="2"/>
  <c r="J205" i="2"/>
  <c r="K205" i="2"/>
  <c r="L205" i="2"/>
  <c r="M205" i="2"/>
  <c r="N205" i="2"/>
  <c r="O205" i="2"/>
  <c r="P205" i="2"/>
  <c r="D206" i="2"/>
  <c r="E206" i="2"/>
  <c r="F206" i="2"/>
  <c r="G206" i="2"/>
  <c r="H206" i="2"/>
  <c r="I206" i="2"/>
  <c r="J206" i="2"/>
  <c r="K206" i="2"/>
  <c r="L206" i="2"/>
  <c r="M206" i="2"/>
  <c r="N206" i="2"/>
  <c r="O206" i="2"/>
  <c r="P206" i="2"/>
  <c r="D207" i="2"/>
  <c r="E207" i="2"/>
  <c r="F207" i="2"/>
  <c r="G207" i="2"/>
  <c r="H207" i="2"/>
  <c r="I207" i="2"/>
  <c r="J207" i="2"/>
  <c r="K207" i="2"/>
  <c r="L207" i="2"/>
  <c r="M207" i="2"/>
  <c r="N207" i="2"/>
  <c r="O207" i="2"/>
  <c r="P207" i="2"/>
  <c r="D208" i="2"/>
  <c r="E208" i="2"/>
  <c r="F208" i="2"/>
  <c r="G208" i="2"/>
  <c r="H208" i="2"/>
  <c r="I208" i="2"/>
  <c r="J208" i="2"/>
  <c r="K208" i="2"/>
  <c r="L208" i="2"/>
  <c r="M208" i="2"/>
  <c r="N208" i="2"/>
  <c r="O208" i="2"/>
  <c r="P208" i="2"/>
  <c r="D209" i="2"/>
  <c r="E209" i="2"/>
  <c r="F209" i="2"/>
  <c r="G209" i="2"/>
  <c r="H209" i="2"/>
  <c r="I209" i="2"/>
  <c r="J209" i="2"/>
  <c r="K209" i="2"/>
  <c r="L209" i="2"/>
  <c r="M209" i="2"/>
  <c r="N209" i="2"/>
  <c r="O209" i="2"/>
  <c r="P209" i="2"/>
  <c r="D210" i="2"/>
  <c r="E210" i="2"/>
  <c r="F210" i="2"/>
  <c r="G210" i="2"/>
  <c r="H210" i="2"/>
  <c r="I210" i="2"/>
  <c r="J210" i="2"/>
  <c r="K210" i="2"/>
  <c r="L210" i="2"/>
  <c r="M210" i="2"/>
  <c r="N210" i="2"/>
  <c r="O210" i="2"/>
  <c r="P210" i="2"/>
  <c r="D211" i="2"/>
  <c r="E211" i="2"/>
  <c r="F211" i="2"/>
  <c r="G211" i="2"/>
  <c r="H211" i="2"/>
  <c r="I211" i="2"/>
  <c r="J211" i="2"/>
  <c r="K211" i="2"/>
  <c r="L211" i="2"/>
  <c r="M211" i="2"/>
  <c r="N211" i="2"/>
  <c r="O211" i="2"/>
  <c r="P211" i="2"/>
  <c r="D212" i="2"/>
  <c r="E212" i="2"/>
  <c r="F212" i="2"/>
  <c r="G212" i="2"/>
  <c r="H212" i="2"/>
  <c r="I212" i="2"/>
  <c r="J212" i="2"/>
  <c r="K212" i="2"/>
  <c r="L212" i="2"/>
  <c r="M212" i="2"/>
  <c r="N212" i="2"/>
  <c r="O212" i="2"/>
  <c r="P212" i="2"/>
  <c r="D213" i="2"/>
  <c r="E213" i="2"/>
  <c r="F213" i="2"/>
  <c r="G213" i="2"/>
  <c r="H213" i="2"/>
  <c r="I213" i="2"/>
  <c r="J213" i="2"/>
  <c r="K213" i="2"/>
  <c r="L213" i="2"/>
  <c r="M213" i="2"/>
  <c r="N213" i="2"/>
  <c r="O213" i="2"/>
  <c r="P213" i="2"/>
  <c r="D214" i="2"/>
  <c r="E214" i="2"/>
  <c r="F214" i="2"/>
  <c r="G214" i="2"/>
  <c r="H214" i="2"/>
  <c r="I214" i="2"/>
  <c r="J214" i="2"/>
  <c r="K214" i="2"/>
  <c r="L214" i="2"/>
  <c r="M214" i="2"/>
  <c r="N214" i="2"/>
  <c r="O214" i="2"/>
  <c r="P214" i="2"/>
  <c r="D215" i="2"/>
  <c r="E215" i="2"/>
  <c r="F215" i="2"/>
  <c r="G215" i="2"/>
  <c r="H215" i="2"/>
  <c r="I215" i="2"/>
  <c r="J215" i="2"/>
  <c r="K215" i="2"/>
  <c r="L215" i="2"/>
  <c r="M215" i="2"/>
  <c r="N215" i="2"/>
  <c r="O215" i="2"/>
  <c r="P215" i="2"/>
  <c r="D216" i="2"/>
  <c r="E216" i="2"/>
  <c r="F216" i="2"/>
  <c r="G216" i="2"/>
  <c r="H216" i="2"/>
  <c r="I216" i="2"/>
  <c r="J216" i="2"/>
  <c r="K216" i="2"/>
  <c r="L216" i="2"/>
  <c r="M216" i="2"/>
  <c r="N216" i="2"/>
  <c r="O216" i="2"/>
  <c r="P216" i="2"/>
  <c r="D217" i="2"/>
  <c r="E217" i="2"/>
  <c r="F217" i="2"/>
  <c r="G217" i="2"/>
  <c r="H217" i="2"/>
  <c r="I217" i="2"/>
  <c r="J217" i="2"/>
  <c r="K217" i="2"/>
  <c r="L217" i="2"/>
  <c r="M217" i="2"/>
  <c r="N217" i="2"/>
  <c r="O217" i="2"/>
  <c r="P217" i="2"/>
  <c r="D218" i="2"/>
  <c r="E218" i="2"/>
  <c r="F218" i="2"/>
  <c r="G218" i="2"/>
  <c r="H218" i="2"/>
  <c r="I218" i="2"/>
  <c r="J218" i="2"/>
  <c r="K218" i="2"/>
  <c r="L218" i="2"/>
  <c r="M218" i="2"/>
  <c r="N218" i="2"/>
  <c r="O218" i="2"/>
  <c r="P218" i="2"/>
  <c r="D219" i="2"/>
  <c r="E219" i="2"/>
  <c r="F219" i="2"/>
  <c r="G219" i="2"/>
  <c r="H219" i="2"/>
  <c r="I219" i="2"/>
  <c r="J219" i="2"/>
  <c r="K219" i="2"/>
  <c r="L219" i="2"/>
  <c r="M219" i="2"/>
  <c r="N219" i="2"/>
  <c r="O219" i="2"/>
  <c r="P219" i="2"/>
  <c r="D220" i="2"/>
  <c r="E220" i="2"/>
  <c r="F220" i="2"/>
  <c r="G220" i="2"/>
  <c r="H220" i="2"/>
  <c r="I220" i="2"/>
  <c r="J220" i="2"/>
  <c r="K220" i="2"/>
  <c r="L220" i="2"/>
  <c r="M220" i="2"/>
  <c r="N220" i="2"/>
  <c r="O220" i="2"/>
  <c r="P220" i="2"/>
  <c r="D221" i="2"/>
  <c r="E221" i="2"/>
  <c r="F221" i="2"/>
  <c r="G221" i="2"/>
  <c r="H221" i="2"/>
  <c r="I221" i="2"/>
  <c r="J221" i="2"/>
  <c r="K221" i="2"/>
  <c r="L221" i="2"/>
  <c r="M221" i="2"/>
  <c r="N221" i="2"/>
  <c r="O221" i="2"/>
  <c r="P221" i="2"/>
  <c r="D222" i="2"/>
  <c r="E222" i="2"/>
  <c r="F222" i="2"/>
  <c r="G222" i="2"/>
  <c r="H222" i="2"/>
  <c r="I222" i="2"/>
  <c r="J222" i="2"/>
  <c r="K222" i="2"/>
  <c r="L222" i="2"/>
  <c r="M222" i="2"/>
  <c r="N222" i="2"/>
  <c r="O222" i="2"/>
  <c r="P222" i="2"/>
  <c r="D223" i="2"/>
  <c r="E223" i="2"/>
  <c r="F223" i="2"/>
  <c r="G223" i="2"/>
  <c r="H223" i="2"/>
  <c r="I223" i="2"/>
  <c r="J223" i="2"/>
  <c r="K223" i="2"/>
  <c r="L223" i="2"/>
  <c r="M223" i="2"/>
  <c r="N223" i="2"/>
  <c r="O223" i="2"/>
  <c r="P223" i="2"/>
  <c r="D224" i="2"/>
  <c r="E224" i="2"/>
  <c r="F224" i="2"/>
  <c r="G224" i="2"/>
  <c r="H224" i="2"/>
  <c r="I224" i="2"/>
  <c r="J224" i="2"/>
  <c r="K224" i="2"/>
  <c r="L224" i="2"/>
  <c r="M224" i="2"/>
  <c r="N224" i="2"/>
  <c r="O224" i="2"/>
  <c r="P224" i="2"/>
  <c r="D225" i="2"/>
  <c r="E225" i="2"/>
  <c r="F225" i="2"/>
  <c r="G225" i="2"/>
  <c r="H225" i="2"/>
  <c r="I225" i="2"/>
  <c r="J225" i="2"/>
  <c r="K225" i="2"/>
  <c r="L225" i="2"/>
  <c r="M225" i="2"/>
  <c r="N225" i="2"/>
  <c r="O225" i="2"/>
  <c r="P225" i="2"/>
  <c r="D226" i="2"/>
  <c r="E226" i="2"/>
  <c r="F226" i="2"/>
  <c r="G226" i="2"/>
  <c r="H226" i="2"/>
  <c r="I226" i="2"/>
  <c r="J226" i="2"/>
  <c r="K226" i="2"/>
  <c r="L226" i="2"/>
  <c r="M226" i="2"/>
  <c r="N226" i="2"/>
  <c r="O226" i="2"/>
  <c r="P226" i="2"/>
  <c r="D227" i="2"/>
  <c r="E227" i="2"/>
  <c r="F227" i="2"/>
  <c r="G227" i="2"/>
  <c r="H227" i="2"/>
  <c r="I227" i="2"/>
  <c r="J227" i="2"/>
  <c r="K227" i="2"/>
  <c r="L227" i="2"/>
  <c r="M227" i="2"/>
  <c r="N227" i="2"/>
  <c r="O227" i="2"/>
  <c r="P227" i="2"/>
  <c r="D228" i="2"/>
  <c r="E228" i="2"/>
  <c r="F228" i="2"/>
  <c r="G228" i="2"/>
  <c r="H228" i="2"/>
  <c r="I228" i="2"/>
  <c r="J228" i="2"/>
  <c r="K228" i="2"/>
  <c r="L228" i="2"/>
  <c r="M228" i="2"/>
  <c r="N228" i="2"/>
  <c r="O228" i="2"/>
  <c r="P228" i="2"/>
  <c r="D229" i="2"/>
  <c r="E229" i="2"/>
  <c r="F229" i="2"/>
  <c r="G229" i="2"/>
  <c r="H229" i="2"/>
  <c r="I229" i="2"/>
  <c r="J229" i="2"/>
  <c r="K229" i="2"/>
  <c r="L229" i="2"/>
  <c r="M229" i="2"/>
  <c r="N229" i="2"/>
  <c r="O229" i="2"/>
  <c r="P229" i="2"/>
  <c r="D230" i="2"/>
  <c r="E230" i="2"/>
  <c r="F230" i="2"/>
  <c r="G230" i="2"/>
  <c r="H230" i="2"/>
  <c r="I230" i="2"/>
  <c r="J230" i="2"/>
  <c r="K230" i="2"/>
  <c r="L230" i="2"/>
  <c r="M230" i="2"/>
  <c r="N230" i="2"/>
  <c r="O230" i="2"/>
  <c r="P230" i="2"/>
  <c r="D231" i="2"/>
  <c r="E231" i="2"/>
  <c r="F231" i="2"/>
  <c r="G231" i="2"/>
  <c r="H231" i="2"/>
  <c r="I231" i="2"/>
  <c r="J231" i="2"/>
  <c r="K231" i="2"/>
  <c r="L231" i="2"/>
  <c r="M231" i="2"/>
  <c r="N231" i="2"/>
  <c r="O231" i="2"/>
  <c r="P231" i="2"/>
  <c r="D232" i="2"/>
  <c r="E232" i="2"/>
  <c r="F232" i="2"/>
  <c r="G232" i="2"/>
  <c r="H232" i="2"/>
  <c r="I232" i="2"/>
  <c r="J232" i="2"/>
  <c r="K232" i="2"/>
  <c r="L232" i="2"/>
  <c r="M232" i="2"/>
  <c r="N232" i="2"/>
  <c r="O232" i="2"/>
  <c r="P232" i="2"/>
  <c r="D233" i="2"/>
  <c r="E233" i="2"/>
  <c r="F233" i="2"/>
  <c r="G233" i="2"/>
  <c r="H233" i="2"/>
  <c r="I233" i="2"/>
  <c r="J233" i="2"/>
  <c r="K233" i="2"/>
  <c r="L233" i="2"/>
  <c r="M233" i="2"/>
  <c r="N233" i="2"/>
  <c r="O233" i="2"/>
  <c r="P233" i="2"/>
  <c r="D234" i="2"/>
  <c r="E234" i="2"/>
  <c r="F234" i="2"/>
  <c r="G234" i="2"/>
  <c r="H234" i="2"/>
  <c r="I234" i="2"/>
  <c r="J234" i="2"/>
  <c r="K234" i="2"/>
  <c r="L234" i="2"/>
  <c r="M234" i="2"/>
  <c r="N234" i="2"/>
  <c r="O234" i="2"/>
  <c r="P234" i="2"/>
  <c r="D235" i="2"/>
  <c r="E235" i="2"/>
  <c r="F235" i="2"/>
  <c r="G235" i="2"/>
  <c r="H235" i="2"/>
  <c r="I235" i="2"/>
  <c r="J235" i="2"/>
  <c r="K235" i="2"/>
  <c r="L235" i="2"/>
  <c r="M235" i="2"/>
  <c r="N235" i="2"/>
  <c r="O235" i="2"/>
  <c r="P235" i="2"/>
  <c r="D236" i="2"/>
  <c r="E236" i="2"/>
  <c r="F236" i="2"/>
  <c r="G236" i="2"/>
  <c r="H236" i="2"/>
  <c r="I236" i="2"/>
  <c r="J236" i="2"/>
  <c r="K236" i="2"/>
  <c r="L236" i="2"/>
  <c r="M236" i="2"/>
  <c r="N236" i="2"/>
  <c r="O236" i="2"/>
  <c r="P236" i="2"/>
  <c r="D237" i="2"/>
  <c r="E237" i="2"/>
  <c r="F237" i="2"/>
  <c r="G237" i="2"/>
  <c r="H237" i="2"/>
  <c r="I237" i="2"/>
  <c r="J237" i="2"/>
  <c r="K237" i="2"/>
  <c r="L237" i="2"/>
  <c r="M237" i="2"/>
  <c r="N237" i="2"/>
  <c r="O237" i="2"/>
  <c r="P237" i="2"/>
  <c r="D238" i="2"/>
  <c r="E238" i="2"/>
  <c r="F238" i="2"/>
  <c r="G238" i="2"/>
  <c r="H238" i="2"/>
  <c r="I238" i="2"/>
  <c r="J238" i="2"/>
  <c r="K238" i="2"/>
  <c r="L238" i="2"/>
  <c r="M238" i="2"/>
  <c r="N238" i="2"/>
  <c r="O238" i="2"/>
  <c r="P238" i="2"/>
  <c r="D239" i="2"/>
  <c r="E239" i="2"/>
  <c r="F239" i="2"/>
  <c r="G239" i="2"/>
  <c r="H239" i="2"/>
  <c r="I239" i="2"/>
  <c r="J239" i="2"/>
  <c r="K239" i="2"/>
  <c r="L239" i="2"/>
  <c r="M239" i="2"/>
  <c r="N239" i="2"/>
  <c r="O239" i="2"/>
  <c r="P239" i="2"/>
  <c r="D240" i="2"/>
  <c r="E240" i="2"/>
  <c r="F240" i="2"/>
  <c r="G240" i="2"/>
  <c r="H240" i="2"/>
  <c r="I240" i="2"/>
  <c r="J240" i="2"/>
  <c r="K240" i="2"/>
  <c r="L240" i="2"/>
  <c r="M240" i="2"/>
  <c r="N240" i="2"/>
  <c r="O240" i="2"/>
  <c r="P240" i="2"/>
  <c r="D241" i="2"/>
  <c r="E241" i="2"/>
  <c r="F241" i="2"/>
  <c r="G241" i="2"/>
  <c r="H241" i="2"/>
  <c r="I241" i="2"/>
  <c r="J241" i="2"/>
  <c r="K241" i="2"/>
  <c r="L241" i="2"/>
  <c r="M241" i="2"/>
  <c r="N241" i="2"/>
  <c r="O241" i="2"/>
  <c r="P241" i="2"/>
  <c r="D242" i="2"/>
  <c r="E242" i="2"/>
  <c r="F242" i="2"/>
  <c r="G242" i="2"/>
  <c r="H242" i="2"/>
  <c r="I242" i="2"/>
  <c r="J242" i="2"/>
  <c r="K242" i="2"/>
  <c r="L242" i="2"/>
  <c r="M242" i="2"/>
  <c r="N242" i="2"/>
  <c r="O242" i="2"/>
  <c r="P242" i="2"/>
  <c r="D243" i="2"/>
  <c r="E243" i="2"/>
  <c r="F243" i="2"/>
  <c r="G243" i="2"/>
  <c r="H243" i="2"/>
  <c r="I243" i="2"/>
  <c r="J243" i="2"/>
  <c r="K243" i="2"/>
  <c r="L243" i="2"/>
  <c r="M243" i="2"/>
  <c r="N243" i="2"/>
  <c r="O243" i="2"/>
  <c r="P243" i="2"/>
  <c r="D244" i="2"/>
  <c r="E244" i="2"/>
  <c r="F244" i="2"/>
  <c r="G244" i="2"/>
  <c r="H244" i="2"/>
  <c r="I244" i="2"/>
  <c r="J244" i="2"/>
  <c r="K244" i="2"/>
  <c r="L244" i="2"/>
  <c r="M244" i="2"/>
  <c r="N244" i="2"/>
  <c r="O244" i="2"/>
  <c r="P244" i="2"/>
  <c r="D245" i="2"/>
  <c r="E245" i="2"/>
  <c r="F245" i="2"/>
  <c r="G245" i="2"/>
  <c r="H245" i="2"/>
  <c r="I245" i="2"/>
  <c r="J245" i="2"/>
  <c r="K245" i="2"/>
  <c r="L245" i="2"/>
  <c r="M245" i="2"/>
  <c r="N245" i="2"/>
  <c r="O245" i="2"/>
  <c r="P245" i="2"/>
  <c r="D246" i="2"/>
  <c r="E246" i="2"/>
  <c r="F246" i="2"/>
  <c r="G246" i="2"/>
  <c r="H246" i="2"/>
  <c r="I246" i="2"/>
  <c r="J246" i="2"/>
  <c r="K246" i="2"/>
  <c r="L246" i="2"/>
  <c r="M246" i="2"/>
  <c r="N246" i="2"/>
  <c r="O246" i="2"/>
  <c r="P246" i="2"/>
  <c r="D247" i="2"/>
  <c r="E247" i="2"/>
  <c r="F247" i="2"/>
  <c r="G247" i="2"/>
  <c r="H247" i="2"/>
  <c r="I247" i="2"/>
  <c r="J247" i="2"/>
  <c r="K247" i="2"/>
  <c r="L247" i="2"/>
  <c r="M247" i="2"/>
  <c r="N247" i="2"/>
  <c r="O247" i="2"/>
  <c r="P247" i="2"/>
  <c r="D248" i="2"/>
  <c r="E248" i="2"/>
  <c r="F248" i="2"/>
  <c r="G248" i="2"/>
  <c r="H248" i="2"/>
  <c r="I248" i="2"/>
  <c r="J248" i="2"/>
  <c r="K248" i="2"/>
  <c r="L248" i="2"/>
  <c r="M248" i="2"/>
  <c r="N248" i="2"/>
  <c r="O248" i="2"/>
  <c r="P248" i="2"/>
  <c r="D249" i="2"/>
  <c r="E249" i="2"/>
  <c r="F249" i="2"/>
  <c r="G249" i="2"/>
  <c r="H249" i="2"/>
  <c r="I249" i="2"/>
  <c r="J249" i="2"/>
  <c r="K249" i="2"/>
  <c r="L249" i="2"/>
  <c r="M249" i="2"/>
  <c r="N249" i="2"/>
  <c r="O249" i="2"/>
  <c r="P249" i="2"/>
  <c r="D250" i="2"/>
  <c r="E250" i="2"/>
  <c r="F250" i="2"/>
  <c r="G250" i="2"/>
  <c r="H250" i="2"/>
  <c r="I250" i="2"/>
  <c r="J250" i="2"/>
  <c r="K250" i="2"/>
  <c r="L250" i="2"/>
  <c r="M250" i="2"/>
  <c r="N250" i="2"/>
  <c r="O250" i="2"/>
  <c r="P250" i="2"/>
  <c r="D251" i="2"/>
  <c r="E251" i="2"/>
  <c r="F251" i="2"/>
  <c r="G251" i="2"/>
  <c r="H251" i="2"/>
  <c r="I251" i="2"/>
  <c r="J251" i="2"/>
  <c r="K251" i="2"/>
  <c r="L251" i="2"/>
  <c r="M251" i="2"/>
  <c r="N251" i="2"/>
  <c r="O251" i="2"/>
  <c r="P251" i="2"/>
  <c r="D252" i="2"/>
  <c r="E252" i="2"/>
  <c r="F252" i="2"/>
  <c r="G252" i="2"/>
  <c r="H252" i="2"/>
  <c r="I252" i="2"/>
  <c r="J252" i="2"/>
  <c r="K252" i="2"/>
  <c r="L252" i="2"/>
  <c r="M252" i="2"/>
  <c r="N252" i="2"/>
  <c r="O252" i="2"/>
  <c r="P252" i="2"/>
  <c r="D253" i="2"/>
  <c r="E253" i="2"/>
  <c r="F253" i="2"/>
  <c r="G253" i="2"/>
  <c r="H253" i="2"/>
  <c r="I253" i="2"/>
  <c r="J253" i="2"/>
  <c r="K253" i="2"/>
  <c r="L253" i="2"/>
  <c r="M253" i="2"/>
  <c r="N253" i="2"/>
  <c r="O253" i="2"/>
  <c r="P253" i="2"/>
  <c r="D254" i="2"/>
  <c r="E254" i="2"/>
  <c r="F254" i="2"/>
  <c r="G254" i="2"/>
  <c r="H254" i="2"/>
  <c r="I254" i="2"/>
  <c r="J254" i="2"/>
  <c r="K254" i="2"/>
  <c r="L254" i="2"/>
  <c r="M254" i="2"/>
  <c r="N254" i="2"/>
  <c r="O254" i="2"/>
  <c r="P254" i="2"/>
  <c r="D255" i="2"/>
  <c r="E255" i="2"/>
  <c r="F255" i="2"/>
  <c r="G255" i="2"/>
  <c r="H255" i="2"/>
  <c r="I255" i="2"/>
  <c r="J255" i="2"/>
  <c r="K255" i="2"/>
  <c r="L255" i="2"/>
  <c r="M255" i="2"/>
  <c r="N255" i="2"/>
  <c r="O255" i="2"/>
  <c r="P255" i="2"/>
  <c r="D256" i="2"/>
  <c r="E256" i="2"/>
  <c r="F256" i="2"/>
  <c r="G256" i="2"/>
  <c r="H256" i="2"/>
  <c r="I256" i="2"/>
  <c r="J256" i="2"/>
  <c r="K256" i="2"/>
  <c r="L256" i="2"/>
  <c r="M256" i="2"/>
  <c r="N256" i="2"/>
  <c r="O256" i="2"/>
  <c r="P256" i="2"/>
  <c r="D257" i="2"/>
  <c r="E257" i="2"/>
  <c r="F257" i="2"/>
  <c r="G257" i="2"/>
  <c r="H257" i="2"/>
  <c r="I257" i="2"/>
  <c r="J257" i="2"/>
  <c r="K257" i="2"/>
  <c r="L257" i="2"/>
  <c r="M257" i="2"/>
  <c r="N257" i="2"/>
  <c r="O257" i="2"/>
  <c r="P257" i="2"/>
  <c r="D258" i="2"/>
  <c r="E258" i="2"/>
  <c r="F258" i="2"/>
  <c r="G258" i="2"/>
  <c r="H258" i="2"/>
  <c r="I258" i="2"/>
  <c r="J258" i="2"/>
  <c r="K258" i="2"/>
  <c r="L258" i="2"/>
  <c r="M258" i="2"/>
  <c r="N258" i="2"/>
  <c r="O258" i="2"/>
  <c r="P258" i="2"/>
  <c r="D259" i="2"/>
  <c r="E259" i="2"/>
  <c r="F259" i="2"/>
  <c r="G259" i="2"/>
  <c r="H259" i="2"/>
  <c r="I259" i="2"/>
  <c r="J259" i="2"/>
  <c r="K259" i="2"/>
  <c r="L259" i="2"/>
  <c r="M259" i="2"/>
  <c r="N259" i="2"/>
  <c r="O259" i="2"/>
  <c r="P259" i="2"/>
  <c r="D260" i="2"/>
  <c r="E260" i="2"/>
  <c r="F260" i="2"/>
  <c r="G260" i="2"/>
  <c r="H260" i="2"/>
  <c r="I260" i="2"/>
  <c r="J260" i="2"/>
  <c r="K260" i="2"/>
  <c r="L260" i="2"/>
  <c r="M260" i="2"/>
  <c r="N260" i="2"/>
  <c r="O260" i="2"/>
  <c r="P260" i="2"/>
  <c r="D261" i="2"/>
  <c r="E261" i="2"/>
  <c r="F261" i="2"/>
  <c r="G261" i="2"/>
  <c r="H261" i="2"/>
  <c r="I261" i="2"/>
  <c r="J261" i="2"/>
  <c r="K261" i="2"/>
  <c r="L261" i="2"/>
  <c r="M261" i="2"/>
  <c r="N261" i="2"/>
  <c r="O261" i="2"/>
  <c r="P261" i="2"/>
  <c r="D262" i="2"/>
  <c r="E262" i="2"/>
  <c r="F262" i="2"/>
  <c r="G262" i="2"/>
  <c r="H262" i="2"/>
  <c r="I262" i="2"/>
  <c r="J262" i="2"/>
  <c r="K262" i="2"/>
  <c r="L262" i="2"/>
  <c r="M262" i="2"/>
  <c r="N262" i="2"/>
  <c r="O262" i="2"/>
  <c r="P262" i="2"/>
  <c r="D263" i="2"/>
  <c r="E263" i="2"/>
  <c r="F263" i="2"/>
  <c r="G263" i="2"/>
  <c r="H263" i="2"/>
  <c r="I263" i="2"/>
  <c r="J263" i="2"/>
  <c r="K263" i="2"/>
  <c r="L263" i="2"/>
  <c r="M263" i="2"/>
  <c r="N263" i="2"/>
  <c r="O263" i="2"/>
  <c r="P263" i="2"/>
  <c r="D264" i="2"/>
  <c r="E264" i="2"/>
  <c r="F264" i="2"/>
  <c r="G264" i="2"/>
  <c r="H264" i="2"/>
  <c r="I264" i="2"/>
  <c r="J264" i="2"/>
  <c r="K264" i="2"/>
  <c r="L264" i="2"/>
  <c r="M264" i="2"/>
  <c r="N264" i="2"/>
  <c r="O264" i="2"/>
  <c r="P264" i="2"/>
  <c r="D265" i="2"/>
  <c r="E265" i="2"/>
  <c r="F265" i="2"/>
  <c r="G265" i="2"/>
  <c r="H265" i="2"/>
  <c r="I265" i="2"/>
  <c r="J265" i="2"/>
  <c r="K265" i="2"/>
  <c r="L265" i="2"/>
  <c r="M265" i="2"/>
  <c r="N265" i="2"/>
  <c r="O265" i="2"/>
  <c r="P265" i="2"/>
  <c r="D266" i="2"/>
  <c r="E266" i="2"/>
  <c r="F266" i="2"/>
  <c r="G266" i="2"/>
  <c r="H266" i="2"/>
  <c r="I266" i="2"/>
  <c r="J266" i="2"/>
  <c r="K266" i="2"/>
  <c r="L266" i="2"/>
  <c r="M266" i="2"/>
  <c r="N266" i="2"/>
  <c r="O266" i="2"/>
  <c r="P266" i="2"/>
  <c r="D267" i="2"/>
  <c r="E267" i="2"/>
  <c r="F267" i="2"/>
  <c r="G267" i="2"/>
  <c r="H267" i="2"/>
  <c r="I267" i="2"/>
  <c r="J267" i="2"/>
  <c r="K267" i="2"/>
  <c r="L267" i="2"/>
  <c r="M267" i="2"/>
  <c r="N267" i="2"/>
  <c r="O267" i="2"/>
  <c r="P267" i="2"/>
  <c r="D268" i="2"/>
  <c r="E268" i="2"/>
  <c r="F268" i="2"/>
  <c r="G268" i="2"/>
  <c r="H268" i="2"/>
  <c r="I268" i="2"/>
  <c r="J268" i="2"/>
  <c r="K268" i="2"/>
  <c r="L268" i="2"/>
  <c r="M268" i="2"/>
  <c r="N268" i="2"/>
  <c r="O268" i="2"/>
  <c r="P268" i="2"/>
  <c r="D269" i="2"/>
  <c r="E269" i="2"/>
  <c r="F269" i="2"/>
  <c r="G269" i="2"/>
  <c r="H269" i="2"/>
  <c r="I269" i="2"/>
  <c r="J269" i="2"/>
  <c r="K269" i="2"/>
  <c r="L269" i="2"/>
  <c r="M269" i="2"/>
  <c r="N269" i="2"/>
  <c r="O269" i="2"/>
  <c r="P269" i="2"/>
  <c r="D270" i="2"/>
  <c r="E270" i="2"/>
  <c r="F270" i="2"/>
  <c r="G270" i="2"/>
  <c r="H270" i="2"/>
  <c r="I270" i="2"/>
  <c r="J270" i="2"/>
  <c r="K270" i="2"/>
  <c r="L270" i="2"/>
  <c r="M270" i="2"/>
  <c r="N270" i="2"/>
  <c r="O270" i="2"/>
  <c r="P270" i="2"/>
  <c r="D271" i="2"/>
  <c r="E271" i="2"/>
  <c r="F271" i="2"/>
  <c r="G271" i="2"/>
  <c r="H271" i="2"/>
  <c r="I271" i="2"/>
  <c r="J271" i="2"/>
  <c r="K271" i="2"/>
  <c r="L271" i="2"/>
  <c r="M271" i="2"/>
  <c r="N271" i="2"/>
  <c r="O271" i="2"/>
  <c r="P271" i="2"/>
  <c r="D272" i="2"/>
  <c r="E272" i="2"/>
  <c r="F272" i="2"/>
  <c r="G272" i="2"/>
  <c r="H272" i="2"/>
  <c r="I272" i="2"/>
  <c r="J272" i="2"/>
  <c r="K272" i="2"/>
  <c r="L272" i="2"/>
  <c r="M272" i="2"/>
  <c r="N272" i="2"/>
  <c r="O272" i="2"/>
  <c r="P272" i="2"/>
  <c r="D273" i="2"/>
  <c r="E273" i="2"/>
  <c r="F273" i="2"/>
  <c r="G273" i="2"/>
  <c r="H273" i="2"/>
  <c r="I273" i="2"/>
  <c r="J273" i="2"/>
  <c r="K273" i="2"/>
  <c r="L273" i="2"/>
  <c r="M273" i="2"/>
  <c r="N273" i="2"/>
  <c r="O273" i="2"/>
  <c r="P273" i="2"/>
  <c r="D274" i="2"/>
  <c r="E274" i="2"/>
  <c r="F274" i="2"/>
  <c r="G274" i="2"/>
  <c r="H274" i="2"/>
  <c r="I274" i="2"/>
  <c r="J274" i="2"/>
  <c r="K274" i="2"/>
  <c r="L274" i="2"/>
  <c r="M274" i="2"/>
  <c r="N274" i="2"/>
  <c r="O274" i="2"/>
  <c r="P274" i="2"/>
  <c r="D275" i="2"/>
  <c r="E275" i="2"/>
  <c r="F275" i="2"/>
  <c r="G275" i="2"/>
  <c r="H275" i="2"/>
  <c r="I275" i="2"/>
  <c r="J275" i="2"/>
  <c r="K275" i="2"/>
  <c r="L275" i="2"/>
  <c r="M275" i="2"/>
  <c r="N275" i="2"/>
  <c r="O275" i="2"/>
  <c r="P275" i="2"/>
  <c r="D276" i="2"/>
  <c r="E276" i="2"/>
  <c r="F276" i="2"/>
  <c r="G276" i="2"/>
  <c r="H276" i="2"/>
  <c r="I276" i="2"/>
  <c r="J276" i="2"/>
  <c r="K276" i="2"/>
  <c r="L276" i="2"/>
  <c r="M276" i="2"/>
  <c r="N276" i="2"/>
  <c r="O276" i="2"/>
  <c r="P276" i="2"/>
  <c r="D277" i="2"/>
  <c r="E277" i="2"/>
  <c r="F277" i="2"/>
  <c r="G277" i="2"/>
  <c r="H277" i="2"/>
  <c r="I277" i="2"/>
  <c r="J277" i="2"/>
  <c r="K277" i="2"/>
  <c r="L277" i="2"/>
  <c r="M277" i="2"/>
  <c r="N277" i="2"/>
  <c r="O277" i="2"/>
  <c r="P277" i="2"/>
  <c r="D278" i="2"/>
  <c r="E278" i="2"/>
  <c r="F278" i="2"/>
  <c r="G278" i="2"/>
  <c r="H278" i="2"/>
  <c r="I278" i="2"/>
  <c r="J278" i="2"/>
  <c r="K278" i="2"/>
  <c r="L278" i="2"/>
  <c r="M278" i="2"/>
  <c r="N278" i="2"/>
  <c r="O278" i="2"/>
  <c r="P278" i="2"/>
  <c r="D279" i="2"/>
  <c r="E279" i="2"/>
  <c r="F279" i="2"/>
  <c r="G279" i="2"/>
  <c r="H279" i="2"/>
  <c r="I279" i="2"/>
  <c r="J279" i="2"/>
  <c r="K279" i="2"/>
  <c r="L279" i="2"/>
  <c r="M279" i="2"/>
  <c r="N279" i="2"/>
  <c r="O279" i="2"/>
  <c r="P279" i="2"/>
  <c r="D280" i="2"/>
  <c r="E280" i="2"/>
  <c r="F280" i="2"/>
  <c r="G280" i="2"/>
  <c r="H280" i="2"/>
  <c r="I280" i="2"/>
  <c r="J280" i="2"/>
  <c r="K280" i="2"/>
  <c r="L280" i="2"/>
  <c r="M280" i="2"/>
  <c r="N280" i="2"/>
  <c r="O280" i="2"/>
  <c r="P280" i="2"/>
  <c r="D281" i="2"/>
  <c r="E281" i="2"/>
  <c r="F281" i="2"/>
  <c r="G281" i="2"/>
  <c r="H281" i="2"/>
  <c r="I281" i="2"/>
  <c r="J281" i="2"/>
  <c r="K281" i="2"/>
  <c r="L281" i="2"/>
  <c r="M281" i="2"/>
  <c r="N281" i="2"/>
  <c r="O281" i="2"/>
  <c r="P281" i="2"/>
  <c r="D282" i="2"/>
  <c r="E282" i="2"/>
  <c r="F282" i="2"/>
  <c r="G282" i="2"/>
  <c r="H282" i="2"/>
  <c r="I282" i="2"/>
  <c r="J282" i="2"/>
  <c r="K282" i="2"/>
  <c r="L282" i="2"/>
  <c r="M282" i="2"/>
  <c r="N282" i="2"/>
  <c r="O282" i="2"/>
  <c r="P282" i="2"/>
  <c r="D283" i="2"/>
  <c r="E283" i="2"/>
  <c r="F283" i="2"/>
  <c r="G283" i="2"/>
  <c r="H283" i="2"/>
  <c r="I283" i="2"/>
  <c r="J283" i="2"/>
  <c r="K283" i="2"/>
  <c r="L283" i="2"/>
  <c r="M283" i="2"/>
  <c r="N283" i="2"/>
  <c r="O283" i="2"/>
  <c r="P283" i="2"/>
  <c r="D284" i="2"/>
  <c r="E284" i="2"/>
  <c r="F284" i="2"/>
  <c r="G284" i="2"/>
  <c r="H284" i="2"/>
  <c r="I284" i="2"/>
  <c r="J284" i="2"/>
  <c r="K284" i="2"/>
  <c r="L284" i="2"/>
  <c r="M284" i="2"/>
  <c r="N284" i="2"/>
  <c r="O284" i="2"/>
  <c r="P284" i="2"/>
  <c r="D285" i="2"/>
  <c r="E285" i="2"/>
  <c r="F285" i="2"/>
  <c r="G285" i="2"/>
  <c r="H285" i="2"/>
  <c r="I285" i="2"/>
  <c r="J285" i="2"/>
  <c r="K285" i="2"/>
  <c r="L285" i="2"/>
  <c r="M285" i="2"/>
  <c r="N285" i="2"/>
  <c r="O285" i="2"/>
  <c r="P285" i="2"/>
  <c r="D286" i="2"/>
  <c r="E286" i="2"/>
  <c r="F286" i="2"/>
  <c r="G286" i="2"/>
  <c r="H286" i="2"/>
  <c r="I286" i="2"/>
  <c r="J286" i="2"/>
  <c r="K286" i="2"/>
  <c r="L286" i="2"/>
  <c r="M286" i="2"/>
  <c r="N286" i="2"/>
  <c r="O286" i="2"/>
  <c r="P286" i="2"/>
  <c r="M1" i="2"/>
  <c r="N1" i="2"/>
  <c r="O1" i="2"/>
  <c r="P1" i="2"/>
  <c r="G1" i="2"/>
  <c r="H1" i="2"/>
  <c r="I1" i="2"/>
  <c r="J1" i="2"/>
  <c r="K1" i="2"/>
  <c r="L1" i="2"/>
  <c r="F1" i="2"/>
  <c r="E1" i="2"/>
  <c r="D1" i="2"/>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4" i="1"/>
  <c r="R1" i="8" l="1"/>
  <c r="G1" i="8"/>
  <c r="M107" i="8"/>
  <c r="J107" i="8" s="1"/>
  <c r="M469" i="8"/>
  <c r="J469" i="8" s="1"/>
  <c r="M461" i="8"/>
  <c r="J461" i="8" s="1"/>
  <c r="M453" i="8"/>
  <c r="J453" i="8" s="1"/>
  <c r="M445" i="8"/>
  <c r="J445" i="8" s="1"/>
  <c r="M437" i="8"/>
  <c r="J437" i="8" s="1"/>
  <c r="M413" i="8"/>
  <c r="J413" i="8" s="1"/>
  <c r="M405" i="8"/>
  <c r="J405" i="8" s="1"/>
  <c r="M390" i="8"/>
  <c r="J390" i="8" s="1"/>
  <c r="M382" i="8"/>
  <c r="J382" i="8" s="1"/>
  <c r="M374" i="8"/>
  <c r="J374" i="8" s="1"/>
  <c r="M351" i="8"/>
  <c r="J351" i="8" s="1"/>
  <c r="M343" i="8"/>
  <c r="J343" i="8" s="1"/>
  <c r="M335" i="8"/>
  <c r="J335" i="8" s="1"/>
  <c r="M328" i="8"/>
  <c r="J328" i="8" s="1"/>
  <c r="M320" i="8"/>
  <c r="J320" i="8" s="1"/>
  <c r="M313" i="8"/>
  <c r="J313" i="8" s="1"/>
  <c r="M289" i="8"/>
  <c r="J289" i="8" s="1"/>
  <c r="M281" i="8"/>
  <c r="J281" i="8" s="1"/>
  <c r="M273" i="8"/>
  <c r="J273" i="8" s="1"/>
  <c r="M265" i="8"/>
  <c r="J265" i="8" s="1"/>
  <c r="M249" i="8"/>
  <c r="J249" i="8" s="1"/>
  <c r="M225" i="8"/>
  <c r="J225" i="8" s="1"/>
  <c r="M217" i="8"/>
  <c r="J217" i="8" s="1"/>
  <c r="M209" i="8"/>
  <c r="J209" i="8" s="1"/>
  <c r="M201" i="8"/>
  <c r="J201" i="8" s="1"/>
  <c r="M177" i="8"/>
  <c r="J177" i="8" s="1"/>
  <c r="M114" i="8"/>
  <c r="J114" i="8" s="1"/>
  <c r="M472" i="8"/>
  <c r="J472" i="8" s="1"/>
  <c r="M220" i="8"/>
  <c r="J220" i="8" s="1"/>
  <c r="M173" i="8"/>
  <c r="J173" i="8" s="1"/>
  <c r="M451" i="8"/>
  <c r="J451" i="8" s="1"/>
  <c r="M388" i="8"/>
  <c r="J388" i="8" s="1"/>
  <c r="M380" i="8"/>
  <c r="J380" i="8" s="1"/>
  <c r="M326" i="8"/>
  <c r="J326" i="8" s="1"/>
  <c r="M263" i="8"/>
  <c r="J263" i="8" s="1"/>
  <c r="M199" i="8"/>
  <c r="J199" i="8" s="1"/>
  <c r="M166" i="8"/>
  <c r="J166" i="8" s="1"/>
  <c r="M103" i="8"/>
  <c r="J103" i="8" s="1"/>
  <c r="M71" i="8"/>
  <c r="J71" i="8" s="1"/>
  <c r="M346" i="8"/>
  <c r="J346" i="8" s="1"/>
  <c r="Q1" i="8"/>
  <c r="M318" i="8"/>
  <c r="J318" i="8" s="1"/>
  <c r="M255" i="8"/>
  <c r="J255" i="8" s="1"/>
  <c r="M118" i="8"/>
  <c r="J118" i="8" s="1"/>
  <c r="M464" i="8"/>
  <c r="J464" i="8" s="1"/>
  <c r="M456" i="8"/>
  <c r="J456" i="8" s="1"/>
  <c r="M448" i="8"/>
  <c r="J448" i="8" s="1"/>
  <c r="M440" i="8"/>
  <c r="J440" i="8" s="1"/>
  <c r="M432" i="8"/>
  <c r="J432" i="8" s="1"/>
  <c r="M424" i="8"/>
  <c r="J424" i="8" s="1"/>
  <c r="M416" i="8"/>
  <c r="J416" i="8" s="1"/>
  <c r="M408" i="8"/>
  <c r="J408" i="8" s="1"/>
  <c r="M400" i="8"/>
  <c r="J400" i="8" s="1"/>
  <c r="M393" i="8"/>
  <c r="J393" i="8" s="1"/>
  <c r="M385" i="8"/>
  <c r="J385" i="8" s="1"/>
  <c r="M377" i="8"/>
  <c r="J377" i="8" s="1"/>
  <c r="M369" i="8"/>
  <c r="J369" i="8" s="1"/>
  <c r="M362" i="8"/>
  <c r="J362" i="8" s="1"/>
  <c r="M354" i="8"/>
  <c r="J354" i="8" s="1"/>
  <c r="M338" i="8"/>
  <c r="J338" i="8" s="1"/>
  <c r="M331" i="8"/>
  <c r="J331" i="8" s="1"/>
  <c r="M323" i="8"/>
  <c r="J323" i="8" s="1"/>
  <c r="M316" i="8"/>
  <c r="J316" i="8" s="1"/>
  <c r="M308" i="8"/>
  <c r="J308" i="8" s="1"/>
  <c r="M300" i="8"/>
  <c r="J300" i="8" s="1"/>
  <c r="M292" i="8"/>
  <c r="J292" i="8" s="1"/>
  <c r="M284" i="8"/>
  <c r="J284" i="8" s="1"/>
  <c r="M276" i="8"/>
  <c r="J276" i="8" s="1"/>
  <c r="M268" i="8"/>
  <c r="J268" i="8" s="1"/>
  <c r="M260" i="8"/>
  <c r="J260" i="8" s="1"/>
  <c r="M252" i="8"/>
  <c r="J252" i="8" s="1"/>
  <c r="M244" i="8"/>
  <c r="J244" i="8" s="1"/>
  <c r="M236" i="8"/>
  <c r="J236" i="8" s="1"/>
  <c r="M228" i="8"/>
  <c r="J228" i="8" s="1"/>
  <c r="M212" i="8"/>
  <c r="J212" i="8" s="1"/>
  <c r="M204" i="8"/>
  <c r="J204" i="8" s="1"/>
  <c r="M196" i="8"/>
  <c r="J196" i="8" s="1"/>
  <c r="M156" i="8"/>
  <c r="J156" i="8" s="1"/>
  <c r="M125" i="8"/>
  <c r="J125" i="8" s="1"/>
  <c r="M93" i="8"/>
  <c r="J93" i="8" s="1"/>
  <c r="M61" i="8"/>
  <c r="J61" i="8" s="1"/>
  <c r="M443" i="8"/>
  <c r="J443" i="8" s="1"/>
  <c r="M162" i="8"/>
  <c r="J162" i="8" s="1"/>
  <c r="M139" i="8"/>
  <c r="J139" i="8" s="1"/>
  <c r="M3" i="8"/>
  <c r="J3" i="8" s="1"/>
  <c r="M429" i="8"/>
  <c r="J429" i="8" s="1"/>
  <c r="M421" i="8"/>
  <c r="J421" i="8" s="1"/>
  <c r="M366" i="8"/>
  <c r="J366" i="8" s="1"/>
  <c r="M359" i="8"/>
  <c r="J359" i="8" s="1"/>
  <c r="M305" i="8"/>
  <c r="J305" i="8" s="1"/>
  <c r="M297" i="8"/>
  <c r="J297" i="8" s="1"/>
  <c r="M257" i="8"/>
  <c r="J257" i="8" s="1"/>
  <c r="M241" i="8"/>
  <c r="J241" i="8" s="1"/>
  <c r="M233" i="8"/>
  <c r="J233" i="8" s="1"/>
  <c r="M82" i="8"/>
  <c r="J82" i="8" s="1"/>
  <c r="M50" i="8"/>
  <c r="J50" i="8" s="1"/>
  <c r="M18" i="8"/>
  <c r="J18" i="8" s="1"/>
  <c r="M476" i="8"/>
  <c r="J476" i="8" s="1"/>
  <c r="M468" i="8"/>
  <c r="J468" i="8" s="1"/>
  <c r="M460" i="8"/>
  <c r="J460" i="8" s="1"/>
  <c r="M452" i="8"/>
  <c r="J452" i="8" s="1"/>
  <c r="M444" i="8"/>
  <c r="J444" i="8" s="1"/>
  <c r="M436" i="8"/>
  <c r="J436" i="8" s="1"/>
  <c r="M428" i="8"/>
  <c r="J428" i="8" s="1"/>
  <c r="M420" i="8"/>
  <c r="J420" i="8" s="1"/>
  <c r="M412" i="8"/>
  <c r="J412" i="8" s="1"/>
  <c r="M404" i="8"/>
  <c r="J404" i="8" s="1"/>
  <c r="M397" i="8"/>
  <c r="J397" i="8" s="1"/>
  <c r="M389" i="8"/>
  <c r="J389" i="8" s="1"/>
  <c r="M381" i="8"/>
  <c r="J381" i="8" s="1"/>
  <c r="M373" i="8"/>
  <c r="J373" i="8" s="1"/>
  <c r="M365" i="8"/>
  <c r="J365" i="8" s="1"/>
  <c r="M358" i="8"/>
  <c r="J358" i="8" s="1"/>
  <c r="M350" i="8"/>
  <c r="J350" i="8" s="1"/>
  <c r="M342" i="8"/>
  <c r="J342" i="8" s="1"/>
  <c r="M334" i="8"/>
  <c r="J334" i="8" s="1"/>
  <c r="M327" i="8"/>
  <c r="J327" i="8" s="1"/>
  <c r="M319" i="8"/>
  <c r="J319" i="8" s="1"/>
  <c r="M312" i="8"/>
  <c r="J312" i="8" s="1"/>
  <c r="M304" i="8"/>
  <c r="J304" i="8" s="1"/>
  <c r="M296" i="8"/>
  <c r="J296" i="8" s="1"/>
  <c r="M288" i="8"/>
  <c r="J288" i="8" s="1"/>
  <c r="M280" i="8"/>
  <c r="J280" i="8" s="1"/>
  <c r="M272" i="8"/>
  <c r="J272" i="8" s="1"/>
  <c r="M264" i="8"/>
  <c r="J264" i="8" s="1"/>
  <c r="M256" i="8"/>
  <c r="J256" i="8" s="1"/>
  <c r="M248" i="8"/>
  <c r="J248" i="8" s="1"/>
  <c r="M240" i="8"/>
  <c r="J240" i="8" s="1"/>
  <c r="M232" i="8"/>
  <c r="J232" i="8" s="1"/>
  <c r="M224" i="8"/>
  <c r="J224" i="8" s="1"/>
  <c r="M216" i="8"/>
  <c r="J216" i="8" s="1"/>
  <c r="M208" i="8"/>
  <c r="J208" i="8" s="1"/>
  <c r="M200" i="8"/>
  <c r="J200" i="8" s="1"/>
  <c r="M192" i="8"/>
  <c r="J192" i="8" s="1"/>
  <c r="M184" i="8"/>
  <c r="J184" i="8" s="1"/>
  <c r="M176" i="8"/>
  <c r="J176" i="8" s="1"/>
  <c r="M168" i="8"/>
  <c r="J168" i="8" s="1"/>
  <c r="M160" i="8"/>
  <c r="J160" i="8" s="1"/>
  <c r="M152" i="8"/>
  <c r="J152" i="8" s="1"/>
  <c r="M145" i="8"/>
  <c r="J145" i="8" s="1"/>
  <c r="M137" i="8"/>
  <c r="J137" i="8" s="1"/>
  <c r="M129" i="8"/>
  <c r="J129" i="8" s="1"/>
  <c r="M121" i="8"/>
  <c r="J121" i="8" s="1"/>
  <c r="M113" i="8"/>
  <c r="J113" i="8" s="1"/>
  <c r="M105" i="8"/>
  <c r="J105" i="8" s="1"/>
  <c r="M97" i="8"/>
  <c r="J97" i="8" s="1"/>
  <c r="M89" i="8"/>
  <c r="J89" i="8" s="1"/>
  <c r="M81" i="8"/>
  <c r="J81" i="8" s="1"/>
  <c r="M73" i="8"/>
  <c r="J73" i="8" s="1"/>
  <c r="M65" i="8"/>
  <c r="J65" i="8" s="1"/>
  <c r="M57" i="8"/>
  <c r="J57" i="8" s="1"/>
  <c r="M49" i="8"/>
  <c r="J49" i="8" s="1"/>
  <c r="M41" i="8"/>
  <c r="J41" i="8" s="1"/>
  <c r="M33" i="8"/>
  <c r="J33" i="8" s="1"/>
  <c r="M25" i="8"/>
  <c r="J25" i="8" s="1"/>
  <c r="M17" i="8"/>
  <c r="J17" i="8" s="1"/>
  <c r="M9" i="8"/>
  <c r="J9" i="8" s="1"/>
  <c r="M475" i="8"/>
  <c r="J475" i="8" s="1"/>
  <c r="M467" i="8"/>
  <c r="J467" i="8" s="1"/>
  <c r="M459" i="8"/>
  <c r="J459" i="8" s="1"/>
  <c r="M435" i="8"/>
  <c r="J435" i="8" s="1"/>
  <c r="M427" i="8"/>
  <c r="J427" i="8" s="1"/>
  <c r="M419" i="8"/>
  <c r="J419" i="8" s="1"/>
  <c r="M411" i="8"/>
  <c r="J411" i="8" s="1"/>
  <c r="M403" i="8"/>
  <c r="J403" i="8" s="1"/>
  <c r="M396" i="8"/>
  <c r="J396" i="8" s="1"/>
  <c r="M372" i="8"/>
  <c r="J372" i="8" s="1"/>
  <c r="M364" i="8"/>
  <c r="J364" i="8" s="1"/>
  <c r="M357" i="8"/>
  <c r="J357" i="8" s="1"/>
  <c r="M349" i="8"/>
  <c r="J349" i="8" s="1"/>
  <c r="M341" i="8"/>
  <c r="J341" i="8" s="1"/>
  <c r="M311" i="8"/>
  <c r="J311" i="8" s="1"/>
  <c r="M303" i="8"/>
  <c r="J303" i="8" s="1"/>
  <c r="M295" i="8"/>
  <c r="J295" i="8" s="1"/>
  <c r="M287" i="8"/>
  <c r="J287" i="8" s="1"/>
  <c r="M279" i="8"/>
  <c r="J279" i="8" s="1"/>
  <c r="M271" i="8"/>
  <c r="J271" i="8" s="1"/>
  <c r="M247" i="8"/>
  <c r="J247" i="8" s="1"/>
  <c r="M239" i="8"/>
  <c r="J239" i="8" s="1"/>
  <c r="M231" i="8"/>
  <c r="J231" i="8" s="1"/>
  <c r="M223" i="8"/>
  <c r="J223" i="8" s="1"/>
  <c r="M215" i="8"/>
  <c r="J215" i="8" s="1"/>
  <c r="M207" i="8"/>
  <c r="J207" i="8" s="1"/>
  <c r="M183" i="8"/>
  <c r="J183" i="8" s="1"/>
  <c r="M190" i="8"/>
  <c r="J190" i="8" s="1"/>
  <c r="M135" i="8"/>
  <c r="J135" i="8" s="1"/>
  <c r="M39" i="8"/>
  <c r="J39" i="8" s="1"/>
  <c r="M7" i="8"/>
  <c r="J7" i="8" s="1"/>
  <c r="M473" i="8"/>
  <c r="J473" i="8" s="1"/>
  <c r="M465" i="8"/>
  <c r="J465" i="8" s="1"/>
  <c r="M457" i="8"/>
  <c r="J457" i="8" s="1"/>
  <c r="M449" i="8"/>
  <c r="J449" i="8" s="1"/>
  <c r="M441" i="8"/>
  <c r="J441" i="8" s="1"/>
  <c r="M433" i="8"/>
  <c r="J433" i="8" s="1"/>
  <c r="M425" i="8"/>
  <c r="J425" i="8" s="1"/>
  <c r="M417" i="8"/>
  <c r="J417" i="8" s="1"/>
  <c r="M409" i="8"/>
  <c r="J409" i="8" s="1"/>
  <c r="M401" i="8"/>
  <c r="J401" i="8" s="1"/>
  <c r="M394" i="8"/>
  <c r="J394" i="8" s="1"/>
  <c r="M386" i="8"/>
  <c r="J386" i="8" s="1"/>
  <c r="M378" i="8"/>
  <c r="J378" i="8" s="1"/>
  <c r="M370" i="8"/>
  <c r="J370" i="8" s="1"/>
  <c r="M363" i="8"/>
  <c r="J363" i="8" s="1"/>
  <c r="M355" i="8"/>
  <c r="J355" i="8" s="1"/>
  <c r="M347" i="8"/>
  <c r="J347" i="8" s="1"/>
  <c r="M339" i="8"/>
  <c r="J339" i="8" s="1"/>
  <c r="M332" i="8"/>
  <c r="J332" i="8" s="1"/>
  <c r="M324" i="8"/>
  <c r="J324" i="8" s="1"/>
  <c r="M317" i="8"/>
  <c r="J317" i="8" s="1"/>
  <c r="M309" i="8"/>
  <c r="J309" i="8" s="1"/>
  <c r="M301" i="8"/>
  <c r="J301" i="8" s="1"/>
  <c r="M293" i="8"/>
  <c r="J293" i="8" s="1"/>
  <c r="M285" i="8"/>
  <c r="J285" i="8" s="1"/>
  <c r="M277" i="8"/>
  <c r="J277" i="8" s="1"/>
  <c r="M269" i="8"/>
  <c r="J269" i="8" s="1"/>
  <c r="M261" i="8"/>
  <c r="J261" i="8" s="1"/>
  <c r="M253" i="8"/>
  <c r="J253" i="8" s="1"/>
  <c r="M245" i="8"/>
  <c r="J245" i="8" s="1"/>
  <c r="M237" i="8"/>
  <c r="J237" i="8" s="1"/>
  <c r="M229" i="8"/>
  <c r="J229" i="8" s="1"/>
  <c r="M221" i="8"/>
  <c r="J221" i="8" s="1"/>
  <c r="M213" i="8"/>
  <c r="J213" i="8" s="1"/>
  <c r="M205" i="8"/>
  <c r="J205" i="8" s="1"/>
  <c r="M197" i="8"/>
  <c r="J197" i="8" s="1"/>
  <c r="M189" i="8"/>
  <c r="J189" i="8" s="1"/>
  <c r="M181" i="8"/>
  <c r="J181" i="8" s="1"/>
  <c r="M165" i="8"/>
  <c r="J165" i="8" s="1"/>
  <c r="M157" i="8"/>
  <c r="J157" i="8" s="1"/>
  <c r="M149" i="8"/>
  <c r="J149" i="8" s="1"/>
  <c r="M142" i="8"/>
  <c r="J142" i="8" s="1"/>
  <c r="M134" i="8"/>
  <c r="J134" i="8" s="1"/>
  <c r="M126" i="8"/>
  <c r="J126" i="8" s="1"/>
  <c r="M110" i="8"/>
  <c r="J110" i="8" s="1"/>
  <c r="M102" i="8"/>
  <c r="J102" i="8" s="1"/>
  <c r="M94" i="8"/>
  <c r="J94" i="8" s="1"/>
  <c r="M86" i="8"/>
  <c r="J86" i="8" s="1"/>
  <c r="M78" i="8"/>
  <c r="J78" i="8" s="1"/>
  <c r="M70" i="8"/>
  <c r="J70" i="8" s="1"/>
  <c r="M62" i="8"/>
  <c r="J62" i="8" s="1"/>
  <c r="M54" i="8"/>
  <c r="J54" i="8" s="1"/>
  <c r="M46" i="8"/>
  <c r="J46" i="8" s="1"/>
  <c r="M38" i="8"/>
  <c r="J38" i="8" s="1"/>
  <c r="M30" i="8"/>
  <c r="J30" i="8" s="1"/>
  <c r="M22" i="8"/>
  <c r="J22" i="8" s="1"/>
  <c r="M14" i="8"/>
  <c r="J14" i="8" s="1"/>
  <c r="M6" i="8"/>
  <c r="J6" i="8" s="1"/>
  <c r="M29" i="8"/>
  <c r="J29" i="8" s="1"/>
  <c r="M186" i="8"/>
  <c r="J186" i="8" s="1"/>
  <c r="M170" i="8"/>
  <c r="J170" i="8" s="1"/>
  <c r="M131" i="8"/>
  <c r="J131" i="8" s="1"/>
  <c r="M99" i="8"/>
  <c r="J99" i="8" s="1"/>
  <c r="M75" i="8"/>
  <c r="J75" i="8" s="1"/>
  <c r="M67" i="8"/>
  <c r="J67" i="8" s="1"/>
  <c r="M43" i="8"/>
  <c r="J43" i="8" s="1"/>
  <c r="M35" i="8"/>
  <c r="J35" i="8" s="1"/>
  <c r="M11" i="8"/>
  <c r="J11" i="8" s="1"/>
  <c r="M191" i="8"/>
  <c r="J191" i="8" s="1"/>
  <c r="M175" i="8"/>
  <c r="J175" i="8" s="1"/>
  <c r="M167" i="8"/>
  <c r="J167" i="8" s="1"/>
  <c r="M159" i="8"/>
  <c r="J159" i="8" s="1"/>
  <c r="M151" i="8"/>
  <c r="J151" i="8" s="1"/>
  <c r="M144" i="8"/>
  <c r="J144" i="8" s="1"/>
  <c r="M136" i="8"/>
  <c r="J136" i="8" s="1"/>
  <c r="M128" i="8"/>
  <c r="J128" i="8" s="1"/>
  <c r="M120" i="8"/>
  <c r="J120" i="8" s="1"/>
  <c r="M112" i="8"/>
  <c r="J112" i="8" s="1"/>
  <c r="M104" i="8"/>
  <c r="J104" i="8" s="1"/>
  <c r="M96" i="8"/>
  <c r="J96" i="8" s="1"/>
  <c r="M88" i="8"/>
  <c r="J88" i="8" s="1"/>
  <c r="M80" i="8"/>
  <c r="J80" i="8" s="1"/>
  <c r="M72" i="8"/>
  <c r="J72" i="8" s="1"/>
  <c r="M64" i="8"/>
  <c r="J64" i="8" s="1"/>
  <c r="M56" i="8"/>
  <c r="J56" i="8" s="1"/>
  <c r="M48" i="8"/>
  <c r="J48" i="8" s="1"/>
  <c r="M40" i="8"/>
  <c r="J40" i="8" s="1"/>
  <c r="M474" i="8"/>
  <c r="J474" i="8" s="1"/>
  <c r="M466" i="8"/>
  <c r="J466" i="8" s="1"/>
  <c r="M458" i="8"/>
  <c r="J458" i="8" s="1"/>
  <c r="M450" i="8"/>
  <c r="J450" i="8" s="1"/>
  <c r="M442" i="8"/>
  <c r="J442" i="8" s="1"/>
  <c r="M434" i="8"/>
  <c r="J434" i="8" s="1"/>
  <c r="M426" i="8"/>
  <c r="J426" i="8" s="1"/>
  <c r="M418" i="8"/>
  <c r="J418" i="8" s="1"/>
  <c r="M410" i="8"/>
  <c r="J410" i="8" s="1"/>
  <c r="M402" i="8"/>
  <c r="J402" i="8" s="1"/>
  <c r="M395" i="8"/>
  <c r="J395" i="8" s="1"/>
  <c r="M387" i="8"/>
  <c r="J387" i="8" s="1"/>
  <c r="M379" i="8"/>
  <c r="J379" i="8" s="1"/>
  <c r="M371" i="8"/>
  <c r="J371" i="8" s="1"/>
  <c r="M356" i="8"/>
  <c r="J356" i="8" s="1"/>
  <c r="M348" i="8"/>
  <c r="J348" i="8" s="1"/>
  <c r="M340" i="8"/>
  <c r="J340" i="8" s="1"/>
  <c r="M333" i="8"/>
  <c r="J333" i="8" s="1"/>
  <c r="M325" i="8"/>
  <c r="J325" i="8" s="1"/>
  <c r="M310" i="8"/>
  <c r="J310" i="8" s="1"/>
  <c r="M302" i="8"/>
  <c r="J302" i="8" s="1"/>
  <c r="M294" i="8"/>
  <c r="J294" i="8" s="1"/>
  <c r="M286" i="8"/>
  <c r="J286" i="8" s="1"/>
  <c r="M278" i="8"/>
  <c r="J278" i="8" s="1"/>
  <c r="M270" i="8"/>
  <c r="J270" i="8" s="1"/>
  <c r="M262" i="8"/>
  <c r="J262" i="8" s="1"/>
  <c r="M254" i="8"/>
  <c r="J254" i="8" s="1"/>
  <c r="M246" i="8"/>
  <c r="J246" i="8" s="1"/>
  <c r="M238" i="8"/>
  <c r="J238" i="8" s="1"/>
  <c r="M230" i="8"/>
  <c r="J230" i="8" s="1"/>
  <c r="M222" i="8"/>
  <c r="J222" i="8" s="1"/>
  <c r="M214" i="8"/>
  <c r="J214" i="8" s="1"/>
  <c r="M206" i="8"/>
  <c r="J206" i="8" s="1"/>
  <c r="M198" i="8"/>
  <c r="J198" i="8" s="1"/>
  <c r="M182" i="8"/>
  <c r="J182" i="8" s="1"/>
  <c r="M174" i="8"/>
  <c r="J174" i="8" s="1"/>
  <c r="M158" i="8"/>
  <c r="J158" i="8" s="1"/>
  <c r="M150" i="8"/>
  <c r="J150" i="8" s="1"/>
  <c r="M143" i="8"/>
  <c r="J143" i="8" s="1"/>
  <c r="M127" i="8"/>
  <c r="J127" i="8" s="1"/>
  <c r="M119" i="8"/>
  <c r="J119" i="8" s="1"/>
  <c r="M111" i="8"/>
  <c r="J111" i="8" s="1"/>
  <c r="M95" i="8"/>
  <c r="J95" i="8" s="1"/>
  <c r="M87" i="8"/>
  <c r="J87" i="8" s="1"/>
  <c r="M79" i="8"/>
  <c r="J79" i="8" s="1"/>
  <c r="M63" i="8"/>
  <c r="J63" i="8" s="1"/>
  <c r="M55" i="8"/>
  <c r="J55" i="8" s="1"/>
  <c r="M47" i="8"/>
  <c r="J47" i="8" s="1"/>
  <c r="M31" i="8"/>
  <c r="J31" i="8" s="1"/>
  <c r="M23" i="8"/>
  <c r="J23" i="8" s="1"/>
  <c r="M15" i="8"/>
  <c r="J15" i="8" s="1"/>
  <c r="M188" i="8"/>
  <c r="J188" i="8" s="1"/>
  <c r="M180" i="8"/>
  <c r="J180" i="8" s="1"/>
  <c r="M172" i="8"/>
  <c r="J172" i="8" s="1"/>
  <c r="M164" i="8"/>
  <c r="J164" i="8" s="1"/>
  <c r="M148" i="8"/>
  <c r="J148" i="8" s="1"/>
  <c r="M141" i="8"/>
  <c r="J141" i="8" s="1"/>
  <c r="M133" i="8"/>
  <c r="J133" i="8" s="1"/>
  <c r="M117" i="8"/>
  <c r="J117" i="8" s="1"/>
  <c r="M109" i="8"/>
  <c r="J109" i="8" s="1"/>
  <c r="M101" i="8"/>
  <c r="J101" i="8" s="1"/>
  <c r="M85" i="8"/>
  <c r="J85" i="8" s="1"/>
  <c r="M77" i="8"/>
  <c r="J77" i="8" s="1"/>
  <c r="M69" i="8"/>
  <c r="J69" i="8" s="1"/>
  <c r="M53" i="8"/>
  <c r="J53" i="8" s="1"/>
  <c r="M45" i="8"/>
  <c r="J45" i="8" s="1"/>
  <c r="M37" i="8"/>
  <c r="J37" i="8" s="1"/>
  <c r="M21" i="8"/>
  <c r="J21" i="8" s="1"/>
  <c r="M13" i="8"/>
  <c r="J13" i="8" s="1"/>
  <c r="M5" i="8"/>
  <c r="J5" i="8" s="1"/>
  <c r="M471" i="8"/>
  <c r="J471" i="8" s="1"/>
  <c r="M463" i="8"/>
  <c r="J463" i="8" s="1"/>
  <c r="M455" i="8"/>
  <c r="J455" i="8" s="1"/>
  <c r="M447" i="8"/>
  <c r="J447" i="8" s="1"/>
  <c r="M439" i="8"/>
  <c r="J439" i="8" s="1"/>
  <c r="M431" i="8"/>
  <c r="J431" i="8" s="1"/>
  <c r="M423" i="8"/>
  <c r="J423" i="8" s="1"/>
  <c r="M415" i="8"/>
  <c r="J415" i="8" s="1"/>
  <c r="M407" i="8"/>
  <c r="J407" i="8" s="1"/>
  <c r="M399" i="8"/>
  <c r="J399" i="8" s="1"/>
  <c r="M392" i="8"/>
  <c r="J392" i="8" s="1"/>
  <c r="M384" i="8"/>
  <c r="J384" i="8" s="1"/>
  <c r="M376" i="8"/>
  <c r="J376" i="8" s="1"/>
  <c r="M368" i="8"/>
  <c r="J368" i="8" s="1"/>
  <c r="M361" i="8"/>
  <c r="J361" i="8" s="1"/>
  <c r="M353" i="8"/>
  <c r="J353" i="8" s="1"/>
  <c r="M345" i="8"/>
  <c r="J345" i="8" s="1"/>
  <c r="M337" i="8"/>
  <c r="J337" i="8" s="1"/>
  <c r="M330" i="8"/>
  <c r="J330" i="8" s="1"/>
  <c r="M322" i="8"/>
  <c r="J322" i="8" s="1"/>
  <c r="M315" i="8"/>
  <c r="J315" i="8" s="1"/>
  <c r="M307" i="8"/>
  <c r="J307" i="8" s="1"/>
  <c r="M299" i="8"/>
  <c r="J299" i="8" s="1"/>
  <c r="M291" i="8"/>
  <c r="J291" i="8" s="1"/>
  <c r="M283" i="8"/>
  <c r="J283" i="8" s="1"/>
  <c r="M275" i="8"/>
  <c r="J275" i="8" s="1"/>
  <c r="M267" i="8"/>
  <c r="J267" i="8" s="1"/>
  <c r="M259" i="8"/>
  <c r="J259" i="8" s="1"/>
  <c r="M251" i="8"/>
  <c r="J251" i="8" s="1"/>
  <c r="M243" i="8"/>
  <c r="J243" i="8" s="1"/>
  <c r="M235" i="8"/>
  <c r="J235" i="8" s="1"/>
  <c r="M227" i="8"/>
  <c r="J227" i="8" s="1"/>
  <c r="M219" i="8"/>
  <c r="J219" i="8" s="1"/>
  <c r="M211" i="8"/>
  <c r="J211" i="8" s="1"/>
  <c r="M203" i="8"/>
  <c r="J203" i="8" s="1"/>
  <c r="M195" i="8"/>
  <c r="J195" i="8" s="1"/>
  <c r="M187" i="8"/>
  <c r="J187" i="8" s="1"/>
  <c r="M179" i="8"/>
  <c r="J179" i="8" s="1"/>
  <c r="M171" i="8"/>
  <c r="J171" i="8" s="1"/>
  <c r="M163" i="8"/>
  <c r="J163" i="8" s="1"/>
  <c r="M155" i="8"/>
  <c r="J155" i="8" s="1"/>
  <c r="M147" i="8"/>
  <c r="J147" i="8" s="1"/>
  <c r="M140" i="8"/>
  <c r="J140" i="8" s="1"/>
  <c r="M132" i="8"/>
  <c r="J132" i="8" s="1"/>
  <c r="M124" i="8"/>
  <c r="J124" i="8" s="1"/>
  <c r="M116" i="8"/>
  <c r="J116" i="8" s="1"/>
  <c r="M108" i="8"/>
  <c r="J108" i="8" s="1"/>
  <c r="M100" i="8"/>
  <c r="J100" i="8" s="1"/>
  <c r="M92" i="8"/>
  <c r="J92" i="8" s="1"/>
  <c r="M84" i="8"/>
  <c r="J84" i="8" s="1"/>
  <c r="M76" i="8"/>
  <c r="J76" i="8" s="1"/>
  <c r="M68" i="8"/>
  <c r="J68" i="8" s="1"/>
  <c r="M60" i="8"/>
  <c r="J60" i="8" s="1"/>
  <c r="M52" i="8"/>
  <c r="J52" i="8" s="1"/>
  <c r="M44" i="8"/>
  <c r="J44" i="8" s="1"/>
  <c r="F1" i="8"/>
  <c r="M470" i="8"/>
  <c r="J470" i="8" s="1"/>
  <c r="M462" i="8"/>
  <c r="J462" i="8" s="1"/>
  <c r="M454" i="8"/>
  <c r="J454" i="8" s="1"/>
  <c r="M446" i="8"/>
  <c r="J446" i="8" s="1"/>
  <c r="M438" i="8"/>
  <c r="J438" i="8" s="1"/>
  <c r="M430" i="8"/>
  <c r="J430" i="8" s="1"/>
  <c r="M422" i="8"/>
  <c r="J422" i="8" s="1"/>
  <c r="M414" i="8"/>
  <c r="J414" i="8" s="1"/>
  <c r="M406" i="8"/>
  <c r="J406" i="8" s="1"/>
  <c r="M398" i="8"/>
  <c r="J398" i="8" s="1"/>
  <c r="M391" i="8"/>
  <c r="J391" i="8" s="1"/>
  <c r="M383" i="8"/>
  <c r="J383" i="8" s="1"/>
  <c r="M375" i="8"/>
  <c r="J375" i="8" s="1"/>
  <c r="M367" i="8"/>
  <c r="J367" i="8" s="1"/>
  <c r="M360" i="8"/>
  <c r="J360" i="8" s="1"/>
  <c r="M352" i="8"/>
  <c r="J352" i="8" s="1"/>
  <c r="M344" i="8"/>
  <c r="J344" i="8" s="1"/>
  <c r="M336" i="8"/>
  <c r="J336" i="8" s="1"/>
  <c r="M329" i="8"/>
  <c r="J329" i="8" s="1"/>
  <c r="M321" i="8"/>
  <c r="J321" i="8" s="1"/>
  <c r="M314" i="8"/>
  <c r="J314" i="8" s="1"/>
  <c r="M306" i="8"/>
  <c r="J306" i="8" s="1"/>
  <c r="M298" i="8"/>
  <c r="J298" i="8" s="1"/>
  <c r="M290" i="8"/>
  <c r="J290" i="8" s="1"/>
  <c r="M282" i="8"/>
  <c r="J282" i="8" s="1"/>
  <c r="M274" i="8"/>
  <c r="J274" i="8" s="1"/>
  <c r="M266" i="8"/>
  <c r="J266" i="8" s="1"/>
  <c r="M258" i="8"/>
  <c r="J258" i="8" s="1"/>
  <c r="M250" i="8"/>
  <c r="J250" i="8" s="1"/>
  <c r="M242" i="8"/>
  <c r="J242" i="8" s="1"/>
  <c r="M234" i="8"/>
  <c r="J234" i="8" s="1"/>
  <c r="M226" i="8"/>
  <c r="J226" i="8" s="1"/>
  <c r="M218" i="8"/>
  <c r="J218" i="8" s="1"/>
  <c r="M210" i="8"/>
  <c r="J210" i="8" s="1"/>
  <c r="M202" i="8"/>
  <c r="J202" i="8" s="1"/>
  <c r="M194" i="8"/>
  <c r="J194" i="8" s="1"/>
  <c r="M178" i="8"/>
  <c r="J178" i="8" s="1"/>
  <c r="M154" i="8"/>
  <c r="J154" i="8" s="1"/>
  <c r="M146" i="8"/>
  <c r="J146" i="8" s="1"/>
  <c r="M123" i="8"/>
  <c r="J123" i="8" s="1"/>
  <c r="M115" i="8"/>
  <c r="J115" i="8" s="1"/>
  <c r="M91" i="8"/>
  <c r="J91" i="8" s="1"/>
  <c r="M83" i="8"/>
  <c r="J83" i="8" s="1"/>
  <c r="M59" i="8"/>
  <c r="J59" i="8" s="1"/>
  <c r="M51" i="8"/>
  <c r="J51" i="8" s="1"/>
  <c r="M27" i="8"/>
  <c r="J27" i="8" s="1"/>
  <c r="M19" i="8"/>
  <c r="J19" i="8" s="1"/>
  <c r="M193" i="8"/>
  <c r="J193" i="8" s="1"/>
  <c r="M185" i="8"/>
  <c r="J185" i="8" s="1"/>
  <c r="M169" i="8"/>
  <c r="J169" i="8" s="1"/>
  <c r="M161" i="8"/>
  <c r="J161" i="8" s="1"/>
  <c r="M153" i="8"/>
  <c r="J153" i="8" s="1"/>
  <c r="M138" i="8"/>
  <c r="J138" i="8" s="1"/>
  <c r="M130" i="8"/>
  <c r="J130" i="8" s="1"/>
  <c r="M122" i="8"/>
  <c r="J122" i="8" s="1"/>
  <c r="M106" i="8"/>
  <c r="J106" i="8" s="1"/>
  <c r="M98" i="8"/>
  <c r="J98" i="8" s="1"/>
  <c r="M90" i="8"/>
  <c r="J90" i="8" s="1"/>
  <c r="M74" i="8"/>
  <c r="J74" i="8" s="1"/>
  <c r="M66" i="8"/>
  <c r="J66" i="8" s="1"/>
  <c r="M58" i="8"/>
  <c r="J58" i="8" s="1"/>
  <c r="M42" i="8"/>
  <c r="J42" i="8" s="1"/>
  <c r="M34" i="8"/>
  <c r="J34" i="8" s="1"/>
  <c r="M26" i="8"/>
  <c r="J26" i="8" s="1"/>
  <c r="M10" i="8"/>
  <c r="J10" i="8" s="1"/>
  <c r="M32" i="8"/>
  <c r="J32" i="8" s="1"/>
  <c r="M24" i="8"/>
  <c r="J24" i="8" s="1"/>
  <c r="M16" i="8"/>
  <c r="J16" i="8" s="1"/>
  <c r="M8" i="8"/>
  <c r="J8" i="8" s="1"/>
  <c r="M36" i="8"/>
  <c r="J36" i="8" s="1"/>
  <c r="M28" i="8"/>
  <c r="J28" i="8" s="1"/>
  <c r="M20" i="8"/>
  <c r="J20" i="8" s="1"/>
  <c r="M12" i="8"/>
  <c r="J12" i="8" s="1"/>
  <c r="M4" i="8"/>
  <c r="J4" i="8" s="1"/>
  <c r="W1" i="3"/>
  <c r="M1" i="3"/>
  <c r="AD265" i="3"/>
  <c r="AD257" i="3"/>
  <c r="AD249" i="3"/>
  <c r="AD233" i="3"/>
  <c r="AD209" i="3"/>
  <c r="AD141" i="3"/>
  <c r="AD158" i="3"/>
  <c r="AD179" i="3"/>
  <c r="AD145" i="3"/>
  <c r="AD174" i="3"/>
  <c r="AD22" i="3"/>
  <c r="AD56" i="3"/>
  <c r="AD16" i="3"/>
  <c r="AD59" i="3"/>
  <c r="AD69" i="3"/>
  <c r="AD225" i="3"/>
  <c r="AD135" i="3"/>
  <c r="AD146" i="3"/>
  <c r="AD128" i="3"/>
  <c r="AD31" i="3"/>
  <c r="AD34" i="3"/>
  <c r="AD66" i="3"/>
  <c r="AD38" i="3"/>
  <c r="AD15" i="3"/>
  <c r="AD281" i="3"/>
  <c r="AD273" i="3"/>
  <c r="AD241" i="3"/>
  <c r="AD217" i="3"/>
  <c r="AD165" i="3"/>
  <c r="AD187" i="3"/>
  <c r="AD189" i="3"/>
  <c r="AD183" i="3"/>
  <c r="AD116" i="3"/>
  <c r="AD53" i="3"/>
  <c r="AD83" i="3"/>
  <c r="AD280" i="3"/>
  <c r="AD272" i="3"/>
  <c r="AD264" i="3"/>
  <c r="AD256" i="3"/>
  <c r="AD248" i="3"/>
  <c r="AD240" i="3"/>
  <c r="AD232" i="3"/>
  <c r="AD224" i="3"/>
  <c r="AD216" i="3"/>
  <c r="AD208" i="3"/>
  <c r="AD195" i="3"/>
  <c r="AD194" i="3"/>
  <c r="AD186" i="3"/>
  <c r="AD163" i="3"/>
  <c r="AD136" i="3"/>
  <c r="AD172" i="3"/>
  <c r="AD134" i="3"/>
  <c r="AD196" i="3"/>
  <c r="AD171" i="3"/>
  <c r="AD111" i="3"/>
  <c r="AD150" i="3"/>
  <c r="AD149" i="3"/>
  <c r="AD115" i="3"/>
  <c r="AD102" i="3"/>
  <c r="AD49" i="3"/>
  <c r="AD93" i="3"/>
  <c r="AD50" i="3"/>
  <c r="AD67" i="3"/>
  <c r="AD85" i="3"/>
  <c r="AD48" i="3"/>
  <c r="AD88" i="3"/>
  <c r="AD77" i="3"/>
  <c r="AD41" i="3"/>
  <c r="AD4" i="3"/>
  <c r="AD64" i="3"/>
  <c r="AD279" i="3"/>
  <c r="AD271" i="3"/>
  <c r="AD263" i="3"/>
  <c r="AD255" i="3"/>
  <c r="AD247" i="3"/>
  <c r="AD239" i="3"/>
  <c r="AD231" i="3"/>
  <c r="AD223" i="3"/>
  <c r="AD215" i="3"/>
  <c r="AD207" i="3"/>
  <c r="AD164" i="3"/>
  <c r="AD201" i="3"/>
  <c r="AD191" i="3"/>
  <c r="AD177" i="3"/>
  <c r="AD188" i="3"/>
  <c r="AD157" i="3"/>
  <c r="AD105" i="3"/>
  <c r="AD181" i="3"/>
  <c r="AD131" i="3"/>
  <c r="AD110" i="3"/>
  <c r="AD119" i="3"/>
  <c r="AD142" i="3"/>
  <c r="AD114" i="3"/>
  <c r="AD101" i="3"/>
  <c r="AD82" i="3"/>
  <c r="AD20" i="3"/>
  <c r="AD40" i="3"/>
  <c r="AD70" i="3"/>
  <c r="AD17" i="3"/>
  <c r="AD42" i="3"/>
  <c r="AD58" i="3"/>
  <c r="AD14" i="3"/>
  <c r="AD11" i="3"/>
  <c r="AD91" i="3"/>
  <c r="AD79" i="3"/>
  <c r="AD278" i="3"/>
  <c r="AD270" i="3"/>
  <c r="AD262" i="3"/>
  <c r="AD254" i="3"/>
  <c r="AD246" i="3"/>
  <c r="AD238" i="3"/>
  <c r="AD230" i="3"/>
  <c r="AD222" i="3"/>
  <c r="AD214" i="3"/>
  <c r="AD206" i="3"/>
  <c r="AD140" i="3"/>
  <c r="AD193" i="3"/>
  <c r="AD184" i="3"/>
  <c r="AD176" i="3"/>
  <c r="AD162" i="3"/>
  <c r="AD106" i="3"/>
  <c r="AD153" i="3"/>
  <c r="AD132" i="3"/>
  <c r="AD170" i="3"/>
  <c r="AD123" i="3"/>
  <c r="AD197" i="3"/>
  <c r="AD168" i="3"/>
  <c r="AD75" i="3"/>
  <c r="AD45" i="3"/>
  <c r="AD10" i="3"/>
  <c r="AD28" i="3"/>
  <c r="AD62" i="3"/>
  <c r="AD95" i="3"/>
  <c r="AD32" i="3"/>
  <c r="AD96" i="3"/>
  <c r="AD47" i="3"/>
  <c r="AD65" i="3"/>
  <c r="AD99" i="3"/>
  <c r="AD52" i="3"/>
  <c r="AD46" i="3"/>
  <c r="AD237" i="3"/>
  <c r="AD213" i="3"/>
  <c r="AD205" i="3"/>
  <c r="AD161" i="3"/>
  <c r="AD199" i="3"/>
  <c r="AD112" i="3"/>
  <c r="AD90" i="3"/>
  <c r="AD277" i="3"/>
  <c r="AD261" i="3"/>
  <c r="AD245" i="3"/>
  <c r="AD221" i="3"/>
  <c r="AD122" i="3"/>
  <c r="AD126" i="3"/>
  <c r="AD103" i="3"/>
  <c r="AD143" i="3"/>
  <c r="AD8" i="3"/>
  <c r="AD7" i="3"/>
  <c r="AD71" i="3"/>
  <c r="AD78" i="3"/>
  <c r="AD12" i="3"/>
  <c r="AD284" i="3"/>
  <c r="AD276" i="3"/>
  <c r="AD268" i="3"/>
  <c r="AD260" i="3"/>
  <c r="AD252" i="3"/>
  <c r="AD244" i="3"/>
  <c r="AD236" i="3"/>
  <c r="AD228" i="3"/>
  <c r="AD220" i="3"/>
  <c r="AD212" i="3"/>
  <c r="AD204" i="3"/>
  <c r="AD121" i="3"/>
  <c r="AD192" i="3"/>
  <c r="AD138" i="3"/>
  <c r="AD137" i="3"/>
  <c r="AD185" i="3"/>
  <c r="AD156" i="3"/>
  <c r="AD133" i="3"/>
  <c r="AD104" i="3"/>
  <c r="AD125" i="3"/>
  <c r="AD144" i="3"/>
  <c r="AD118" i="3"/>
  <c r="AD148" i="3"/>
  <c r="AD57" i="3"/>
  <c r="AD55" i="3"/>
  <c r="AD21" i="3"/>
  <c r="AD6" i="3"/>
  <c r="AD24" i="3"/>
  <c r="AD81" i="3"/>
  <c r="AD84" i="3"/>
  <c r="AD54" i="3"/>
  <c r="AD100" i="3"/>
  <c r="AD61" i="3"/>
  <c r="AD3" i="3"/>
  <c r="AD19" i="3"/>
  <c r="AD23" i="3"/>
  <c r="AD253" i="3"/>
  <c r="AD229" i="3"/>
  <c r="AD108" i="3"/>
  <c r="AD166" i="3"/>
  <c r="AD130" i="3"/>
  <c r="AD80" i="3"/>
  <c r="AD27" i="3"/>
  <c r="AD283" i="3"/>
  <c r="AD275" i="3"/>
  <c r="AD267" i="3"/>
  <c r="AD259" i="3"/>
  <c r="AD251" i="3"/>
  <c r="AD243" i="3"/>
  <c r="AD235" i="3"/>
  <c r="AD227" i="3"/>
  <c r="AD219" i="3"/>
  <c r="AD211" i="3"/>
  <c r="AD203" i="3"/>
  <c r="AD139" i="3"/>
  <c r="AD167" i="3"/>
  <c r="AD120" i="3"/>
  <c r="AD160" i="3"/>
  <c r="AD159" i="3"/>
  <c r="AD155" i="3"/>
  <c r="AD182" i="3"/>
  <c r="AD180" i="3"/>
  <c r="AD124" i="3"/>
  <c r="AD175" i="3"/>
  <c r="AD117" i="3"/>
  <c r="AD129" i="3"/>
  <c r="AD9" i="3"/>
  <c r="AD68" i="3"/>
  <c r="AD73" i="3"/>
  <c r="AD30" i="3"/>
  <c r="AD86" i="3"/>
  <c r="AD89" i="3"/>
  <c r="AD13" i="3"/>
  <c r="AD39" i="3"/>
  <c r="AD33" i="3"/>
  <c r="AD51" i="3"/>
  <c r="AD36" i="3"/>
  <c r="AD87" i="3"/>
  <c r="AD25" i="3"/>
  <c r="AD269" i="3"/>
  <c r="AD190" i="3"/>
  <c r="AD178" i="3"/>
  <c r="AD35" i="3"/>
  <c r="AD29" i="3"/>
  <c r="AD98" i="3"/>
  <c r="AD18" i="3"/>
  <c r="AD63" i="3"/>
  <c r="AD282" i="3"/>
  <c r="AD274" i="3"/>
  <c r="AD266" i="3"/>
  <c r="AD258" i="3"/>
  <c r="AD250" i="3"/>
  <c r="AD242" i="3"/>
  <c r="AD234" i="3"/>
  <c r="AD226" i="3"/>
  <c r="AD218" i="3"/>
  <c r="AD210" i="3"/>
  <c r="AD202" i="3"/>
  <c r="AD113" i="3"/>
  <c r="AD200" i="3"/>
  <c r="AD107" i="3"/>
  <c r="AD173" i="3"/>
  <c r="AD127" i="3"/>
  <c r="AD154" i="3"/>
  <c r="AD152" i="3"/>
  <c r="AD198" i="3"/>
  <c r="AD151" i="3"/>
  <c r="AD109" i="3"/>
  <c r="AD169" i="3"/>
  <c r="AD147" i="3"/>
  <c r="AD43" i="3"/>
  <c r="AD74" i="3"/>
  <c r="AD94" i="3"/>
  <c r="AD72" i="3"/>
  <c r="AD44" i="3"/>
  <c r="AD92" i="3"/>
  <c r="AD97" i="3"/>
  <c r="AD26" i="3"/>
  <c r="AD5" i="3"/>
  <c r="AD76" i="3"/>
  <c r="AD37" i="3"/>
  <c r="AD60" i="3"/>
  <c r="L280" i="3"/>
  <c r="L272" i="3"/>
  <c r="L264" i="3"/>
  <c r="L256" i="3"/>
  <c r="L248" i="3"/>
  <c r="L240" i="3"/>
  <c r="L232" i="3"/>
  <c r="L224" i="3"/>
  <c r="L216" i="3"/>
  <c r="L208" i="3"/>
  <c r="L195" i="3"/>
  <c r="L194" i="3"/>
  <c r="L186" i="3"/>
  <c r="L163" i="3"/>
  <c r="L136" i="3"/>
  <c r="L172" i="3"/>
  <c r="L134" i="3"/>
  <c r="L196" i="3"/>
  <c r="L171" i="3"/>
  <c r="L111" i="3"/>
  <c r="L150" i="3"/>
  <c r="L149" i="3"/>
  <c r="L115" i="3"/>
  <c r="L102" i="3"/>
  <c r="L49" i="3"/>
  <c r="L93" i="3"/>
  <c r="L50" i="3"/>
  <c r="L67" i="3"/>
  <c r="L85" i="3"/>
  <c r="L48" i="3"/>
  <c r="L88" i="3"/>
  <c r="L77" i="3"/>
  <c r="L41" i="3"/>
  <c r="L4" i="3"/>
  <c r="L64" i="3"/>
  <c r="L277" i="3"/>
  <c r="L269" i="3"/>
  <c r="L261" i="3"/>
  <c r="L253" i="3"/>
  <c r="L245" i="3"/>
  <c r="L237" i="3"/>
  <c r="L229" i="3"/>
  <c r="L221" i="3"/>
  <c r="L213" i="3"/>
  <c r="L205" i="3"/>
  <c r="L122" i="3"/>
  <c r="L108" i="3"/>
  <c r="L190" i="3"/>
  <c r="L166" i="3"/>
  <c r="L161" i="3"/>
  <c r="L126" i="3"/>
  <c r="L199" i="3"/>
  <c r="L112" i="3"/>
  <c r="L178" i="3"/>
  <c r="L103" i="3"/>
  <c r="L143" i="3"/>
  <c r="L130" i="3"/>
  <c r="L8" i="3"/>
  <c r="L90" i="3"/>
  <c r="L35" i="3"/>
  <c r="L7" i="3"/>
  <c r="L71" i="3"/>
  <c r="L29" i="3"/>
  <c r="L98" i="3"/>
  <c r="L78" i="3"/>
  <c r="L12" i="3"/>
  <c r="L80" i="3"/>
  <c r="L18" i="3"/>
  <c r="L27" i="3"/>
  <c r="L63" i="3"/>
  <c r="L279" i="3"/>
  <c r="L271" i="3"/>
  <c r="L263" i="3"/>
  <c r="L255" i="3"/>
  <c r="L247" i="3"/>
  <c r="L239" i="3"/>
  <c r="L231" i="3"/>
  <c r="L223" i="3"/>
  <c r="L215" i="3"/>
  <c r="L207" i="3"/>
  <c r="L164" i="3"/>
  <c r="L201" i="3"/>
  <c r="L191" i="3"/>
  <c r="L177" i="3"/>
  <c r="L188" i="3"/>
  <c r="L157" i="3"/>
  <c r="L105" i="3"/>
  <c r="L181" i="3"/>
  <c r="L131" i="3"/>
  <c r="L110" i="3"/>
  <c r="L119" i="3"/>
  <c r="L142" i="3"/>
  <c r="L114" i="3"/>
  <c r="L101" i="3"/>
  <c r="L82" i="3"/>
  <c r="L20" i="3"/>
  <c r="L40" i="3"/>
  <c r="L70" i="3"/>
  <c r="L17" i="3"/>
  <c r="L42" i="3"/>
  <c r="L58" i="3"/>
  <c r="L14" i="3"/>
  <c r="L11" i="3"/>
  <c r="L91" i="3"/>
  <c r="L79" i="3"/>
  <c r="Z1" i="3"/>
  <c r="L278" i="3"/>
  <c r="L270" i="3"/>
  <c r="L262" i="3"/>
  <c r="L254" i="3"/>
  <c r="L246" i="3"/>
  <c r="L238" i="3"/>
  <c r="L230" i="3"/>
  <c r="L222" i="3"/>
  <c r="L214" i="3"/>
  <c r="L206" i="3"/>
  <c r="L140" i="3"/>
  <c r="L193" i="3"/>
  <c r="L184" i="3"/>
  <c r="L176" i="3"/>
  <c r="L162" i="3"/>
  <c r="L106" i="3"/>
  <c r="L153" i="3"/>
  <c r="L132" i="3"/>
  <c r="L170" i="3"/>
  <c r="L123" i="3"/>
  <c r="L197" i="3"/>
  <c r="L168" i="3"/>
  <c r="L75" i="3"/>
  <c r="L45" i="3"/>
  <c r="L10" i="3"/>
  <c r="L28" i="3"/>
  <c r="L62" i="3"/>
  <c r="L95" i="3"/>
  <c r="L32" i="3"/>
  <c r="L96" i="3"/>
  <c r="L47" i="3"/>
  <c r="L65" i="3"/>
  <c r="L99" i="3"/>
  <c r="L52" i="3"/>
  <c r="L46" i="3"/>
  <c r="AA1" i="3"/>
  <c r="L276" i="3"/>
  <c r="L260" i="3"/>
  <c r="L252" i="3"/>
  <c r="L228" i="3"/>
  <c r="L212" i="3"/>
  <c r="L121" i="3"/>
  <c r="L138" i="3"/>
  <c r="L185" i="3"/>
  <c r="L133" i="3"/>
  <c r="L104" i="3"/>
  <c r="L118" i="3"/>
  <c r="L148" i="3"/>
  <c r="L55" i="3"/>
  <c r="L6" i="3"/>
  <c r="L81" i="3"/>
  <c r="L54" i="3"/>
  <c r="L61" i="3"/>
  <c r="L19" i="3"/>
  <c r="L284" i="3"/>
  <c r="L268" i="3"/>
  <c r="L244" i="3"/>
  <c r="L236" i="3"/>
  <c r="L220" i="3"/>
  <c r="L204" i="3"/>
  <c r="L192" i="3"/>
  <c r="L137" i="3"/>
  <c r="L156" i="3"/>
  <c r="L125" i="3"/>
  <c r="L144" i="3"/>
  <c r="L57" i="3"/>
  <c r="L21" i="3"/>
  <c r="L24" i="3"/>
  <c r="L84" i="3"/>
  <c r="L100" i="3"/>
  <c r="L3" i="3"/>
  <c r="L23" i="3"/>
  <c r="L283" i="3"/>
  <c r="L275" i="3"/>
  <c r="L267" i="3"/>
  <c r="L259" i="3"/>
  <c r="L251" i="3"/>
  <c r="L243" i="3"/>
  <c r="L235" i="3"/>
  <c r="L227" i="3"/>
  <c r="L219" i="3"/>
  <c r="L211" i="3"/>
  <c r="L203" i="3"/>
  <c r="L139" i="3"/>
  <c r="L167" i="3"/>
  <c r="L120" i="3"/>
  <c r="L160" i="3"/>
  <c r="L159" i="3"/>
  <c r="L155" i="3"/>
  <c r="L182" i="3"/>
  <c r="L180" i="3"/>
  <c r="L124" i="3"/>
  <c r="L175" i="3"/>
  <c r="L117" i="3"/>
  <c r="L129" i="3"/>
  <c r="L9" i="3"/>
  <c r="L68" i="3"/>
  <c r="L73" i="3"/>
  <c r="L30" i="3"/>
  <c r="L86" i="3"/>
  <c r="L89" i="3"/>
  <c r="L13" i="3"/>
  <c r="L39" i="3"/>
  <c r="L33" i="3"/>
  <c r="L51" i="3"/>
  <c r="L36" i="3"/>
  <c r="L87" i="3"/>
  <c r="L25" i="3"/>
  <c r="X1" i="3"/>
  <c r="AB1" i="3"/>
  <c r="L282" i="3"/>
  <c r="L274" i="3"/>
  <c r="L266" i="3"/>
  <c r="L258" i="3"/>
  <c r="L250" i="3"/>
  <c r="L242" i="3"/>
  <c r="L234" i="3"/>
  <c r="L226" i="3"/>
  <c r="L218" i="3"/>
  <c r="L210" i="3"/>
  <c r="L202" i="3"/>
  <c r="L113" i="3"/>
  <c r="L200" i="3"/>
  <c r="L107" i="3"/>
  <c r="L173" i="3"/>
  <c r="L127" i="3"/>
  <c r="L154" i="3"/>
  <c r="L152" i="3"/>
  <c r="L198" i="3"/>
  <c r="L151" i="3"/>
  <c r="L109" i="3"/>
  <c r="L169" i="3"/>
  <c r="L147" i="3"/>
  <c r="L43" i="3"/>
  <c r="L74" i="3"/>
  <c r="L94" i="3"/>
  <c r="L72" i="3"/>
  <c r="L44" i="3"/>
  <c r="L92" i="3"/>
  <c r="L97" i="3"/>
  <c r="L26" i="3"/>
  <c r="L5" i="3"/>
  <c r="L76" i="3"/>
  <c r="L37" i="3"/>
  <c r="L60" i="3"/>
  <c r="L281" i="3"/>
  <c r="L273" i="3"/>
  <c r="L265" i="3"/>
  <c r="L257" i="3"/>
  <c r="L249" i="3"/>
  <c r="L241" i="3"/>
  <c r="L233" i="3"/>
  <c r="L225" i="3"/>
  <c r="L217" i="3"/>
  <c r="L209" i="3"/>
  <c r="L165" i="3"/>
  <c r="L141" i="3"/>
  <c r="L187" i="3"/>
  <c r="L189" i="3"/>
  <c r="L158" i="3"/>
  <c r="L183" i="3"/>
  <c r="L135" i="3"/>
  <c r="L146" i="3"/>
  <c r="L179" i="3"/>
  <c r="L145" i="3"/>
  <c r="L174" i="3"/>
  <c r="L116" i="3"/>
  <c r="L128" i="3"/>
  <c r="L31" i="3"/>
  <c r="L22" i="3"/>
  <c r="L34" i="3"/>
  <c r="L56" i="3"/>
  <c r="L16" i="3"/>
  <c r="L66" i="3"/>
  <c r="L59" i="3"/>
  <c r="L83" i="3"/>
  <c r="L69" i="3"/>
  <c r="L38" i="3"/>
  <c r="L53" i="3"/>
  <c r="L15" i="3"/>
  <c r="Y1" i="3"/>
  <c r="AC1" i="3"/>
  <c r="I1" i="3"/>
  <c r="K1" i="3"/>
  <c r="G1" i="3"/>
  <c r="J1" i="3"/>
  <c r="H1" i="3"/>
  <c r="F1" i="3"/>
  <c r="S112" i="3"/>
  <c r="P112" i="3" s="1"/>
  <c r="S178" i="3"/>
  <c r="P178" i="3" s="1"/>
  <c r="S103" i="3"/>
  <c r="P103" i="3" s="1"/>
  <c r="S143" i="3"/>
  <c r="P143" i="3" s="1"/>
  <c r="S130" i="3"/>
  <c r="P130" i="3" s="1"/>
  <c r="S8" i="3"/>
  <c r="P8" i="3" s="1"/>
  <c r="S90" i="3"/>
  <c r="P90" i="3" s="1"/>
  <c r="S35" i="3"/>
  <c r="P35" i="3" s="1"/>
  <c r="S7" i="3"/>
  <c r="P7" i="3" s="1"/>
  <c r="S71" i="3"/>
  <c r="P71" i="3" s="1"/>
  <c r="S29" i="3"/>
  <c r="P29" i="3" s="1"/>
  <c r="S98" i="3"/>
  <c r="P98" i="3" s="1"/>
  <c r="S78" i="3"/>
  <c r="P78" i="3" s="1"/>
  <c r="S12" i="3"/>
  <c r="P12" i="3" s="1"/>
  <c r="S80" i="3"/>
  <c r="P80" i="3" s="1"/>
  <c r="S18" i="3"/>
  <c r="P18" i="3" s="1"/>
  <c r="S27" i="3"/>
  <c r="P27" i="3" s="1"/>
  <c r="S63" i="3"/>
  <c r="P63" i="3" s="1"/>
  <c r="S212" i="3"/>
  <c r="P212" i="3" s="1"/>
  <c r="S204" i="3"/>
  <c r="P204" i="3" s="1"/>
  <c r="S121" i="3"/>
  <c r="P121" i="3" s="1"/>
  <c r="S192" i="3"/>
  <c r="P192" i="3" s="1"/>
  <c r="S138" i="3"/>
  <c r="P138" i="3" s="1"/>
  <c r="S137" i="3"/>
  <c r="P137" i="3" s="1"/>
  <c r="S185" i="3"/>
  <c r="P185" i="3" s="1"/>
  <c r="S156" i="3"/>
  <c r="P156" i="3" s="1"/>
  <c r="S23" i="3"/>
  <c r="P23" i="3" s="1"/>
  <c r="S251" i="3"/>
  <c r="P251" i="3" s="1"/>
  <c r="S235" i="3"/>
  <c r="P235" i="3" s="1"/>
  <c r="S227" i="3"/>
  <c r="P227" i="3" s="1"/>
  <c r="S219" i="3"/>
  <c r="P219" i="3" s="1"/>
  <c r="S182" i="3"/>
  <c r="P182" i="3" s="1"/>
  <c r="S180" i="3"/>
  <c r="P180" i="3" s="1"/>
  <c r="S124" i="3"/>
  <c r="P124" i="3" s="1"/>
  <c r="S175" i="3"/>
  <c r="P175" i="3" s="1"/>
  <c r="S117" i="3"/>
  <c r="P117" i="3" s="1"/>
  <c r="S129" i="3"/>
  <c r="P129" i="3" s="1"/>
  <c r="S9" i="3"/>
  <c r="P9" i="3" s="1"/>
  <c r="S68" i="3"/>
  <c r="P68" i="3" s="1"/>
  <c r="S73" i="3"/>
  <c r="P73" i="3" s="1"/>
  <c r="S30" i="3"/>
  <c r="P30" i="3" s="1"/>
  <c r="S86" i="3"/>
  <c r="P86" i="3" s="1"/>
  <c r="S89" i="3"/>
  <c r="P89" i="3" s="1"/>
  <c r="S13" i="3"/>
  <c r="P13" i="3" s="1"/>
  <c r="S39" i="3"/>
  <c r="P39" i="3" s="1"/>
  <c r="S33" i="3"/>
  <c r="P33" i="3" s="1"/>
  <c r="S51" i="3"/>
  <c r="P51" i="3" s="1"/>
  <c r="S36" i="3"/>
  <c r="P36" i="3" s="1"/>
  <c r="S87" i="3"/>
  <c r="P87" i="3" s="1"/>
  <c r="S25" i="3"/>
  <c r="P25" i="3" s="1"/>
  <c r="S123" i="3"/>
  <c r="P123" i="3" s="1"/>
  <c r="S279" i="3"/>
  <c r="P279" i="3" s="1"/>
  <c r="S271" i="3"/>
  <c r="P271" i="3" s="1"/>
  <c r="S258" i="3"/>
  <c r="P258" i="3" s="1"/>
  <c r="S250" i="3"/>
  <c r="P250" i="3" s="1"/>
  <c r="S281" i="3"/>
  <c r="P281" i="3" s="1"/>
  <c r="S273" i="3"/>
  <c r="P273" i="3" s="1"/>
  <c r="S265" i="3"/>
  <c r="P265" i="3" s="1"/>
  <c r="S210" i="3"/>
  <c r="P210" i="3" s="1"/>
  <c r="S202" i="3"/>
  <c r="P202" i="3" s="1"/>
  <c r="S113" i="3"/>
  <c r="P113" i="3" s="1"/>
  <c r="S200" i="3"/>
  <c r="P200" i="3" s="1"/>
  <c r="S107" i="3"/>
  <c r="P107" i="3" s="1"/>
  <c r="S173" i="3"/>
  <c r="P173" i="3" s="1"/>
  <c r="S127" i="3"/>
  <c r="P127" i="3" s="1"/>
  <c r="S154" i="3"/>
  <c r="P154" i="3" s="1"/>
  <c r="S264" i="3"/>
  <c r="P264" i="3" s="1"/>
  <c r="S256" i="3"/>
  <c r="P256" i="3" s="1"/>
  <c r="S248" i="3"/>
  <c r="P248" i="3" s="1"/>
  <c r="S241" i="3"/>
  <c r="P241" i="3" s="1"/>
  <c r="S233" i="3"/>
  <c r="P233" i="3" s="1"/>
  <c r="S225" i="3"/>
  <c r="P225" i="3" s="1"/>
  <c r="S217" i="3"/>
  <c r="P217" i="3" s="1"/>
  <c r="S277" i="3"/>
  <c r="P277" i="3" s="1"/>
  <c r="S269" i="3"/>
  <c r="P269" i="3" s="1"/>
  <c r="S262" i="3"/>
  <c r="P262" i="3" s="1"/>
  <c r="S254" i="3"/>
  <c r="P254" i="3" s="1"/>
  <c r="S246" i="3"/>
  <c r="P246" i="3" s="1"/>
  <c r="S239" i="3"/>
  <c r="P239" i="3" s="1"/>
  <c r="S231" i="3"/>
  <c r="P231" i="3" s="1"/>
  <c r="S223" i="3"/>
  <c r="P223" i="3" s="1"/>
  <c r="S208" i="3"/>
  <c r="P208" i="3" s="1"/>
  <c r="S195" i="3"/>
  <c r="P195" i="3" s="1"/>
  <c r="S194" i="3"/>
  <c r="P194" i="3" s="1"/>
  <c r="S186" i="3"/>
  <c r="P186" i="3" s="1"/>
  <c r="S163" i="3"/>
  <c r="P163" i="3" s="1"/>
  <c r="S136" i="3"/>
  <c r="P136" i="3" s="1"/>
  <c r="S172" i="3"/>
  <c r="P172" i="3" s="1"/>
  <c r="S134" i="3"/>
  <c r="P134" i="3" s="1"/>
  <c r="S146" i="3"/>
  <c r="P146" i="3" s="1"/>
  <c r="S179" i="3"/>
  <c r="P179" i="3" s="1"/>
  <c r="S145" i="3"/>
  <c r="P145" i="3" s="1"/>
  <c r="S174" i="3"/>
  <c r="P174" i="3" s="1"/>
  <c r="S116" i="3"/>
  <c r="P116" i="3" s="1"/>
  <c r="S128" i="3"/>
  <c r="P128" i="3" s="1"/>
  <c r="S31" i="3"/>
  <c r="P31" i="3" s="1"/>
  <c r="S22" i="3"/>
  <c r="P22" i="3" s="1"/>
  <c r="S34" i="3"/>
  <c r="P34" i="3" s="1"/>
  <c r="S56" i="3"/>
  <c r="P56" i="3" s="1"/>
  <c r="S16" i="3"/>
  <c r="P16" i="3" s="1"/>
  <c r="S66" i="3"/>
  <c r="P66" i="3" s="1"/>
  <c r="S59" i="3"/>
  <c r="P59" i="3" s="1"/>
  <c r="S83" i="3"/>
  <c r="P83" i="3" s="1"/>
  <c r="S69" i="3"/>
  <c r="P69" i="3" s="1"/>
  <c r="S38" i="3"/>
  <c r="P38" i="3" s="1"/>
  <c r="S53" i="3"/>
  <c r="P53" i="3" s="1"/>
  <c r="S15" i="3"/>
  <c r="P15" i="3" s="1"/>
  <c r="S282" i="3"/>
  <c r="P282" i="3" s="1"/>
  <c r="S274" i="3"/>
  <c r="P274" i="3" s="1"/>
  <c r="S266" i="3"/>
  <c r="P266" i="3" s="1"/>
  <c r="S259" i="3"/>
  <c r="P259" i="3" s="1"/>
  <c r="S243" i="3"/>
  <c r="P243" i="3" s="1"/>
  <c r="S236" i="3"/>
  <c r="P236" i="3" s="1"/>
  <c r="S228" i="3"/>
  <c r="P228" i="3" s="1"/>
  <c r="S220" i="3"/>
  <c r="P220" i="3" s="1"/>
  <c r="S213" i="3"/>
  <c r="P213" i="3" s="1"/>
  <c r="S205" i="3"/>
  <c r="P205" i="3" s="1"/>
  <c r="S122" i="3"/>
  <c r="P122" i="3" s="1"/>
  <c r="S108" i="3"/>
  <c r="P108" i="3" s="1"/>
  <c r="S190" i="3"/>
  <c r="P190" i="3" s="1"/>
  <c r="S166" i="3"/>
  <c r="P166" i="3" s="1"/>
  <c r="S161" i="3"/>
  <c r="P161" i="3" s="1"/>
  <c r="S126" i="3"/>
  <c r="P126" i="3" s="1"/>
  <c r="S199" i="3"/>
  <c r="P199" i="3" s="1"/>
  <c r="S132" i="3"/>
  <c r="P132" i="3" s="1"/>
  <c r="S170" i="3"/>
  <c r="P170" i="3" s="1"/>
  <c r="S197" i="3"/>
  <c r="P197" i="3" s="1"/>
  <c r="S168" i="3"/>
  <c r="P168" i="3" s="1"/>
  <c r="S75" i="3"/>
  <c r="P75" i="3" s="1"/>
  <c r="S45" i="3"/>
  <c r="P45" i="3" s="1"/>
  <c r="S10" i="3"/>
  <c r="P10" i="3" s="1"/>
  <c r="S28" i="3"/>
  <c r="P28" i="3" s="1"/>
  <c r="S62" i="3"/>
  <c r="P62" i="3" s="1"/>
  <c r="S95" i="3"/>
  <c r="P95" i="3" s="1"/>
  <c r="S32" i="3"/>
  <c r="P32" i="3" s="1"/>
  <c r="S96" i="3"/>
  <c r="P96" i="3" s="1"/>
  <c r="S47" i="3"/>
  <c r="P47" i="3" s="1"/>
  <c r="S65" i="3"/>
  <c r="P65" i="3" s="1"/>
  <c r="S99" i="3"/>
  <c r="P99" i="3" s="1"/>
  <c r="S52" i="3"/>
  <c r="P52" i="3" s="1"/>
  <c r="S46" i="3"/>
  <c r="P46" i="3" s="1"/>
  <c r="S284" i="3"/>
  <c r="P284" i="3" s="1"/>
  <c r="S276" i="3"/>
  <c r="P276" i="3" s="1"/>
  <c r="S268" i="3"/>
  <c r="P268" i="3" s="1"/>
  <c r="S261" i="3"/>
  <c r="P261" i="3" s="1"/>
  <c r="S253" i="3"/>
  <c r="P253" i="3" s="1"/>
  <c r="S245" i="3"/>
  <c r="P245" i="3" s="1"/>
  <c r="S238" i="3"/>
  <c r="P238" i="3" s="1"/>
  <c r="S230" i="3"/>
  <c r="P230" i="3" s="1"/>
  <c r="S222" i="3"/>
  <c r="P222" i="3" s="1"/>
  <c r="S215" i="3"/>
  <c r="P215" i="3" s="1"/>
  <c r="S207" i="3"/>
  <c r="P207" i="3" s="1"/>
  <c r="S164" i="3"/>
  <c r="P164" i="3" s="1"/>
  <c r="S201" i="3"/>
  <c r="P201" i="3" s="1"/>
  <c r="S191" i="3"/>
  <c r="P191" i="3" s="1"/>
  <c r="S177" i="3"/>
  <c r="P177" i="3" s="1"/>
  <c r="S188" i="3"/>
  <c r="P188" i="3" s="1"/>
  <c r="S157" i="3"/>
  <c r="P157" i="3" s="1"/>
  <c r="S105" i="3"/>
  <c r="P105" i="3" s="1"/>
  <c r="S196" i="3"/>
  <c r="P196" i="3" s="1"/>
  <c r="S171" i="3"/>
  <c r="P171" i="3" s="1"/>
  <c r="S111" i="3"/>
  <c r="P111" i="3" s="1"/>
  <c r="S150" i="3"/>
  <c r="P150" i="3" s="1"/>
  <c r="S149" i="3"/>
  <c r="P149" i="3" s="1"/>
  <c r="S115" i="3"/>
  <c r="P115" i="3" s="1"/>
  <c r="S102" i="3"/>
  <c r="P102" i="3" s="1"/>
  <c r="S49" i="3"/>
  <c r="P49" i="3" s="1"/>
  <c r="S93" i="3"/>
  <c r="P93" i="3" s="1"/>
  <c r="S50" i="3"/>
  <c r="P50" i="3" s="1"/>
  <c r="S67" i="3"/>
  <c r="P67" i="3" s="1"/>
  <c r="S85" i="3"/>
  <c r="P85" i="3" s="1"/>
  <c r="S48" i="3"/>
  <c r="P48" i="3" s="1"/>
  <c r="S88" i="3"/>
  <c r="P88" i="3" s="1"/>
  <c r="S77" i="3"/>
  <c r="P77" i="3" s="1"/>
  <c r="S41" i="3"/>
  <c r="P41" i="3" s="1"/>
  <c r="S4" i="3"/>
  <c r="P4" i="3" s="1"/>
  <c r="S64" i="3"/>
  <c r="P64" i="3" s="1"/>
  <c r="S280" i="3"/>
  <c r="P280" i="3" s="1"/>
  <c r="S272" i="3"/>
  <c r="P272" i="3" s="1"/>
  <c r="S257" i="3"/>
  <c r="P257" i="3" s="1"/>
  <c r="S249" i="3"/>
  <c r="P249" i="3" s="1"/>
  <c r="S242" i="3"/>
  <c r="P242" i="3" s="1"/>
  <c r="S234" i="3"/>
  <c r="P234" i="3" s="1"/>
  <c r="S226" i="3"/>
  <c r="P226" i="3" s="1"/>
  <c r="S218" i="3"/>
  <c r="P218" i="3" s="1"/>
  <c r="S211" i="3"/>
  <c r="P211" i="3" s="1"/>
  <c r="S203" i="3"/>
  <c r="P203" i="3" s="1"/>
  <c r="S139" i="3"/>
  <c r="P139" i="3" s="1"/>
  <c r="S167" i="3"/>
  <c r="P167" i="3" s="1"/>
  <c r="S120" i="3"/>
  <c r="P120" i="3" s="1"/>
  <c r="S160" i="3"/>
  <c r="P160" i="3" s="1"/>
  <c r="S159" i="3"/>
  <c r="P159" i="3" s="1"/>
  <c r="S155" i="3"/>
  <c r="P155" i="3" s="1"/>
  <c r="S133" i="3"/>
  <c r="P133" i="3" s="1"/>
  <c r="S104" i="3"/>
  <c r="P104" i="3" s="1"/>
  <c r="S125" i="3"/>
  <c r="P125" i="3" s="1"/>
  <c r="S144" i="3"/>
  <c r="P144" i="3" s="1"/>
  <c r="S118" i="3"/>
  <c r="P118" i="3" s="1"/>
  <c r="S148" i="3"/>
  <c r="P148" i="3" s="1"/>
  <c r="S57" i="3"/>
  <c r="P57" i="3" s="1"/>
  <c r="S55" i="3"/>
  <c r="P55" i="3" s="1"/>
  <c r="S21" i="3"/>
  <c r="P21" i="3" s="1"/>
  <c r="S6" i="3"/>
  <c r="P6" i="3" s="1"/>
  <c r="S24" i="3"/>
  <c r="P24" i="3" s="1"/>
  <c r="S81" i="3"/>
  <c r="P81" i="3" s="1"/>
  <c r="S84" i="3"/>
  <c r="P84" i="3" s="1"/>
  <c r="S54" i="3"/>
  <c r="P54" i="3" s="1"/>
  <c r="S100" i="3"/>
  <c r="P100" i="3" s="1"/>
  <c r="S61" i="3"/>
  <c r="P61" i="3" s="1"/>
  <c r="S3" i="3"/>
  <c r="P3" i="3" s="1"/>
  <c r="S19" i="3"/>
  <c r="P19" i="3" s="1"/>
  <c r="S278" i="3"/>
  <c r="P278" i="3" s="1"/>
  <c r="S270" i="3"/>
  <c r="P270" i="3" s="1"/>
  <c r="S263" i="3"/>
  <c r="P263" i="3" s="1"/>
  <c r="S255" i="3"/>
  <c r="P255" i="3" s="1"/>
  <c r="S247" i="3"/>
  <c r="P247" i="3" s="1"/>
  <c r="S240" i="3"/>
  <c r="P240" i="3" s="1"/>
  <c r="S232" i="3"/>
  <c r="P232" i="3" s="1"/>
  <c r="S224" i="3"/>
  <c r="P224" i="3" s="1"/>
  <c r="S216" i="3"/>
  <c r="P216" i="3" s="1"/>
  <c r="S209" i="3"/>
  <c r="P209" i="3" s="1"/>
  <c r="S165" i="3"/>
  <c r="P165" i="3" s="1"/>
  <c r="S141" i="3"/>
  <c r="P141" i="3" s="1"/>
  <c r="S187" i="3"/>
  <c r="P187" i="3" s="1"/>
  <c r="S189" i="3"/>
  <c r="P189" i="3" s="1"/>
  <c r="S158" i="3"/>
  <c r="P158" i="3" s="1"/>
  <c r="S183" i="3"/>
  <c r="P183" i="3" s="1"/>
  <c r="S135" i="3"/>
  <c r="P135" i="3" s="1"/>
  <c r="S152" i="3"/>
  <c r="P152" i="3" s="1"/>
  <c r="S198" i="3"/>
  <c r="P198" i="3" s="1"/>
  <c r="S151" i="3"/>
  <c r="P151" i="3" s="1"/>
  <c r="S109" i="3"/>
  <c r="P109" i="3" s="1"/>
  <c r="S169" i="3"/>
  <c r="P169" i="3" s="1"/>
  <c r="S147" i="3"/>
  <c r="P147" i="3" s="1"/>
  <c r="S43" i="3"/>
  <c r="P43" i="3" s="1"/>
  <c r="S74" i="3"/>
  <c r="P74" i="3" s="1"/>
  <c r="S94" i="3"/>
  <c r="P94" i="3" s="1"/>
  <c r="S72" i="3"/>
  <c r="P72" i="3" s="1"/>
  <c r="S44" i="3"/>
  <c r="P44" i="3" s="1"/>
  <c r="S92" i="3"/>
  <c r="P92" i="3" s="1"/>
  <c r="S97" i="3"/>
  <c r="P97" i="3" s="1"/>
  <c r="S26" i="3"/>
  <c r="P26" i="3" s="1"/>
  <c r="S5" i="3"/>
  <c r="P5" i="3" s="1"/>
  <c r="S76" i="3"/>
  <c r="P76" i="3" s="1"/>
  <c r="S37" i="3"/>
  <c r="P37" i="3" s="1"/>
  <c r="S60" i="3"/>
  <c r="P60" i="3" s="1"/>
  <c r="S283" i="3"/>
  <c r="P283" i="3" s="1"/>
  <c r="S275" i="3"/>
  <c r="P275" i="3" s="1"/>
  <c r="S267" i="3"/>
  <c r="P267" i="3" s="1"/>
  <c r="S260" i="3"/>
  <c r="P260" i="3" s="1"/>
  <c r="S252" i="3"/>
  <c r="P252" i="3" s="1"/>
  <c r="S244" i="3"/>
  <c r="P244" i="3" s="1"/>
  <c r="S237" i="3"/>
  <c r="P237" i="3" s="1"/>
  <c r="S229" i="3"/>
  <c r="P229" i="3" s="1"/>
  <c r="S221" i="3"/>
  <c r="P221" i="3" s="1"/>
  <c r="S214" i="3"/>
  <c r="P214" i="3" s="1"/>
  <c r="S206" i="3"/>
  <c r="P206" i="3" s="1"/>
  <c r="S140" i="3"/>
  <c r="P140" i="3" s="1"/>
  <c r="S193" i="3"/>
  <c r="P193" i="3" s="1"/>
  <c r="S184" i="3"/>
  <c r="P184" i="3" s="1"/>
  <c r="S176" i="3"/>
  <c r="P176" i="3" s="1"/>
  <c r="S162" i="3"/>
  <c r="P162" i="3" s="1"/>
  <c r="S106" i="3"/>
  <c r="P106" i="3" s="1"/>
  <c r="S153" i="3"/>
  <c r="P153" i="3" s="1"/>
  <c r="S181" i="3"/>
  <c r="P181" i="3" s="1"/>
  <c r="S131" i="3"/>
  <c r="P131" i="3" s="1"/>
  <c r="S110" i="3"/>
  <c r="P110" i="3" s="1"/>
  <c r="S119" i="3"/>
  <c r="P119" i="3" s="1"/>
  <c r="S142" i="3"/>
  <c r="P142" i="3" s="1"/>
  <c r="S114" i="3"/>
  <c r="P114" i="3" s="1"/>
  <c r="S101" i="3"/>
  <c r="P101" i="3" s="1"/>
  <c r="S82" i="3"/>
  <c r="P82" i="3" s="1"/>
  <c r="S20" i="3"/>
  <c r="P20" i="3" s="1"/>
  <c r="S40" i="3"/>
  <c r="P40" i="3" s="1"/>
  <c r="S70" i="3"/>
  <c r="P70" i="3" s="1"/>
  <c r="S17" i="3"/>
  <c r="P17" i="3" s="1"/>
  <c r="S42" i="3"/>
  <c r="P42" i="3" s="1"/>
  <c r="S58" i="3"/>
  <c r="P58" i="3" s="1"/>
  <c r="S14" i="3"/>
  <c r="P14" i="3" s="1"/>
  <c r="S11" i="3"/>
  <c r="P11" i="3" s="1"/>
  <c r="S91" i="3"/>
  <c r="P91" i="3" s="1"/>
  <c r="S79" i="3"/>
  <c r="P79" i="3" s="1"/>
  <c r="AD1" i="3" l="1"/>
  <c r="L1" i="3"/>
</calcChain>
</file>

<file path=xl/sharedStrings.xml><?xml version="1.0" encoding="utf-8"?>
<sst xmlns="http://schemas.openxmlformats.org/spreadsheetml/2006/main" count="31487" uniqueCount="4405">
  <si>
    <t>Scopus</t>
  </si>
  <si>
    <t>EXPORT DATE: 02 December 2023</t>
  </si>
  <si>
    <t>Kabongo J.D., Okpara J.O.</t>
  </si>
  <si>
    <t>AUTHOR FULL NAMES: Kabongo, Jean D. (26435892700); Okpara, John O. (8071553300)</t>
  </si>
  <si>
    <t>26435892700; 8071553300</t>
  </si>
  <si>
    <t>Entrepreneurship education in sub-Saharan African universities</t>
  </si>
  <si>
    <t>(2010) International Journal of Entrepreneurial Behaviour and Research, 16 (4), pp. 296 - 308, Cited 35 times.</t>
  </si>
  <si>
    <t>DOI: 10.1108/13552551011054499</t>
  </si>
  <si>
    <t>https://www.scopus.com/inward/record.uri?eid=2-s2.0-77953606997&amp;doi=10.1108%2f13552551011054499&amp;partnerID=40&amp;md5=3603171b432defd3a365885e147dd959</t>
  </si>
  <si>
    <t>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t>
  </si>
  <si>
    <t>LANGUAGE OF ORIGINAL DOCUMENT: English</t>
  </si>
  <si>
    <t>DOCUMENT TYPE: Article</t>
  </si>
  <si>
    <t>SOURCE: Scopus</t>
  </si>
  <si>
    <t>Allan H.T., Smith P.A., Lorentzon M.</t>
  </si>
  <si>
    <t>AUTHOR FULL NAMES: Allan, Helen T. (7004335787); Smith, Pamela A. (55723688800); Lorentzon, Maria (7003987829)</t>
  </si>
  <si>
    <t>7004335787; 55723688800; 7003987829</t>
  </si>
  <si>
    <t>Leadership for learning: A literature study of leadership for learning in clinical practice</t>
  </si>
  <si>
    <t>(2008) Journal of Nursing Management, 16 (5), pp. 545 - 555, Cited 37 times.</t>
  </si>
  <si>
    <t>DOI: 10.1111/j.1365-2834.2007.00817.x</t>
  </si>
  <si>
    <t>https://www.scopus.com/inward/record.uri?eid=2-s2.0-44949123618&amp;doi=10.1111%2fj.1365-2834.2007.00817.x&amp;partnerID=40&amp;md5=b6ba318c38a66a7867b57e33aa74055c</t>
  </si>
  <si>
    <t>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t>
  </si>
  <si>
    <t>Choi S.</t>
  </si>
  <si>
    <t>AUTHOR FULL NAMES: Choi, Seungchan (57207917552)</t>
  </si>
  <si>
    <t>Identifying indicators of university autonomy according to stakeholders’ interests</t>
  </si>
  <si>
    <t>(2019) Tertiary Education and Management, 25 (1), pp. 17 - 29, Cited 12 times.</t>
  </si>
  <si>
    <t>DOI: 10.1007/s11233-018-09011-y</t>
  </si>
  <si>
    <t>https://www.scopus.com/inward/record.uri?eid=2-s2.0-85063194459&amp;doi=10.1007%2fs11233-018-09011-y&amp;partnerID=40&amp;md5=229ab2f3c6add71ae5c5674c35f8d42e</t>
  </si>
  <si>
    <t>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t>
  </si>
  <si>
    <t>Meyer L.H., Davidson S., McKenzie L., Rees M., Anderson H., Fletcher R., Johnston P.M.</t>
  </si>
  <si>
    <t>AUTHOR FULL NAMES: Meyer, Luanna H. (7203050177); Davidson, Susan (26665449200); McKenzie, Lynanne (57219279274); Rees, Malcolm (7201512428); Anderson, Helen (57199939243); Fletcher, Richard (56866489100); Johnston, Patricia M. (36195406900)</t>
  </si>
  <si>
    <t>7203050177; 26665449200; 57219279274; 7201512428; 57199939243; 56866489100; 36195406900</t>
  </si>
  <si>
    <t>An investigation of tertiary assessment policy and practice: Alignment and contradictions</t>
  </si>
  <si>
    <t>(2010) Higher Education Quarterly, 64 (3), pp. 331 - 350, Cited 18 times.</t>
  </si>
  <si>
    <t>DOI: 10.1111/j.1468-2273.2010.00459.x</t>
  </si>
  <si>
    <t>https://www.scopus.com/inward/record.uri?eid=2-s2.0-77955165798&amp;doi=10.1111%2fj.1468-2273.2010.00459.x&amp;partnerID=40&amp;md5=c5cd5b993b2b31aa8189c03ca299ff62</t>
  </si>
  <si>
    <t>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t>
  </si>
  <si>
    <t>Dashtestani R.</t>
  </si>
  <si>
    <t>AUTHOR FULL NAMES: Dashtestani, Reza (55574793000)</t>
  </si>
  <si>
    <t>Online Courses in Higher Education in Iran: A Stakeholder-Based Investigation into Preservice Teachers' Acceptance, Learning Achievements, and Satisfaction: A Mixed-Methods Study</t>
  </si>
  <si>
    <t>(2020) International Review of Research in Open and Distance Learning, 21 (4), pp. 117 - 142, Cited 9 times.</t>
  </si>
  <si>
    <t>DOI: 10.19173/IRRODL.V21I4.4873</t>
  </si>
  <si>
    <t>https://www.scopus.com/inward/record.uri?eid=2-s2.0-85098538562&amp;doi=10.19173%2fIRRODL.V21I4.4873&amp;partnerID=40&amp;md5=663fe5481b9c936d68dc91167ad08b2f</t>
  </si>
  <si>
    <t>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t>
  </si>
  <si>
    <t>McGrath C.</t>
  </si>
  <si>
    <t>AUTHOR FULL NAMES: McGrath, Cormac (56051006100)</t>
  </si>
  <si>
    <t>Academic developers as brokers of change: insights from a research project on change practice and agency</t>
  </si>
  <si>
    <t>(2020) International Journal for Academic Development, 25 (2), pp. 94 - 106, Cited 12 times.</t>
  </si>
  <si>
    <t>DOI: 10.1080/1360144X.2019.1665524</t>
  </si>
  <si>
    <t>https://www.scopus.com/inward/record.uri?eid=2-s2.0-85074580201&amp;doi=10.1080%2f1360144X.2019.1665524&amp;partnerID=40&amp;md5=0d7422d92d86afe4ad9a74b7a80ecb73</t>
  </si>
  <si>
    <t>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t>
  </si>
  <si>
    <t>Halpern D.F., Smothergill D.W., Allen M., Baker S., Baum C., Best D., Ferrari J., Geisinger K.F., Gilden E.R., Hester M., Keith-Spiegel P., Kierniesky N.C., McGovern T.V., McKeachie W.J., Prokasy W.F., Szuchman L.T., Vasta R., Weaver K.A.</t>
  </si>
  <si>
    <t>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t>
  </si>
  <si>
    <t>7103098443; 6602319557; 55447380400; 36707018000; 57530557100; 7102107847; 55046344200; 7006983197; 6506115327; 7003803197; 6701489054; 6506033348; 7005863458; 6701599687; 6701563564; 6603294722; 6603626259; 57203073024</t>
  </si>
  <si>
    <t>Scholarship in Psychology: A Paradigm for the Twenty-First Century</t>
  </si>
  <si>
    <t>(1998) American Psychologist, 53 (12), pp. 1292 - 1297, Cited 61 times.</t>
  </si>
  <si>
    <t>DOI: 10.1037/0003-066X.53.12.1292</t>
  </si>
  <si>
    <t>https://www.scopus.com/inward/record.uri?eid=2-s2.0-0000709121&amp;doi=10.1037%2f0003-066X.53.12.1292&amp;partnerID=40&amp;md5=880c11bbac57003540bfcb72042051c5</t>
  </si>
  <si>
    <t>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t>
  </si>
  <si>
    <t>Salerno J.P., Gattamorta K.A., Williams N.D.</t>
  </si>
  <si>
    <t>AUTHOR FULL NAMES: Salerno, John P. (57191895970); Gattamorta, Karina A. (26029063200); Williams, Natasha D. (57214896422)</t>
  </si>
  <si>
    <t>57191895970; 26029063200; 57214896422</t>
  </si>
  <si>
    <t>Impact of Family Rejection and Racism on Sexual and Gender Minority Stress Among LGBTQ Young People of Color During COVID-19</t>
  </si>
  <si>
    <t>(2022) Psychological Trauma: Theory, Research, Practice, and Policy, 15 (4), pp. 637 - 647, Cited 13 times.</t>
  </si>
  <si>
    <t>DOI: 10.1037/tra0001254</t>
  </si>
  <si>
    <t>https://www.scopus.com/inward/record.uri?eid=2-s2.0-85130614360&amp;doi=10.1037%2ftra0001254&amp;partnerID=40&amp;md5=e215e389033d547cd62fa7708afc6edd</t>
  </si>
  <si>
    <t>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t>
  </si>
  <si>
    <t>Bucklow C., Clark P.</t>
  </si>
  <si>
    <t>AUTHOR FULL NAMES: Bucklow, Caroline (6504538802); Clark, Paul (57641721500)</t>
  </si>
  <si>
    <t>6504538802; 57641721500</t>
  </si>
  <si>
    <t>The role of the institute for learning and teaching in higher education in supporting professional development in learning and teaching in higher education</t>
  </si>
  <si>
    <t>(2000) Teacher Development, 4 (1), pp. 7 - 13, Cited 8 times.</t>
  </si>
  <si>
    <t>DOI: 10.1080/13664530000200101</t>
  </si>
  <si>
    <t>https://www.scopus.com/inward/record.uri?eid=2-s2.0-85012535202&amp;doi=10.1080%2f13664530000200101&amp;partnerID=40&amp;md5=3bee7042293f7b22f9dc2402ab11299f</t>
  </si>
  <si>
    <t>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t>
  </si>
  <si>
    <t>Truta C., Parv L., Topala I.</t>
  </si>
  <si>
    <t>AUTHOR FULL NAMES: Truta, Camelia (54892061600); Parv, Luminita (35410124400); Topala, Ioana (57204942760)</t>
  </si>
  <si>
    <t>54892061600; 35410124400; 57204942760</t>
  </si>
  <si>
    <t>Academic engagement and intention to drop out: Levers for sustainability in higher education</t>
  </si>
  <si>
    <t>(2018) Sustainability (Switzerland), 10 (12), art. no. 4637, Cited 45 times.</t>
  </si>
  <si>
    <t>DOI: 10.3390/su10124637</t>
  </si>
  <si>
    <t>https://www.scopus.com/inward/record.uri?eid=2-s2.0-85058044808&amp;doi=10.3390%2fsu10124637&amp;partnerID=40&amp;md5=9cfc6c0fa2b979a6c0f7c38180e8088f</t>
  </si>
  <si>
    <t>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t>
  </si>
  <si>
    <t>Malcolm Z.T., Mendoza P.</t>
  </si>
  <si>
    <t>AUTHOR FULL NAMES: Malcolm, Zaria T. (35096496700); Mendoza, Pilar (16638348900)</t>
  </si>
  <si>
    <t>35096496700; 16638348900</t>
  </si>
  <si>
    <t>Afro-caribbean international students’ ethnic identity development: Fluidity, intersectionality, agency, and performativity</t>
  </si>
  <si>
    <t>(2014) Journal of College Student Development, 55 (6), pp. 595 - 614, Cited 32 times.</t>
  </si>
  <si>
    <t>DOI: 10.1353/csd.2014.0053</t>
  </si>
  <si>
    <t>https://www.scopus.com/inward/record.uri?eid=2-s2.0-84907968801&amp;doi=10.1353%2fcsd.2014.0053&amp;partnerID=40&amp;md5=5ffa8f40cf9ec06b422cd9a3502c9866</t>
  </si>
  <si>
    <t>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t>
  </si>
  <si>
    <t>Pitt C.R., Bell A., Strickman R., Davis K.</t>
  </si>
  <si>
    <t>AUTHOR FULL NAMES: Pitt, Caroline R. (57190162489); Bell, Adam (57191032423); Strickman, Rose (57204760719); Davis, Katie (7403213861)</t>
  </si>
  <si>
    <t>57190162489; 57191032423; 57204760719; 7403213861</t>
  </si>
  <si>
    <t>Supporting learners’ STEM-oriented career pathways with digital badges</t>
  </si>
  <si>
    <t>(2019) Information and Learning Science, 120 (1-2), pp. 87 - 107, Cited 16 times.</t>
  </si>
  <si>
    <t>DOI: 10.1108/ILS-06-2018-0050</t>
  </si>
  <si>
    <t>https://www.scopus.com/inward/record.uri?eid=2-s2.0-85057008448&amp;doi=10.1108%2fILS-06-2018-0050&amp;partnerID=40&amp;md5=024bbd4aba1ac81026c8631759c5c0d6</t>
  </si>
  <si>
    <t>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t>
  </si>
  <si>
    <t>Simbolon N.E.</t>
  </si>
  <si>
    <t>AUTHOR FULL NAMES: Simbolon, Nurmala Elmin (56960526600)</t>
  </si>
  <si>
    <t>Emi in indonesian higher education: Stakeholders’ perspectives</t>
  </si>
  <si>
    <t>(2018) Teflin Journal, 29 (1), pp. 108 - 128, Cited 7 times.</t>
  </si>
  <si>
    <t>DOI: 10.15639/teflinjournal.v29i1/108-128</t>
  </si>
  <si>
    <t>https://www.scopus.com/inward/record.uri?eid=2-s2.0-85062373048&amp;doi=10.15639%2fteflinjournal.v29i1%2f108-128&amp;partnerID=40&amp;md5=270de99aa58032c99b04980506289848</t>
  </si>
  <si>
    <t>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t>
  </si>
  <si>
    <t>Avella J.T., Kebritchi M., Nunn S.G., Kanai T.</t>
  </si>
  <si>
    <t>AUTHOR FULL NAMES: Avella, John T. (57003189500); Kebritchi, Mansureh (24474732900); Nunn, Sandra G. (57002907400); Kanai, Therese (57189843481)</t>
  </si>
  <si>
    <t>57003189500; 24474732900; 57002907400; 57189843481</t>
  </si>
  <si>
    <t>Learning analytics methods, benefits, and challenges in higher education: A systematic literature review</t>
  </si>
  <si>
    <t>(2016) Journal of Asynchronous Learning Network, 20 (2), Cited 225 times.</t>
  </si>
  <si>
    <t>https://www.scopus.com/inward/record.uri?eid=2-s2.0-84975321434&amp;partnerID=40&amp;md5=85c3e4fbfb31f561497048bd7df36fa3</t>
  </si>
  <si>
    <t>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t>
  </si>
  <si>
    <t>Gonzalez-Perez M.A., Cordova M., Hermans M., Nava-Aguirre K.M., Monje-Cueto F., Mingo S., Tobon S., Rodriguez C.A., Salvaj E.H., Floriani D.E.</t>
  </si>
  <si>
    <t>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t>
  </si>
  <si>
    <t>22834292600; 57216613494; 55101021800; 57202967449; 57237067600; 51461922700; 57197830774; 57189033407; 26639769300; 35333906900</t>
  </si>
  <si>
    <t>Crises conducting stakeholder salience: shifts in the evolution of private universities’ governance in Latin America</t>
  </si>
  <si>
    <t>(2021) Corporate Governance (Bingley), 21 (6), pp. 1194 - 1214, Cited 15 times.</t>
  </si>
  <si>
    <t>DOI: 10.1108/CG-09-2020-0397</t>
  </si>
  <si>
    <t>https://www.scopus.com/inward/record.uri?eid=2-s2.0-85106048684&amp;doi=10.1108%2fCG-09-2020-0397&amp;partnerID=40&amp;md5=afa782b433f0b2d24c92d2f111307751</t>
  </si>
  <si>
    <t>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t>
  </si>
  <si>
    <t>den Heijer A.C., Curvelo Magdaniel F.T.J.</t>
  </si>
  <si>
    <t>AUTHOR FULL NAMES: den Heijer, Alexandra C. (55505603900); Curvelo Magdaniel, Flavia T. J. (57200602388)</t>
  </si>
  <si>
    <t>55505603900; 57200602388</t>
  </si>
  <si>
    <t>Campus–City Relations: Past, Present, and Future</t>
  </si>
  <si>
    <t>(2018) Knowledge and Space, 12, pp. 439 - 459, Cited 22 times.</t>
  </si>
  <si>
    <t>DOI: 10.1007/978-3-319-75593-9_13</t>
  </si>
  <si>
    <t>https://www.scopus.com/inward/record.uri?eid=2-s2.0-85151531208&amp;doi=10.1007%2f978-3-319-75593-9_13&amp;partnerID=40&amp;md5=3a09c8a7a104e72a26c7233c2b86f2b3</t>
  </si>
  <si>
    <t>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t>
  </si>
  <si>
    <t>DOCUMENT TYPE: Book chapter</t>
  </si>
  <si>
    <t>Sun Q., Zhang L.J.</t>
  </si>
  <si>
    <t>AUTHOR FULL NAMES: Sun, Qiang (57194405834); Zhang, Lawrence Jun (37086711000)</t>
  </si>
  <si>
    <t>57194405834; 37086711000</t>
  </si>
  <si>
    <t>A Sociocultural Perspective on English-as-a-Foreign-Language (EFL) Teachers’ Cognitions About Form-Focused Instruction</t>
  </si>
  <si>
    <t>(2021) Frontiers in Psychology, 12, art. no. 593172, Cited 23 times.</t>
  </si>
  <si>
    <t>DOI: 10.3389/fpsyg.2021.593172</t>
  </si>
  <si>
    <t>https://www.scopus.com/inward/record.uri?eid=2-s2.0-85104196487&amp;doi=10.3389%2ffpsyg.2021.593172&amp;partnerID=40&amp;md5=5c9ccd3e3fbade4245403a76d9fa1cc7</t>
  </si>
  <si>
    <t>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t>
  </si>
  <si>
    <t>Holmes L.</t>
  </si>
  <si>
    <t>AUTHOR FULL NAMES: Holmes, Leonard (7202945447)</t>
  </si>
  <si>
    <t>Competing perspectives on graduate employability: Possession, position or process?</t>
  </si>
  <si>
    <t>(2013) Studies in Higher Education, 38 (4), pp. 538 - 554, Cited 327 times.</t>
  </si>
  <si>
    <t>DOI: 10.1080/03075079.2011.587140</t>
  </si>
  <si>
    <t>https://www.scopus.com/inward/record.uri?eid=2-s2.0-84886952321&amp;doi=10.1080%2f03075079.2011.587140&amp;partnerID=40&amp;md5=a10dad4e4d8b73dbc9d7d755b400a987</t>
  </si>
  <si>
    <t>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t>
  </si>
  <si>
    <t>Vargas V.R., Lawthom R., Prowse A., Randles S., Tzoulas K.</t>
  </si>
  <si>
    <t>AUTHOR FULL NAMES: Vargas, Valeria Ruiz (57200134873); Lawthom, Rebecca (8290121800); Prowse, Alicia (6603419141); Randles, Sally (23393791300); Tzoulas, Konstantinos (16320021700)</t>
  </si>
  <si>
    <t>57200134873; 8290121800; 6603419141; 23393791300; 16320021700</t>
  </si>
  <si>
    <t>Sustainable development stakeholder networks for organisational change in higher education institutions: A case study from the UK</t>
  </si>
  <si>
    <t>(2019) Journal of Cleaner Production, 208, pp. 470 - 478, Cited 50 times.</t>
  </si>
  <si>
    <t>DOI: 10.1016/j.jclepro.2018.10.078</t>
  </si>
  <si>
    <t>https://www.scopus.com/inward/record.uri?eid=2-s2.0-85056151979&amp;doi=10.1016%2fj.jclepro.2018.10.078&amp;partnerID=40&amp;md5=86e2cb9d737e3d9a8481fe7bd52aa0a8</t>
  </si>
  <si>
    <t>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t>
  </si>
  <si>
    <t>Farnell T., Kovač V.</t>
  </si>
  <si>
    <t>AUTHOR FULL NAMES: Farnell, Thomas (33467481700); Kovač, Vesna (7005444718)</t>
  </si>
  <si>
    <t>33467481700; 7005444718</t>
  </si>
  <si>
    <t>Removing inequities in higher education: Towards a Croatian policy for widening participation [Uklanjanje nepravednosti u visokom obrazovanju: Prema politici »proširivanja sudjelovanja« u hrvatskoj]</t>
  </si>
  <si>
    <t>(2010) Revija Za Socijalnu Politiku, 17 (2), pp. 257 - 275, Cited 6 times.</t>
  </si>
  <si>
    <t>DOI: 10.3935/rsp.v17i2.916</t>
  </si>
  <si>
    <t>https://www.scopus.com/inward/record.uri?eid=2-s2.0-78049526231&amp;doi=10.3935%2frsp.v17i2.916&amp;partnerID=40&amp;md5=3e672001479e98a2bc400252618c33af</t>
  </si>
  <si>
    <t>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t>
  </si>
  <si>
    <t>Mayhew M.J., Simonoff J.S., Baumol W.J., Wiesenfeld B.M., Klein M.W.</t>
  </si>
  <si>
    <t>AUTHOR FULL NAMES: Mayhew, Matthew J. (8606144100); Simonoff, Jeffrey S. (6603841077); Baumol, William J. (7004870547); Wiesenfeld, Batia M. (6603613122); Klein, Michael W. (57212700226)</t>
  </si>
  <si>
    <t>8606144100; 6603841077; 7004870547; 6603613122; 57212700226</t>
  </si>
  <si>
    <t>Exploring Innovative Entrepreneurship and Its Ties to Higher Educational Experiences</t>
  </si>
  <si>
    <t>(2012) Research in Higher Education, 53 (8), pp. 831 - 859, Cited 71 times.</t>
  </si>
  <si>
    <t>DOI: 10.1007/s11162-012-9258-3</t>
  </si>
  <si>
    <t>https://www.scopus.com/inward/record.uri?eid=2-s2.0-84867864637&amp;doi=10.1007%2fs11162-012-9258-3&amp;partnerID=40&amp;md5=0d1d59c9b4633c8ec1710899ef550e52</t>
  </si>
  <si>
    <t>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t>
  </si>
  <si>
    <t>Crowley B.</t>
  </si>
  <si>
    <t>AUTHOR FULL NAMES: Crowley, Bill (7005784600)</t>
  </si>
  <si>
    <t>Tacit knowledge, tacit ignorance, and the future of academic librarianship</t>
  </si>
  <si>
    <t>(2001) College and Research Libraries, 62 (6), pp. 565 - 584, Cited 20 times.</t>
  </si>
  <si>
    <t>DOI: 10.5860/crl.62.6.565</t>
  </si>
  <si>
    <t>https://www.scopus.com/inward/record.uri?eid=2-s2.0-0035540962&amp;doi=10.5860%2fcrl.62.6.565&amp;partnerID=40&amp;md5=e62deaf078633aa2be27107e65afad96</t>
  </si>
  <si>
    <t>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t>
  </si>
  <si>
    <t>DOCUMENT TYPE: Review</t>
  </si>
  <si>
    <t>Lemaitre M.J.</t>
  </si>
  <si>
    <t>AUTHOR FULL NAMES: Lemaitre, Maria Jose (56473441500)</t>
  </si>
  <si>
    <t>Development of external quality assurance schemes: An answer to the challenges of higher education evolution</t>
  </si>
  <si>
    <t>(2004) Quality in Higher Education, 10 (2), pp. 89 - 99, Cited 21 times.</t>
  </si>
  <si>
    <t>DOI: 10.1080/1353832042000230581</t>
  </si>
  <si>
    <t>https://www.scopus.com/inward/record.uri?eid=2-s2.0-29244481221&amp;doi=10.1080%2f1353832042000230581&amp;partnerID=40&amp;md5=d9943af0a3f3eeee230ecd3b02d79180</t>
  </si>
  <si>
    <t>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t>
  </si>
  <si>
    <t>Sandhya S., Koppad S.H., Anupama Kumar S., Dharani A., Uma B.V., Subramanya K.N.</t>
  </si>
  <si>
    <t>AUTHOR FULL NAMES: Sandhya, S. (57191854773); Koppad, Shaila H. (57191618577); Anupama Kumar, S. (57191624773); Dharani, Andhe (54383109800); Uma, B.V. (55130921800); Subramanya, K.N. (35753798900)</t>
  </si>
  <si>
    <t>57191854773; 57191618577; 57191624773; 54383109800; 55130921800; 35753798900</t>
  </si>
  <si>
    <t>Adoption of google forms for enhancing collaborative stakeholder engagement in higher education</t>
  </si>
  <si>
    <t>(2020) Journal of Engineering Education Transformations, 33 (Special Issue), pp. 283 - 289, Cited 9 times.</t>
  </si>
  <si>
    <t>DOI: 10.16920/jeet/2020/v33i0/150161</t>
  </si>
  <si>
    <t>https://www.scopus.com/inward/record.uri?eid=2-s2.0-85089035609&amp;doi=10.16920%2fjeet%2f2020%2fv33i0%2f150161&amp;partnerID=40&amp;md5=78cc6e8841f45f96782d99e6cdd036f5</t>
  </si>
  <si>
    <t>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t>
  </si>
  <si>
    <t>Matthews L.R., Pockett R.B., Nisbet G., Thistlethwaite J.E., Dunston R., Lee A., White J.F.</t>
  </si>
  <si>
    <t>AUTHOR FULL NAMES: Matthews, Lynda R. (7202488718); Pockett, Rosalie B. (6507352352); Nisbet, Gillian (23478363600); Thistlethwaite, Jill E. (7004520099); Dunston, Roger (24484733700); Lee, Alison (35324749100); White, Jill F. (7405245698)</t>
  </si>
  <si>
    <t>7202488718; 6507352352; 23478363600; 7004520099; 24484733700; 35324749100; 7405245698</t>
  </si>
  <si>
    <t>Building capacity in Australian interprofessional health education: Perspectives from key health and higher education stakeholders</t>
  </si>
  <si>
    <t>(2011) Australian Health Review, 35 (2), pp. 136 - 140, Cited 16 times.</t>
  </si>
  <si>
    <t>DOI: 10.1071/AH10886</t>
  </si>
  <si>
    <t>https://www.scopus.com/inward/record.uri?eid=2-s2.0-79957635644&amp;doi=10.1071%2fAH10886&amp;partnerID=40&amp;md5=f67ad56a180463b1473da866be29f54f</t>
  </si>
  <si>
    <t>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t>
  </si>
  <si>
    <t>Panday R., Purba J.T.</t>
  </si>
  <si>
    <t>AUTHOR FULL NAMES: Panday, Rorim (56237009400); Purba, John Tampil (56669627400)</t>
  </si>
  <si>
    <t>56237009400; 56669627400</t>
  </si>
  <si>
    <t>Lecturers and students technology readiness in implementing services delivery of academic information system in higher education institution: A case study</t>
  </si>
  <si>
    <t>(2015) Communications in Computer and Information Science, 516, pp. 539 - 550, Cited 13 times.</t>
  </si>
  <si>
    <t>DOI: 10.1007/978-3-662-46742-8_49</t>
  </si>
  <si>
    <t>https://www.scopus.com/inward/record.uri?eid=2-s2.0-84930457328&amp;doi=10.1007%2f978-3-662-46742-8_49&amp;partnerID=40&amp;md5=1f8b9d3325d334d5814910ebe3baa8e7</t>
  </si>
  <si>
    <t>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t>
  </si>
  <si>
    <t>DOCUMENT TYPE: Conference paper</t>
  </si>
  <si>
    <t>Franco D., Macke J., Cotton D., Paço A., Segers J.-P., Franco L.</t>
  </si>
  <si>
    <t>AUTHOR FULL NAMES: Franco, Dirk (57191108111); Macke, Janaina (24768111200); Cotton, Debby (35323974400); Paço, Arminda (57870437600); Segers, Jean-Pierre (16422922700); Franco, Laura (56393935900)</t>
  </si>
  <si>
    <t>57191108111; 24768111200; 35323974400; 57870437600; 16422922700; 56393935900</t>
  </si>
  <si>
    <t>Student energy-saving in higher education tackling the challenge of decarbonisation</t>
  </si>
  <si>
    <t>(2022) International Journal of Sustainability in Higher Education, 23 (7), pp. 1648 - 1666, Cited 9 times.</t>
  </si>
  <si>
    <t>DOI: 10.1108/IJSHE-10-2021-0432</t>
  </si>
  <si>
    <t>https://www.scopus.com/inward/record.uri?eid=2-s2.0-85134613460&amp;doi=10.1108%2fIJSHE-10-2021-0432&amp;partnerID=40&amp;md5=4971192446a7816e090d6aa6defd5799</t>
  </si>
  <si>
    <t>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t>
  </si>
  <si>
    <t>Hopff B., Nijhuis S., Verhoef L.A.</t>
  </si>
  <si>
    <t>AUTHOR FULL NAMES: Hopff, Birgit (57205559623); Nijhuis, Steffen (55241293900); Verhoef, Leendert A. (7003309870)</t>
  </si>
  <si>
    <t>57205559623; 55241293900; 7003309870</t>
  </si>
  <si>
    <t>New dimensions for circularity on campus-framework for the application of circular principles in campus development</t>
  </si>
  <si>
    <t>(2019) Sustainability (Switzerland), 11 (3), art. no. 627, Cited 12 times.</t>
  </si>
  <si>
    <t>DOI: 10.3390/su11030627</t>
  </si>
  <si>
    <t>https://www.scopus.com/inward/record.uri?eid=2-s2.0-85060548418&amp;doi=10.3390%2fsu11030627&amp;partnerID=40&amp;md5=57b94c1b245da6394614a94a58baef60</t>
  </si>
  <si>
    <t>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t>
  </si>
  <si>
    <t>Rudolph J., Tan S., Tan S.</t>
  </si>
  <si>
    <t>AUTHOR FULL NAMES: Rudolph, Jürgen (57474074600); Tan, Shannon (57764872700); Tan, Samson (58199753600)</t>
  </si>
  <si>
    <t>57474074600; 57764872700; 58199753600</t>
  </si>
  <si>
    <t>War of the chatbots: Bard, Bing Chat, ChatGPT, Ernie and beyond. The new AI gold rush and its impact on higher education</t>
  </si>
  <si>
    <t>(2023) Journal of Applied Learning and Teaching, 6 (1), pp. 364 - 389, Cited 63 times.</t>
  </si>
  <si>
    <t>DOI: 10.37074/jalt.2023.6.1.23</t>
  </si>
  <si>
    <t>https://www.scopus.com/inward/record.uri?eid=2-s2.0-85162822252&amp;doi=10.37074%2fjalt.2023.6.1.23&amp;partnerID=40&amp;md5=82354b12be050b344adee3f5990fb64c</t>
  </si>
  <si>
    <t>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t>
  </si>
  <si>
    <t>Stankevičienė J., Vaiciukevičiūtė A.</t>
  </si>
  <si>
    <t>AUTHOR FULL NAMES: Stankevičienė, Jelena (55632120400); Vaiciukevičiūtė, Agnė (36538267300)</t>
  </si>
  <si>
    <t>55632120400; 36538267300</t>
  </si>
  <si>
    <t>Value creation for stakeholders in higher education management</t>
  </si>
  <si>
    <t>(2016) E a M: Ekonomie a Management, 19 (1), pp. 17 - 32, Cited 9 times.</t>
  </si>
  <si>
    <t>DOI: 10.15240/tul/001/2016-1-002</t>
  </si>
  <si>
    <t>https://www.scopus.com/inward/record.uri?eid=2-s2.0-85016162960&amp;doi=10.15240%2ftul%2f001%2f2016-1-002&amp;partnerID=40&amp;md5=e31d56d208034b2a5f7b4e058ada676b</t>
  </si>
  <si>
    <t>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t>
  </si>
  <si>
    <t>Chan C.</t>
  </si>
  <si>
    <t>AUTHOR FULL NAMES: Chan, Christopher (35219563200)</t>
  </si>
  <si>
    <t>Institutional assessment of student information literacy ability: A case study</t>
  </si>
  <si>
    <t>(2016) Communications in Information Literacy, 10 (1), pp. 50 - 61, Cited 11 times.</t>
  </si>
  <si>
    <t>DOI: 10.15760/comminfolit.2016.10.1.14</t>
  </si>
  <si>
    <t>https://www.scopus.com/inward/record.uri?eid=2-s2.0-84973316249&amp;doi=10.15760%2fcomminfolit.2016.10.1.14&amp;partnerID=40&amp;md5=6c40b32a6336bb4281083812e7a0c0af</t>
  </si>
  <si>
    <t>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t>
  </si>
  <si>
    <t>Lawlis T.R., Anson J., Greenfield D.</t>
  </si>
  <si>
    <t>AUTHOR FULL NAMES: Lawlis, Tanya Rechael (55846455700); Anson, Judith (7006045016); Greenfield, David (14825055700)</t>
  </si>
  <si>
    <t>55846455700; 7006045016; 14825055700</t>
  </si>
  <si>
    <t>Barriers and enablers that influence sustainable interprofessional education: A literature review</t>
  </si>
  <si>
    <t>(2014) Journal of Interprofessional Care, 28 (4), pp. 305 - 310, Cited 176 times.</t>
  </si>
  <si>
    <t>DOI: 10.3109/13561820.2014.895977</t>
  </si>
  <si>
    <t>https://www.scopus.com/inward/record.uri?eid=2-s2.0-84902280144&amp;doi=10.3109%2f13561820.2014.895977&amp;partnerID=40&amp;md5=8924ff1c2c2544bc0c3c3ac516d24bdd</t>
  </si>
  <si>
    <t>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t>
  </si>
  <si>
    <t>Nwajiuba C.A., Igwe P.A., Akinsola-Obatolu A.D., Ituma A., Binuomote M.O.</t>
  </si>
  <si>
    <t>AUTHOR FULL NAMES: Nwajiuba, Chinyere Augusta (7801367933); Igwe, Paul Agu (57201619466); Akinsola-Obatolu, Abiola Deborah (57214221249); Ituma, Afam (12139195500); Binuomote, Michael Olayinka (57214220416)</t>
  </si>
  <si>
    <t>7801367933; 57201619466; 57214221249; 12139195500; 57214220416</t>
  </si>
  <si>
    <t>What can be done to improve higher education quality and graduate employability in Nigeria? A stakeholder approach</t>
  </si>
  <si>
    <t>(2020) Industry and Higher Education, 34 (5), pp. 358 - 367, Cited 24 times.</t>
  </si>
  <si>
    <t>DOI: 10.1177/0950422219901102</t>
  </si>
  <si>
    <t>https://www.scopus.com/inward/record.uri?eid=2-s2.0-85078487909&amp;doi=10.1177%2f0950422219901102&amp;partnerID=40&amp;md5=143e0876abd993e217aaa0f1008fbe0f</t>
  </si>
  <si>
    <t>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t>
  </si>
  <si>
    <t>Toledo A.</t>
  </si>
  <si>
    <t>AUTHOR FULL NAMES: Toledo, Amalia (57205137846)</t>
  </si>
  <si>
    <t>Open access and OER in latin america: A survey of the policy landscape in chile, colombia and uruguay</t>
  </si>
  <si>
    <t>(2017) Adoption and Impact of OER in the Global South, pp. 121 - 141, Cited 6 times.</t>
  </si>
  <si>
    <t>DOI: 10.5281/zenodo.1005330</t>
  </si>
  <si>
    <t>https://www.scopus.com/inward/record.uri?eid=2-s2.0-85058730850&amp;doi=10.5281%2fzenodo.1005330&amp;partnerID=40&amp;md5=0a8c8357e551eb5b7824f08aaf6cd96c</t>
  </si>
  <si>
    <t>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t>
  </si>
  <si>
    <t>Kezar A.</t>
  </si>
  <si>
    <t>AUTHOR FULL NAMES: Kezar, Adrianna (6603555003)</t>
  </si>
  <si>
    <t>Understanding sensemaking/sensegiving in transformational change processes from the bottom up</t>
  </si>
  <si>
    <t>(2013) Higher Education, 65 (6), pp. 761 - 780, Cited 69 times.</t>
  </si>
  <si>
    <t>DOI: 10.1007/s10734-012-9575-7</t>
  </si>
  <si>
    <t>https://www.scopus.com/inward/record.uri?eid=2-s2.0-84877601416&amp;doi=10.1007%2fs10734-012-9575-7&amp;partnerID=40&amp;md5=c2d00c4b57631efe301e213b1d79c2d1</t>
  </si>
  <si>
    <t>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t>
  </si>
  <si>
    <t>Okanović A., Ješić J., Ðaković V., Vukadinović S., Panić A.A.</t>
  </si>
  <si>
    <t>AUTHOR FULL NAMES: Okanović, Andrea (57216770030); Ješić, Jelena (57219029695); Ðaković, Vladimir (35309570300); Vukadinović, Simonida (56469406400); Panić, Andrea Andrejević (54389262300)</t>
  </si>
  <si>
    <t>57216770030; 57219029695; 35309570300; 56469406400; 54389262300</t>
  </si>
  <si>
    <t>Increasing university competitiveness through assessment of green content in curriculum and eco-labeling in higher education</t>
  </si>
  <si>
    <t>(2021) Sustainability (Switzerland), 13 (2), art. no. 712, pp. 1 - 20, Cited 17 times.</t>
  </si>
  <si>
    <t>DOI: 10.3390/su13020712</t>
  </si>
  <si>
    <t>https://www.scopus.com/inward/record.uri?eid=2-s2.0-85099424329&amp;doi=10.3390%2fsu13020712&amp;partnerID=40&amp;md5=ffb6da2f4d8bdc6a4e1299657a2053bd</t>
  </si>
  <si>
    <t>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t>
  </si>
  <si>
    <t>Lazić Z., Ðorđević A., Gazizulina A.</t>
  </si>
  <si>
    <t>AUTHOR FULL NAMES: Lazić, Zorica (24830912400); Ðorđević, Aleksandar (57220193005); Gazizulina, Albina (57188622302)</t>
  </si>
  <si>
    <t>24830912400; 57220193005; 57188622302</t>
  </si>
  <si>
    <t>Improvement of quality of higher education institutions as a basis for improvement of quality of life</t>
  </si>
  <si>
    <t>(2021) Sustainability (Switzerland), 13 (8), art. no. 4149, Cited 13 times.</t>
  </si>
  <si>
    <t>DOI: 10.3390/su13084149</t>
  </si>
  <si>
    <t>https://www.scopus.com/inward/record.uri?eid=2-s2.0-85105200756&amp;doi=10.3390%2fsu13084149&amp;partnerID=40&amp;md5=121b5ef7ab8b447b4af0eb3c141b69e6</t>
  </si>
  <si>
    <t>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t>
  </si>
  <si>
    <t>Staub D.</t>
  </si>
  <si>
    <t>AUTHOR FULL NAMES: Staub, Donald (57194149867)</t>
  </si>
  <si>
    <t>‘Another accreditation? what’s the point?’ effective planning and implementation for specialised accreditation</t>
  </si>
  <si>
    <t>(2019) Quality in Higher Education, 25 (2), pp. 171 - 190, Cited 8 times.</t>
  </si>
  <si>
    <t>DOI: 10.1080/13538322.2019.1634342</t>
  </si>
  <si>
    <t>https://www.scopus.com/inward/record.uri?eid=2-s2.0-85069462944&amp;doi=10.1080%2f13538322.2019.1634342&amp;partnerID=40&amp;md5=921529569ea174bb7ee1d08d6ba2cee3</t>
  </si>
  <si>
    <t>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t>
  </si>
  <si>
    <t>Gašević D., Tsai Y.-S., Drachsler H.</t>
  </si>
  <si>
    <t>AUTHOR FULL NAMES: Gašević, Dragan (8549413500); Tsai, Yi-Shan (57193766658); Drachsler, Hendrik (26326216500)</t>
  </si>
  <si>
    <t>8549413500; 57193766658; 26326216500</t>
  </si>
  <si>
    <t>Learning analytics in higher education – Stakeholders, strategy and scale</t>
  </si>
  <si>
    <t>(2022) Internet and Higher Education, 52, art. no. 100833, Cited 8 times.</t>
  </si>
  <si>
    <t>DOI: 10.1016/j.iheduc.2021.100833</t>
  </si>
  <si>
    <t>https://www.scopus.com/inward/record.uri?eid=2-s2.0-85118539615&amp;doi=10.1016%2fj.iheduc.2021.100833&amp;partnerID=40&amp;md5=1d1fbdd5017e03e6ec22ad2ce38293b5</t>
  </si>
  <si>
    <t>DOCUMENT TYPE: Editorial</t>
  </si>
  <si>
    <t>Beerkens M., Udam M.</t>
  </si>
  <si>
    <t>AUTHOR FULL NAMES: Beerkens, Maarja (36179370300); Udam, Maiki (55626157900)</t>
  </si>
  <si>
    <t>36179370300; 55626157900</t>
  </si>
  <si>
    <t>Stakeholders in Higher Education Quality Assurance: Richness in Diversity?</t>
  </si>
  <si>
    <t>(2017) Higher Education Policy, 30 (3), pp. 341 - 359, Cited 33 times.</t>
  </si>
  <si>
    <t>DOI: 10.1057/s41307-016-0032-6</t>
  </si>
  <si>
    <t>https://www.scopus.com/inward/record.uri?eid=2-s2.0-85025150262&amp;doi=10.1057%2fs41307-016-0032-6&amp;partnerID=40&amp;md5=427b03952adea51edb157ad24def17ff</t>
  </si>
  <si>
    <t>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t>
  </si>
  <si>
    <t>Tsang A.</t>
  </si>
  <si>
    <t>AUTHOR FULL NAMES: Tsang, Art (57194104747)</t>
  </si>
  <si>
    <t>Enhancing learners’ awareness of oral presentation (delivery) skills in the context of self-regulated learning</t>
  </si>
  <si>
    <t>(2020) Active Learning in Higher Education, 21 (1), pp. 39 - 50, Cited 21 times.</t>
  </si>
  <si>
    <t>DOI: 10.1177/1469787417731214</t>
  </si>
  <si>
    <t>https://www.scopus.com/inward/record.uri?eid=2-s2.0-85048222597&amp;doi=10.1177%2f1469787417731214&amp;partnerID=40&amp;md5=1519dc30aaa8bad03780e0f8e4748f02</t>
  </si>
  <si>
    <t>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t>
  </si>
  <si>
    <t>Brezavšček A., Bach M.P., Baggia A.</t>
  </si>
  <si>
    <t>AUTHOR FULL NAMES: Brezavšček, Alenka (6507397367); Bach, Mirjana Pejić (14833251000); Baggia, Alenka (56108587300)</t>
  </si>
  <si>
    <t>6507397367; 14833251000; 56108587300</t>
  </si>
  <si>
    <t>Markov Analysis of Students' Performance and Academic Progress in Higher Education</t>
  </si>
  <si>
    <t>(2017) Organizacija, 50 (2), pp. 83 - 95, Cited 15 times.</t>
  </si>
  <si>
    <t>DOI: 10.1515/orga-2017-0006</t>
  </si>
  <si>
    <t>https://www.scopus.com/inward/record.uri?eid=2-s2.0-85021124246&amp;doi=10.1515%2forga-2017-0006&amp;partnerID=40&amp;md5=6c699e5734eaacc17611514618173a82</t>
  </si>
  <si>
    <t>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t>
  </si>
  <si>
    <t>Bretag T.</t>
  </si>
  <si>
    <t>AUTHOR FULL NAMES: Bretag, Tracey (55793190008)</t>
  </si>
  <si>
    <t>A Research Agenda for Academic Integrity</t>
  </si>
  <si>
    <t>(2020) A Research Agenda for Academic Integrity, pp. 1 - 206, Cited 9 times.</t>
  </si>
  <si>
    <t>DOI: 10.4337/9781789903775</t>
  </si>
  <si>
    <t>https://www.scopus.com/inward/record.uri?eid=2-s2.0-85098261942&amp;doi=10.4337%2f9781789903775&amp;partnerID=40&amp;md5=c9fe20770b9645084c357550c8a328d2</t>
  </si>
  <si>
    <t>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t>
  </si>
  <si>
    <t>DOCUMENT TYPE: Book</t>
  </si>
  <si>
    <t>Gaughan M., Bozeman B.</t>
  </si>
  <si>
    <t>AUTHOR FULL NAMES: Gaughan, Monica (6603694136); Bozeman, Barry (7003367120)</t>
  </si>
  <si>
    <t>6603694136; 7003367120</t>
  </si>
  <si>
    <t>Institutionalized inequity in the USA: The case of postdoctoral researchers</t>
  </si>
  <si>
    <t>(2019) Science and Public Policy, 46 (3), pp. 358 - 368, Cited 6 times.</t>
  </si>
  <si>
    <t>DOI: 10.1093/scipol/scy063</t>
  </si>
  <si>
    <t>https://www.scopus.com/inward/record.uri?eid=2-s2.0-85072312089&amp;doi=10.1093%2fscipol%2fscy063&amp;partnerID=40&amp;md5=d87c72b80897c47a9cfff85d7fed1883</t>
  </si>
  <si>
    <t>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t>
  </si>
  <si>
    <t>Graham C.</t>
  </si>
  <si>
    <t>AUTHOR FULL NAMES: Graham, Carroll (15845569500)</t>
  </si>
  <si>
    <t>Hearing the voices of general staff: A delphi study of the contributions of general staff to student outcomes</t>
  </si>
  <si>
    <t>(2010) Journal of Higher Education Policy and Management, 32 (3), pp. 213 - 223, Cited 20 times.</t>
  </si>
  <si>
    <t>DOI: 10.1080/13600801003743315</t>
  </si>
  <si>
    <t>https://www.scopus.com/inward/record.uri?eid=2-s2.0-77952000283&amp;doi=10.1080%2f13600801003743315&amp;partnerID=40&amp;md5=d3d9a3cbbf5fc90dd463feb2f4488eeb</t>
  </si>
  <si>
    <t>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t>
  </si>
  <si>
    <t>Shpigelman C.-N., Mor S., Sachs D., Schreuer N.</t>
  </si>
  <si>
    <t>AUTHOR FULL NAMES: Shpigelman, Carmit-Noa (24075022900); Mor, Sagit (55332943600); Sachs, Dalia (7202809960); Schreuer, Naomi (14063889400)</t>
  </si>
  <si>
    <t>24075022900; 55332943600; 7202809960; 14063889400</t>
  </si>
  <si>
    <t>Supporting the development of students with disabilities in higher education: access, stigma, identity, and power</t>
  </si>
  <si>
    <t>(2022) Studies in Higher Education, 47 (9), pp. 1776 - 1791, Cited 17 times.</t>
  </si>
  <si>
    <t>DOI: 10.1080/03075079.2021.1960303</t>
  </si>
  <si>
    <t>https://www.scopus.com/inward/record.uri?eid=2-s2.0-85111668274&amp;doi=10.1080%2f03075079.2021.1960303&amp;partnerID=40&amp;md5=6a6fafc8d5cc633d87832a1af5b81307</t>
  </si>
  <si>
    <t>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t>
  </si>
  <si>
    <t>Brown S.M.</t>
  </si>
  <si>
    <t>AUTHOR FULL NAMES: Brown, Sylvia M. (57708948800)</t>
  </si>
  <si>
    <t>A systemic perspective on higher education in the United Kingdom</t>
  </si>
  <si>
    <t>(1999) Systems Research and Behavioral Science, 16 (2), pp. 157 - 169, Cited 13 times.</t>
  </si>
  <si>
    <t>DOI: 10.1002/(SICI)1099-1743(199903/04)16:2&lt;157::AID-SRES283&gt;3.0.CO;2-D</t>
  </si>
  <si>
    <t>https://www.scopus.com/inward/record.uri?eid=2-s2.0-0033096480&amp;doi=10.1002%2f%28SICI%291099-1743%28199903%2f04%2916%3a2%3c157%3a%3aAID-SRES283%3e3.0.CO%3b2-D&amp;partnerID=40&amp;md5=d43759b96a0177679d9a47aa7774172d</t>
  </si>
  <si>
    <t>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t>
  </si>
  <si>
    <t>Jing F., Chakpitak N., Goldsmith P., Sureephong P., Kunarucks T.</t>
  </si>
  <si>
    <t>AUTHOR FULL NAMES: Jing, Fu (54790956400); Chakpitak, Nopasit (6504671563); Goldsmith, Paul (54791048400); Sureephong, Pradorn (23398259500); Kunarucks, Taksina (55710707200)</t>
  </si>
  <si>
    <t>54790956400; 6504671563; 54791048400; 23398259500; 55710707200</t>
  </si>
  <si>
    <t>Creating a knowledge supply chain for e-tourism curriculum design: Integrating knowledge management and supply chain management</t>
  </si>
  <si>
    <t>(2012) International Journal of Knowledge Management, 8 (4), pp. 71 - 94, Cited 6 times.</t>
  </si>
  <si>
    <t>DOI: 10.4018/jkm.2012100104</t>
  </si>
  <si>
    <t>https://www.scopus.com/inward/record.uri?eid=2-s2.0-84877900237&amp;doi=10.4018%2fjkm.2012100104&amp;partnerID=40&amp;md5=828699f7b03485eef6040ee9cbae06fb</t>
  </si>
  <si>
    <t>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t>
  </si>
  <si>
    <t>O’Leary S.</t>
  </si>
  <si>
    <t>AUTHOR FULL NAMES: O’Leary, Simon (56875439300)</t>
  </si>
  <si>
    <t>Graduates’ experiences of, and attitudes towards, the inclusion of employability-related support in undergraduate degree programmes; trends and variations by subject discipline and gender</t>
  </si>
  <si>
    <t>(2017) Journal of Education and Work, 30 (1), pp. 84 - 105, Cited 66 times.</t>
  </si>
  <si>
    <t>DOI: 10.1080/13639080.2015.1122181</t>
  </si>
  <si>
    <t>https://www.scopus.com/inward/record.uri?eid=2-s2.0-84953211411&amp;doi=10.1080%2f13639080.2015.1122181&amp;partnerID=40&amp;md5=21e254a7664bee882f3bf7933af4ac73</t>
  </si>
  <si>
    <t>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t>
  </si>
  <si>
    <t>Aver B., Fošner A., Alfirević N.</t>
  </si>
  <si>
    <t>AUTHOR FULL NAMES: Aver, Boštjan (35490097800); Fošner, Ajda (8711468900); Alfirević, Nikša (24167859200)</t>
  </si>
  <si>
    <t>35490097800; 8711468900; 24167859200</t>
  </si>
  <si>
    <t>Higher education challenges: Developing skills to address contemporary economic and sustainability issues</t>
  </si>
  <si>
    <t>(2021) Sustainability (Switzerland), 13 (22), art. no. 12567, Cited 8 times.</t>
  </si>
  <si>
    <t>DOI: 10.3390/su132212567</t>
  </si>
  <si>
    <t>https://www.scopus.com/inward/record.uri?eid=2-s2.0-85125202289&amp;doi=10.3390%2fsu132212567&amp;partnerID=40&amp;md5=d539724e543280fdac8cb58dbab6ade2</t>
  </si>
  <si>
    <t>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t>
  </si>
  <si>
    <t>Paucar-Caceres A., Cavalcanti-Bandos M.F., Quispe-Prieto S.C., Huerta-Tantalean L.N., Werner-Masters K.</t>
  </si>
  <si>
    <t>AUTHOR FULL NAMES: Paucar-Caceres, Alberto (6506260181); Cavalcanti-Bandos, Melissa Franchini (57222168464); Quispe-Prieto, Silvia Cristina (58667556600); Huerta-Tantalean, Lucero Nicole (57274853300); Werner-Masters, Katarzyna (57193098413)</t>
  </si>
  <si>
    <t>6506260181; 57222168464; 58667556600; 57274853300; 57193098413</t>
  </si>
  <si>
    <t>Using soft systems methodology to align community projects with sustainability development in higher education stakeholders' networks in a Brazilian university</t>
  </si>
  <si>
    <t>(2022) Systems Research and Behavioral Science, 39 (4), pp. 750 - 764, Cited 6 times.</t>
  </si>
  <si>
    <t>DOI: 10.1002/sres.2818</t>
  </si>
  <si>
    <t>https://www.scopus.com/inward/record.uri?eid=2-s2.0-85115863756&amp;doi=10.1002%2fsres.2818&amp;partnerID=40&amp;md5=78f0d3b8db29b66690c097ac9380d3b4</t>
  </si>
  <si>
    <t>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t>
  </si>
  <si>
    <t>Maxey D., Kezar A.</t>
  </si>
  <si>
    <t>AUTHOR FULL NAMES: Maxey, Daniel (55943083100); Kezar, Adrianna (6603555003)</t>
  </si>
  <si>
    <t>55943083100; 6603555003</t>
  </si>
  <si>
    <t>Revealing opportunities and obstacles for changing non-tenure-track faculty practices: An examination of stakeholders’ awareness of institutional contradictions</t>
  </si>
  <si>
    <t>(2015) Journal of Higher Education, 86 (4), pp. 564 - 594, Cited 25 times.</t>
  </si>
  <si>
    <t>DOI: 10.1353/jhe.2015.0022</t>
  </si>
  <si>
    <t>https://www.scopus.com/inward/record.uri?eid=2-s2.0-84931843829&amp;doi=10.1353%2fjhe.2015.0022&amp;partnerID=40&amp;md5=e5a90c8f3fcdb79a55ed13d7a8d5a540</t>
  </si>
  <si>
    <t>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t>
  </si>
  <si>
    <t>Abbas J.</t>
  </si>
  <si>
    <t>AUTHOR FULL NAMES: Abbas, Jawad (57206897602)</t>
  </si>
  <si>
    <t>HEISQUAL: A modern approach to measure service quality in higher education institutions</t>
  </si>
  <si>
    <t>(2020) Studies in Educational Evaluation, 67, art. no. 100933, Cited 54 times.</t>
  </si>
  <si>
    <t>DOI: 10.1016/j.stueduc.2020.100933</t>
  </si>
  <si>
    <t>https://www.scopus.com/inward/record.uri?eid=2-s2.0-85091955767&amp;doi=10.1016%2fj.stueduc.2020.100933&amp;partnerID=40&amp;md5=5eb588eba36227b77f3e10a9819251d2</t>
  </si>
  <si>
    <t>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t>
  </si>
  <si>
    <t>Žižek S.S., Mulej M., Treven S., Vaner M.</t>
  </si>
  <si>
    <t>AUTHOR FULL NAMES: Žižek, Simona Šarotar (55613314100); Mulej, Matjaž (6602729400); Treven, Sonja (56035079700); Vaner, Martina (56246924700)</t>
  </si>
  <si>
    <t>55613314100; 6602729400; 56035079700; 56246924700</t>
  </si>
  <si>
    <t>Well-being of all stakeholders in higher education - From knowledge management to knowledge-cum-values management</t>
  </si>
  <si>
    <t>(2014) International Journal of Management in Education, 8 (3), pp. 225 - 243, Cited 8 times.</t>
  </si>
  <si>
    <t>DOI: 10.1504/IJMIE.2014.062958</t>
  </si>
  <si>
    <t>https://www.scopus.com/inward/record.uri?eid=2-s2.0-84903762192&amp;doi=10.1504%2fIJMIE.2014.062958&amp;partnerID=40&amp;md5=b96fbc34b074eab5dab30e556cac5d97</t>
  </si>
  <si>
    <t>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t>
  </si>
  <si>
    <t>Charles L.H.</t>
  </si>
  <si>
    <t>AUTHOR FULL NAMES: Charles, Leslin H. (56697978400)</t>
  </si>
  <si>
    <t>Using an information literacy curriculum map as a means of communication and accountability for stakeholders in higher education</t>
  </si>
  <si>
    <t>(2015) Journal of Information Literacy, 9 (1), pp. 47 - 61, Cited 12 times.</t>
  </si>
  <si>
    <t>DOI: 10.11645/9.1.1959</t>
  </si>
  <si>
    <t>https://www.scopus.com/inward/record.uri?eid=2-s2.0-84932635955&amp;doi=10.11645%2f9.1.1959&amp;partnerID=40&amp;md5=17afc64a37457b6e014594c1dad78d8e</t>
  </si>
  <si>
    <t>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t>
  </si>
  <si>
    <t>Nichols M.</t>
  </si>
  <si>
    <t>AUTHOR FULL NAMES: Nichols, Mark (7202674246)</t>
  </si>
  <si>
    <t>Transforming universities with digital distance education: The future of formal learning</t>
  </si>
  <si>
    <t>(2020) Transforming Universities with Digital Distance Education: The Future of Formal Learning, pp. 1 - 176, Cited 7 times.</t>
  </si>
  <si>
    <t>DOI: 10.4324/9780429463952</t>
  </si>
  <si>
    <t>https://www.scopus.com/inward/record.uri?eid=2-s2.0-85118391750&amp;doi=10.4324%2f9780429463952&amp;partnerID=40&amp;md5=85f439d354764cbc6d290b33c92d722b</t>
  </si>
  <si>
    <t>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t>
  </si>
  <si>
    <t>Zwane Z.P., Mtshali N.G.</t>
  </si>
  <si>
    <t>AUTHOR FULL NAMES: Zwane, Zanele P. (57215138998); Mtshali, Ntombifikile G. (56043766200)</t>
  </si>
  <si>
    <t>57215138998; 56043766200</t>
  </si>
  <si>
    <t>Positioning public nursing colleges in South African higher education: Stakeholders’ perspectives</t>
  </si>
  <si>
    <t>(2019) Curationis, 42 (1), art. no. a1885, Cited 8 times.</t>
  </si>
  <si>
    <t>DOI: 10.4102/curationis.v42i1.1885</t>
  </si>
  <si>
    <t>https://www.scopus.com/inward/record.uri?eid=2-s2.0-85067459480&amp;doi=10.4102%2fcurationis.v42i1.1885&amp;partnerID=40&amp;md5=f9d7dcd83f4b4d15980190116d4d97e6</t>
  </si>
  <si>
    <t>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t>
  </si>
  <si>
    <t>Kabanbayeva G., Gureva M., Bielik P., Ostasz G.</t>
  </si>
  <si>
    <t>AUTHOR FULL NAMES: Kabanbayeva, Gulbakyt (56106212400); Gureva, Maria (57190414129); Bielik, Peter (25624604000); Ostasz, Grzegorz (56644715400)</t>
  </si>
  <si>
    <t>56106212400; 57190414129; 25624604000; 56644715400</t>
  </si>
  <si>
    <t>Academic mobility and financial stability: A case of Erasmus student exchange program</t>
  </si>
  <si>
    <t>(2019) Journal of International Studies, 12 (1), pp. 324 - 337, Cited 9 times.</t>
  </si>
  <si>
    <t>DOI: 10.14254/2071-8330.2019/12-1/22</t>
  </si>
  <si>
    <t>https://www.scopus.com/inward/record.uri?eid=2-s2.0-85064548507&amp;doi=10.14254%2f2071-8330.2019%2f12-1%2f22&amp;partnerID=40&amp;md5=90397537c57511b230853988223ac4b7</t>
  </si>
  <si>
    <t>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t>
  </si>
  <si>
    <t>Nandy M., Lodh S., Tang A.</t>
  </si>
  <si>
    <t>AUTHOR FULL NAMES: Nandy, Monomita (55427817600); Lodh, Suman (55428980800); Tang, Audrey (57219204274)</t>
  </si>
  <si>
    <t>55427817600; 55428980800; 57219204274</t>
  </si>
  <si>
    <t>Lessons from Covid-19 and a resilience model for higher education</t>
  </si>
  <si>
    <t>(2021) Industry and Higher Education, 35 (1), pp. 3 - 9, Cited 32 times.</t>
  </si>
  <si>
    <t>DOI: 10.1177/0950422220962696</t>
  </si>
  <si>
    <t>https://www.scopus.com/inward/record.uri?eid=2-s2.0-85091684573&amp;doi=10.1177%2f0950422220962696&amp;partnerID=40&amp;md5=d7f9b5522aafd876345bd9518ccb068f</t>
  </si>
  <si>
    <t>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t>
  </si>
  <si>
    <t>Fish A.</t>
  </si>
  <si>
    <t>AUTHOR FULL NAMES: Fish, Alan (56219120200)</t>
  </si>
  <si>
    <t>Reshaping the undergraduate business curriculum and scholarship experiences in Australia to support whole-person outcomes</t>
  </si>
  <si>
    <t>(2013) Asian Education and Development Studies, 2 (1), pp. 53 - 69, Cited 7 times.</t>
  </si>
  <si>
    <t>DOI: 10.1108/20463161311297635</t>
  </si>
  <si>
    <t>https://www.scopus.com/inward/record.uri?eid=2-s2.0-84879293707&amp;doi=10.1108%2f20463161311297635&amp;partnerID=40&amp;md5=95c0e834b725ed3b8b70b9faa5455d29</t>
  </si>
  <si>
    <t>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t>
  </si>
  <si>
    <t>Heider J.S.</t>
  </si>
  <si>
    <t>AUTHOR FULL NAMES: Heider, Joseph S. (56747586700)</t>
  </si>
  <si>
    <t>Using Digital Learning Solutions to Address Higher Education’s Greatest Challenges</t>
  </si>
  <si>
    <t>(2015) Publishing Research Quarterly, 31 (3), pp. 183 - 189, Cited 11 times.</t>
  </si>
  <si>
    <t>DOI: 10.1007/s12109-015-9413-8</t>
  </si>
  <si>
    <t>https://www.scopus.com/inward/record.uri?eid=2-s2.0-84938303382&amp;doi=10.1007%2fs12109-015-9413-8&amp;partnerID=40&amp;md5=d4be39a14503429043e212f28a9aba3a</t>
  </si>
  <si>
    <t>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t>
  </si>
  <si>
    <t>Broad M.J., Matthews M., Shephard K.</t>
  </si>
  <si>
    <t>AUTHOR FULL NAMES: Broad, Martin John (16068210200); Matthews, Marian (36783951800); Shephard, Kerry (36935583700)</t>
  </si>
  <si>
    <t>16068210200; 36783951800; 36935583700</t>
  </si>
  <si>
    <t>Audit and control of the use of the Internet for learning and teaching: issues for stakeholders in higher education</t>
  </si>
  <si>
    <t>(2003) Managerial Auditing Journal, 18 (3), pp. 244 - 253, Cited 12 times.</t>
  </si>
  <si>
    <t>DOI: 10.1108/02686900310469907</t>
  </si>
  <si>
    <t>https://www.scopus.com/inward/record.uri?eid=2-s2.0-84986099168&amp;doi=10.1108%2f02686900310469907&amp;partnerID=40&amp;md5=5fc4032b4ac0bf598f558899235e30e7</t>
  </si>
  <si>
    <t>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t>
  </si>
  <si>
    <t>Sin C., Amaral A.</t>
  </si>
  <si>
    <t>AUTHOR FULL NAMES: Sin, Cristina (55342408500); Amaral, Alberto (7005934671)</t>
  </si>
  <si>
    <t>55342408500; 7005934671</t>
  </si>
  <si>
    <t>Academics’ and employers’ perceptions about responsibilities for employability and their initiatives towards its development</t>
  </si>
  <si>
    <t>(2017) Higher Education, 73 (1), pp. 97 - 111, Cited 55 times.</t>
  </si>
  <si>
    <t>DOI: 10.1007/s10734-016-0007-y</t>
  </si>
  <si>
    <t>https://www.scopus.com/inward/record.uri?eid=2-s2.0-84963724116&amp;doi=10.1007%2fs10734-016-0007-y&amp;partnerID=40&amp;md5=c254d5132e6d427d0ede2690a71bcbcc</t>
  </si>
  <si>
    <t>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t>
  </si>
  <si>
    <t>Volchik V., Oganesyan A., Olejarz T.</t>
  </si>
  <si>
    <t>AUTHOR FULL NAMES: Volchik, Vyacheslav (55967741800); Oganesyan, Anna (57441723800); Olejarz, Tadeusz (57201256936)</t>
  </si>
  <si>
    <t>55967741800; 57441723800; 57201256936</t>
  </si>
  <si>
    <t>Higher education as a factor of socio-economic performance and development</t>
  </si>
  <si>
    <t>(2018) Journal of International Studies, 11 (4), pp. 326 - 340, Cited 20 times.</t>
  </si>
  <si>
    <t>DOI: 10.14254/2071-8330.2018/11-4/23</t>
  </si>
  <si>
    <t>https://www.scopus.com/inward/record.uri?eid=2-s2.0-85060053553&amp;doi=10.14254%2f2071-8330.2018%2f11-4%2f23&amp;partnerID=40&amp;md5=eedb346b02f025385a028ab3a50d34ef</t>
  </si>
  <si>
    <t>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t>
  </si>
  <si>
    <t>Koksharov V.A., Sandler D.G., Kuznetsov P.D., Klyagin A.V., Leshukov O.V.</t>
  </si>
  <si>
    <t>AUTHOR FULL NAMES: Koksharov, V.A. (26530541900); Sandler, D.G. (56581474400); Kuznetsov, P.D. (57190414377); Klyagin, A.V. (57222671691); Leshukov, O.V. (57190431219)</t>
  </si>
  <si>
    <t>26530541900; 56581474400; 57190414377; 57222671691; 57190431219</t>
  </si>
  <si>
    <t>The Pandemic as a Challenge to the Development of University Networks in Russia: Differentiation or Collaboration?</t>
  </si>
  <si>
    <t>(2021) Voprosy Obrazovaniya / Educational Studies Moscow, 2021 (1), pp. 52 - 73, Cited 8 times.</t>
  </si>
  <si>
    <t>DOI: 10.17323/1814-9545-2021-1-52-73</t>
  </si>
  <si>
    <t>https://www.scopus.com/inward/record.uri?eid=2-s2.0-85103706526&amp;doi=10.17323%2f1814-9545-2021-1-52-73&amp;partnerID=40&amp;md5=d23660a10d5513803532a2591ce84558</t>
  </si>
  <si>
    <t>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t>
  </si>
  <si>
    <t>Watty K.</t>
  </si>
  <si>
    <t>AUTHOR FULL NAMES: Watty, Kim (16235144400)</t>
  </si>
  <si>
    <t>Quality in accounting education and low english standards among overseas students: Is there a link?</t>
  </si>
  <si>
    <t>(2007) People and Place, 15 (1), pp. 22 - 29, Cited 37 times.</t>
  </si>
  <si>
    <t>https://www.scopus.com/inward/record.uri?eid=2-s2.0-34247254795&amp;partnerID=40&amp;md5=146fbf5bdfde0d00cbab5c82ca011c2a</t>
  </si>
  <si>
    <t>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t>
  </si>
  <si>
    <t>Arzola R.</t>
  </si>
  <si>
    <t>AUTHOR FULL NAMES: Arzola, Rebecca (57193631238)</t>
  </si>
  <si>
    <t>Collaboration between the library and Office of Student Disability Services: Document accessibility in higher education</t>
  </si>
  <si>
    <t>(2016) Digital Library Perspectives, 32 (2), pp. 117 - 126, Cited 11 times.</t>
  </si>
  <si>
    <t>DOI: 10.1108/DLP-09-2015-0016</t>
  </si>
  <si>
    <t>https://www.scopus.com/inward/record.uri?eid=2-s2.0-85015292274&amp;doi=10.1108%2fDLP-09-2015-0016&amp;partnerID=40&amp;md5=ba276221f36c08b1e2c508161784842b</t>
  </si>
  <si>
    <t>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t>
  </si>
  <si>
    <t>Alakaleek W.</t>
  </si>
  <si>
    <t>AUTHOR FULL NAMES: Alakaleek, Wejdan (57194719620)</t>
  </si>
  <si>
    <t>The status of entrepreneurship education in Jordanian universities</t>
  </si>
  <si>
    <t>(2019) Education and Training, 61 (2), pp. 169 - 186, Cited 13 times.</t>
  </si>
  <si>
    <t>DOI: 10.1108/ET-03-2018-0082</t>
  </si>
  <si>
    <t>https://www.scopus.com/inward/record.uri?eid=2-s2.0-85062023226&amp;doi=10.1108%2fET-03-2018-0082&amp;partnerID=40&amp;md5=c17bc132c66b020a907067bc89e96328</t>
  </si>
  <si>
    <t>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t>
  </si>
  <si>
    <t>Anthym M., Tuitt F.</t>
  </si>
  <si>
    <t>AUTHOR FULL NAMES: Anthym, Myntha (57202680898); Tuitt, Franklin (36959776200)</t>
  </si>
  <si>
    <t>57202680898; 36959776200</t>
  </si>
  <si>
    <t>When the levees break: the cost of vicarious trauma, microaggressions and emotional labor for Black administrators and faculty engaging in race work at traditionally White institutions</t>
  </si>
  <si>
    <t>(2019) International Journal of Qualitative Studies in Education, 32 (9), pp. 1072 - 1093, Cited 21 times.</t>
  </si>
  <si>
    <t>DOI: 10.1080/09518398.2019.1645907</t>
  </si>
  <si>
    <t>https://www.scopus.com/inward/record.uri?eid=2-s2.0-85073216539&amp;doi=10.1080%2f09518398.2019.1645907&amp;partnerID=40&amp;md5=63b98cffcdb0de6ad2231351df40888c</t>
  </si>
  <si>
    <t>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t>
  </si>
  <si>
    <t>Lindsay A.</t>
  </si>
  <si>
    <t>AUTHOR FULL NAMES: Lindsay, Alan (16453733000)</t>
  </si>
  <si>
    <t>Concepts of Quality in Higher Education</t>
  </si>
  <si>
    <t>(1992) Journal of Tertiary Education Administration, 14 (2), pp. 153 - 163, Cited 17 times.</t>
  </si>
  <si>
    <t>DOI: 10.1080/1036970920140203</t>
  </si>
  <si>
    <t>https://www.scopus.com/inward/record.uri?eid=2-s2.0-0012729517&amp;doi=10.1080%2f1036970920140203&amp;partnerID=40&amp;md5=86242b2c44394897f342c551cc1c9134</t>
  </si>
  <si>
    <t>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t>
  </si>
  <si>
    <t>Steghöfer J.-P., Burden H., Hebig R., Calikli G., Feldt R., Hammouda I., Horkoff J., Knauss E., Liebel G.</t>
  </si>
  <si>
    <t>AUTHOR FULL NAMES: Steghöfer, Jan-Philipp (25641778800); Burden, Håkan (54952795300); Hebig, Regina (35147919400); Calikli, Gul (35298437800); Feldt, Robert (24476388300); Hammouda, Imed (6508227814); Horkoff, Jennifer (9042245700); Knauss, Eric (24829443700); Liebel, Grischa (55948351800)</t>
  </si>
  <si>
    <t>25641778800; 54952795300; 35147919400; 35298437800; 24476388300; 6508227814; 9042245700; 24829443700; 55948351800</t>
  </si>
  <si>
    <t>Involving external stakeholders in project courses</t>
  </si>
  <si>
    <t>(2018) ACM Transactions on Computing Education, 18 (2), art. no. 8, Cited 14 times.</t>
  </si>
  <si>
    <t>DOI: 10.1145/3152098</t>
  </si>
  <si>
    <t>https://www.scopus.com/inward/record.uri?eid=2-s2.0-85064555163&amp;doi=10.1145%2f3152098&amp;partnerID=40&amp;md5=c7d1f4cf29d088ee2515366f08ed81b2</t>
  </si>
  <si>
    <t>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t>
  </si>
  <si>
    <t>Murray A.L., Ireland A.P.</t>
  </si>
  <si>
    <t>AUTHOR FULL NAMES: Murray, Adam L. (15758020000); Ireland, Ashley P. (36447400800)</t>
  </si>
  <si>
    <t>15758020000; 36447400800</t>
  </si>
  <si>
    <t>Communicating Library Impact on Retention: A Framework for Developing Reciprocal Value Propositions</t>
  </si>
  <si>
    <t>(2017) Journal of Library Administration, 57 (3), pp. 311 - 326, Cited 10 times.</t>
  </si>
  <si>
    <t>DOI: 10.1080/01930826.2016.1243425</t>
  </si>
  <si>
    <t>https://www.scopus.com/inward/record.uri?eid=2-s2.0-84995407512&amp;doi=10.1080%2f01930826.2016.1243425&amp;partnerID=40&amp;md5=b5df268445116d9b7de49b67488ae355</t>
  </si>
  <si>
    <t>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t>
  </si>
  <si>
    <t>Smith A.R.</t>
  </si>
  <si>
    <t>AUTHOR FULL NAMES: Smith, Arthur Richardson (57193705397)</t>
  </si>
  <si>
    <t>Ensuring quality: The faculty role in online higher education</t>
  </si>
  <si>
    <t>(2016) Handbook of Research on Building, Growing, and Sustaining Quality E-Learning Programs, pp. 210 - 231, Cited 27 times.</t>
  </si>
  <si>
    <t>DOI: 10.4018/978-1-5225-0877-9.ch011</t>
  </si>
  <si>
    <t>https://www.scopus.com/inward/record.uri?eid=2-s2.0-85016029305&amp;doi=10.4018%2f978-1-5225-0877-9.ch011&amp;partnerID=40&amp;md5=71af9effd2f82c45b8075ca101499d0c</t>
  </si>
  <si>
    <t>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t>
  </si>
  <si>
    <t>Liu O.L., Bridgeman B., Adler R.M.</t>
  </si>
  <si>
    <t>AUTHOR FULL NAMES: Liu, Ou Lydia (35334732900); Bridgeman, Brent (7005526936); Adler, Rachel M. (55520916800)</t>
  </si>
  <si>
    <t>35334732900; 7005526936; 55520916800</t>
  </si>
  <si>
    <t>Measuring Learning Outcomes in Higher Education: Motivation Matters</t>
  </si>
  <si>
    <t>(2012) Educational Researcher, 41 (9), pp. 352 - 362, Cited 152 times.</t>
  </si>
  <si>
    <t>DOI: 10.3102/0013189X12459679</t>
  </si>
  <si>
    <t>https://www.scopus.com/inward/record.uri?eid=2-s2.0-84870915520&amp;doi=10.3102%2f0013189X12459679&amp;partnerID=40&amp;md5=15013f015fe80a83dd915b4777d075ed</t>
  </si>
  <si>
    <t>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t>
  </si>
  <si>
    <t>Franco I., Saito O., Vaughter P., Whereat J., Kanie N., Takemoto K.</t>
  </si>
  <si>
    <t>AUTHOR FULL NAMES: Franco, I. (57192805988); Saito, O. (57990138500); Vaughter, P. (55832320700); Whereat, J. (57203926454); Kanie, N. (35234161600); Takemoto, K. (57191348260)</t>
  </si>
  <si>
    <t>57192805988; 57990138500; 55832320700; 57203926454; 35234161600; 57191348260</t>
  </si>
  <si>
    <t>Higher education for sustainable development: actioning the global goals in policy, curriculum and practice</t>
  </si>
  <si>
    <t>(2019) Sustainability Science, 14 (6), pp. 1621 - 1642, Cited 118 times.</t>
  </si>
  <si>
    <t>DOI: 10.1007/s11625-018-0628-4</t>
  </si>
  <si>
    <t>https://www.scopus.com/inward/record.uri?eid=2-s2.0-85053611788&amp;doi=10.1007%2fs11625-018-0628-4&amp;partnerID=40&amp;md5=ae3caecdaace615a18013da36bb35335</t>
  </si>
  <si>
    <t>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t>
  </si>
  <si>
    <t>Zepkea N., Leach L., Butler P.</t>
  </si>
  <si>
    <t>AUTHOR FULL NAMES: Zepkea, Nick (8320605700); Leach, Linda (8320605800); Butler, Philippa (35955716300)</t>
  </si>
  <si>
    <t>8320605700; 8320605800; 35955716300</t>
  </si>
  <si>
    <t>Non-institutional influences and student perceptions of success</t>
  </si>
  <si>
    <t>(2011) Studies in Higher Education, 36 (2), pp. 227 - 242, Cited 32 times.</t>
  </si>
  <si>
    <t>DOI: 10.1080/03075070903545074</t>
  </si>
  <si>
    <t>https://www.scopus.com/inward/record.uri?eid=2-s2.0-79952504468&amp;doi=10.1080%2f03075070903545074&amp;partnerID=40&amp;md5=a11899d8b11c61b6c3ad3828e1fe73eb</t>
  </si>
  <si>
    <t>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t>
  </si>
  <si>
    <t>Kim N., Park J., Choi J.-J.</t>
  </si>
  <si>
    <t>AUTHOR FULL NAMES: Kim, Namhyun (55311728700); Park, Joungkoo (16745387400); Choi, Jeong-Ja (56411213300)</t>
  </si>
  <si>
    <t>55311728700; 16745387400; 56411213300</t>
  </si>
  <si>
    <t>Perceptual differences in core competencies between tourism industry practitioners and students using Analytic Hierarchy Process (AHP)</t>
  </si>
  <si>
    <t>(2017) Journal of Hospitality, Leisure, Sport and Tourism Education, 20, pp. 76 - 86, Cited 41 times.</t>
  </si>
  <si>
    <t>DOI: 10.1016/j.jhlste.2017.04.003</t>
  </si>
  <si>
    <t>https://www.scopus.com/inward/record.uri?eid=2-s2.0-85017534467&amp;doi=10.1016%2fj.jhlste.2017.04.003&amp;partnerID=40&amp;md5=39ef4618616a9c45e949a8ab6ee49991</t>
  </si>
  <si>
    <t>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t>
  </si>
  <si>
    <t>Badwan K.</t>
  </si>
  <si>
    <t>AUTHOR FULL NAMES: Badwan, Khawla (57194873722)</t>
  </si>
  <si>
    <t>Agency in educational language planning: perspectives from higher education in Tunisia</t>
  </si>
  <si>
    <t>(2021) Current Issues in Language Planning, 22 (1-2), pp. 99 - 116, Cited 7 times.</t>
  </si>
  <si>
    <t>DOI: 10.1080/14664208.2019.1700056</t>
  </si>
  <si>
    <t>https://www.scopus.com/inward/record.uri?eid=2-s2.0-85076437253&amp;doi=10.1080%2f14664208.2019.1700056&amp;partnerID=40&amp;md5=96e5b58e6c1bd1b1fa4cab25e9f0a610</t>
  </si>
  <si>
    <t>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t>
  </si>
  <si>
    <t>Tran L.H.N.</t>
  </si>
  <si>
    <t>AUTHOR FULL NAMES: Tran, Le Huu Nghia (57192099731)</t>
  </si>
  <si>
    <t>Game of blames: Higher education stakeholders’ perceptions of causes of Vietnamese graduates’ skills gap</t>
  </si>
  <si>
    <t>(2018) International Journal of Educational Development, 62, pp. 302 - 312, Cited 24 times.</t>
  </si>
  <si>
    <t>DOI: 10.1016/j.ijedudev.2018.07.005</t>
  </si>
  <si>
    <t>https://www.scopus.com/inward/record.uri?eid=2-s2.0-85050297918&amp;doi=10.1016%2fj.ijedudev.2018.07.005&amp;partnerID=40&amp;md5=f0c1c67d00fe72b58e3260819c524dd2</t>
  </si>
  <si>
    <t>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t>
  </si>
  <si>
    <t>Kezar A., Maxey D.</t>
  </si>
  <si>
    <t>AUTHOR FULL NAMES: Kezar, Adrianna (6603555003); Maxey, Daniel (55943083100)</t>
  </si>
  <si>
    <t>6603555003; 55943083100</t>
  </si>
  <si>
    <t>Understanding key stakeholder belief systems or institutional logics related to non-tenure-track faculty and the changing professoriate</t>
  </si>
  <si>
    <t>(2014) Teachers College Record, 116 (10), Cited 7 times.</t>
  </si>
  <si>
    <t>https://www.scopus.com/inward/record.uri?eid=2-s2.0-85068430201&amp;partnerID=40&amp;md5=cadbdac9832d32560e0cabc7cb98268c</t>
  </si>
  <si>
    <t>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t>
  </si>
  <si>
    <t>Roohr K.C., Graf E.A., Liu O.L.</t>
  </si>
  <si>
    <t>AUTHOR FULL NAMES: Roohr, Katrina Crotts (56063752200); Graf, Edith Aurora (43461312900); Liu, Ou Lydia (35334732900)</t>
  </si>
  <si>
    <t>56063752200; 43461312900; 35334732900</t>
  </si>
  <si>
    <t>Assessing Quantitative Literacy in Higher Education: An Overview of Existing Research and Assessments With Recommendations for Next-Generation Assessment</t>
  </si>
  <si>
    <t>(2014) ETS Research Report Series, 2014 (2), pp. 1 - 26, Cited 10 times.</t>
  </si>
  <si>
    <t>DOI: 10.1002/ets2.12024</t>
  </si>
  <si>
    <t>https://www.scopus.com/inward/record.uri?eid=2-s2.0-85164484729&amp;doi=10.1002%2fets2.12024&amp;partnerID=40&amp;md5=1d22f7604d826a0f768f47a70f225af1</t>
  </si>
  <si>
    <t>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t>
  </si>
  <si>
    <t>Bervell B., Umar I.N.</t>
  </si>
  <si>
    <t>AUTHOR FULL NAMES: Bervell, Brandford (56004832100); Umar, Irfan Naufal (16231976500)</t>
  </si>
  <si>
    <t>56004832100; 16231976500</t>
  </si>
  <si>
    <t>A decade of LMS acceptance and adoption research in Sub-Sahara African higher education: A systematic review of models, methodologies, milestones and main challenges</t>
  </si>
  <si>
    <t>(2017) Eurasia Journal of Mathematics, Science and Technology Education, 13 (11), pp. 7269 - 7286, Cited 41 times.</t>
  </si>
  <si>
    <t>DOI: 10.12973/ejmste/79444</t>
  </si>
  <si>
    <t>https://www.scopus.com/inward/record.uri?eid=2-s2.0-85033784024&amp;doi=10.12973%2fejmste%2f79444&amp;partnerID=40&amp;md5=edc804d3778ffb002af23209b1d9d633</t>
  </si>
  <si>
    <t>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t>
  </si>
  <si>
    <t>Hauptman Komotar M.</t>
  </si>
  <si>
    <t>AUTHOR FULL NAMES: Hauptman Komotar, Maruša (57202385802)</t>
  </si>
  <si>
    <t>Discourses on quality and quality assurance in higher education from the perspective of global university rankings</t>
  </si>
  <si>
    <t>(2020) Quality Assurance in Education, 28 (1), pp. 78 - 88, Cited 24 times.</t>
  </si>
  <si>
    <t>DOI: 10.1108/QAE-05-2019-0055</t>
  </si>
  <si>
    <t>https://www.scopus.com/inward/record.uri?eid=2-s2.0-85078974774&amp;doi=10.1108%2fQAE-05-2019-0055&amp;partnerID=40&amp;md5=299d7e56985e871e92d0316f7f781b5e</t>
  </si>
  <si>
    <t>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t>
  </si>
  <si>
    <t>Johnes J.</t>
  </si>
  <si>
    <t>AUTHOR FULL NAMES: Johnes, Jill (14012840500)</t>
  </si>
  <si>
    <t>University rankings: What do they really show?</t>
  </si>
  <si>
    <t>(2018) Scientometrics, 115 (1), pp. 585 - 606, Cited 73 times.</t>
  </si>
  <si>
    <t>DOI: 10.1007/s11192-018-2666-1</t>
  </si>
  <si>
    <t>https://www.scopus.com/inward/record.uri?eid=2-s2.0-85041499797&amp;doi=10.1007%2fs11192-018-2666-1&amp;partnerID=40&amp;md5=838826efbea8eee11914d374eba4b672</t>
  </si>
  <si>
    <t>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t>
  </si>
  <si>
    <t>Karademir A., Yaman F., Saatçioğlu Ö.</t>
  </si>
  <si>
    <t>AUTHOR FULL NAMES: Karademir, Abdulhamit (57200720230); Yaman, Fatih (57192830669); Saatçioğlu, Özkan (57194272770)</t>
  </si>
  <si>
    <t>57200720230; 57192830669; 57194272770</t>
  </si>
  <si>
    <t>Challenges of higher education institutions against COVID-19: The case of Turkey</t>
  </si>
  <si>
    <t>(2020) Journal of Pedagogical Research, 4 (4), pp. 453 - 474, Cited 9 times.</t>
  </si>
  <si>
    <t>DOI: 10.33902/JPR.2020063574</t>
  </si>
  <si>
    <t>https://www.scopus.com/inward/record.uri?eid=2-s2.0-85130975761&amp;doi=10.33902%2fJPR.2020063574&amp;partnerID=40&amp;md5=251ff1d114a80e73dccc4c3c111f506e</t>
  </si>
  <si>
    <t>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t>
  </si>
  <si>
    <t>Falcão T.P., Mello R.F., Rodrigues R.L., Diniz J.R.B., Tsai Y.-S., Gaševic D.</t>
  </si>
  <si>
    <t>AUTHOR FULL NAMES: Falcão, Taciana Pontual (24072726000); Mello, Rafael Ferreira (56405263500); Rodrigues, Rodrigo Lins (56341147600); Diniz, Juliana Regueira Basto (57191372128); Tsai, Yi-Shan (57193766658); Gaševic, Dragan (8549413500)</t>
  </si>
  <si>
    <t>24072726000; 56405263500; 56341147600; 57191372128; 57193766658; 8549413500</t>
  </si>
  <si>
    <t>Perceptions and expectations about learning analytics from a brazilian higher education institution</t>
  </si>
  <si>
    <t>(2020) ACM International Conference Proceeding Series, pp. 240 - 249, Cited 17 times.</t>
  </si>
  <si>
    <t>DOI: 10.1145/3375462.3375478</t>
  </si>
  <si>
    <t>https://www.scopus.com/inward/record.uri?eid=2-s2.0-85082401145&amp;doi=10.1145%2f3375462.3375478&amp;partnerID=40&amp;md5=b1b8ae02d4a30a5d6d51bf116cf08c8b</t>
  </si>
  <si>
    <t>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t>
  </si>
  <si>
    <t>Dollinger M., Lodge J.</t>
  </si>
  <si>
    <t>AUTHOR FULL NAMES: Dollinger, Mollie (57201722485); Lodge, Jason (56694060500)</t>
  </si>
  <si>
    <t>57201722485; 56694060500</t>
  </si>
  <si>
    <t>Student-staff co-creation in higher education: an evidence-informed model to support future design and implementation</t>
  </si>
  <si>
    <t>(2020) Journal of Higher Education Policy and Management, 42 (5), pp. 532 - 546, Cited 41 times.</t>
  </si>
  <si>
    <t>DOI: 10.1080/1360080X.2019.1663681</t>
  </si>
  <si>
    <t>https://www.scopus.com/inward/record.uri?eid=2-s2.0-85071977892&amp;doi=10.1080%2f1360080X.2019.1663681&amp;partnerID=40&amp;md5=7f5bd3c79ca59f4dcaf804755e78a638</t>
  </si>
  <si>
    <t>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t>
  </si>
  <si>
    <t>Jones K.C.</t>
  </si>
  <si>
    <t>AUTHOR FULL NAMES: Jones, Kevin C. (57213347785)</t>
  </si>
  <si>
    <t>Understanding Transition Experiences of Combat Veterans Attending Community College</t>
  </si>
  <si>
    <t>(2017) Community College Journal of Research and Practice, 41 (2), pp. 107 - 123, Cited 10 times.</t>
  </si>
  <si>
    <t>DOI: 10.1080/10668926.2016.1163298</t>
  </si>
  <si>
    <t>https://www.scopus.com/inward/record.uri?eid=2-s2.0-84973875494&amp;doi=10.1080%2f10668926.2016.1163298&amp;partnerID=40&amp;md5=6ef9193407944aa37d1b4902b11ac53b</t>
  </si>
  <si>
    <t>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t>
  </si>
  <si>
    <t>Kaçaniku F.</t>
  </si>
  <si>
    <t>AUTHOR FULL NAMES: Kaçaniku, Fjolla (57209744775)</t>
  </si>
  <si>
    <t>Towards quality assurance and enhancement: the influence of the Bologna Process in Kosovo’s higher education</t>
  </si>
  <si>
    <t>(2020) Quality in Higher Education, 26 (1), pp. 32 - 47, Cited 12 times.</t>
  </si>
  <si>
    <t>DOI: 10.1080/13538322.2020.1737400</t>
  </si>
  <si>
    <t>https://www.scopus.com/inward/record.uri?eid=2-s2.0-85081724897&amp;doi=10.1080%2f13538322.2020.1737400&amp;partnerID=40&amp;md5=6882992faf606aad29d368fc0af60a49</t>
  </si>
  <si>
    <t>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t>
  </si>
  <si>
    <t>Shaw M.A.</t>
  </si>
  <si>
    <t>AUTHOR FULL NAMES: Shaw, Marta A. (55829846000)</t>
  </si>
  <si>
    <t>Public accountability versus academic independence: tensions of public higher education governance in Poland</t>
  </si>
  <si>
    <t>(2019) Studies in Higher Education, 44 (12), pp. 2235 - 2248, Cited 15 times.</t>
  </si>
  <si>
    <t>DOI: 10.1080/03075079.2018.1483910</t>
  </si>
  <si>
    <t>https://www.scopus.com/inward/record.uri?eid=2-s2.0-85048370800&amp;doi=10.1080%2f03075079.2018.1483910&amp;partnerID=40&amp;md5=9592e610f248888381368a4d518b0b1a</t>
  </si>
  <si>
    <t>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t>
  </si>
  <si>
    <t>Drakopoulou Dodd S., Jones P., McElwee G., Haddoud M.</t>
  </si>
  <si>
    <t>AUTHOR FULL NAMES: Drakopoulou Dodd, Sarah (14017712600); Jones, Paul (55523712300); McElwee, Gerard (11840481800); Haddoud, Mohamed (56602874200)</t>
  </si>
  <si>
    <t>14017712600; 55523712300; 11840481800; 56602874200</t>
  </si>
  <si>
    <t>The price of everything, and the value of nothing? Stories of contribution in entrepreneurship research</t>
  </si>
  <si>
    <t>(2016) Journal of Small Business and Enterprise Development, 23 (4), pp. 918 - 938, Cited 8 times.</t>
  </si>
  <si>
    <t>DOI: 10.1108/JSBED-03-2016-0049</t>
  </si>
  <si>
    <t>https://www.scopus.com/inward/record.uri?eid=2-s2.0-84994120941&amp;doi=10.1108%2fJSBED-03-2016-0049&amp;partnerID=40&amp;md5=dc2243f615b64ce7dee2c4707ae26890</t>
  </si>
  <si>
    <t>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t>
  </si>
  <si>
    <t>Tate M., Evermann J., Hope B., Barnes S.</t>
  </si>
  <si>
    <t>AUTHOR FULL NAMES: Tate, Mary (7102419445); Evermann, Joerg (8625437800); Hope, Beverley (7006670101); Barnes, Stuart (7202713947)</t>
  </si>
  <si>
    <t>7102419445; 8625437800; 7006670101; 7202713947</t>
  </si>
  <si>
    <t>Perceived service quality in a University Web portal: Revising the e-qual instrument</t>
  </si>
  <si>
    <t>(2007) Proceedings of the Annual Hawaii International Conference on System Sciences, art. no. 4076672, Cited 19 times.</t>
  </si>
  <si>
    <t>DOI: 10.1109/HICSS.2007.431</t>
  </si>
  <si>
    <t>https://www.scopus.com/inward/record.uri?eid=2-s2.0-39749139764&amp;doi=10.1109%2fHICSS.2007.431&amp;partnerID=40&amp;md5=1872b478833d78cf4f0988b905e698ad</t>
  </si>
  <si>
    <t>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t>
  </si>
  <si>
    <t>Willems J., Bateman D.</t>
  </si>
  <si>
    <t>AUTHOR FULL NAMES: Willems, Julie (36621370500); Bateman, Debra (23097256400)</t>
  </si>
  <si>
    <t>36621370500; 23097256400</t>
  </si>
  <si>
    <t>The potentials and pitfalls of social networking sites such as facebook in higher education contexts</t>
  </si>
  <si>
    <t>(2011) ASCILITE 2011 - The Australasian Society for Computers in Learning in Tertiary Education, pp. 1322 - 1324, Cited 6 times.</t>
  </si>
  <si>
    <t>https://www.scopus.com/inward/record.uri?eid=2-s2.0-84870845681&amp;partnerID=40&amp;md5=0214acfd8f817b544bd9033fcc095cb3</t>
  </si>
  <si>
    <t>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t>
  </si>
  <si>
    <t>Shuqfa Z., Harous S.</t>
  </si>
  <si>
    <t>AUTHOR FULL NAMES: Shuqfa, Zaid (57215290099); Harous, Saad (6603406309)</t>
  </si>
  <si>
    <t>57215290099; 6603406309</t>
  </si>
  <si>
    <t>Data Mining Techniques Used in Predicting Student Retention in Higher Education: A Survey</t>
  </si>
  <si>
    <t>(2019) 2019 International Conference on Electrical and Computing Technologies and Applications, ICECTA 2019, art. no. 8959789, Cited 6 times.</t>
  </si>
  <si>
    <t>DOI: 10.1109/ICECTA48151.2019.8959789</t>
  </si>
  <si>
    <t>https://www.scopus.com/inward/record.uri?eid=2-s2.0-85078937963&amp;doi=10.1109%2fICECTA48151.2019.8959789&amp;partnerID=40&amp;md5=498ca4e9783e0a862705accfaf76f0be</t>
  </si>
  <si>
    <t>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t>
  </si>
  <si>
    <t>del Rocío Bonilla M., Perea E., del Olmo J.L., Corrons A.</t>
  </si>
  <si>
    <t>AUTHOR FULL NAMES: del Rocío Bonilla, María (57210788064); Perea, Eva (57204866281); del Olmo, José Luis (57204865842); Corrons, August (57207876720)</t>
  </si>
  <si>
    <t>57210788064; 57204866281; 57204865842; 57207876720</t>
  </si>
  <si>
    <t>Insights into user engagement on social media. Case study of a higher education institution</t>
  </si>
  <si>
    <t>(2020) Journal of Marketing for Higher Education, 30 (1), pp. 145 - 160, Cited 26 times.</t>
  </si>
  <si>
    <t>DOI: 10.1080/08841241.2019.1693475</t>
  </si>
  <si>
    <t>https://www.scopus.com/inward/record.uri?eid=2-s2.0-85075373922&amp;doi=10.1080%2f08841241.2019.1693475&amp;partnerID=40&amp;md5=f489cfae67512a8fbe04f2eebee729e8</t>
  </si>
  <si>
    <t>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t>
  </si>
  <si>
    <t>Gallardo-Vázquez D., Folgado-Fernández J.A., Hipólito-Ojalvo F., Valdez-Juárez L.E.</t>
  </si>
  <si>
    <t>AUTHOR FULL NAMES: Gallardo-Vázquez, Dolores (25722541900); Folgado-Fernández, José Antonio (57190817810); Hipólito-Ojalvo, Francisco (57191441648); Valdez-Juárez, Luis Enrique (57190004091)</t>
  </si>
  <si>
    <t>25722541900; 57190817810; 57191441648; 57190004091</t>
  </si>
  <si>
    <t>Social responsibility attitudes and behaviors' influence on university students' satisfaction</t>
  </si>
  <si>
    <t>(2020) Social Sciences, 9 (2), art. no. 8, Cited 20 times.</t>
  </si>
  <si>
    <t>DOI: 10.3390/socsci9020008</t>
  </si>
  <si>
    <t>https://www.scopus.com/inward/record.uri?eid=2-s2.0-85082195729&amp;doi=10.3390%2fsocsci9020008&amp;partnerID=40&amp;md5=3e0b5f78cb07495c964fa93a6a5d3e9f</t>
  </si>
  <si>
    <t>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t>
  </si>
  <si>
    <t>Small L., Shacklock K., Marchant T.</t>
  </si>
  <si>
    <t>AUTHOR FULL NAMES: Small, Lynlea (57196344771); Shacklock, Kate (14521403200); Marchant, Teresa (35223672100)</t>
  </si>
  <si>
    <t>57196344771; 14521403200; 35223672100</t>
  </si>
  <si>
    <t>Employability: a contemporary review for higher education stakeholders</t>
  </si>
  <si>
    <t>(2018) Journal of Vocational Education and Training, 70 (1), pp. 148 - 166, Cited 90 times.</t>
  </si>
  <si>
    <t>DOI: 10.1080/13636820.2017.1394355</t>
  </si>
  <si>
    <t>https://www.scopus.com/inward/record.uri?eid=2-s2.0-85032656846&amp;doi=10.1080%2f13636820.2017.1394355&amp;partnerID=40&amp;md5=79dfc19cd295c29ab2bc780159d9829b</t>
  </si>
  <si>
    <t>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t>
  </si>
  <si>
    <t>Alhalwaki H., Hamdan A.M.M.</t>
  </si>
  <si>
    <t>AUTHOR FULL NAMES: Alhalwaki, Huda (57204966054); Hamdan, Allam Mohammed Mousa (56825295800)</t>
  </si>
  <si>
    <t>57204966054; 56825295800</t>
  </si>
  <si>
    <t>Factors affecting the implementation of internationalisation strategies in higher education institutions: Evidence from Bahrain</t>
  </si>
  <si>
    <t>(2019) International Journal of Management in Education, 13 (1), pp. 1 - 27, Cited 14 times.</t>
  </si>
  <si>
    <t>DOI: 10.1504/IJMIE.2019.096474</t>
  </si>
  <si>
    <t>https://www.scopus.com/inward/record.uri?eid=2-s2.0-85058196201&amp;doi=10.1504%2fIJMIE.2019.096474&amp;partnerID=40&amp;md5=6db45e35381887cf9296e480497da505</t>
  </si>
  <si>
    <t>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t>
  </si>
  <si>
    <t>Halonen J.S.</t>
  </si>
  <si>
    <t>AUTHOR FULL NAMES: Halonen, Jane S. (7004248190)</t>
  </si>
  <si>
    <t>Demystifying Critical Thinking</t>
  </si>
  <si>
    <t>(1995) Teaching of Psychology, 22 (1), pp. 75 - 81, Cited 92 times.</t>
  </si>
  <si>
    <t>DOI: 10.1207/s15328023top2201_23</t>
  </si>
  <si>
    <t>https://www.scopus.com/inward/record.uri?eid=2-s2.0-84965400205&amp;doi=10.1207%2fs15328023top2201_23&amp;partnerID=40&amp;md5=5274e53a2c53b9c8290dad2ab6a64299</t>
  </si>
  <si>
    <t>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t>
  </si>
  <si>
    <t>Adhikari D.R., Shrestha P.</t>
  </si>
  <si>
    <t>AUTHOR FULL NAMES: Adhikari, Dev Raj (35434591800); Shrestha, Prakash (57769491400)</t>
  </si>
  <si>
    <t>35434591800; 57769491400</t>
  </si>
  <si>
    <t>Knowledge management initiatives for achieving sustainable development goal 4.7: higher education institutions’ stakeholder perspectives</t>
  </si>
  <si>
    <t>(2023) Journal of Knowledge Management, 27 (4), pp. 1109 - 1139, Cited 10 times.</t>
  </si>
  <si>
    <t>DOI: 10.1108/JKM-03-2022-0172</t>
  </si>
  <si>
    <t>https://www.scopus.com/inward/record.uri?eid=2-s2.0-85133098898&amp;doi=10.1108%2fJKM-03-2022-0172&amp;partnerID=40&amp;md5=fddc2f3b6a5f063fcd2675ea4606e487</t>
  </si>
  <si>
    <t>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t>
  </si>
  <si>
    <t>Hussain I., Cakir O.</t>
  </si>
  <si>
    <t>AUTHOR FULL NAMES: Hussain, Irshad (7103384870); Cakir, Ozlem (55168486100)</t>
  </si>
  <si>
    <t>7103384870; 55168486100</t>
  </si>
  <si>
    <t>Blockchain technology in higher education: Prospects, issues, and challenges</t>
  </si>
  <si>
    <t>(2019) Blockchain Technology Applications in Education, pp. 97 - 112, Cited 4 times.</t>
  </si>
  <si>
    <t>DOI: 10.4018/978-1-5225-9478-9.ch005</t>
  </si>
  <si>
    <t>https://www.scopus.com/inward/record.uri?eid=2-s2.0-85136563594&amp;doi=10.4018%2f978-1-5225-9478-9.ch005&amp;partnerID=40&amp;md5=3ef9d5655543771a94870c368e4da965</t>
  </si>
  <si>
    <t>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t>
  </si>
  <si>
    <t>Sumida Huaman E., Abeita S.</t>
  </si>
  <si>
    <t>AUTHOR FULL NAMES: Sumida Huaman, Elizabeth (55173845000); Abeita, Shawn (57201188619)</t>
  </si>
  <si>
    <t>55173845000; 57201188619</t>
  </si>
  <si>
    <t>Indigenous Teachers and Learners: Higher Education and Social Justice</t>
  </si>
  <si>
    <t>(2018) Anthropology and Education Quarterly, 49 (2), pp. 201 - 209, Cited 4 times.</t>
  </si>
  <si>
    <t>DOI: 10.1111/aeq.12239</t>
  </si>
  <si>
    <t>https://www.scopus.com/inward/record.uri?eid=2-s2.0-85043686741&amp;doi=10.1111%2faeq.12239&amp;partnerID=40&amp;md5=7a2f4c7590885ab172c1c49fbf4a31b4</t>
  </si>
  <si>
    <t>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t>
  </si>
  <si>
    <t>Lei C.-U., Gonda D.E.</t>
  </si>
  <si>
    <t>AUTHOR FULL NAMES: Lei, Chi-Un (18134021100); Gonda, Donn Emmanuel (56050906500)</t>
  </si>
  <si>
    <t>18134021100; 56050906500</t>
  </si>
  <si>
    <t>Sharing experiences of teaching and learning during COVID-19: Building responsive and resilient curriculum for the next normal</t>
  </si>
  <si>
    <t>(2020) Proceedings of 2020 IEEE International Conference on Teaching, Assessment, and Learning for Engineering, TALE 2020, art. no. 9368397, pp. 251 - 257, Cited 3 times.</t>
  </si>
  <si>
    <t>DOI: 10.1109/TALE48869.2020.9368397</t>
  </si>
  <si>
    <t>https://www.scopus.com/inward/record.uri?eid=2-s2.0-85102971755&amp;doi=10.1109%2fTALE48869.2020.9368397&amp;partnerID=40&amp;md5=533d4562efc8dffe06dc771d15427a85</t>
  </si>
  <si>
    <t>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t>
  </si>
  <si>
    <t>Razak A.N.A., Noordin M.K., Khanan M.F.A.</t>
  </si>
  <si>
    <t>AUTHOR FULL NAMES: Razak, Ainull Najhwar Abdul (58034106400); Noordin, Muhammad Khair (57195109619); Khanan, Mohd Faisal Abdul (56530750700)</t>
  </si>
  <si>
    <t>58034106400; 57195109619; 56530750700</t>
  </si>
  <si>
    <t>Digital Learning in Technical and Vocational Education and Training (TVET) In Public University, Malaysia</t>
  </si>
  <si>
    <t>(2022) Journal of Technical Education and Training, 14 (3), pp. 49 - 59, Cited 2 times.</t>
  </si>
  <si>
    <t>DOI: 10.30880/jtet.2022.14.03.005</t>
  </si>
  <si>
    <t>https://www.scopus.com/inward/record.uri?eid=2-s2.0-85144949335&amp;doi=10.30880%2fjtet.2022.14.03.005&amp;partnerID=40&amp;md5=938fd9c159716ff9e4a909d73714b930</t>
  </si>
  <si>
    <t>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t>
  </si>
  <si>
    <t>Maravilla J., Catiwa J., Guariño R., Yap J.F., Pagatpatan C., Jr., Orolfo D.D., de Silos J., Leigh M.C., Babate J., Lopez V.</t>
  </si>
  <si>
    <t>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t>
  </si>
  <si>
    <t>57008289000; 57969873900; 57969167100; 57224619087; 38661873700; 57803846200; 57226026098; 16310112300; 57969399500; 53873899500</t>
  </si>
  <si>
    <t>Exploring indirect impacts of COVID-19 on local health systems from the perspectives of health workers and higher education stakeholders in the Philippines using a phenomenological approach</t>
  </si>
  <si>
    <t>(2023) The Lancet Regional Health - Western Pacific, 30, art. no. 100585, Cited 3 times.</t>
  </si>
  <si>
    <t>DOI: 10.1016/j.lanwpc.2022.100585</t>
  </si>
  <si>
    <t>https://www.scopus.com/inward/record.uri?eid=2-s2.0-85142136262&amp;doi=10.1016%2fj.lanwpc.2022.100585&amp;partnerID=40&amp;md5=092de252dd168fa519bb3d3644248083</t>
  </si>
  <si>
    <t>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t>
  </si>
  <si>
    <t>Radford J., Holdstock L.</t>
  </si>
  <si>
    <t>AUTHOR FULL NAMES: Radford, John (56908694900); Holdstock, Leonard (6602224885)</t>
  </si>
  <si>
    <t>56908694900; 6602224885</t>
  </si>
  <si>
    <t>Higher education: The views of parents of university students</t>
  </si>
  <si>
    <t>(1996) Journal of Further and Higher Education, 20 (3), pp. 81 - 93, Cited 2 times.</t>
  </si>
  <si>
    <t>DOI: 10.1080/0309877960200308</t>
  </si>
  <si>
    <t>https://www.scopus.com/inward/record.uri?eid=2-s2.0-0010816508&amp;doi=10.1080%2f0309877960200308&amp;partnerID=40&amp;md5=f1a26200d422b6dd6338b64b09317367</t>
  </si>
  <si>
    <t>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t>
  </si>
  <si>
    <t>Adarkwah M.A., Agyemang E.</t>
  </si>
  <si>
    <t>AUTHOR FULL NAMES: Adarkwah, Michael Agyemang (57219025710); Agyemang, Edna (58181344300)</t>
  </si>
  <si>
    <t>57219025710; 58181344300</t>
  </si>
  <si>
    <t>Forgotten frontline workers in higher education: Aiding Ghana in the COVID-19 recovery process</t>
  </si>
  <si>
    <t>(2022) Physics and Chemistry of the Earth, 127, art. no. 103202, Cited 3 times.</t>
  </si>
  <si>
    <t>DOI: 10.1016/j.pce.2022.103202</t>
  </si>
  <si>
    <t>https://www.scopus.com/inward/record.uri?eid=2-s2.0-85136658048&amp;doi=10.1016%2fj.pce.2022.103202&amp;partnerID=40&amp;md5=e4ed29b3a42906fe17c770da0559468f</t>
  </si>
  <si>
    <t>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t>
  </si>
  <si>
    <t>Kucherova H., Honcharenko Y., Ocheretin D., Bilska O.</t>
  </si>
  <si>
    <t>AUTHOR FULL NAMES: Kucherova, Hanna (57210337232); Honcharenko, Yuliia (57219605190); Ocheretin, Dmytro (57210598417); Bilska, Olha (57210344422)</t>
  </si>
  <si>
    <t>57210337232; 57219605190; 57210598417; 57210344422</t>
  </si>
  <si>
    <t>FUZZY LOGIC MODEL OF USABILITY OF WEBSITES OF HIGHER EDUCATION INSTITUTIONS IN THE CONTEXT OF DIGITALIZATION OF EDUCATIONAL SERVICES</t>
  </si>
  <si>
    <t>(2021) Neuro-Fuzzy Modeling Techniques in Economics, 10, pp. 119 - 135, Cited 1 times.</t>
  </si>
  <si>
    <t>DOI: 10.33111/nfmte.2021.119</t>
  </si>
  <si>
    <t>https://www.scopus.com/inward/record.uri?eid=2-s2.0-85162047302&amp;doi=10.33111%2fnfmte.2021.119&amp;partnerID=40&amp;md5=e33440677e28329a6fb08eacfd807ef7</t>
  </si>
  <si>
    <t>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t>
  </si>
  <si>
    <t>Teter W.R., Wang L.</t>
  </si>
  <si>
    <t>AUTHOR FULL NAMES: Teter, Wesley R. (57221854781); Wang, Libing (57226297230)</t>
  </si>
  <si>
    <t>57221854781; 57226297230</t>
  </si>
  <si>
    <t>Monitoring implementation of the Tokyo Convention on recognition: a multi-stakeholder approach to the internationalization of higher education in the Asia-Pacific</t>
  </si>
  <si>
    <t>(2021) International Journal of Comparative Education and Development, 23 (3), pp. 157 - 174, Cited 2 times.</t>
  </si>
  <si>
    <t>DOI: 10.1108/IJCED-10-2020-0075</t>
  </si>
  <si>
    <t>https://www.scopus.com/inward/record.uri?eid=2-s2.0-85106247126&amp;doi=10.1108%2fIJCED-10-2020-0075&amp;partnerID=40&amp;md5=7f7255d34eb4bb0d11c81d870f555e57</t>
  </si>
  <si>
    <t>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t>
  </si>
  <si>
    <t>Nagy M., Molontay R.</t>
  </si>
  <si>
    <t>AUTHOR FULL NAMES: Nagy, Marcell (57204943886); Molontay, Roland (57190565014)</t>
  </si>
  <si>
    <t>57204943886; 57190565014</t>
  </si>
  <si>
    <t>Interpretable Dropout Prediction: Towards XAI-Based Personalized Intervention</t>
  </si>
  <si>
    <t>(2023) International Journal of Artificial Intelligence in Education, Cited 2 times.</t>
  </si>
  <si>
    <t>DOI: 10.1007/s40593-023-00331-8</t>
  </si>
  <si>
    <t>https://www.scopus.com/inward/record.uri?eid=2-s2.0-85149861581&amp;doi=10.1007%2fs40593-023-00331-8&amp;partnerID=40&amp;md5=ada4ba08683ea70a932afa1cbafc486f</t>
  </si>
  <si>
    <t>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t>
  </si>
  <si>
    <t>Nae G., Nae V.</t>
  </si>
  <si>
    <t>AUTHOR FULL NAMES: Nae, Geanina (57207359255); Nae, Virgil (57207358434)</t>
  </si>
  <si>
    <t>57207359255; 57207358434</t>
  </si>
  <si>
    <t>Building the (Higher)Education Stakeholder: The Realities of Economics in Higher Education</t>
  </si>
  <si>
    <t>(2018) Cultural Psychology of Education, 7, pp. 77 - 96, Cited 4 times.</t>
  </si>
  <si>
    <t>DOI: 10.1007/978-3-319-96035-7_9</t>
  </si>
  <si>
    <t>https://www.scopus.com/inward/record.uri?eid=2-s2.0-85062447548&amp;doi=10.1007%2f978-3-319-96035-7_9&amp;partnerID=40&amp;md5=f65111a800600cfbb4b6beba28269f93</t>
  </si>
  <si>
    <t>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t>
  </si>
  <si>
    <t>Remnant J., Sang K., Myhill K., Calvard T., Chowdhry S., Richards J.</t>
  </si>
  <si>
    <t>AUTHOR FULL NAMES: Remnant, Jennifer (57210209997); Sang, Katherine (23101077900); Myhill, Katriona (57222036015); Calvard, Thomas (55556200200); Chowdhry, Sushila (57226195537); Richards, James (57193517015)</t>
  </si>
  <si>
    <t>57210209997; 23101077900; 57222036015; 55556200200; 57226195537; 57193517015</t>
  </si>
  <si>
    <t>Working it out: Will the improved management of leaky bodies in the workplace create a dialogue between medical sociology and disability studies?</t>
  </si>
  <si>
    <t>(2023) Sociology of Health and Illness, 45 (6), pp. 1276 - 1299, Cited 1 times.</t>
  </si>
  <si>
    <t>DOI: 10.1111/1467-9566.13519</t>
  </si>
  <si>
    <t>https://www.scopus.com/inward/record.uri?eid=2-s2.0-85137385450&amp;doi=10.1111%2f1467-9566.13519&amp;partnerID=40&amp;md5=bac61dfc6d7bbea99634368483bf7a55</t>
  </si>
  <si>
    <t>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t>
  </si>
  <si>
    <t>Linnes C., Ronzoni G., Agrusa J., Lema J.</t>
  </si>
  <si>
    <t>AUTHOR FULL NAMES: Linnes, Cathrine (57195364651); Ronzoni, Giulio (57200576917); Agrusa, Jerome (9250620000); Lema, Joseph (16417481500)</t>
  </si>
  <si>
    <t>57195364651; 57200576917; 9250620000; 16417481500</t>
  </si>
  <si>
    <t>Emergency Remote Education and Its Impact on Higher Education: A Temporary or Permanent Shift in Instruction?</t>
  </si>
  <si>
    <t>(2022) Education Sciences, 12 (10), art. no. 721, Cited 4 times.</t>
  </si>
  <si>
    <t>DOI: 10.3390/educsci12100721</t>
  </si>
  <si>
    <t>https://www.scopus.com/inward/record.uri?eid=2-s2.0-85140584574&amp;doi=10.3390%2feducsci12100721&amp;partnerID=40&amp;md5=f0188d2d40443f6f505b245b494cca30</t>
  </si>
  <si>
    <t>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t>
  </si>
  <si>
    <t>Narenji Thani F., Mazari E., Asadi S., Mashayekhikhi M.</t>
  </si>
  <si>
    <t>AUTHOR FULL NAMES: Narenji Thani, Fatemeh (54795766300); Mazari, Ebrahim (57245995200); Asadi, Somaye (57245789900); Mashayekhikhi, Maryam (57245683100)</t>
  </si>
  <si>
    <t>54795766300; 57245995200; 57245789900; 57245683100</t>
  </si>
  <si>
    <t>The impact of self-development on the tendency toward organizational innovation in higher education institutions with the mediating role of human resource agility</t>
  </si>
  <si>
    <t>(2022) Journal of Applied Research in Higher Education, 14 (2), pp. 852 - 873, Cited 4 times.</t>
  </si>
  <si>
    <t>DOI: 10.1108/JARHE-05-2020-0151</t>
  </si>
  <si>
    <t>https://www.scopus.com/inward/record.uri?eid=2-s2.0-85114244344&amp;doi=10.1108%2fJARHE-05-2020-0151&amp;partnerID=40&amp;md5=329f2d400df5306903813f7df74fa074</t>
  </si>
  <si>
    <t>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t>
  </si>
  <si>
    <t>Mampaey J., Brankovic J., Huisman J.</t>
  </si>
  <si>
    <t>AUTHOR FULL NAMES: Mampaey, Jelle (55631853900); Brankovic, Jelena (57194733351); Huisman, Jeroen (24176837100)</t>
  </si>
  <si>
    <t>55631853900; 57194733351; 24176837100</t>
  </si>
  <si>
    <t>Inter-institutional differences in defensive stakeholder management in higher education: the case of Serbia</t>
  </si>
  <si>
    <t>(2019) Studies in Higher Education, 44 (6), pp. 978 - 989, Cited 2 times.</t>
  </si>
  <si>
    <t>DOI: 10.1080/03075079.2017.1405253</t>
  </si>
  <si>
    <t>https://www.scopus.com/inward/record.uri?eid=2-s2.0-85035085912&amp;doi=10.1080%2f03075079.2017.1405253&amp;partnerID=40&amp;md5=6d0cbe03ec9efce491838636f50f7c6e</t>
  </si>
  <si>
    <t>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t>
  </si>
  <si>
    <t>Tacur N., Zinga D., Molnar D.</t>
  </si>
  <si>
    <t>AUTHOR FULL NAMES: Tacur, Natalie (58286083800); Zinga, Dawn (9042512000); Molnar, Danielle (13610811200)</t>
  </si>
  <si>
    <t>58286083800; 9042512000; 13610811200</t>
  </si>
  <si>
    <t>Sport, Art, or Both? Analyzing Perceptions of Competitive Dancers as Interuniversity Artists and Athletes</t>
  </si>
  <si>
    <t>(2023) International Journal of Sport and Society, 14 (2), pp. 101 - 123, Cited 0 times.</t>
  </si>
  <si>
    <t>DOI: 10.18848/2152-7857/CGP/v14i02/101-123</t>
  </si>
  <si>
    <t>https://www.scopus.com/inward/record.uri?eid=2-s2.0-85160098963&amp;doi=10.18848%2f2152-7857%2fCGP%2fv14i02%2f101-123&amp;partnerID=40&amp;md5=ad1ef72b70db6a151cb0d813d04beb25</t>
  </si>
  <si>
    <t>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t>
  </si>
  <si>
    <t>Jha S., Jha M., O'Brien L.</t>
  </si>
  <si>
    <t>AUTHOR FULL NAMES: Jha, Sanjay (56740041300); Jha, Meena (16068424100); O'Brien, Liam (7101806584)</t>
  </si>
  <si>
    <t>56740041300; 16068424100; 7101806584</t>
  </si>
  <si>
    <t>A Step towards Big Data Architecture for Higher Education Analytics</t>
  </si>
  <si>
    <t>(2018) Proceedings - 2018 5th Asia-Pacific World Congress on Computer Science and Engineering, APWC on CSE 2018, art. no. 8853675, pp. 178 - 183, Cited 4 times.</t>
  </si>
  <si>
    <t>DOI: 10.1109/APWConCSE.2018.00036</t>
  </si>
  <si>
    <t>https://www.scopus.com/inward/record.uri?eid=2-s2.0-85074289133&amp;doi=10.1109%2fAPWConCSE.2018.00036&amp;partnerID=40&amp;md5=dce8ebf16eab7a16d15b21dd04845422</t>
  </si>
  <si>
    <t>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t>
  </si>
  <si>
    <t>Varshavskaya E., Podverbnykh U.</t>
  </si>
  <si>
    <t>AUTHOR FULL NAMES: Varshavskaya, Elena (56766126200); Podverbnykh, Ulyana (57214320016)</t>
  </si>
  <si>
    <t>56766126200; 57214320016</t>
  </si>
  <si>
    <t>Job search strategies of recent university graduates: prevalence and effectiveness</t>
  </si>
  <si>
    <t>(2021) Education and Training, 63 (1), pp. 135 - 149, Cited 2 times.</t>
  </si>
  <si>
    <t>DOI: 10.1108/ET-02-2020-0029</t>
  </si>
  <si>
    <t>https://www.scopus.com/inward/record.uri?eid=2-s2.0-85094952179&amp;doi=10.1108%2fET-02-2020-0029&amp;partnerID=40&amp;md5=3e13554e61a9c1d028b58e012aa1bc62</t>
  </si>
  <si>
    <t>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t>
  </si>
  <si>
    <t>Perez-Encinas A., Rodriguez-Pomeda J.</t>
  </si>
  <si>
    <t>AUTHOR FULL NAMES: Perez-Encinas, Adriana (57193200370); Rodriguez-Pomeda, Jesus (56442697500)</t>
  </si>
  <si>
    <t>57193200370; 56442697500</t>
  </si>
  <si>
    <t>Chinese and Indian higher education students go abroad: listening to them to determine what their needs are</t>
  </si>
  <si>
    <t>(2021) Tertiary Education and Management, 27 (4), pp. 313 - 330, Cited 1 times.</t>
  </si>
  <si>
    <t>DOI: 10.1007/s11233-021-09078-0</t>
  </si>
  <si>
    <t>https://www.scopus.com/inward/record.uri?eid=2-s2.0-85117372090&amp;doi=10.1007%2fs11233-021-09078-0&amp;partnerID=40&amp;md5=a61870b86a812a756f0c9ed528636033</t>
  </si>
  <si>
    <t>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t>
  </si>
  <si>
    <t>Han S.</t>
  </si>
  <si>
    <t>AUTHOR FULL NAMES: Han, Shuangmiao (57208248685)</t>
  </si>
  <si>
    <t>Experimental governance in China’s higher education: stakeholder’s interpretations, interactions and strategic actions</t>
  </si>
  <si>
    <t>(2022) Studies in Higher Education, 47 (1), pp. 13 - 25, Cited 5 times.</t>
  </si>
  <si>
    <t>DOI: 10.1080/03075079.2020.1725876</t>
  </si>
  <si>
    <t>https://www.scopus.com/inward/record.uri?eid=2-s2.0-85079400033&amp;doi=10.1080%2f03075079.2020.1725876&amp;partnerID=40&amp;md5=f9804b74547b1fed54e3ebe0c3a63d78</t>
  </si>
  <si>
    <t>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t>
  </si>
  <si>
    <t>Charter V.</t>
  </si>
  <si>
    <t>AUTHOR FULL NAMES: Charter, Virginia (57190816203)</t>
  </si>
  <si>
    <t>Engineering Student Perceptions of Their Generic Skills Competency: An Analysis of Differences Amongst Demographics</t>
  </si>
  <si>
    <t>(2021) ASEE Annual Conference and Exposition, Conference Proceedings, Cited 1 times.</t>
  </si>
  <si>
    <t>https://www.scopus.com/inward/record.uri?eid=2-s2.0-85124511036&amp;partnerID=40&amp;md5=9734a4cf989639fcba034035e8431eae</t>
  </si>
  <si>
    <t>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t>
  </si>
  <si>
    <t>Kezar A., Holcombe E., Maxey D.</t>
  </si>
  <si>
    <t>AUTHOR FULL NAMES: Kezar, Adrianna (6603555003); Holcombe, Elizabeth (56982894200); Maxey, Daniel (55943083100)</t>
  </si>
  <si>
    <t>6603555003; 56982894200; 55943083100</t>
  </si>
  <si>
    <t>An emerging consensus about new faculty roles: Results of a national study of higher education stakeholders</t>
  </si>
  <si>
    <t>(2016) Envisioning the Faculty for the Twenty-First Century: Moving to a Mission-Oriented and Learner-Centered Model, pp. 45 - 57, Cited 2 times.</t>
  </si>
  <si>
    <t>https://www.scopus.com/inward/record.uri?eid=2-s2.0-85013073291&amp;partnerID=40&amp;md5=c263523eaa2250f1d3d9c1d702af310f</t>
  </si>
  <si>
    <t>Thomas D., Moore R., Rundle O., Emery S., Greaves R., te Riele K., Kowaluk A.</t>
  </si>
  <si>
    <t>AUTHOR FULL NAMES: Thomas, Damon (56183012500); Moore, Robbie (57202600894); Rundle, Olivia (55917070100); Emery, Sherridan (55869276700); Greaves, Robyn (57191260023); te Riele, Kitty (6503880953); Kowaluk, Andy (57204465647)</t>
  </si>
  <si>
    <t>56183012500; 57202600894; 55917070100; 55869276700; 57191260023; 6503880953; 57204465647</t>
  </si>
  <si>
    <t>Elaborating a framework for communicating assessment aims in higher education</t>
  </si>
  <si>
    <t>(2019) Assessment and Evaluation in Higher Education, 44 (4), pp. 546 - 564, Cited 5 times.</t>
  </si>
  <si>
    <t>DOI: 10.1080/02602938.2018.1522615</t>
  </si>
  <si>
    <t>https://www.scopus.com/inward/record.uri?eid=2-s2.0-85055679296&amp;doi=10.1080%2f02602938.2018.1522615&amp;partnerID=40&amp;md5=d967414ff628b6bc3b5677c748379a13</t>
  </si>
  <si>
    <t>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t>
  </si>
  <si>
    <t>Saurbier A.</t>
  </si>
  <si>
    <t>AUTHOR FULL NAMES: Saurbier, Ann (54397614600)</t>
  </si>
  <si>
    <t>Modelling the stakeholder environment and decision process in the u.S. higher education system</t>
  </si>
  <si>
    <t>(2021) Business, Management and Economics Engineering, 19 (1), pp. 131 - 149, Cited 4 times.</t>
  </si>
  <si>
    <t>DOI: 10.3846/bmee.2021.12629</t>
  </si>
  <si>
    <t>https://www.scopus.com/inward/record.uri?eid=2-s2.0-85111442359&amp;doi=10.3846%2fbmee.2021.12629&amp;partnerID=40&amp;md5=4fb113c4e459f52ed97ac7124a870af3</t>
  </si>
  <si>
    <t>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t>
  </si>
  <si>
    <t>Zhuang T., Zhou H.</t>
  </si>
  <si>
    <t>AUTHOR FULL NAMES: Zhuang, Tengteng (57205760669); Zhou, Haitao (57268037500)</t>
  </si>
  <si>
    <t>57205760669; 57268037500</t>
  </si>
  <si>
    <t>Developing a synergistic approach to engineering education: China’s national policies on university–industry educational collaboration</t>
  </si>
  <si>
    <t>(2023) Asia Pacific Education Review, 24 (1), pp. 145 - 165, Cited 5 times.</t>
  </si>
  <si>
    <t>DOI: 10.1007/s12564-022-09743-y</t>
  </si>
  <si>
    <t>https://www.scopus.com/inward/record.uri?eid=2-s2.0-85124718035&amp;doi=10.1007%2fs12564-022-09743-y&amp;partnerID=40&amp;md5=ba367677170614f2fa495bbb66937106</t>
  </si>
  <si>
    <t>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t>
  </si>
  <si>
    <t>Godonoga A., Sporn B.</t>
  </si>
  <si>
    <t>AUTHOR FULL NAMES: Godonoga, Ana (57671325000); Sporn, Barbara (16409300500)</t>
  </si>
  <si>
    <t>57671325000; 16409300500</t>
  </si>
  <si>
    <t>The conceptualisation of socially responsible universities in higher education research: a systematic literature review</t>
  </si>
  <si>
    <t>(2023) Studies in Higher Education, 48 (3), pp. 445 - 459, Cited 5 times.</t>
  </si>
  <si>
    <t>DOI: 10.1080/03075079.2022.2145462</t>
  </si>
  <si>
    <t>https://www.scopus.com/inward/record.uri?eid=2-s2.0-85142159040&amp;doi=10.1080%2f03075079.2022.2145462&amp;partnerID=40&amp;md5=fc1977c1aab90c686159e9bccfdcdd60</t>
  </si>
  <si>
    <t>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t>
  </si>
  <si>
    <t>Stuart-Buttle R.</t>
  </si>
  <si>
    <t>AUTHOR FULL NAMES: Stuart-Buttle, Ros (56053529500)</t>
  </si>
  <si>
    <t>Higher education, stakeholder interface and teacher formation for church schools</t>
  </si>
  <si>
    <t>(2019) International Journal of Christianity and Education, 23 (3), pp. 299 - 311, Cited 2 times.</t>
  </si>
  <si>
    <t>DOI: 10.1177/2056997119865557</t>
  </si>
  <si>
    <t>https://www.scopus.com/inward/record.uri?eid=2-s2.0-85070321001&amp;doi=10.1177%2f2056997119865557&amp;partnerID=40&amp;md5=9a2336830c39f7aedc7fbdff726a6cd5</t>
  </si>
  <si>
    <t>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t>
  </si>
  <si>
    <t>Bauer U., Sadei C., Soos J., Zunk B.M.</t>
  </si>
  <si>
    <t>AUTHOR FULL NAMES: Bauer, Ulrich (56414374600); Sadei, Christoph (56414934000); Soos, Julia (56007520700); Zunk, Bernd M. (35735665500)</t>
  </si>
  <si>
    <t>56414374600; 56414934000; 56007520700; 35735665500</t>
  </si>
  <si>
    <t>Industrial engineering and management in Austria: Comparison of qualification profiles provided by higher education institutions and career paths of graduates</t>
  </si>
  <si>
    <t>(2014) IIE Annual Conference and Expo 2014, pp. 1658 - 1667, Cited 2 times.</t>
  </si>
  <si>
    <t>https://www.scopus.com/inward/record.uri?eid=2-s2.0-84910087342&amp;partnerID=40&amp;md5=707321142fc0d098a91d3ccc2c4c5526</t>
  </si>
  <si>
    <t>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t>
  </si>
  <si>
    <t>Chakraborty A., Singh M.P., Roy M.</t>
  </si>
  <si>
    <t>AUTHOR FULL NAMES: Chakraborty, Arpita (57191380109); Singh, Manvendra Pratap (57208611578); Roy, Mousumi (35369380400)</t>
  </si>
  <si>
    <t>57191380109; 57208611578; 35369380400</t>
  </si>
  <si>
    <t>Engaging stakeholders in the process of sustainability integration in higher education institutions: A systematic review</t>
  </si>
  <si>
    <t>(2019) International Journal of Sustainable Development, 22 (3-4), pp. 186 - 220, Cited 4 times.</t>
  </si>
  <si>
    <t>DOI: 10.1504/IJSD.2019.105330</t>
  </si>
  <si>
    <t>https://www.scopus.com/inward/record.uri?eid=2-s2.0-85080115907&amp;doi=10.1504%2fIJSD.2019.105330&amp;partnerID=40&amp;md5=23160be4ade78d8ecc875b63dcad103e</t>
  </si>
  <si>
    <t>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t>
  </si>
  <si>
    <t>Ćukušić M., Garača Z., Jadrić M.</t>
  </si>
  <si>
    <t>AUTHOR FULL NAMES: Ćukušić, Maja (23395710700); Garača, Željko (35232772300); Jadrić, Mario (35179622300)</t>
  </si>
  <si>
    <t>23395710700; 35232772300; 35179622300</t>
  </si>
  <si>
    <t>Determinants and performance indicators of higher education institutions in Croatia [Odrednice and pokazatelji uspješnosti visokih učilišta u hrvatskoj]</t>
  </si>
  <si>
    <t>(2014) Drustvena Istrazivanja, 23 (2), pp. 233 - 257, Cited 4 times.</t>
  </si>
  <si>
    <t>DOI: 10.5559/di.23.2.02</t>
  </si>
  <si>
    <t>https://www.scopus.com/inward/record.uri?eid=2-s2.0-84905055667&amp;doi=10.5559%2fdi.23.2.02&amp;partnerID=40&amp;md5=4351fd6592d5bdbb8fd907fd8809d2b0</t>
  </si>
  <si>
    <t>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t>
  </si>
  <si>
    <t>Askar M.</t>
  </si>
  <si>
    <t>AUTHOR FULL NAMES: Askar, Mohamed (57212407660)</t>
  </si>
  <si>
    <t>Faculty target-based engagement assessment statistical model for enhancing performance and education quality</t>
  </si>
  <si>
    <t>(2019) IAFOR Journal of Education, 7 (2), pp. 27 - 49, Cited 1 times.</t>
  </si>
  <si>
    <t>DOI: 10.22492/ije.7.2.02</t>
  </si>
  <si>
    <t>https://www.scopus.com/inward/record.uri?eid=2-s2.0-85076603549&amp;doi=10.22492%2fije.7.2.02&amp;partnerID=40&amp;md5=2af09a8b7b12c547f9a46d0b02e19016</t>
  </si>
  <si>
    <t>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t>
  </si>
  <si>
    <t>Lolwana P.</t>
  </si>
  <si>
    <t>AUTHOR FULL NAMES: Lolwana, Peliwe (56888820600)</t>
  </si>
  <si>
    <t>The role of stakeholders in the transformation of the south african higher education system</t>
  </si>
  <si>
    <t>(2015) Higher Education Dynamics, 44, pp. 253 - 267, Cited 1 times.</t>
  </si>
  <si>
    <t>DOI: 10.1007/978-94-017-9570-8_13</t>
  </si>
  <si>
    <t>https://www.scopus.com/inward/record.uri?eid=2-s2.0-85032099737&amp;doi=10.1007%2f978-94-017-9570-8_13&amp;partnerID=40&amp;md5=83c4fb6d46d08fbaf5535fa2c7b429ef</t>
  </si>
  <si>
    <t>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t>
  </si>
  <si>
    <t>Huang P.B., Yang C.-C., Inderawati M.M.W., Sukwadi R.</t>
  </si>
  <si>
    <t>AUTHOR FULL NAMES: Huang, PoTsang B. (35107452200); Yang, Ching-Chow (7407022917); Inderawati, Maria Magdalena Wahyuni (57210595912); Sukwadi, Ronald (36519769800)</t>
  </si>
  <si>
    <t>35107452200; 7407022917; 57210595912; 36519769800</t>
  </si>
  <si>
    <t>Using Modified Delphi Study to Develop Instrument for ESG Implementation: A Case Study at an Indonesian Higher Education Institution</t>
  </si>
  <si>
    <t>(2022) Sustainability (Switzerland), 14 (19), art. no. 12623, Cited 3 times.</t>
  </si>
  <si>
    <t>DOI: 10.3390/su141912623</t>
  </si>
  <si>
    <t>https://www.scopus.com/inward/record.uri?eid=2-s2.0-85140014392&amp;doi=10.3390%2fsu141912623&amp;partnerID=40&amp;md5=35767113505bb02c587029852cdf3208</t>
  </si>
  <si>
    <t>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t>
  </si>
  <si>
    <t>Johnson D.R.</t>
  </si>
  <si>
    <t>AUTHOR FULL NAMES: Johnson, David R. (57203561050)</t>
  </si>
  <si>
    <t>Postsecondary Policy Environments in Citizen Legislatures</t>
  </si>
  <si>
    <t>(2023) Educational Policy, Cited 1 times.</t>
  </si>
  <si>
    <t>DOI: 10.1177/08959048221142050</t>
  </si>
  <si>
    <t>https://www.scopus.com/inward/record.uri?eid=2-s2.0-85146063807&amp;doi=10.1177%2f08959048221142050&amp;partnerID=40&amp;md5=d63b740d20c657859d76d51279881c18</t>
  </si>
  <si>
    <t>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t>
  </si>
  <si>
    <t>Bowden J.A.</t>
  </si>
  <si>
    <t>AUTHOR FULL NAMES: Bowden, John A. (16438842400)</t>
  </si>
  <si>
    <t>Conceptions of universities as organizations and change in science and mathematics education</t>
  </si>
  <si>
    <t>(2009) University Science and Mathematics Education in Transition, pp. 197 - 221, Cited 1 times.</t>
  </si>
  <si>
    <t>DOI: 10.1007/978-0-387-09829-6_10</t>
  </si>
  <si>
    <t>https://www.scopus.com/inward/record.uri?eid=2-s2.0-84883084155&amp;doi=10.1007%2f978-0-387-09829-6_10&amp;partnerID=40&amp;md5=2f219ce356e0342f4a46433590b3e41b</t>
  </si>
  <si>
    <t>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t>
  </si>
  <si>
    <t>Chahal J., Dagar V., Dagher L., Rao A., Udemba E.N.</t>
  </si>
  <si>
    <t>AUTHOR FULL NAMES: Chahal, Jyoti (57719703100); Dagar, Vishal (57218885592); Dagher, Leila (35112878100); Rao, Amar (57344924300); Udemba, Edmund Ntom (57209599041)</t>
  </si>
  <si>
    <t>57719703100; 57218885592; 35112878100; 57344924300; 57209599041</t>
  </si>
  <si>
    <t>The crisis effect in TPB as a moderator for post-pandemic entrepreneurial intentions among higher education students: PLS-SEM and ANN approach</t>
  </si>
  <si>
    <t>(2023) International Journal of Management Education, 21 (3), art. no. 100878, Cited 0 times.</t>
  </si>
  <si>
    <t>DOI: 10.1016/j.ijme.2023.100878</t>
  </si>
  <si>
    <t>https://www.scopus.com/inward/record.uri?eid=2-s2.0-85172460416&amp;doi=10.1016%2fj.ijme.2023.100878&amp;partnerID=40&amp;md5=58fe7ca3e23c5710c35808346448c617</t>
  </si>
  <si>
    <t>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t>
  </si>
  <si>
    <t>Kasparkova A., Rosolova K.E.</t>
  </si>
  <si>
    <t>AUTHOR FULL NAMES: Kasparkova, Alena (36170870300); Rosolova, Kamila Etchegoyen (57219417827)</t>
  </si>
  <si>
    <t>36170870300; 57219417827</t>
  </si>
  <si>
    <t>A Geocaching Game 'Meet Your Editor' as a Teaser for Writing Courses</t>
  </si>
  <si>
    <t>(2020) IEEE International Professional Communication Conference, 2020-July, art. no. 9201251, pp. 87 - 91, Cited 1 times.</t>
  </si>
  <si>
    <t>DOI: 10.1109/ProComm48883.2020.00019</t>
  </si>
  <si>
    <t>https://www.scopus.com/inward/record.uri?eid=2-s2.0-85092630910&amp;doi=10.1109%2fProComm48883.2020.00019&amp;partnerID=40&amp;md5=39de36be1870936c73b3a83eeacc5daa</t>
  </si>
  <si>
    <t>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t>
  </si>
  <si>
    <t>Pashkov M.V., Pashkova V.M.</t>
  </si>
  <si>
    <t>AUTHOR FULL NAMES: Pashkov, Mikhail V. (57204064594); Pashkova, Valeria M. (57204072604)</t>
  </si>
  <si>
    <t>57204064594; 57204072604</t>
  </si>
  <si>
    <t>Problems and Risks of Digitalization in Higher Education</t>
  </si>
  <si>
    <t>(2022) Vysshee Obrazovanie v Rossii, 31 (3), pp. 40 - 53, Cited 5 times.</t>
  </si>
  <si>
    <t>DOI: 10.31992/0869-3617-2022-31-22-3-40-57</t>
  </si>
  <si>
    <t>https://www.scopus.com/inward/record.uri?eid=2-s2.0-85135925832&amp;doi=10.31992%2f0869-3617-2022-31-22-3-40-57&amp;partnerID=40&amp;md5=086c87e015b5de23eff006204c98dbab</t>
  </si>
  <si>
    <t>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t>
  </si>
  <si>
    <t>Teixeira P.</t>
  </si>
  <si>
    <t>AUTHOR FULL NAMES: Teixeira, Pedro (56277679400)</t>
  </si>
  <si>
    <t>Two continents divided by the same trends? reflections about marketization, competition, and inequality in European higher education</t>
  </si>
  <si>
    <t>(2016) Research in the Sociology of Organizations, 46, pp. 489 - 508, Cited 5 times.</t>
  </si>
  <si>
    <t>DOI: 10.1108/S0733-558X20160000046016</t>
  </si>
  <si>
    <t>https://www.scopus.com/inward/record.uri?eid=2-s2.0-84958655521&amp;doi=10.1108%2fS0733-558X20160000046016&amp;partnerID=40&amp;md5=ddc67c6b195b3cba5f797e6b23a023c3</t>
  </si>
  <si>
    <t>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t>
  </si>
  <si>
    <t>A. Gattamorta K., Salerno J.P., Roman Laporte R.</t>
  </si>
  <si>
    <t>AUTHOR FULL NAMES: A. Gattamorta, Karina (57776189500); Salerno, John P. (57191895970); Roman Laporte, Roberto (57777539800)</t>
  </si>
  <si>
    <t>57776189500; 57191895970; 57777539800</t>
  </si>
  <si>
    <t>Family Rejection during COVID-19: Effects on Sexual and Gender Minority Stress and Mental Health among LGBTQ University Students</t>
  </si>
  <si>
    <t>(2022) LGBTQ+ Family: An Interdisciplinary Journal, 18 (4), pp. 305 - 318, Cited 3 times.</t>
  </si>
  <si>
    <t>DOI: 10.1080/27703371.2022.2083041</t>
  </si>
  <si>
    <t>https://www.scopus.com/inward/record.uri?eid=2-s2.0-85133226850&amp;doi=10.1080%2f27703371.2022.2083041&amp;partnerID=40&amp;md5=c3a4cdfb4a236baa962218e242ceff68</t>
  </si>
  <si>
    <t>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t>
  </si>
  <si>
    <t>Hines A.</t>
  </si>
  <si>
    <t>AUTHOR FULL NAMES: Hines, Andy (7005149607)</t>
  </si>
  <si>
    <t>Framework foresight for exploring emerging student needs</t>
  </si>
  <si>
    <t>(2017) On the Horizon, 25 (3), pp. 145 - 156, Cited 1 times.</t>
  </si>
  <si>
    <t>DOI: 10.1108/OTH-03-2017-0013</t>
  </si>
  <si>
    <t>https://www.scopus.com/inward/record.uri?eid=2-s2.0-85027498982&amp;doi=10.1108%2fOTH-03-2017-0013&amp;partnerID=40&amp;md5=78d4257282eebac3386a1cf2eaf06fb9</t>
  </si>
  <si>
    <t>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t>
  </si>
  <si>
    <t>Rukmini E., Angelina H., Anggreni V.C.</t>
  </si>
  <si>
    <t>AUTHOR FULL NAMES: Rukmini, Elisabeth (58070985900); Angelina, Hanna (57277360000); Anggreni, Viktoria Cosinta (58668392300)</t>
  </si>
  <si>
    <t>58070985900; 57277360000; 58668392300</t>
  </si>
  <si>
    <t>Indonesia higher education’s online learning during the pandemic state</t>
  </si>
  <si>
    <t>(2023) International Journal of Evaluation and Research in Education, 12 (4), pp. 2286 - 2301, Cited 0 times.</t>
  </si>
  <si>
    <t>DOI: 10.11591/ijere.v12i4.25103</t>
  </si>
  <si>
    <t>https://www.scopus.com/inward/record.uri?eid=2-s2.0-85175079091&amp;doi=10.11591%2fijere.v12i4.25103&amp;partnerID=40&amp;md5=7353a29c39ab2532df2d3cd2dd3fb4ac</t>
  </si>
  <si>
    <t>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t>
  </si>
  <si>
    <t>Gómez-Marcos M.-T., Ruiz-Toledo M., Vicente-Galindo M.-P., Martín-Rodero H., Ruff-Escobar C., Galindo-Villardón M.-P.</t>
  </si>
  <si>
    <t>AUTHOR FULL NAMES: Gómez-Marcos, María-Teresa (57224451360); Ruiz-Toledo, Marcelo (57224449047); Vicente-Galindo, María-Purificación (57193509699); Martín-Rodero, Helena (35068351900); Ruff-Escobar, Claudio (57204428322); Galindo-Villardón, María-Purificación (6508229340)</t>
  </si>
  <si>
    <t>57224451360; 57224449047; 57193509699; 35068351900; 57204428322; 6508229340</t>
  </si>
  <si>
    <t>Multivariate dynamics of Spanish universities in international rankings</t>
  </si>
  <si>
    <t>(2021) Profesional de la Informacion, 30 (2), art. no. e300210, Cited 2 times.</t>
  </si>
  <si>
    <t>DOI: 10.3145/epi.2021.mar.10</t>
  </si>
  <si>
    <t>https://www.scopus.com/inward/record.uri?eid=2-s2.0-85107592992&amp;doi=10.3145%2fepi.2021.mar.10&amp;partnerID=40&amp;md5=cd4f9c3ba718e342a393549b7ab48394</t>
  </si>
  <si>
    <t>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t>
  </si>
  <si>
    <t>Scruggs R., Broglia E., Barkham M., Duncan C.</t>
  </si>
  <si>
    <t>AUTHOR FULL NAMES: Scruggs, Robert (58175753600); Broglia, Emma (57221919122); Barkham, Michael (7003740824); Duncan, Charlie (57201373439)</t>
  </si>
  <si>
    <t>58175753600; 57221919122; 7003740824; 57201373439</t>
  </si>
  <si>
    <t>The impact of psychological distress and university counselling on academic outcomes: Analysis of a routine practice-based dataset</t>
  </si>
  <si>
    <t>(2023) Counselling and Psychotherapy Research, 23 (3), pp. 781 - 789, Cited 2 times.</t>
  </si>
  <si>
    <t>DOI: 10.1002/capr.12640</t>
  </si>
  <si>
    <t>https://www.scopus.com/inward/record.uri?eid=2-s2.0-85151950180&amp;doi=10.1002%2fcapr.12640&amp;partnerID=40&amp;md5=64f0fdd63fa2daeced58edabd49ce518</t>
  </si>
  <si>
    <t>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t>
  </si>
  <si>
    <t>Jacob W.J.</t>
  </si>
  <si>
    <t>AUTHOR FULL NAMES: Jacob, W. James (24071169700)</t>
  </si>
  <si>
    <t>Social Media, Social Intelligence, and Emerging Trends in Higher Education Communication</t>
  </si>
  <si>
    <t>(2015) International and Development Education, pp. 25 - 36, Cited 1 times.</t>
  </si>
  <si>
    <t>DOI: 10.1057/9781137491923_3</t>
  </si>
  <si>
    <t>https://www.scopus.com/inward/record.uri?eid=2-s2.0-85044853329&amp;doi=10.1057%2f9781137491923_3&amp;partnerID=40&amp;md5=f66a217a60119c9f07f1232ff44765df</t>
  </si>
  <si>
    <t>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t>
  </si>
  <si>
    <t>Donawa A.M.</t>
  </si>
  <si>
    <t>AUTHOR FULL NAMES: Donawa, Annette Mallory (16041949900)</t>
  </si>
  <si>
    <t>The impact of critical thinking instruction on minority engineering students at a public urban higher education institution</t>
  </si>
  <si>
    <t>(2011) ASEE Annual Conference and Exposition, Conference Proceedings, Cited 3 times.</t>
  </si>
  <si>
    <t>https://www.scopus.com/inward/record.uri?eid=2-s2.0-85029039461&amp;partnerID=40&amp;md5=066a95347b509164db988ee6ada17cab</t>
  </si>
  <si>
    <t>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t>
  </si>
  <si>
    <t>Khan M.A., Ebner N.</t>
  </si>
  <si>
    <t>AUTHOR FULL NAMES: Khan, Mohammad Ayub (56069678100); Ebner, Noam (8676622700)</t>
  </si>
  <si>
    <t>56069678100; 8676622700</t>
  </si>
  <si>
    <t>The self-internationalization model (SIM) versus conventional internationalization models (CIMs) of the institutions of higher education: A preliminary insight from management perspectives</t>
  </si>
  <si>
    <t>(2018) Journal of Eastern European and Central Asian Research, 5 (1), Cited 1 times.</t>
  </si>
  <si>
    <t>DOI: 10.15549/jeecar.v5i1.189</t>
  </si>
  <si>
    <t>https://www.scopus.com/inward/record.uri?eid=2-s2.0-85046782185&amp;doi=10.15549%2fjeecar.v5i1.189&amp;partnerID=40&amp;md5=d8072fb13de3ea248bb1e2c6074e573d</t>
  </si>
  <si>
    <t>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t>
  </si>
  <si>
    <t>Chhaing S., Phon S.</t>
  </si>
  <si>
    <t>AUTHOR FULL NAMES: Chhaing, Songleng (57579814200); Phon, Sokwin (58018586400)</t>
  </si>
  <si>
    <t>57579814200; 58018586400</t>
  </si>
  <si>
    <t>Motivation of academics in the Global South: a case from Cambodia higher education</t>
  </si>
  <si>
    <t>(2023) Journal of Applied Research in Higher Education, 15 (5), pp. 1530 - 1543, Cited 0 times.</t>
  </si>
  <si>
    <t>DOI: 10.1108/JARHE-08-2022-0241</t>
  </si>
  <si>
    <t>https://www.scopus.com/inward/record.uri?eid=2-s2.0-85144024130&amp;doi=10.1108%2fJARHE-08-2022-0241&amp;partnerID=40&amp;md5=350bb9b4714202fee62fc75f808edfde</t>
  </si>
  <si>
    <t>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t>
  </si>
  <si>
    <t>Naim N., Aziz A., Teguh T.</t>
  </si>
  <si>
    <t>AUTHOR FULL NAMES: Naim, Ngainun (57216658596); Aziz, Abdul (57219406908); Teguh, Teguh (58317890000)</t>
  </si>
  <si>
    <t>57216658596; 57219406908; 58317890000</t>
  </si>
  <si>
    <t>Integration of Madrasah diniyah learning systems for strengthening religious moderation in Indonesian universities</t>
  </si>
  <si>
    <t>(2022) International Journal of Evaluation and Research in Education, 11 (1), pp. 108 - 119, Cited 2 times.</t>
  </si>
  <si>
    <t>DOI: 10.11591/ijere.v11i1.22210</t>
  </si>
  <si>
    <t>https://www.scopus.com/inward/record.uri?eid=2-s2.0-85126989056&amp;doi=10.11591%2fijere.v11i1.22210&amp;partnerID=40&amp;md5=f17e0cc24c1de91d3fc43b9ec36d8780</t>
  </si>
  <si>
    <t>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t>
  </si>
  <si>
    <t>Alabi A.O.</t>
  </si>
  <si>
    <t>AUTHOR FULL NAMES: Alabi, Adefunke O. (57197459114)</t>
  </si>
  <si>
    <t>Bridging the Great Divide: Librarian-faculty Collaboration in Selected Higher Institutions in Lagos State Nigeria</t>
  </si>
  <si>
    <t>(2018) Journal of Academic Librarianship, 44 (4), pp. 459 - 467, Cited 5 times.</t>
  </si>
  <si>
    <t>DOI: 10.1016/j.acalib.2018.05.004</t>
  </si>
  <si>
    <t>https://www.scopus.com/inward/record.uri?eid=2-s2.0-85048384886&amp;doi=10.1016%2fj.acalib.2018.05.004&amp;partnerID=40&amp;md5=41feaeefc2ec045a31d1e147e6b371b2</t>
  </si>
  <si>
    <t>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t>
  </si>
  <si>
    <t>Barkas L.A., Armstrong P.-A.</t>
  </si>
  <si>
    <t>AUTHOR FULL NAMES: Barkas, Linda Anne (38661132700); Armstrong, Paul-Alan (57197782281)</t>
  </si>
  <si>
    <t>38661132700; 57197782281</t>
  </si>
  <si>
    <t>The price of knowledge and the wisdom of innocence: A difficult journey through the employability discourse in higher education</t>
  </si>
  <si>
    <t>(2022) Industry and Higher Education, 36 (1), pp. 51 - 62, Cited 3 times.</t>
  </si>
  <si>
    <t>DOI: 10.1177/09504222211016293</t>
  </si>
  <si>
    <t>https://www.scopus.com/inward/record.uri?eid=2-s2.0-85105864721&amp;doi=10.1177%2f09504222211016293&amp;partnerID=40&amp;md5=6fd561b6098d9da6dfca033728160c1a</t>
  </si>
  <si>
    <t>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t>
  </si>
  <si>
    <t>Xing D., Bolden B.</t>
  </si>
  <si>
    <t>AUTHOR FULL NAMES: Xing, Deyu (57210926447); Bolden, Benjamin (55388211100)</t>
  </si>
  <si>
    <t>57210926447; 55388211100</t>
  </si>
  <si>
    <t>Learning at half capacity: The academic acculturation reality experienced by Chinese international students</t>
  </si>
  <si>
    <t>(2020) Multidisciplinary Perspectives on International Student Experience in Canadian Higher Education, pp. 41 - 61, Cited 3 times.</t>
  </si>
  <si>
    <t>DOI: 10.4018/978-1-7998-5030-4.ch003</t>
  </si>
  <si>
    <t>https://www.scopus.com/inward/record.uri?eid=2-s2.0-85096574785&amp;doi=10.4018%2f978-1-7998-5030-4.ch003&amp;partnerID=40&amp;md5=d88965dd6e5829254efe23ac1b3f3d19</t>
  </si>
  <si>
    <t>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t>
  </si>
  <si>
    <t>Zhao T.</t>
  </si>
  <si>
    <t>AUTHOR FULL NAMES: Zhao, Teng (57242946100)</t>
  </si>
  <si>
    <t>Impact of COVID-19 Awareness on Protective Behaviors during the Off-Peak Period: Sex Differences among Chinese Undergraduates</t>
  </si>
  <si>
    <t>(2022) International Journal of Environmental Research and Public Health, 19 (20), art. no. 13483, Cited 2 times.</t>
  </si>
  <si>
    <t>DOI: 10.3390/ijerph192013483</t>
  </si>
  <si>
    <t>https://www.scopus.com/inward/record.uri?eid=2-s2.0-85140873395&amp;doi=10.3390%2fijerph192013483&amp;partnerID=40&amp;md5=923b9455fc546306c65cbc4b6c38d22d</t>
  </si>
  <si>
    <t>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t>
  </si>
  <si>
    <t>Sauphayana S.</t>
  </si>
  <si>
    <t>AUTHOR FULL NAMES: Sauphayana, Siriphong (57347497900)</t>
  </si>
  <si>
    <t>Innovation in higher education management and leadership</t>
  </si>
  <si>
    <t>(2021) Journal of Educational and Social Research, 11 (6), pp. 163 - 172, Cited 2 times.</t>
  </si>
  <si>
    <t>DOI: 10.36941/jesr-2021-0137</t>
  </si>
  <si>
    <t>https://www.scopus.com/inward/record.uri?eid=2-s2.0-85119503110&amp;doi=10.36941%2fjesr-2021-0137&amp;partnerID=40&amp;md5=70fd31af686be49dd05fc0ab878a782d</t>
  </si>
  <si>
    <t>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t>
  </si>
  <si>
    <t>Hah S.</t>
  </si>
  <si>
    <t>AUTHOR FULL NAMES: Hah, Sixian (57212106870)</t>
  </si>
  <si>
    <t>Valuation discourses and disciplinary positioning struggles of academic researchers—A case study of ‘maverick’ academics</t>
  </si>
  <si>
    <t>(2020) Palgrave Communications, 6 (1), art. no. 51, Cited 2 times.</t>
  </si>
  <si>
    <t>DOI: 10.1057/s41599-020-0427-2</t>
  </si>
  <si>
    <t>https://www.scopus.com/inward/record.uri?eid=2-s2.0-85082530013&amp;doi=10.1057%2fs41599-020-0427-2&amp;partnerID=40&amp;md5=f0900cb8bf1e6b7885056318450c3dc0</t>
  </si>
  <si>
    <t>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t>
  </si>
  <si>
    <t>Pevnaya M.V., Shuklina E.A.</t>
  </si>
  <si>
    <t>AUTHOR FULL NAMES: Pevnaya, M.V. (57200641582); Shuklina, E.A. (6603641875)</t>
  </si>
  <si>
    <t>57200641582; 6603641875</t>
  </si>
  <si>
    <t>Institutional traps of Russia's higher education nonlinear development</t>
  </si>
  <si>
    <t>(2018) Integration of Education, 22 (1), pp. 77 - 90, Cited 4 times.</t>
  </si>
  <si>
    <t>DOI: 10.15507/1991-9468.090.022.201801.077-090</t>
  </si>
  <si>
    <t>https://www.scopus.com/inward/record.uri?eid=2-s2.0-85045957994&amp;doi=10.15507%2f1991-9468.090.022.201801.077-090&amp;partnerID=40&amp;md5=649986917270a1816b955106fb5d5ab5</t>
  </si>
  <si>
    <t>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t>
  </si>
  <si>
    <t>LANGUAGE OF ORIGINAL DOCUMENT: Russian</t>
  </si>
  <si>
    <t>Yusuf F.A.</t>
  </si>
  <si>
    <t>AUTHOR FULL NAMES: Yusuf, Furtasan Ali (57213147688)</t>
  </si>
  <si>
    <t>The independent campus program for higher education in indonesia: The role of government support and the readiness of institutions, lecturers and students</t>
  </si>
  <si>
    <t>(2021) Journal of Social Studies Education Research, 12 (2), pp. 280 - 304, Cited 5 times.</t>
  </si>
  <si>
    <t>https://www.scopus.com/inward/record.uri?eid=2-s2.0-85110713401&amp;partnerID=40&amp;md5=567af1947569e1915a78016b70cf7c99</t>
  </si>
  <si>
    <t>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t>
  </si>
  <si>
    <t>Edge C., Monske E., Boyer-Davis S., VandenAvond S., Hamel B.</t>
  </si>
  <si>
    <t>AUTHOR FULL NAMES: Edge, Christi (57206659524); Monske, Elizabeth (6505896274); Boyer-Davis, Stacy (57272147900); VandenAvond, Steven (57355737300); Hamel, Brad (57193524282)</t>
  </si>
  <si>
    <t>57206659524; 6505896274; 57272147900; 57355737300; 57193524282</t>
  </si>
  <si>
    <t>Leading University Change: A Case Study of Meaning-Making and Implementing Online Learning Quality Standards</t>
  </si>
  <si>
    <t>(2022) American Journal of Distance Education, 36 (1), pp. 53 - 69, Cited 2 times.</t>
  </si>
  <si>
    <t>DOI: 10.1080/08923647.2021.2005414</t>
  </si>
  <si>
    <t>https://www.scopus.com/inward/record.uri?eid=2-s2.0-85120053971&amp;doi=10.1080%2f08923647.2021.2005414&amp;partnerID=40&amp;md5=180f4679719dc3bae62d20366825fb30</t>
  </si>
  <si>
    <t>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t>
  </si>
  <si>
    <t>Flores O.J., Patrón O.E.</t>
  </si>
  <si>
    <t>AUTHOR FULL NAMES: Flores, Osly J. (57205209412); Patrón, Oscar E. (57191442923)</t>
  </si>
  <si>
    <t>57205209412; 57191442923</t>
  </si>
  <si>
    <t>Latino Men Using Compañerismo to Navigate the Unchartered Waters of the Doctoral Program: A Conceptual Model</t>
  </si>
  <si>
    <t>(2023) Journal of College Student Retention: Research, Theory and Practice, 25 (3), pp. 427 - 451, Cited 1 times.</t>
  </si>
  <si>
    <t>DOI: 10.1177/1521025120987816</t>
  </si>
  <si>
    <t>https://www.scopus.com/inward/record.uri?eid=2-s2.0-85099573203&amp;doi=10.1177%2f1521025120987816&amp;partnerID=40&amp;md5=335b1be043f3cddae7e83ab7073b64fd</t>
  </si>
  <si>
    <t>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t>
  </si>
  <si>
    <t>Sobel A.E.K.</t>
  </si>
  <si>
    <t>AUTHOR FULL NAMES: Sobel, Ann E.K. (13611425900)</t>
  </si>
  <si>
    <t>The escalating cost of college</t>
  </si>
  <si>
    <t>(2013) Computer, 46 (12), art. no. 6689259, pp. 85 - 87, Cited 1 times.</t>
  </si>
  <si>
    <t>DOI: 10.1109/MC.2013.438</t>
  </si>
  <si>
    <t>https://www.scopus.com/inward/record.uri?eid=2-s2.0-84891518016&amp;doi=10.1109%2fMC.2013.438&amp;partnerID=40&amp;md5=134390879fb4e5d5757e34fcd48c1af9</t>
  </si>
  <si>
    <t>ABSTRACT: Controlling skyrocketing college tuition costs will require parents, students, and other stakeholders in higher education to recognize that maintaining academic quality means accepting trade-offs in nonessential aspects of the college experience. © 2013 IEEE.</t>
  </si>
  <si>
    <t>Vargas V.R., Paucar-Caceres A., Haley D.</t>
  </si>
  <si>
    <t>AUTHOR FULL NAMES: Vargas, Valeria Ruiz (57200134873); Paucar-Caceres, Alberto (6506260181); Haley, David (56290971100)</t>
  </si>
  <si>
    <t>57200134873; 6506260181; 56290971100</t>
  </si>
  <si>
    <t>The role of higher education stakeholder networks for sustainable development: A systems perspective</t>
  </si>
  <si>
    <t>(2021) World Sustainability Series, pp. 123 - 139, Cited 4 times.</t>
  </si>
  <si>
    <t>DOI: 10.1007/978-3-030-63399-8_9</t>
  </si>
  <si>
    <t>https://www.scopus.com/inward/record.uri?eid=2-s2.0-85105468331&amp;doi=10.1007%2f978-3-030-63399-8_9&amp;partnerID=40&amp;md5=7e2aaa3e01f479de873177d03948ee28</t>
  </si>
  <si>
    <t>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t>
  </si>
  <si>
    <t>Sahin B.B., Brooks R.</t>
  </si>
  <si>
    <t>AUTHOR FULL NAMES: Sahin, Betul Bulut (57190753977); Brooks, Rachel (7402358771)</t>
  </si>
  <si>
    <t>57190753977; 7402358771</t>
  </si>
  <si>
    <t>Nation-bounded internationalization of higher education: a comparative analysis of two periphery countries</t>
  </si>
  <si>
    <t>(2023) Higher Education Research and Development, 42 (5), pp. 1071 - 1085, Cited 2 times.</t>
  </si>
  <si>
    <t>DOI: 10.1080/07294360.2023.2193723</t>
  </si>
  <si>
    <t>https://www.scopus.com/inward/record.uri?eid=2-s2.0-85163147436&amp;doi=10.1080%2f07294360.2023.2193723&amp;partnerID=40&amp;md5=5f7e7191393a5019c1e350ee5b367441</t>
  </si>
  <si>
    <t>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t>
  </si>
  <si>
    <t>Mwelwa K., Lebeloane L.D.M., Mawela A.S.</t>
  </si>
  <si>
    <t>AUTHOR FULL NAMES: Mwelwa, Kapambwe (57224854510); Lebeloane, Lazarus D.M. (57210152040); Mawela, Ailwei S. (57196419563)</t>
  </si>
  <si>
    <t>57224854510; 57210152040; 57196419563</t>
  </si>
  <si>
    <t>Relevance of selected social science degree programs on skills development and graduate employability in Zambia</t>
  </si>
  <si>
    <t>(2021) Journal of Teaching and Learning for Graduate Employability, 12 (2), pp. 131 - 147, Cited 1 times.</t>
  </si>
  <si>
    <t>DOI: 10.21153/JTLGE2021VOL12NO2ART1046</t>
  </si>
  <si>
    <t>https://www.scopus.com/inward/record.uri?eid=2-s2.0-85108408960&amp;doi=10.21153%2fJTLGE2021VOL12NO2ART1046&amp;partnerID=40&amp;md5=572e12e312c611b9329dcadbc5a19834</t>
  </si>
  <si>
    <t>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t>
  </si>
  <si>
    <t>Volchik V., Posukhova O., Strielkowski W.</t>
  </si>
  <si>
    <t>AUTHOR FULL NAMES: Volchik, Vyacheslav (55967741800); Posukhova, Oxana (55962325800); Strielkowski, Wadim (36620065300)</t>
  </si>
  <si>
    <t>55967741800; 55962325800; 36620065300</t>
  </si>
  <si>
    <t>Digitalization and sustainable higher education: Constructive and destructive potential of professional dynasties [Skaitmeninimas Ir Tvarus Aukštasis Mokslas: Konstruktyvus Ir Destruktyvus Profesinių Dinastijų Potencialas]</t>
  </si>
  <si>
    <t>(2021) Transformations in Business and Economics, 20 (3), pp. 21 - 43, Cited 2 times.</t>
  </si>
  <si>
    <t>https://www.scopus.com/inward/record.uri?eid=2-s2.0-85121696616&amp;partnerID=40&amp;md5=b27171d8a36a21ab53ce8a990f216404</t>
  </si>
  <si>
    <t>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t>
  </si>
  <si>
    <t>Ithnin F., Sahib S., Eng C.K., Sidek S., Harun R.N.S.R.</t>
  </si>
  <si>
    <t>AUTHOR FULL NAMES: Ithnin, Fazidah (57194761593); Sahib, Shahrin (7801640758); Eng, Chong Kuan (57202201580); Sidek, Safiah (55038140800); Harun, Raja Nor Safinas Raja (55622193600)</t>
  </si>
  <si>
    <t>57194761593; 7801640758; 57202201580; 55038140800; 55622193600</t>
  </si>
  <si>
    <t>Mapping the futures of Malaysian Higher Education: A meta - analysis of futures studies in the Malaysian Higher Education scenario</t>
  </si>
  <si>
    <t>(2018) Journal of Futures Studies, 22 (3), pp. 1 - 18, Cited 2 times.</t>
  </si>
  <si>
    <t>DOI: 10.6531/JFS.2018.22(3).00A1</t>
  </si>
  <si>
    <t>https://www.scopus.com/inward/record.uri?eid=2-s2.0-85045665363&amp;doi=10.6531%2fJFS.2018.22%283%29.00A1&amp;partnerID=40&amp;md5=1df6a005cf314ceeb43121ee48351685</t>
  </si>
  <si>
    <t>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t>
  </si>
  <si>
    <t>Moore J.L., Bass R.</t>
  </si>
  <si>
    <t>AUTHOR FULL NAMES: Moore, Jessie L. (56026090400); Bass, Randall (8654404100)</t>
  </si>
  <si>
    <t>56026090400; 8654404100</t>
  </si>
  <si>
    <t>UNDERSTANDING WRITING TRANSFER: Implications for Transformative Student Learning in Higher Education</t>
  </si>
  <si>
    <t>(2023) Understanding Writing Transfer: Implications for Transformative Student Learning in Higher Education, pp. 1 - 165, Cited 1 times.</t>
  </si>
  <si>
    <t>DOI: 10.4324/9781003448518</t>
  </si>
  <si>
    <t>https://www.scopus.com/inward/record.uri?eid=2-s2.0-85166041205&amp;doi=10.4324%2f9781003448518&amp;partnerID=40&amp;md5=fb27a1f0f0b2ce15a83ff0e5e12af436</t>
  </si>
  <si>
    <t>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t>
  </si>
  <si>
    <t>Cavenett S.</t>
  </si>
  <si>
    <t>AUTHOR FULL NAMES: Cavenett, Simon (57190818944)</t>
  </si>
  <si>
    <t>Authentically enhancing the learning and development environment</t>
  </si>
  <si>
    <t>(2017) Australasian Journal of Engineering Education, 22 (1), pp. 39 - 53, Cited 3 times.</t>
  </si>
  <si>
    <t>DOI: 10.1080/22054952.2017.1372031</t>
  </si>
  <si>
    <t>https://www.scopus.com/inward/record.uri?eid=2-s2.0-85031313500&amp;doi=10.1080%2f22054952.2017.1372031&amp;partnerID=40&amp;md5=4d76fe01000686bfa81371f36e2acec7</t>
  </si>
  <si>
    <t>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t>
  </si>
  <si>
    <t>Bai Q., Nam B.H.</t>
  </si>
  <si>
    <t>AUTHOR FULL NAMES: Bai, Qiong (57216693148); Nam, Benjamin H. (57193792731)</t>
  </si>
  <si>
    <t>57216693148; 57193792731</t>
  </si>
  <si>
    <t>Symbolic power for student curators as social agents: the emergence of the museum of World Languages at Shanghai International Studies University during the COVID-19 era</t>
  </si>
  <si>
    <t>(2023) Museum Management and Curatorship, 38 (3), pp. 317 - 341, Cited 2 times.</t>
  </si>
  <si>
    <t>DOI: 10.1080/09647775.2023.2188473</t>
  </si>
  <si>
    <t>https://www.scopus.com/inward/record.uri?eid=2-s2.0-85150851886&amp;doi=10.1080%2f09647775.2023.2188473&amp;partnerID=40&amp;md5=ed2b4bb913430d53b465c85c94f620ec</t>
  </si>
  <si>
    <t>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t>
  </si>
  <si>
    <t>Wang Y., Wang R., Yao Z.</t>
  </si>
  <si>
    <t>AUTHOR FULL NAMES: Wang, Yanrong (47361534600); Wang, Rui (57216464036); Yao, Zuowen (57208186466)</t>
  </si>
  <si>
    <t>47361534600; 57216464036; 57208186466</t>
  </si>
  <si>
    <t>Mechanism of action of policy networks on the performance of university-based agricultural extensions</t>
  </si>
  <si>
    <t>(2020) Journal of Agricultural Education and Extension, 26 (5), pp. 423 - 441, Cited 1 times.</t>
  </si>
  <si>
    <t>DOI: 10.1080/1389224X.2020.1748668</t>
  </si>
  <si>
    <t>https://www.scopus.com/inward/record.uri?eid=2-s2.0-85083589758&amp;doi=10.1080%2f1389224X.2020.1748668&amp;partnerID=40&amp;md5=f409c78d0d90fb12085cd471a06e0619</t>
  </si>
  <si>
    <t>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t>
  </si>
  <si>
    <t>Minksová L., Pabian P.</t>
  </si>
  <si>
    <t>AUTHOR FULL NAMES: Minksová, Lenka (49561353200); Pabian, Petr (36671781100)</t>
  </si>
  <si>
    <t>49561353200; 36671781100</t>
  </si>
  <si>
    <t>Approaching students in higher education governance: Introduction to the special issue</t>
  </si>
  <si>
    <t>(2011) Tertiary Education and Management, 17 (3), pp. 183 - 189, Cited 2 times.</t>
  </si>
  <si>
    <t>DOI: 10.1080/13583883.2011.588720</t>
  </si>
  <si>
    <t>https://www.scopus.com/inward/record.uri?eid=2-s2.0-80052291347&amp;doi=10.1080%2f13583883.2011.588720&amp;partnerID=40&amp;md5=bab43456b58550b2e39e2ffc2f255c4a</t>
  </si>
  <si>
    <t>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t>
  </si>
  <si>
    <t>Kefalaki M.</t>
  </si>
  <si>
    <t>AUTHOR FULL NAMES: Kefalaki, Margarita (57190126552)</t>
  </si>
  <si>
    <t>Communicating through music: a tool for students’ inspirational development</t>
  </si>
  <si>
    <t>(2021) Journal of Applied Learning and Teaching, 4 (2), pp. 135 - 141, Cited 3 times.</t>
  </si>
  <si>
    <t>DOI: 10.37074/jalt.2021.4.2.18</t>
  </si>
  <si>
    <t>https://www.scopus.com/inward/record.uri?eid=2-s2.0-85149529252&amp;doi=10.37074%2fjalt.2021.4.2.18&amp;partnerID=40&amp;md5=89cbc58650a69b1f651cfa2216e14c9f</t>
  </si>
  <si>
    <t>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t>
  </si>
  <si>
    <t>Schneckenberg D.</t>
  </si>
  <si>
    <t>AUTHOR FULL NAMES: Schneckenberg, Dirk (25961148100)</t>
  </si>
  <si>
    <t>Conceptual foundations and strategic approaches for eCompetence</t>
  </si>
  <si>
    <t>(2010) International Journal of Continuing Engineering Education and Life-Long Learning, 20 (3-5), pp. 290 - 305, Cited 2 times.</t>
  </si>
  <si>
    <t>DOI: 10.1504/IJCEELL.2010.037047</t>
  </si>
  <si>
    <t>https://www.scopus.com/inward/record.uri?eid=2-s2.0-78649368880&amp;doi=10.1504%2fIJCEELL.2010.037047&amp;partnerID=40&amp;md5=e8208ff8b865add1d476124a8a4645fc</t>
  </si>
  <si>
    <t>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t>
  </si>
  <si>
    <t>Strielkowski W., Korneeva E., Gorina L.</t>
  </si>
  <si>
    <t>AUTHOR FULL NAMES: Strielkowski, Wadim (36620065300); Korneeva, Elena (57190658874); Gorina, Larisa (56940467200)</t>
  </si>
  <si>
    <t>36620065300; 57190658874; 56940467200</t>
  </si>
  <si>
    <t>SUSTAINABLE DEVELOPMENT AND THE DIGITAL TRANSFORMATION OF EDUCATIONAL SYSTEMS</t>
  </si>
  <si>
    <t>(2022) Intellectual Economics, 16 (1), pp. 134 - 150, Cited 1 times.</t>
  </si>
  <si>
    <t>DOI: 10.13165/IE-22-16-1-08</t>
  </si>
  <si>
    <t>https://www.scopus.com/inward/record.uri?eid=2-s2.0-85136712152&amp;doi=10.13165%2fIE-22-16-1-08&amp;partnerID=40&amp;md5=4c6b6b442584783ba7c749cd76fce178</t>
  </si>
  <si>
    <t>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t>
  </si>
  <si>
    <t>Al Mansoori S., Maheshwari P.</t>
  </si>
  <si>
    <t>AUTHOR FULL NAMES: Al Mansoori, Suaad (37013166900); Maheshwari, Piyush (57125711700)</t>
  </si>
  <si>
    <t>37013166900; 57125711700</t>
  </si>
  <si>
    <t>A Framework to Implement Blockchain in Higher Education Institutions</t>
  </si>
  <si>
    <t>(2022) Lecture Notes in Networks and Systems, 299, pp. 244 - 254, Cited 1 times.</t>
  </si>
  <si>
    <t>DOI: 10.1007/978-3-030-82616-1_22</t>
  </si>
  <si>
    <t>https://www.scopus.com/inward/record.uri?eid=2-s2.0-85113579688&amp;doi=10.1007%2f978-3-030-82616-1_22&amp;partnerID=40&amp;md5=2c8751ff7ebc05b18787d972849f76f5</t>
  </si>
  <si>
    <t>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t>
  </si>
  <si>
    <t>Wood M., Su F.</t>
  </si>
  <si>
    <t>AUTHOR FULL NAMES: Wood, Margaret (57155703700); Su, Feng (36619964400)</t>
  </si>
  <si>
    <t>57155703700; 36619964400</t>
  </si>
  <si>
    <t>Parents as “stakeholders” and their conceptions of teaching excellence in English higher education</t>
  </si>
  <si>
    <t>(2019) International Journal of Comparative Education and Development, 21 (2), pp. 99 - 111, Cited 2 times.</t>
  </si>
  <si>
    <t>DOI: 10.1108/IJCED-05-2018-0010</t>
  </si>
  <si>
    <t>https://www.scopus.com/inward/record.uri?eid=2-s2.0-85065191037&amp;doi=10.1108%2fIJCED-05-2018-0010&amp;partnerID=40&amp;md5=e91ddbe183094f55586c08925f0216df</t>
  </si>
  <si>
    <t>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t>
  </si>
  <si>
    <t>Antera S., Costa R., Kalfa V., Mendes P.</t>
  </si>
  <si>
    <t>AUTHOR FULL NAMES: Antera, Sofia (57200727046); Costa, Rita (57207842782); Kalfa, Vasiliki (57207844243); Mendes, Pedro (57207841830)</t>
  </si>
  <si>
    <t>57200727046; 57207842782; 57207844243; 57207841830</t>
  </si>
  <si>
    <t>Assessment in Higher STEM Education: The Now and the Future from the Students’ Perspective</t>
  </si>
  <si>
    <t>(2019) Advances in Intelligent Systems and Computing, 917, pp. 772 - 781, Cited 1 times.</t>
  </si>
  <si>
    <t>DOI: 10.1007/978-3-030-11935-5_73</t>
  </si>
  <si>
    <t>https://www.scopus.com/inward/record.uri?eid=2-s2.0-85063038148&amp;doi=10.1007%2f978-3-030-11935-5_73&amp;partnerID=40&amp;md5=2e1e1a25ad04d70eccafefed39c4b424</t>
  </si>
  <si>
    <t>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t>
  </si>
  <si>
    <t>Li K.C., Ye C.J., Wong B.T.-M.</t>
  </si>
  <si>
    <t>AUTHOR FULL NAMES: Li, Kam Cheong (55488035400); Ye, Carmen Jiawen (57204013761); Wong, Billy Tak-Ming (35114076400)</t>
  </si>
  <si>
    <t>55488035400; 57204013761; 35114076400</t>
  </si>
  <si>
    <t>Status of learning analytics in Asia: Perspectives of higher education stakeholders</t>
  </si>
  <si>
    <t>(2018) Communications in Computer and Information Science, 843, pp. 267 - 275, Cited 5 times.</t>
  </si>
  <si>
    <t>DOI: 10.1007/978-981-13-0008-0_25</t>
  </si>
  <si>
    <t>https://www.scopus.com/inward/record.uri?eid=2-s2.0-85045687719&amp;doi=10.1007%2f978-981-13-0008-0_25&amp;partnerID=40&amp;md5=b0e07b91de98a7355766df3f2101c6ae</t>
  </si>
  <si>
    <t>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t>
  </si>
  <si>
    <t>Stokes S.Y., Miller D.</t>
  </si>
  <si>
    <t>AUTHOR FULL NAMES: Stokes, S.Y. (57209974947); Miller, Donté (57209978177)</t>
  </si>
  <si>
    <t>57209974947; 57209978177</t>
  </si>
  <si>
    <t>Remembering “the black bruins�? a case study of supporting student activists at ucla</t>
  </si>
  <si>
    <t>(2019) Student Activism, Politics, and Campus Climate in Higher Education, pp. 143 - 163, Cited 4 times.</t>
  </si>
  <si>
    <t>DOI: 10.4324/9780429449178-9</t>
  </si>
  <si>
    <t>https://www.scopus.com/inward/record.uri?eid=2-s2.0-85069162190&amp;doi=10.4324%2f9780429449178-9&amp;partnerID=40&amp;md5=f6a9d8e27fb25f7dd2efac66e4208128</t>
  </si>
  <si>
    <t>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t>
  </si>
  <si>
    <t>Peconcillo L.B., Jr., Peteros E.D., Mamites I.O., Sanchez D.T., Tenerife J.J.L., Suson R.L.</t>
  </si>
  <si>
    <t>AUTHOR FULL NAMES: Peconcillo, Larry B. (57221403678); Peteros, Emerson D. (57219873251); Mamites, Irene O. (57219870525); Sanchez, Domenic T. (57221399125); Tenerife, Janine Joy L. (57219867249); Suson, Roberto L. (57216975232)</t>
  </si>
  <si>
    <t>57221403678; 57219873251; 57219870525; 57221399125; 57219867249; 57216975232</t>
  </si>
  <si>
    <t>Structuring determinants to level up students performance</t>
  </si>
  <si>
    <t>(2020) International Journal of Education and Practice, 8 (4), pp. 638 - 651, Cited 3 times.</t>
  </si>
  <si>
    <t>DOI: 10.18488/journal.61.2020.84.638.651</t>
  </si>
  <si>
    <t>https://www.scopus.com/inward/record.uri?eid=2-s2.0-85094979502&amp;doi=10.18488%2fjournal.61.2020.84.638.651&amp;partnerID=40&amp;md5=5cb14723764f70a9d7ffda576e1c00e5</t>
  </si>
  <si>
    <t>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t>
  </si>
  <si>
    <t>Dailey-Hebert A., Mandernach B.J., Donnelli-Sallee E.</t>
  </si>
  <si>
    <t>AUTHOR FULL NAMES: Dailey-Hebert, Amber (16066707400); Mandernach, B. Jean (16067097500); Donnelli-Sallee, Emily (53873578400)</t>
  </si>
  <si>
    <t>16066707400; 16067097500; 53873578400</t>
  </si>
  <si>
    <t>Handbook of research on inclusive development for remote adjunct faculty in higher education</t>
  </si>
  <si>
    <t>(2020) Handbook of Research on Inclusive Development for Remote Adjunct Faculty in Higher Education, pp. 1 - 333, Cited 1 times.</t>
  </si>
  <si>
    <t>DOI: 10.4018/978-1-7998-6758-6</t>
  </si>
  <si>
    <t>https://www.scopus.com/inward/record.uri?eid=2-s2.0-85136479513&amp;doi=10.4018%2f978-1-7998-6758-6&amp;partnerID=40&amp;md5=249f1074d166e36398c179f04a98d833</t>
  </si>
  <si>
    <t>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t>
  </si>
  <si>
    <t>Currier S.</t>
  </si>
  <si>
    <t>AUTHOR FULL NAMES: Currier, S. (8368123300)</t>
  </si>
  <si>
    <t>Integrating information resources and online learning in the UK</t>
  </si>
  <si>
    <t>(2002) Proceedings - International Conference on Computers in Education, ICCE 2002, art. no. 1186083, pp. 818 - 822, Cited 1 times.</t>
  </si>
  <si>
    <t>DOI: 10.1109/CIE.2002.1186083</t>
  </si>
  <si>
    <t>https://www.scopus.com/inward/record.uri?eid=2-s2.0-84961723196&amp;doi=10.1109%2fCIE.2002.1186083&amp;partnerID=40&amp;md5=f0262a3c3199589fbdb489f8cc839634</t>
  </si>
  <si>
    <t>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t>
  </si>
  <si>
    <t>Bulut-Sahin B., Emil S., Okur S., Seggie F.N.</t>
  </si>
  <si>
    <t>AUTHOR FULL NAMES: Bulut-Sahin, Betul (57820496700); Emil, Serap (35848318100); Okur, Seda (58130921200); Seggie, Fatma Nevra (35729240300)</t>
  </si>
  <si>
    <t>57820496700; 35848318100; 58130921200; 35729240300</t>
  </si>
  <si>
    <t>Strategic management of internationalization in higher education institutions: the lens of international office professionals</t>
  </si>
  <si>
    <t>(2023) Tertiary Education and Management, Cited 1 times.</t>
  </si>
  <si>
    <t>DOI: 10.1007/s11233-023-09121-2</t>
  </si>
  <si>
    <t>https://www.scopus.com/inward/record.uri?eid=2-s2.0-85149446071&amp;doi=10.1007%2fs11233-023-09121-2&amp;partnerID=40&amp;md5=ceca0e44dfd0cc6601665e001886e1a3</t>
  </si>
  <si>
    <t>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t>
  </si>
  <si>
    <t>Heng K., Sol K., Em S.</t>
  </si>
  <si>
    <t>AUTHOR FULL NAMES: Heng, Kimkong (57219284385); Sol, Koemhong (58000264800); Em, Sereyrath (58000264900)</t>
  </si>
  <si>
    <t>57219284385; 58000264800; 58000264900</t>
  </si>
  <si>
    <t>COVID-19 and digital transformation of Cambodian Higher Education: Opportunities, challenges, and the way forward</t>
  </si>
  <si>
    <t>(2022) Handbook of Research on Education Institutions, Skills, and Jobs in the Digital Era, pp. 307 - 327, Cited 1 times.</t>
  </si>
  <si>
    <t>DOI: 10.4018/978-1-6684-5914-0.ch018</t>
  </si>
  <si>
    <t>https://www.scopus.com/inward/record.uri?eid=2-s2.0-85143720352&amp;doi=10.4018%2f978-1-6684-5914-0.ch018&amp;partnerID=40&amp;md5=bb50c5ce7ea58c56e2d402b11082bed7</t>
  </si>
  <si>
    <t>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t>
  </si>
  <si>
    <t>Talbi O., Warin B., Kolski C.</t>
  </si>
  <si>
    <t>AUTHOR FULL NAMES: Talbi, Omar (55919231400); Warin, Bruno (24825849600); Kolski, Christophe (55887029500)</t>
  </si>
  <si>
    <t>55919231400; 24825849600; 55887029500</t>
  </si>
  <si>
    <t>Towards a support system for course design</t>
  </si>
  <si>
    <t>(2013) CSEDU 2013 - Proceedings of the 5th International Conference on Computer Supported Education, pp. 449 - 454, Cited 1 times.</t>
  </si>
  <si>
    <t>https://www.scopus.com/inward/record.uri?eid=2-s2.0-84887178241&amp;partnerID=40&amp;md5=6e8f418ea9ac663c35c28f939e73c4ad</t>
  </si>
  <si>
    <t>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t>
  </si>
  <si>
    <t>Natow R.S., Johnson A.T., Manly C.A.</t>
  </si>
  <si>
    <t>AUTHOR FULL NAMES: Natow, Rebecca S. (55928775200); Johnson, Ane Turner (36080649500); Manly, Catherine A. (56270481200)</t>
  </si>
  <si>
    <t>55928775200; 36080649500; 56270481200</t>
  </si>
  <si>
    <t>Higher Education Stakeholders’ Early Responses to the COVID-19 Crisis</t>
  </si>
  <si>
    <t>(2023) American Behavioral Scientist, 67 (12), pp. 1387 - 1393, Cited 0 times.</t>
  </si>
  <si>
    <t>DOI: 10.1177/00027642221118288</t>
  </si>
  <si>
    <t>https://www.scopus.com/inward/record.uri?eid=2-s2.0-85137974377&amp;doi=10.1177%2f00027642221118288&amp;partnerID=40&amp;md5=fc8976f6079bbae698538bb100cb1212</t>
  </si>
  <si>
    <t>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t>
  </si>
  <si>
    <t>Wells R.S.</t>
  </si>
  <si>
    <t>AUTHOR FULL NAMES: Wells, Ryan S. (25622738900)</t>
  </si>
  <si>
    <t>Learning From COVID-19: Unchanging Inequality and Ideology in Higher Education</t>
  </si>
  <si>
    <t>(2023) American Behavioral Scientist, 67 (13), pp. 1655 - 1664, Cited 2 times.</t>
  </si>
  <si>
    <t>DOI: 10.1177/00027642221118278</t>
  </si>
  <si>
    <t>https://www.scopus.com/inward/record.uri?eid=2-s2.0-85136630004&amp;doi=10.1177%2f00027642221118278&amp;partnerID=40&amp;md5=72c02d7be851b41f56e9244c9327ff19</t>
  </si>
  <si>
    <t>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t>
  </si>
  <si>
    <t>Oyelekan O.S., Akinpelu G.A., Daramola F.O.</t>
  </si>
  <si>
    <t>AUTHOR FULL NAMES: Oyelekan, Oloyede Solomon (56600648900); Akinpelu, Gabriel Akinyemi (56922095700); Daramola, Florence Olutunu (56922140800)</t>
  </si>
  <si>
    <t>56600648900; 56922095700; 56922140800</t>
  </si>
  <si>
    <t>Science students' use of the internet for learning in higher institutions in Osun State, Nigeria</t>
  </si>
  <si>
    <t>(2015) International Journal of Information and Communication Technology Education, 11 (4), pp. 67 - 82, Cited 1 times.</t>
  </si>
  <si>
    <t>DOI: 10.4018/IJICTE.2015100105</t>
  </si>
  <si>
    <t>https://www.scopus.com/inward/record.uri?eid=2-s2.0-84945189410&amp;doi=10.4018%2fIJICTE.2015100105&amp;partnerID=40&amp;md5=bb81374c7a91d4d91a1edf7f4e7951d8</t>
  </si>
  <si>
    <t>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t>
  </si>
  <si>
    <t>Cherian J., Jacob J., Qureshi R., Gaikar V.</t>
  </si>
  <si>
    <t>AUTHOR FULL NAMES: Cherian, Jacob (55370498500); Jacob, Jolly (55371613800); Qureshi, Rubina (57074502700); Gaikar, Vilas (57221197802)</t>
  </si>
  <si>
    <t>55370498500; 55371613800; 57074502700; 57221197802</t>
  </si>
  <si>
    <t>Relationship between entry grades and attrition trends in the context of higher education: Implication for open innovation of education policy</t>
  </si>
  <si>
    <t>(2020) Journal of Open Innovation: Technology, Market, and Complexity, 6 (4), art. no. 199, pp. 1 - 17, Cited 5 times.</t>
  </si>
  <si>
    <t>DOI: 10.3390/joitmc6040199</t>
  </si>
  <si>
    <t>https://www.scopus.com/inward/record.uri?eid=2-s2.0-85098511968&amp;doi=10.3390%2fjoitmc6040199&amp;partnerID=40&amp;md5=7f7b75e9870df3d829b4e0585ebabe03</t>
  </si>
  <si>
    <t>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t>
  </si>
  <si>
    <t>Pathak B.K., Palvia S.C.</t>
  </si>
  <si>
    <t>AUTHOR FULL NAMES: Pathak, Bhavik K. (13007554700); Palvia, Shailendra C. (6603458292)</t>
  </si>
  <si>
    <t>13007554700; 6603458292</t>
  </si>
  <si>
    <t>Taxonomy of higher education delivery modes: a conceptual framework</t>
  </si>
  <si>
    <t>(2021) Journal of Information Technology Case and Application Research, 23 (1), pp. 36 - 45, Cited 1 times.</t>
  </si>
  <si>
    <t>DOI: 10.1080/15228053.2021.1901351</t>
  </si>
  <si>
    <t>https://www.scopus.com/inward/record.uri?eid=2-s2.0-85105090014&amp;doi=10.1080%2f15228053.2021.1901351&amp;partnerID=40&amp;md5=c0883d484f92c97670c2ffae5047509f</t>
  </si>
  <si>
    <t>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t>
  </si>
  <si>
    <t>Ho N.T.T., Abdullah M.R.T.L., Idrus H.B., Sivapalan S., Pham H.-H., Dinh V.-H., Pham H.K., Nguyen L.T.M.</t>
  </si>
  <si>
    <t>AUTHOR FULL NAMES: Ho, Nguyen Thi Thao (57218170777); Abdullah, Muhammad Ridhuan Tony Lim (58638536300); Idrus, Hairuzila Bt (48261201200); Sivapalan, Subarna (34880679700); Pham, Hiep-Hung (57190867974); Dinh, Viet-Hung (57216746736); Pham, Huyen Khanh (57210393067); Nguyen, Linh Thi My (58639195400)</t>
  </si>
  <si>
    <t>57218170777; 58638536300; 48261201200; 34880679700; 57190867974; 57216746736; 57210393067; 58639195400</t>
  </si>
  <si>
    <t>Acceptance Toward Coursera MOOCs Blended Learning: A Mixed Methods View of Vietnamese Higher Education Stakeholders</t>
  </si>
  <si>
    <t>(2023) SAGE Open, 13 (4), Cited 0 times.</t>
  </si>
  <si>
    <t>DOI: 10.1177/21582440231197997</t>
  </si>
  <si>
    <t>https://www.scopus.com/inward/record.uri?eid=2-s2.0-85173685868&amp;doi=10.1177%2f21582440231197997&amp;partnerID=40&amp;md5=f9fc0ca0632e65e5351a8e15a6f89848</t>
  </si>
  <si>
    <t>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t>
  </si>
  <si>
    <t>Roopchund R., Alsaid L.</t>
  </si>
  <si>
    <t>AUTHOR FULL NAMES: Roopchund, R. (57200216285); Alsaid, L. (57194435835)</t>
  </si>
  <si>
    <t>57200216285; 57194435835</t>
  </si>
  <si>
    <t>CRM framework for higher education in Mauritius</t>
  </si>
  <si>
    <t>(2017) Pertanika Journal of Social Sciences and Humanities, 25 (4), pp. 1515 - 1528, Cited 1 times.</t>
  </si>
  <si>
    <t>https://www.scopus.com/inward/record.uri?eid=2-s2.0-85040258338&amp;partnerID=40&amp;md5=62dc4408935929c0b3789eda82a4cfec</t>
  </si>
  <si>
    <t>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t>
  </si>
  <si>
    <t>Geryk M.</t>
  </si>
  <si>
    <t>AUTHOR FULL NAMES: Geryk, Marcin (57190394096)</t>
  </si>
  <si>
    <t>The New Trends in Research on Social Responsibility of the University</t>
  </si>
  <si>
    <t>(2020) Advances in Intelligent Systems and Computing, 961, pp. 304 - 312, Cited 3 times.</t>
  </si>
  <si>
    <t>DOI: 10.1007/978-3-030-20154-8_28</t>
  </si>
  <si>
    <t>https://www.scopus.com/inward/record.uri?eid=2-s2.0-85069213354&amp;doi=10.1007%2f978-3-030-20154-8_28&amp;partnerID=40&amp;md5=361b82f27d24bdaeaff02bb46ed11791</t>
  </si>
  <si>
    <t>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t>
  </si>
  <si>
    <t>Pavlin S.</t>
  </si>
  <si>
    <t>AUTHOR FULL NAMES: Pavlin, Samo (14036092900)</t>
  </si>
  <si>
    <t>Time to reconsider the strategic role of system(s) for monitoring higher education graduates’ careers?</t>
  </si>
  <si>
    <t>(2019) European Journal of Education, 54 (2), pp. 261 - 272, Cited 5 times.</t>
  </si>
  <si>
    <t>DOI: 10.1111/ejed.12313</t>
  </si>
  <si>
    <t>https://www.scopus.com/inward/record.uri?eid=2-s2.0-85056750559&amp;doi=10.1111%2fejed.12313&amp;partnerID=40&amp;md5=2074f67732929e4c2ea3be6e3adb1472</t>
  </si>
  <si>
    <t>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t>
  </si>
  <si>
    <t>Johnson M.</t>
  </si>
  <si>
    <t>AUTHOR FULL NAMES: Johnson, Michael (57706418400)</t>
  </si>
  <si>
    <t>Teaching excellence in the context of business and management education: Perspectives from Australian, British and Canadian universities</t>
  </si>
  <si>
    <t>(2021) International Journal of Management Education, 19 (3), art. no. 100508, Cited 3 times.</t>
  </si>
  <si>
    <t>DOI: 10.1016/j.ijme.2021.100508</t>
  </si>
  <si>
    <t>https://www.scopus.com/inward/record.uri?eid=2-s2.0-85110775005&amp;doi=10.1016%2fj.ijme.2021.100508&amp;partnerID=40&amp;md5=bb5272ed5662b6729ec692a82bb670c5</t>
  </si>
  <si>
    <t>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t>
  </si>
  <si>
    <t>Dobbins M., Horváthová B., Labanino R.P.</t>
  </si>
  <si>
    <t>AUTHOR FULL NAMES: Dobbins, Michael (8583386500); Horváthová, Brigitte (57208222621); Labanino, Rafael Pablo (57218876575)</t>
  </si>
  <si>
    <t>8583386500; 57208222621; 57218876575</t>
  </si>
  <si>
    <t>Exploring interest intermediation in Central and Eastern Europe: is higher education different?</t>
  </si>
  <si>
    <t>(2021) Interest Groups and Advocacy, 10 (4), pp. 399 - 429, Cited 4 times.</t>
  </si>
  <si>
    <t>DOI: 10.1057/s41309-021-00136-x</t>
  </si>
  <si>
    <t>https://www.scopus.com/inward/record.uri?eid=2-s2.0-85117579493&amp;doi=10.1057%2fs41309-021-00136-x&amp;partnerID=40&amp;md5=141c77b0f6907515a35169cd460cac9f</t>
  </si>
  <si>
    <t>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t>
  </si>
  <si>
    <t>Nicholas J.M., Handley M.H.</t>
  </si>
  <si>
    <t>AUTHOR FULL NAMES: Nicholas, Jennifer M. (57203821427); Handley, Meg H. (57190815021)</t>
  </si>
  <si>
    <t>57203821427; 57190815021</t>
  </si>
  <si>
    <t>Employability development in business undergraduates: A qualitative inquiry of recruiter perceptions</t>
  </si>
  <si>
    <t>(2020) Journal of Education for Business, 95 (2), pp. 67 - 72, Cited 4 times.</t>
  </si>
  <si>
    <t>DOI: 10.1080/08832323.2019.1604483</t>
  </si>
  <si>
    <t>https://www.scopus.com/inward/record.uri?eid=2-s2.0-85065755116&amp;doi=10.1080%2f08832323.2019.1604483&amp;partnerID=40&amp;md5=d0e4685c386431f3bc2511825a9102ee</t>
  </si>
  <si>
    <t>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t>
  </si>
  <si>
    <t>Makhubu N., Budree A.</t>
  </si>
  <si>
    <t>AUTHOR FULL NAMES: Makhubu, Nkululeko (57213882257); Budree, Adheesh (57189874732)</t>
  </si>
  <si>
    <t>57213882257; 57189874732</t>
  </si>
  <si>
    <t>The Effectiveness of Twitter as a Tertiary Education Stakeholder Communication Tool: A Case of #FeesMustFall in South Africa</t>
  </si>
  <si>
    <t>(2019) Lecture Notes in Computer Science (including subseries Lecture Notes in Artificial Intelligence and Lecture Notes in Bioinformatics), 11578 LNCS, pp. 535 - 555, Cited 3 times.</t>
  </si>
  <si>
    <t>DOI: 10.1007/978-3-030-21902-4_38</t>
  </si>
  <si>
    <t>https://www.scopus.com/inward/record.uri?eid=2-s2.0-85069849407&amp;doi=10.1007%2f978-3-030-21902-4_38&amp;partnerID=40&amp;md5=56cad024f9a141b556121f8f0d958ab1</t>
  </si>
  <si>
    <t>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t>
  </si>
  <si>
    <t>Wang X., Sun X.</t>
  </si>
  <si>
    <t>AUTHOR FULL NAMES: Wang, Xuyan (57218898577); Sun, Xiaoyang (57226025473)</t>
  </si>
  <si>
    <t>57218898577; 57226025473</t>
  </si>
  <si>
    <t>Higher Education During the COVID-19 Pandemic: Responses and Challenges</t>
  </si>
  <si>
    <t>(2022) Education as Change, 26, art. no. 10024, Cited 2 times.</t>
  </si>
  <si>
    <t>DOI: 10.25159/1947-9417/10024</t>
  </si>
  <si>
    <t>https://www.scopus.com/inward/record.uri?eid=2-s2.0-85135459714&amp;doi=10.25159%2f1947-9417%2f10024&amp;partnerID=40&amp;md5=b9628b738761c50c7747aad1ad9b92d7</t>
  </si>
  <si>
    <t>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t>
  </si>
  <si>
    <t>Martynova T.A., Gilenko E.V., Kitaeva E.M., Bondar V.A., Orlova E.V., Drozdova N.P., Cherenkov V.I.</t>
  </si>
  <si>
    <t>AUTHOR FULL NAMES: Martynova, Tatyana A. (57216178930); Gilenko, Evgenii V. (55646455500); Kitaeva, Elena M. (57216180485); Bondar, Vladimir A. (57202339437); Orlova, Elena V. (57202331380); Drozdova, Natalia P. (58345011800); Cherenkov, Vitaliy I. (57203510655)</t>
  </si>
  <si>
    <t>57216178930; 55646455500; 57216180485; 57202339437; 57202331380; 58345011800; 57203510655</t>
  </si>
  <si>
    <t>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t>
  </si>
  <si>
    <t>(2023) Obrazovanie i Nauka, 25 (4), pp. 12 - 36, Cited 1 times.</t>
  </si>
  <si>
    <t>DOI: 10.17853/1994-5639-2023-4-12-36</t>
  </si>
  <si>
    <t>https://www.scopus.com/inward/record.uri?eid=2-s2.0-85162741655&amp;doi=10.17853%2f1994-5639-2023-4-12-36&amp;partnerID=40&amp;md5=5ddfd194747cfdce24d8564e26fc09cf</t>
  </si>
  <si>
    <t>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t>
  </si>
  <si>
    <t>Rubin P.G.</t>
  </si>
  <si>
    <t>AUTHOR FULL NAMES: Rubin, Paul G. (57201992873)</t>
  </si>
  <si>
    <t>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t>
  </si>
  <si>
    <t>(2021) Education Policy Analysis Archives, 29, art. no. 115, Cited 2 times.</t>
  </si>
  <si>
    <t>DOI: 10.14507/epaa.29.5214</t>
  </si>
  <si>
    <t>https://www.scopus.com/inward/record.uri?eid=2-s2.0-85121663984&amp;doi=10.14507%2fepaa.29.5214&amp;partnerID=40&amp;md5=325de4b52b1c362ee93b087a84ad4eb3</t>
  </si>
  <si>
    <t>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t>
  </si>
  <si>
    <t>Graham M.A., Angolo T.T.N., Combrinck C.</t>
  </si>
  <si>
    <t>AUTHOR FULL NAMES: Graham, Marien Alet (25927074700); Angolo, Toini Tuyeimo Ndapewoshali (58643578800); Combrinck, Celeste (57195238321)</t>
  </si>
  <si>
    <t>25927074700; 58643578800; 57195238321</t>
  </si>
  <si>
    <t>Internal quality assurance systems in Namibian higher education: Stakeholder perceptions and guidelines for enhancing the system</t>
  </si>
  <si>
    <t>(2023) International Conference on Higher Education Advances, pp. 507 - 515, Cited 0 times.</t>
  </si>
  <si>
    <t>DOI: 10.4995/HEAd23.2023.16114</t>
  </si>
  <si>
    <t>https://www.scopus.com/inward/record.uri?eid=2-s2.0-85173951683&amp;doi=10.4995%2fHEAd23.2023.16114&amp;partnerID=40&amp;md5=32e0e7e3195fd26db8f2780c07c1ecb2</t>
  </si>
  <si>
    <t>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t>
  </si>
  <si>
    <t>Vauterin J.J., Virkki-Hatakka T., Michelsen K.E.</t>
  </si>
  <si>
    <t>AUTHOR FULL NAMES: Vauterin, J.J. (24438619900); Virkki-Hatakka, T. (6507256070); Michelsen, K.E. (57193812421)</t>
  </si>
  <si>
    <t>24438619900; 6507256070; 57193812421</t>
  </si>
  <si>
    <t>Student Mobility and Migrant Knowledge: Recognizing the Flow Value</t>
  </si>
  <si>
    <t>(2014) Industry and Higher Education, 28 (2), pp. 69 - 77, Cited 0 times.</t>
  </si>
  <si>
    <t>DOI: 10.5367/ihe.2014.0197</t>
  </si>
  <si>
    <t>https://www.scopus.com/inward/record.uri?eid=2-s2.0-85033771573&amp;doi=10.5367%2fihe.2014.0197&amp;partnerID=40&amp;md5=f1b9babb4be478606a9df0bda4eaf39d</t>
  </si>
  <si>
    <t>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t>
  </si>
  <si>
    <t>Davis T.J., Barnes Y.</t>
  </si>
  <si>
    <t>AUTHOR FULL NAMES: Davis, Tiffany J. (57198780340); Barnes, Yolanda (57219869941)</t>
  </si>
  <si>
    <t>57198780340; 57219869941</t>
  </si>
  <si>
    <t>WHO HAS A STAKE IN TODAY’S COLLEGE STUDENTS?</t>
  </si>
  <si>
    <t>(2022) Multiple Perspectives on College Students: Needs, Challenges, and Opportunities, pp. 46 - 59, Cited 0 times.</t>
  </si>
  <si>
    <t>DOI: 10.4324/9780429319471-4</t>
  </si>
  <si>
    <t>https://www.scopus.com/inward/record.uri?eid=2-s2.0-85142828565&amp;doi=10.4324%2f9780429319471-4&amp;partnerID=40&amp;md5=e5fa296a5f146d9b297bfecfab7c9994</t>
  </si>
  <si>
    <t>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t>
  </si>
  <si>
    <t>Tang Z., Chen L., Jain A.</t>
  </si>
  <si>
    <t>AUTHOR FULL NAMES: Tang, Zaiyong (58220305000); Chen, Lisa (58221168600); Jain, Anurag (57193882164)</t>
  </si>
  <si>
    <t>58220305000; 58221168600; 57193882164</t>
  </si>
  <si>
    <t>Exploring Individual Feature Importance in Student Persistence Prediction</t>
  </si>
  <si>
    <t>(2023) Journal of Higher Education Theory and Practice, 23 (6), pp. 1 - 14, Cited 0 times.</t>
  </si>
  <si>
    <t>DOI: 10.33423/jhetp.v23i6.5957</t>
  </si>
  <si>
    <t>https://www.scopus.com/inward/record.uri?eid=2-s2.0-85156180022&amp;doi=10.33423%2fjhetp.v23i6.5957&amp;partnerID=40&amp;md5=1a8fa893330acbb39af4a0b897c324df</t>
  </si>
  <si>
    <t>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t>
  </si>
  <si>
    <t>Wang X., Rayana S., Bogle S., Aggarwal P., Wan Y.</t>
  </si>
  <si>
    <t>AUTHOR FULL NAMES: Wang, Xiwei (58615845200); Rayana, Shebuti (57053485200); Bogle, Sherrene (26326759800); Aggarwal, Palvi (57188836477); Wan, Yun (58616026600)</t>
  </si>
  <si>
    <t>58615845200; 57053485200; 26326759800; 57188836477; 58616026600</t>
  </si>
  <si>
    <t>A Preliminary Factor Analysis on the Success of Computing Major Transfer Students</t>
  </si>
  <si>
    <t>(2023) ASEE Annual Conference and Exposition, Conference Proceedings, Cited 0 times.</t>
  </si>
  <si>
    <t>https://www.scopus.com/inward/record.uri?eid=2-s2.0-85172112454&amp;partnerID=40&amp;md5=2bea76a2149288adf6874ff9dcd580c6</t>
  </si>
  <si>
    <t>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t>
  </si>
  <si>
    <t>Shahjahan R.A., Baizhanov S.</t>
  </si>
  <si>
    <t>AUTHOR FULL NAMES: Shahjahan, Riyad A. (9336590800); Baizhanov, Sanzhar (57206474692)</t>
  </si>
  <si>
    <t>9336590800; 57206474692</t>
  </si>
  <si>
    <t>Global university rankings and geopolitics of knowledge</t>
  </si>
  <si>
    <t>(2022) International Encyclopedia of Education: Fourth Edition, pp. 261 - 271, Cited 0 times.</t>
  </si>
  <si>
    <t>DOI: 10.1016/B978-0-12-818630-5.08042-8</t>
  </si>
  <si>
    <t>https://www.scopus.com/inward/record.uri?eid=2-s2.0-85150576363&amp;doi=10.1016%2fB978-0-12-818630-5.08042-8&amp;partnerID=40&amp;md5=ed47052ac6aa49f018349025f412d160</t>
  </si>
  <si>
    <t>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t>
  </si>
  <si>
    <t>Ibe E., Aneke J., Abamuche J.</t>
  </si>
  <si>
    <t>AUTHOR FULL NAMES: Ibe, Ebere (57209419106); Aneke, Joseph (57205421421); Abamuche, Joy (57209413373)</t>
  </si>
  <si>
    <t>57209419106; 57205421421; 57209413373</t>
  </si>
  <si>
    <t>The Differential Effects of Distance Learning and Presential Classroom Instructions on Performance of Male and Female Students of Science Education in Undergraduate Introductory Biology Course</t>
  </si>
  <si>
    <t>(2021) Communications in Computer and Information Science, 1344, pp. 324 - 336, Cited 0 times.</t>
  </si>
  <si>
    <t>DOI: 10.1007/978-3-030-67435-9_25</t>
  </si>
  <si>
    <t>https://www.scopus.com/inward/record.uri?eid=2-s2.0-85101503621&amp;doi=10.1007%2f978-3-030-67435-9_25&amp;partnerID=40&amp;md5=a7fabc6228da4175697ee5a123db9f65</t>
  </si>
  <si>
    <t>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t>
  </si>
  <si>
    <t>Robinson D., Suhr J., Buelow M., Beasley C.</t>
  </si>
  <si>
    <t>AUTHOR FULL NAMES: Robinson, Dwan (57189330357); Suhr, Julie (7006624687); Buelow, Melissa (25648957400); Beasley, Catrina (58298314900)</t>
  </si>
  <si>
    <t>57189330357; 7006624687; 25648957400; 58298314900</t>
  </si>
  <si>
    <t>Factors related to academic self-handicapping in Black students attending a predominantly White University</t>
  </si>
  <si>
    <t>(2023) Social Psychology of Education, 26 (5), pp. 1437 - 1454, Cited 0 times.</t>
  </si>
  <si>
    <t>DOI: 10.1007/s11218-023-09798-8</t>
  </si>
  <si>
    <t>https://www.scopus.com/inward/record.uri?eid=2-s2.0-85160812553&amp;doi=10.1007%2fs11218-023-09798-8&amp;partnerID=40&amp;md5=83db0f8dae57fcee4942fa174addc6f8</t>
  </si>
  <si>
    <t>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t>
  </si>
  <si>
    <t>Penrod C., Stacy M.E., Pharris L., Tarver M.B.</t>
  </si>
  <si>
    <t>AUTHOR FULL NAMES: Penrod, Curtis (58284452200); Stacy, Mary Edith (58284639000); Pharris, Lily (57731561600); Tarver, Mary Beth (58284759300)</t>
  </si>
  <si>
    <t>58284452200; 58284639000; 57731561600; 58284759300</t>
  </si>
  <si>
    <t>Powerful or pointless? Examining the effect of excel on business statistics success</t>
  </si>
  <si>
    <t>(2021) Issues in Information Systems, 22 (2), pp. 83 - 95, Cited 0 times.</t>
  </si>
  <si>
    <t>DOI: 10.48009/2_iis_2021_84-96</t>
  </si>
  <si>
    <t>https://www.scopus.com/inward/record.uri?eid=2-s2.0-85159939591&amp;doi=10.48009%2f2_iis_2021_84-96&amp;partnerID=40&amp;md5=ff187f2e96ade4aeba9b0b185381c48a</t>
  </si>
  <si>
    <t>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t>
  </si>
  <si>
    <t>The self-internationalization model (sim) versus conventional internationalization models (cims) of the institutions of higher education: A preliminary insight from management perspectives</t>
  </si>
  <si>
    <t>(2017) Proceedings of the 30th International Business Information Management Association Conference, IBIMA 2017 - Vision 2020: Sustainable Economic development, Innovation Management, and Global Growth, 2017-January, pp. 1191 - 1203, Cited 0 times.</t>
  </si>
  <si>
    <t>https://www.scopus.com/inward/record.uri?eid=2-s2.0-85048680378&amp;doi=10.15549%2fjeecar.v5i1.189&amp;partnerID=40&amp;md5=e2db6028a81a777eabf83b35536a0f57</t>
  </si>
  <si>
    <t>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t>
  </si>
  <si>
    <t>Wahab A.Y.A., Shuib M., Shaik A.R.A.R.</t>
  </si>
  <si>
    <t>AUTHOR FULL NAMES: Wahab, Amelia Yuliana Abd (57215531964); Shuib, Munir (23393795200); Shaik, Abdul Rahman Abdul Razak (57219015453)</t>
  </si>
  <si>
    <t>57215531964; 23393795200; 57219015453</t>
  </si>
  <si>
    <t>Higher education for the creation of prosperity, sustainability in security and development in times of COVID-19 pandemic: A case study</t>
  </si>
  <si>
    <t>(2020) Annals of Tropical Medicine and Public Health, 23 (13A), art. no. 8199, Cited 0 times.</t>
  </si>
  <si>
    <t>DOI: 10.36295/ASRO.2020.231331</t>
  </si>
  <si>
    <t>https://www.scopus.com/inward/record.uri?eid=2-s2.0-85091004598&amp;doi=10.36295%2fASRO.2020.231331&amp;partnerID=40&amp;md5=c7c65405069064751e094644962ae960</t>
  </si>
  <si>
    <t>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t>
  </si>
  <si>
    <t>Maragakis A., Van Den Dobbelsteen A.</t>
  </si>
  <si>
    <t>AUTHOR FULL NAMES: Maragakis, Antonios (55961248700); Van Den Dobbelsteen, Andy (6508242828)</t>
  </si>
  <si>
    <t>55961248700; 6508242828</t>
  </si>
  <si>
    <t>Higher education: Features, trends and needs in sustainability</t>
  </si>
  <si>
    <t>(2017) A+BE Architecture and the Built Environment, 3, pp. 33 - 51, Cited 0 times.</t>
  </si>
  <si>
    <t>https://www.scopus.com/inward/record.uri?eid=2-s2.0-85019441600&amp;partnerID=40&amp;md5=0784272156b8bbd4766f4215a21e72f7</t>
  </si>
  <si>
    <t>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t>
  </si>
  <si>
    <t>Son-Turan S.</t>
  </si>
  <si>
    <t>AUTHOR FULL NAMES: Son-Turan, Semen (57189076696)</t>
  </si>
  <si>
    <t>Tokenization and NFTs: A Tokenized Income Sharing Model for Higher Education as a Potential Solution for Student Debt in the USA</t>
  </si>
  <si>
    <t>(2023) Contributions to Finance and Accounting, Part F1238, pp. 145 - 158, Cited 0 times.</t>
  </si>
  <si>
    <t>DOI: 10.1007/978-3-031-30069-1_9</t>
  </si>
  <si>
    <t>https://www.scopus.com/inward/record.uri?eid=2-s2.0-85168699337&amp;doi=10.1007%2f978-3-031-30069-1_9&amp;partnerID=40&amp;md5=64453052a540ddf153db3566d397f648</t>
  </si>
  <si>
    <t>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t>
  </si>
  <si>
    <t>Musiał K.</t>
  </si>
  <si>
    <t>AUTHOR FULL NAMES: Musiał, Kazimierz (35574334300)</t>
  </si>
  <si>
    <t>Internationalization as myth, ceremony and doxa in higher education. The case of the Nordic countries between centre and periphery</t>
  </si>
  <si>
    <t>(2023) Nordic Journal of Studies in Educational Policy, 9 (1), pp. 20 - 36, Cited 0 times.</t>
  </si>
  <si>
    <t>DOI: 10.1080/20020317.2023.2166344</t>
  </si>
  <si>
    <t>https://www.scopus.com/inward/record.uri?eid=2-s2.0-85146232825&amp;doi=10.1080%2f20020317.2023.2166344&amp;partnerID=40&amp;md5=387fd9a858650a635c156812f1f03169</t>
  </si>
  <si>
    <t>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t>
  </si>
  <si>
    <t>(2018) Teacher Training and Professional Development: Concepts, Methodologies, Tools, and Applications, 3, pp. 1193 - 1214, Cited 0 times.</t>
  </si>
  <si>
    <t>DOI: 10.4018/978-1-5225-5631-2.ch055</t>
  </si>
  <si>
    <t>https://www.scopus.com/inward/record.uri?eid=2-s2.0-85049438953&amp;doi=10.4018%2f978-1-5225-5631-2.ch055&amp;partnerID=40&amp;md5=9e282a04c73046fd0bd3f3818373038a</t>
  </si>
  <si>
    <t>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t>
  </si>
  <si>
    <t>Ghofrani M., Valizadeh L., Zamanzadeh V., Ghahramanian A., Janati A., Taleghani F.</t>
  </si>
  <si>
    <t>AUTHOR FULL NAMES: Ghofrani, Marjan (57202587116); Valizadeh, Leila (6504820479); Zamanzadeh, Vahid (6505749334); Ghahramanian, Akram (56022478900); Janati, Ali (57280336100); Taleghani, Fariba (13007677800)</t>
  </si>
  <si>
    <t>57202587116; 6504820479; 6505749334; 56022478900; 57280336100; 13007677800</t>
  </si>
  <si>
    <t>What should be measured? Nursing education institutions performance: A qualitative study</t>
  </si>
  <si>
    <t>(2022) BMJ Open, 12 (12), art. no. e063114, Cited 0 times.</t>
  </si>
  <si>
    <t>DOI: 10.1136/bmjopen-2022-063114</t>
  </si>
  <si>
    <t>https://www.scopus.com/inward/record.uri?eid=2-s2.0-85143185115&amp;doi=10.1136%2fbmjopen-2022-063114&amp;partnerID=40&amp;md5=0a92e638a345c3b2bddca85b87b88f47</t>
  </si>
  <si>
    <t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t>
  </si>
  <si>
    <t>Adeola A.O., Bukola A.B.</t>
  </si>
  <si>
    <t>AUTHOR FULL NAMES: Adeola, Adegun Olajire (6508050008); Bukola, Arogundade Babatope (56160264300)</t>
  </si>
  <si>
    <t>6508050008; 56160264300</t>
  </si>
  <si>
    <t>Students' participation in governance and organizational effectiveness in universities in Nigeria</t>
  </si>
  <si>
    <t>(2014) Mediterranean Journal of Social Sciences, 5 (9), pp. 400 - 404, Cited 0 times.</t>
  </si>
  <si>
    <t>DOI: 10.5901/mjss.2014.v5n9p400</t>
  </si>
  <si>
    <t>https://www.scopus.com/inward/record.uri?eid=2-s2.0-84900563791&amp;doi=10.5901%2fmjss.2014.v5n9p400&amp;partnerID=40&amp;md5=49c69ae273d3823155599b9e88158655</t>
  </si>
  <si>
    <t>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t>
  </si>
  <si>
    <t>Muhamad S., Kusairi S., Aziz N., Kadir R., Wan Kassim W.Z.</t>
  </si>
  <si>
    <t>AUTHOR FULL NAMES: Muhamad, Suriyani (39861962500); Kusairi, Suhal (56725636000); Aziz, Nazli (57205627701); Kadir, Rokiah (55242330400); Wan Kassim, Wan Zulkifli (57224455314)</t>
  </si>
  <si>
    <t>39861962500; 56725636000; 57205627701; 55242330400; 57224455314</t>
  </si>
  <si>
    <t>Economic and social impact of Malaysian higher education: stakeholders' perspectives</t>
  </si>
  <si>
    <t>(2022) Journal of Applied Research in Higher Education, 14 (4), pp. 1623 - 1636, Cited 0 times.</t>
  </si>
  <si>
    <t>DOI: 10.1108/JARHE-11-2020-0396</t>
  </si>
  <si>
    <t>https://www.scopus.com/inward/record.uri?eid=2-s2.0-85120172444&amp;doi=10.1108%2fJARHE-11-2020-0396&amp;partnerID=40&amp;md5=2ba8b218a2ec6c0d03f9da4da4e70393</t>
  </si>
  <si>
    <t>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t>
  </si>
  <si>
    <t>Handke S.</t>
  </si>
  <si>
    <t>AUTHOR FULL NAMES: Handke, Stefan (58503324200)</t>
  </si>
  <si>
    <t>Accreditation agencies in the European Higher Education Area: Nonprofit business models, competition and survival</t>
  </si>
  <si>
    <t>(2023) Accreditation Agencies in the European Higher Education Area: Nonprofit Business Models, Competition and Survival, pp. 1 - 162, Cited 0 times.</t>
  </si>
  <si>
    <t>DOI: 10.4337/9781800881259</t>
  </si>
  <si>
    <t>https://www.scopus.com/inward/record.uri?eid=2-s2.0-85165558083&amp;doi=10.4337%2f9781800881259&amp;partnerID=40&amp;md5=d9f2f5d10d21b442252ad85643b33fa2</t>
  </si>
  <si>
    <t>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t>
  </si>
  <si>
    <t>Premawardhena N.C., Saleh A., Kurtishi A.</t>
  </si>
  <si>
    <t>AUTHOR FULL NAMES: Premawardhena, Neelakshi Chandrasena (54395930500); Saleh, Amr (55973267700); Kurtishi, Agron (58133950600)</t>
  </si>
  <si>
    <t>54395930500; 55973267700; 58133950600</t>
  </si>
  <si>
    <t>Building a Digital Bridge Across Cultures and Continents: Exploring New Vistas in Virtual Collaboration</t>
  </si>
  <si>
    <t>(2023) Lecture Notes in Networks and Systems, 634 LNNS, pp. 757 - 768, Cited 0 times.</t>
  </si>
  <si>
    <t>DOI: 10.1007/978-3-031-26190-9_79</t>
  </si>
  <si>
    <t>https://www.scopus.com/inward/record.uri?eid=2-s2.0-85149665801&amp;doi=10.1007%2f978-3-031-26190-9_79&amp;partnerID=40&amp;md5=36237b1aae70aaaa59cdbf69cabf968b</t>
  </si>
  <si>
    <t>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t>
  </si>
  <si>
    <t>Bombaça C., Pedersen L.K.</t>
  </si>
  <si>
    <t>AUTHOR FULL NAMES: Bombaça, Catarina (58578158300); Pedersen, Line Kloster (57211219190)</t>
  </si>
  <si>
    <t>58578158300; 57211219190</t>
  </si>
  <si>
    <t>The overlooked stakeholder: Discovering the cornerstones of future universities through students' opinions Workshop proposed by BEST (Board of European Students of Technology)</t>
  </si>
  <si>
    <t>(2019) Proceedings of the 46th SEFI Annual Conference 2018: Creativity, Innovation and Entrepreneurship for Engineering Education Excellence, pp. 1450 - 1453, Cited 0 times.</t>
  </si>
  <si>
    <t>https://www.scopus.com/inward/record.uri?eid=2-s2.0-85073009870&amp;partnerID=40&amp;md5=440af14bb1fc7456ad862925b5c1e5dc</t>
  </si>
  <si>
    <t>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t>
  </si>
  <si>
    <t>Ho C., Goulden A., Hubley D., Adamson K., Hammond J., Zarem A.</t>
  </si>
  <si>
    <t>AUTHOR FULL NAMES: Ho, Clara (57210972921); Goulden, Ami (57209267341); Hubley, Darlene (57207662165); Adamson, Keith (56076815900); Hammond, Jean (57217504187); Zarem, Adrienne (57204767113)</t>
  </si>
  <si>
    <t>57210972921; 57209267341; 57207662165; 56076815900; 57217504187; 57204767113</t>
  </si>
  <si>
    <t>Teaching and Facilitation Course for Family as Faculty: Preparing Families to be Faculty Partners in Healthcare Education</t>
  </si>
  <si>
    <t>(2023) Clinical Social Work Journal, Cited 0 times.</t>
  </si>
  <si>
    <t>DOI: 10.1007/s10615-023-00886-y</t>
  </si>
  <si>
    <t>https://www.scopus.com/inward/record.uri?eid=2-s2.0-85168341945&amp;doi=10.1007%2fs10615-023-00886-y&amp;partnerID=40&amp;md5=830a37fb9323d6713334cc3a098f1d5c</t>
  </si>
  <si>
    <t>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t>
  </si>
  <si>
    <t>Bickerdike A., Dinneen J., O' Neill C.</t>
  </si>
  <si>
    <t>AUTHOR FULL NAMES: Bickerdike, Andrea (57195271934); Dinneen, Joan (57211643308); O' Neill, Cian (57446516400)</t>
  </si>
  <si>
    <t>57195271934; 57211643308; 57446516400</t>
  </si>
  <si>
    <t>Thriving or surviving: staff health metrics and lifestyle behaviours within an Irish higher education setting</t>
  </si>
  <si>
    <t>(2022) International Journal of Workplace Health Management, 15 (2), pp. 193 - 214, Cited 0 times.</t>
  </si>
  <si>
    <t>DOI: 10.1108/IJWHM-02-2021-0033</t>
  </si>
  <si>
    <t>https://www.scopus.com/inward/record.uri?eid=2-s2.0-85124365863&amp;doi=10.1108%2fIJWHM-02-2021-0033&amp;partnerID=40&amp;md5=2bf347c7550e7b1428bc725378e304e6</t>
  </si>
  <si>
    <t>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t>
  </si>
  <si>
    <t>Torrez M.A.</t>
  </si>
  <si>
    <t>AUTHOR FULL NAMES: Torrez, Mark Anthony (57193273431)</t>
  </si>
  <si>
    <t>DIVERSITY AMONG TODAY’S COLLEGE STUDENTS</t>
  </si>
  <si>
    <t>(2022) Multiple Perspectives on College Students: Needs, Challenges, and Opportunities, pp. 33 - 45, Cited 0 times.</t>
  </si>
  <si>
    <t>DOI: 10.4324/9780429319471-3</t>
  </si>
  <si>
    <t>https://www.scopus.com/inward/record.uri?eid=2-s2.0-85142826275&amp;doi=10.4324%2f9780429319471-3&amp;partnerID=40&amp;md5=88ba791ee148163e93fdaa1d86a9ae07</t>
  </si>
  <si>
    <t>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t>
  </si>
  <si>
    <t>Soni A., Shrivastava N., Vaidya S., Soni S.</t>
  </si>
  <si>
    <t>AUTHOR FULL NAMES: Soni, Abhishek (57194244441); Shrivastava, Nitin (57198054579); Vaidya, Sameer (57194244683); Soni, Sanjay (57194244198)</t>
  </si>
  <si>
    <t>57194244441; 57198054579; 57194244683; 57194244198</t>
  </si>
  <si>
    <t>Total quality management aspects of implementation and performance investigation with a focous on higher education by using QFD &amp; staticscal analysis in mechanical engineering</t>
  </si>
  <si>
    <t>(2016) IIOAB Journal, 7 (9Special Issue), pp. 675 - 682, Cited 0 times.</t>
  </si>
  <si>
    <t>https://www.scopus.com/inward/record.uri?eid=2-s2.0-85019515418&amp;partnerID=40&amp;md5=3835fb7cd95c6be7bc6e5989806d80fd</t>
  </si>
  <si>
    <t>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t>
  </si>
  <si>
    <t>Özdiyar Ö., Demirkaya A.S.</t>
  </si>
  <si>
    <t>AUTHOR FULL NAMES: Özdiyar, Özlenen (57208674620); Demirkaya, Abdul Samet (57103454200)</t>
  </si>
  <si>
    <t>57208674620; 57103454200</t>
  </si>
  <si>
    <t>The COVID-19 Pandemic and Transformation of Distance Education: Web 2.0 in Higher Education</t>
  </si>
  <si>
    <t>(2022) Beyond COVID-19: Multidisciplinary Approaches and Outcomes on Diverse Fields, pp. 277 - 292, Cited 0 times.</t>
  </si>
  <si>
    <t>DOI: 10.1142/9781800611450_0015</t>
  </si>
  <si>
    <t>https://www.scopus.com/inward/record.uri?eid=2-s2.0-85143452469&amp;doi=10.1142%2f9781800611450_0015&amp;partnerID=40&amp;md5=b21ec7fbda21ecf0b57fbe7f90245a14</t>
  </si>
  <si>
    <t>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t>
  </si>
  <si>
    <t>Buzaboon A., Albuflasa H., Alnaser W., Shatnawi S., Albinali K., Almohsin E.</t>
  </si>
  <si>
    <t>AUTHOR FULL NAMES: Buzaboon, Anwaar (57346853500); Albuflasa, Hanan (16240749000); Alnaser, Waheeb (7007018164); Shatnawi, Safwan (57195426641); Albinali, Khawla (57346041700); Almohsin, Eman (57463087700)</t>
  </si>
  <si>
    <t>57346853500; 16240749000; 7007018164; 57195426641; 57346041700; 57463087700</t>
  </si>
  <si>
    <t>Temperature-dependency of Environmental Higher Education Ranking Systems</t>
  </si>
  <si>
    <t>(2021) 2021 3rd International Sustainability and Resilience Conference: Climate Change, pp. 83 - 87, Cited 0 times.</t>
  </si>
  <si>
    <t>DOI: 10.1109/IEEECONF53624.2021.9667995</t>
  </si>
  <si>
    <t>https://www.scopus.com/inward/record.uri?eid=2-s2.0-85125056306&amp;doi=10.1109%2fIEEECONF53624.2021.9667995&amp;partnerID=40&amp;md5=fd1884cf10929a01bcaf76fb47794feb</t>
  </si>
  <si>
    <t>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t>
  </si>
  <si>
    <t>Nguyen-Viet B., Nguyen-Viet B.</t>
  </si>
  <si>
    <t>AUTHOR FULL NAMES: Nguyen-Viet, Bang (57202018511); Nguyen-Viet, Bac (58497668900)</t>
  </si>
  <si>
    <t>57202018511; 58497668900</t>
  </si>
  <si>
    <t>Enhancing satisfaction among Vietnamese students through gamification: The mediating role of engagement and learning effectiveness</t>
  </si>
  <si>
    <t>(2023) Cogent Education, 10 (2), art. no. 2265276, Cited 0 times.</t>
  </si>
  <si>
    <t>DOI: 10.1080/2331186X.2023.2265276</t>
  </si>
  <si>
    <t>https://www.scopus.com/inward/record.uri?eid=2-s2.0-85173514663&amp;doi=10.1080%2f2331186X.2023.2265276&amp;partnerID=40&amp;md5=e569c91cd5275e1e4b7cb5aba5b0eff6</t>
  </si>
  <si>
    <t>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t>
  </si>
  <si>
    <t>Ferrández-Berrueco R., Moliner O., Sánchez-Tarazaga L., Sales A.</t>
  </si>
  <si>
    <t>AUTHOR FULL NAMES: Ferrández-Berrueco, Reina (55567405000); Moliner, Odet (57860926100); Sánchez-Tarazaga, Lucía (56604232200); Sales, Auxiliadora (36605121900)</t>
  </si>
  <si>
    <t>55567405000; 57860926100; 56604232200; 36605121900</t>
  </si>
  <si>
    <t>University responsible research and innovation and society: dialogue or monologue?</t>
  </si>
  <si>
    <t>(2023) Journal of Responsible Innovation, 10 (1), art. no. 2272331, Cited 0 times.</t>
  </si>
  <si>
    <t>DOI: 10.1080/23299460.2023.2272331</t>
  </si>
  <si>
    <t>https://www.scopus.com/inward/record.uri?eid=2-s2.0-85175651950&amp;doi=10.1080%2f23299460.2023.2272331&amp;partnerID=40&amp;md5=006069385efc8343f58856fba89c7aa4</t>
  </si>
  <si>
    <t>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t>
  </si>
  <si>
    <t>Galletta D., Anderson G., King J.L., Gaskin M.J., Panelists, Lowry P.B., Koch H., Jessup L., Wetherbe J.</t>
  </si>
  <si>
    <t>AUTHOR FULL NAMES: Galletta, Dennis (6602344883); Anderson, Greg (57217477068); King, John Leslie (55574229141); Gaskin, Moderators James (36006215900); Panelists (57220834465); Lowry, Paul Benjamin (7102105723); Koch, Hope (8726907100); Jessup, Len (6603965320); Wetherbe, Jim (6603733835)</t>
  </si>
  <si>
    <t>6602344883; 57217477068; 55574229141; 36006215900; 57220834465; 7102105723; 8726907100; 6603965320; 6603733835</t>
  </si>
  <si>
    <t>Educational disruption &amp; rising faculty expectations</t>
  </si>
  <si>
    <t>(2020) 26th Americas Conference on Information Systems, AMCIS 2020, Cited 0 times.</t>
  </si>
  <si>
    <t>https://www.scopus.com/inward/record.uri?eid=2-s2.0-85097721073&amp;partnerID=40&amp;md5=bd3ad9a4c9f87cf598ee0d20fd6d5f68</t>
  </si>
  <si>
    <t>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t>
  </si>
  <si>
    <t>Altakhaineh A.R.M., Mohammad M.A., Zibin A.</t>
  </si>
  <si>
    <t>AUTHOR FULL NAMES: Altakhaineh, Abdel Rahman Mitib (57168901500); Mohammad, Marwa Ahmed (58689957500); Zibin, Aseel (57168905900)</t>
  </si>
  <si>
    <t>57168901500; 58689957500; 57168905900</t>
  </si>
  <si>
    <t>“Open access and without fees”: Arab university professors' views on the journal access types</t>
  </si>
  <si>
    <t>(2023) Journal of Applied Research in Higher Education, Cited 0 times.</t>
  </si>
  <si>
    <t>DOI: 10.1108/JARHE-06-2023-0249</t>
  </si>
  <si>
    <t>https://www.scopus.com/inward/record.uri?eid=2-s2.0-85176320029&amp;doi=10.1108%2fJARHE-06-2023-0249&amp;partnerID=40&amp;md5=26fc3160c699721a75dd30d1653b708f</t>
  </si>
  <si>
    <t>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t>
  </si>
  <si>
    <t>Yang N., Li T.</t>
  </si>
  <si>
    <t>AUTHOR FULL NAMES: Yang, Nan (57200001796); Li, Tong (56226319700)</t>
  </si>
  <si>
    <t>57200001796; 56226319700</t>
  </si>
  <si>
    <t>How Stakeholders’ Data Literacy Contributes to Quality in Higher Education: A Goal-Oriented Analysis</t>
  </si>
  <si>
    <t>(2023) Higher Education Dynamics, 59, pp. 313 - 327, Cited 0 times.</t>
  </si>
  <si>
    <t>DOI: 10.1007/978-3-031-24193-2_13</t>
  </si>
  <si>
    <t>https://www.scopus.com/inward/record.uri?eid=2-s2.0-85149953837&amp;doi=10.1007%2f978-3-031-24193-2_13&amp;partnerID=40&amp;md5=3d3c614151114c004030b5ca505c9e33</t>
  </si>
  <si>
    <t>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t>
  </si>
  <si>
    <t>Ndiaye S.A.R.</t>
  </si>
  <si>
    <t>AUTHOR FULL NAMES: Ndiaye, Sokhna A. Rosalie (57220078489)</t>
  </si>
  <si>
    <t>Theoretical expectations of youth involvement in university management</t>
  </si>
  <si>
    <t>(2021) Youth Voice Journal, 2021 (Special issue 3), pp. 50 - 59, Cited 0 times.</t>
  </si>
  <si>
    <t>https://www.scopus.com/inward/record.uri?eid=2-s2.0-85103956614&amp;partnerID=40&amp;md5=bc03c543ab7dba1088fdfbe52e44e4b6</t>
  </si>
  <si>
    <t>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t>
  </si>
  <si>
    <t>Badu E.E.</t>
  </si>
  <si>
    <t>AUTHOR FULL NAMES: Badu, Edwin Ellis (14321177100)</t>
  </si>
  <si>
    <t>Developing an information provision strategy for University Libraries in Ghana</t>
  </si>
  <si>
    <t>(1999) Libri, 49 (2), pp. 90 - 105, Cited 0 times.</t>
  </si>
  <si>
    <t>DOI: 10.1515/libr.1999.49.2.90</t>
  </si>
  <si>
    <t>https://www.scopus.com/inward/record.uri?eid=2-s2.0-33748088198&amp;doi=10.1515%2flibr.1999.49.2.90&amp;partnerID=40&amp;md5=af6a3f98cc3969f05d9d8fcbf373eb7e</t>
  </si>
  <si>
    <t>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t>
  </si>
  <si>
    <t>Amoako G.K., Ampong G.O., Gabrah A.Y.B., de Heer F., Antwi-Adjei A.</t>
  </si>
  <si>
    <t>AUTHOR FULL NAMES: Amoako, George Kofi (54384837400); Ampong, George Oppong (57203746023); Gabrah, Antoinette Yaa Benewaa (57202300043); de Heer, Felicia (56526558100); Antwi-Adjei, Alex (57210890203)</t>
  </si>
  <si>
    <t>54384837400; 57203746023; 57202300043; 56526558100; 57210890203</t>
  </si>
  <si>
    <t>Service quality affecting student satisfaction in higher education institutions in Ghana</t>
  </si>
  <si>
    <t>(2023) Cogent Education, 10 (2), art. no. 2238468, Cited 0 times.</t>
  </si>
  <si>
    <t>DOI: 10.1080/2331186X.2023.2238468</t>
  </si>
  <si>
    <t>https://www.scopus.com/inward/record.uri?eid=2-s2.0-85175100824&amp;doi=10.1080%2f2331186X.2023.2238468&amp;partnerID=40&amp;md5=5550cdd0a20e820cba4f6ae5457f81fc</t>
  </si>
  <si>
    <t>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t>
  </si>
  <si>
    <t>Deniz Ü., Özek B.Y.</t>
  </si>
  <si>
    <t>AUTHOR FULL NAMES: Deniz, Ünal (57221445127); Özek, Bahar Yakut (57214152924)</t>
  </si>
  <si>
    <t>57221445127; 57214152924</t>
  </si>
  <si>
    <t>Online Learning Experiences of Graduate Students in Türkiye: Could This Be the Footsteps of a Reform?</t>
  </si>
  <si>
    <t>(2023) Participatory Educational Research, 10 (1), pp. 213 - 236, Cited 0 times.</t>
  </si>
  <si>
    <t>DOI: 10.17275/per.23.12.10.1</t>
  </si>
  <si>
    <t>https://www.scopus.com/inward/record.uri?eid=2-s2.0-85146342625&amp;doi=10.17275%2fper.23.12.10.1&amp;partnerID=40&amp;md5=8cb27018143d0cd790802c44bd85c76a</t>
  </si>
  <si>
    <t>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t>
  </si>
  <si>
    <t>Isaacs A.K.</t>
  </si>
  <si>
    <t>AUTHOR FULL NAMES: Isaacs, Ann Katherine (57195635973)</t>
  </si>
  <si>
    <t>A new concept for the future EHEA</t>
  </si>
  <si>
    <t>(2020) European Higher Education Area: Challenges for a New Decade, pp. 375 - 390, Cited 0 times.</t>
  </si>
  <si>
    <t>DOI: 10.1007/978-3-030-56316-5_24</t>
  </si>
  <si>
    <t>https://www.scopus.com/inward/record.uri?eid=2-s2.0-85149349733&amp;doi=10.1007%2f978-3-030-56316-5_24&amp;partnerID=40&amp;md5=e1874083b352b4112b28dc7e4b5545bf</t>
  </si>
  <si>
    <t>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t>
  </si>
  <si>
    <t>Hider P., Dalgarno B., Bennett S., Liu Y.-H., Gerts C., Daws C., Spiller B., Parkes R., Knight P., Macaulay R., Carlson L.</t>
  </si>
  <si>
    <t>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t>
  </si>
  <si>
    <t>16028302700; 57196427179; 14631581000; 26662786100; 56642741400; 56642805200; 56642657800; 23028977100; 56642359100; 56642548900; 37080229600</t>
  </si>
  <si>
    <t>Auditing the office for learning and teaching resource library</t>
  </si>
  <si>
    <t>(2014) Proceedings of ASCILITE 2014 - Annual Conference of the Australian Society for Computers in Tertiary Education, pp. 663 - 667, Cited 0 times.</t>
  </si>
  <si>
    <t>https://www.scopus.com/inward/record.uri?eid=2-s2.0-84955326568&amp;partnerID=40&amp;md5=037f1f428909bdea10d2fe425f4c22c1</t>
  </si>
  <si>
    <t>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t>
  </si>
  <si>
    <t>Koksharov V.A., Sandler D., Kuznetsov P., Klyagin A., Leshukov O.</t>
  </si>
  <si>
    <t>AUTHOR FULL NAMES: Koksharov, V.A. (26530541900); Sandler, Daniil (56581474400); Kuznetsov, Pavel (57190414377); Klyagin, Alexander (57222671691); Leshukov, Oleg (57190431219)</t>
  </si>
  <si>
    <t>(2021) Mir Rossii, 30 (1), Cited 0 times.</t>
  </si>
  <si>
    <t>https://www.scopus.com/inward/record.uri?eid=2-s2.0-85122170408&amp;partnerID=40&amp;md5=585d7759625d2bb9e7bea53394873dd5</t>
  </si>
  <si>
    <t>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t>
  </si>
  <si>
    <t>Astrini N., Bakti I.G.M.Y., Yarmen M., Jati R.K., Damayanti S., Sumaedi S., Rakhmawati T., Widianti T.</t>
  </si>
  <si>
    <t>AUTHOR FULL NAMES: Astrini, Nidya (56183270900); Bakti, I. Gede Mahatma Yuda (55848650500); Yarmen, Medi (56461337800); Jati, Rahmi Kartika (57196081565); Damayanti, Sih (57203400123); Sumaedi, Sik (55191280500); Rakhmawati, Tri (56584598200); Widianti, Tri (57204107705)</t>
  </si>
  <si>
    <t>56183270900; 55848650500; 56461337800; 57196081565; 57203400123; 55191280500; 56584598200; 57204107705</t>
  </si>
  <si>
    <t>Quality management in R&amp;D organization: Critical success factors</t>
  </si>
  <si>
    <t>(2023) AIP Conference Proceedings, 2691, art. no. 070001, Cited 0 times.</t>
  </si>
  <si>
    <t>DOI: 10.1063/5.0114994</t>
  </si>
  <si>
    <t>https://www.scopus.com/inward/record.uri?eid=2-s2.0-85163175524&amp;doi=10.1063%2f5.0114994&amp;partnerID=40&amp;md5=02463dafb8b8fb7a3272c26f1f448653</t>
  </si>
  <si>
    <t>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t>
  </si>
  <si>
    <t>Counselman-Carpenter E., Aguilar J.</t>
  </si>
  <si>
    <t>AUTHOR FULL NAMES: Counselman-Carpenter, Elisabeth (57191842716); Aguilar, Jemel (55434810700)</t>
  </si>
  <si>
    <t>57191842716; 55434810700</t>
  </si>
  <si>
    <t>Best Practices for Assessing Digital Literacy and Strengthening Online Teaching Pedagogy of Digitally Immigrant Stakeholders in Higher Education</t>
  </si>
  <si>
    <t>(2022) Lecture Notes in Networks and Systems, 349 LNNS, pp. 80 - 88, Cited 0 times.</t>
  </si>
  <si>
    <t>DOI: 10.1007/978-3-030-90677-1_8</t>
  </si>
  <si>
    <t>https://www.scopus.com/inward/record.uri?eid=2-s2.0-85119863951&amp;doi=10.1007%2f978-3-030-90677-1_8&amp;partnerID=40&amp;md5=8780f79af7758c0f293d723016d6954c</t>
  </si>
  <si>
    <t>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t>
  </si>
  <si>
    <t>Clanton T.L., Shelton R.N., Franz N.</t>
  </si>
  <si>
    <t>AUTHOR FULL NAMES: Clanton, TaLaya L. (58533754000); Shelton, Ryann N. (57203873470); Franz, Nadine (58090640200)</t>
  </si>
  <si>
    <t>58533754000; 57203873470; 58090640200</t>
  </si>
  <si>
    <t>Thriving Despite the Odds: A Review of Literature on the Experiences of Black Women at Predominately White Institutions</t>
  </si>
  <si>
    <t>(2023) Handbook of Research on Exploring Gender Equity, Diversity, and Inclusion Through an Intersectional Lens, pp. 423 - 437, Cited 0 times.</t>
  </si>
  <si>
    <t>DOI: 10.4018/978-1-6684-8412-8.ch020</t>
  </si>
  <si>
    <t>https://www.scopus.com/inward/record.uri?eid=2-s2.0-85167768995&amp;doi=10.4018%2f978-1-6684-8412-8.ch020&amp;partnerID=40&amp;md5=f8338a3f37e5d4eca3b08e20f77918e1</t>
  </si>
  <si>
    <t>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t>
  </si>
  <si>
    <t>3rd International Conference on Technology in Education, ICTE 2018</t>
  </si>
  <si>
    <t>(2018) Communications in Computer and Information Science, 843, Cited 0 times.</t>
  </si>
  <si>
    <t>https://www.scopus.com/inward/record.uri?eid=2-s2.0-85045627836&amp;partnerID=40&amp;md5=bf343e47d6ed0567ff0eae9d32ae493e</t>
  </si>
  <si>
    <t>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t>
  </si>
  <si>
    <t>DOCUMENT TYPE: Conference review</t>
  </si>
  <si>
    <t>Ezzeddine R., Otaki F., Darwish S., Algurg R.</t>
  </si>
  <si>
    <t>AUTHOR FULL NAMES: Ezzeddine, Rima (58500570100); Otaki, Farah (55807708300); Darwish, Sohaib (58500011000); Algurg, Reem (57216734592)</t>
  </si>
  <si>
    <t>58500570100; 55807708300; 58500011000; 57216734592</t>
  </si>
  <si>
    <t>Change management in higher education: A sequential mixed methods study exploring employees’ perception</t>
  </si>
  <si>
    <t>(2023) PLoS ONE, 18 (7 July), art. no. e0289005, Cited 0 times.</t>
  </si>
  <si>
    <t>DOI: 10.1371/journal.pone.0289005</t>
  </si>
  <si>
    <t>https://www.scopus.com/inward/record.uri?eid=2-s2.0-85165491058&amp;doi=10.1371%2fjournal.pone.0289005&amp;partnerID=40&amp;md5=69a32fa5f853518ccfb8c2cba0efe574</t>
  </si>
  <si>
    <t>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t>
  </si>
  <si>
    <t>Reinken C., Draxler-Weber N., Hoppe U.</t>
  </si>
  <si>
    <t>AUTHOR FULL NAMES: Reinken, Carla (57268894200); Draxler-Weber, Nicole (57268752800); Hoppe, Uwe (37048857000)</t>
  </si>
  <si>
    <t>57268894200; 57268752800; 37048857000</t>
  </si>
  <si>
    <t>A Maturity Model for Open Educational Resources in Higher Education Institutions – Development and Evaluation</t>
  </si>
  <si>
    <t>(2022) Lecture Notes in Business Information Processing, 461 LNBIP, pp. 94 - 111, Cited 0 times.</t>
  </si>
  <si>
    <t>DOI: 10.1007/978-3-031-17037-9_7</t>
  </si>
  <si>
    <t>https://www.scopus.com/inward/record.uri?eid=2-s2.0-85140435146&amp;doi=10.1007%2f978-3-031-17037-9_7&amp;partnerID=40&amp;md5=0c10c3999f235c7c9b2b9300bb4d2f52</t>
  </si>
  <si>
    <t>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t>
  </si>
  <si>
    <t>Hartmann D.H.</t>
  </si>
  <si>
    <t>AUTHOR FULL NAMES: Hartmann, David H. (56851047500)</t>
  </si>
  <si>
    <t>A methodological approach to developing stakeholder defined demand-pull requirements for graduate-level industrial engineering graduates</t>
  </si>
  <si>
    <t>(2005) ASEE Annual Conference and Exposition, Conference Proceedings, pp. 10297 - 10319, Cited 0 times.</t>
  </si>
  <si>
    <t>https://www.scopus.com/inward/record.uri?eid=2-s2.0-22644446282&amp;partnerID=40&amp;md5=af7180b3ebdaadfc45f9ed7c892af0eb</t>
  </si>
  <si>
    <t>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t>
  </si>
  <si>
    <t>Yarkent Ç., Mutaf T., Temel S., Sukan F.V., Oncel S.S.</t>
  </si>
  <si>
    <t>AUTHOR FULL NAMES: Yarkent, Ça ğ la (57208878391); Mutaf, Tu Ğ Çe (57208883929); Temel, Serdal (38663343900); Sukan, Fazilet Vardar (58633352300); Oncel, Suphi S. (23995769500)</t>
  </si>
  <si>
    <t>57208878391; 57208883929; 38663343900; 58633352300; 23995769500</t>
  </si>
  <si>
    <t>University-Industry Collaboration: A Way to New Technologies</t>
  </si>
  <si>
    <t>(2023) A Sustainable Green Future: Perspectives on Energy, Economy, Industry, Cities and Environment, pp. 53 - 68, Cited 0 times.</t>
  </si>
  <si>
    <t>DOI: 10.1007/978-3-031-24942-6_3</t>
  </si>
  <si>
    <t>https://www.scopus.com/inward/record.uri?eid=2-s2.0-85173373114&amp;doi=10.1007%2f978-3-031-24942-6_3&amp;partnerID=40&amp;md5=b226ec12ec26ea1f49a688b43e2ae298</t>
  </si>
  <si>
    <t>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t>
  </si>
  <si>
    <t>Thorsos N.J., Martínez J., Gabriel M.L.</t>
  </si>
  <si>
    <t>AUTHOR FULL NAMES: Thorsos, Nilsa J. (56078385200); Martínez, James (56300693700); Gabriel, María L. (57143818000)</t>
  </si>
  <si>
    <t>56078385200; 56300693700; 57143818000</t>
  </si>
  <si>
    <t>Losing the mother tongue in the USA: Implications for adult latinxs in the 21st century</t>
  </si>
  <si>
    <t>(2020) Losing the Mother Tongue in the USA: Implications for Adult Latinxs in the 21st Century, pp. 1 - 276, Cited 0 times.</t>
  </si>
  <si>
    <t>https://www.scopus.com/inward/record.uri?eid=2-s2.0-85089061669&amp;partnerID=40&amp;md5=facb9ac29cbf3e395a432033bfcd054f</t>
  </si>
  <si>
    <t>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t>
  </si>
  <si>
    <t>Mngo Z.</t>
  </si>
  <si>
    <t>AUTHOR FULL NAMES: Mngo, Zachary (57205639151)</t>
  </si>
  <si>
    <t>A Case for Caution: Twenty-One Years of Bologna and Ramifications for the U.S. Higher Education</t>
  </si>
  <si>
    <t>(2023) Journal of Education, 203 (3), pp. 520 - 530, Cited 0 times.</t>
  </si>
  <si>
    <t>DOI: 10.1177/00220574211032583</t>
  </si>
  <si>
    <t>https://www.scopus.com/inward/record.uri?eid=2-s2.0-85113845054&amp;doi=10.1177%2f00220574211032583&amp;partnerID=40&amp;md5=e858c780b0024064c3b59d93021cc8c5</t>
  </si>
  <si>
    <t>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t>
  </si>
  <si>
    <t>Greere A.</t>
  </si>
  <si>
    <t>AUTHOR FULL NAMES: Greere, Anca (37070541700)</t>
  </si>
  <si>
    <t>COVID-19 Special Section: Introduction Targeted reflection, mutual understanding, and collaborative working. Building blocks for post-pandemic models in higher education</t>
  </si>
  <si>
    <t>(2022) Tuning Journal for Higher Education, 10 (1), pp. 229 - 239, Cited 0 times.</t>
  </si>
  <si>
    <t>DOI: 10.18543/tjhe.2600</t>
  </si>
  <si>
    <t>https://www.scopus.com/inward/record.uri?eid=2-s2.0-85147272118&amp;doi=10.18543%2ftjhe.2600&amp;partnerID=40&amp;md5=80987f48f581dc7ccde4c71e4a45681c</t>
  </si>
  <si>
    <t>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t>
  </si>
  <si>
    <t>Kasozi A.B.K.</t>
  </si>
  <si>
    <t>AUTHOR FULL NAMES: Kasozi, A.B.K. (6505582435)</t>
  </si>
  <si>
    <t>The National Council for Higher Education and the growth of the university sub-sector in Uganda, 2002-2012</t>
  </si>
  <si>
    <t>(2016) The National Council for Higher Education and the Growth of the University Sub-sector in Uganda, 2002-2012, pp. 1 - 340, Cited 0 times.</t>
  </si>
  <si>
    <t>https://www.scopus.com/inward/record.uri?eid=2-s2.0-85037063206&amp;partnerID=40&amp;md5=fdc7b76737f119f3f8d0089c1941fd27</t>
  </si>
  <si>
    <t>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t>
  </si>
  <si>
    <t>Mohan K.P.</t>
  </si>
  <si>
    <t>AUTHOR FULL NAMES: Mohan, Kanu Priya (57211678720)</t>
  </si>
  <si>
    <t>Mental Health and Well-Being Support for Thai University Graduates: A Qualitative Exploration of Pathways to Develop a Resilient Workforce</t>
  </si>
  <si>
    <t>(2023) Journal of Population and Social Studies, 31, pp. 783 - 801, Cited 0 times.</t>
  </si>
  <si>
    <t>DOI: 10.25133/JPSSV312023.043</t>
  </si>
  <si>
    <t>https://www.scopus.com/inward/record.uri?eid=2-s2.0-85166950687&amp;doi=10.25133%2fJPSSV312023.043&amp;partnerID=40&amp;md5=dd6ce661da36075561bddc0f9fb4f8b9</t>
  </si>
  <si>
    <t>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t>
  </si>
  <si>
    <t>Badran A., Baydoun E., Mesmar J.</t>
  </si>
  <si>
    <t>AUTHOR FULL NAMES: Badran, Adnan (55863604400); Baydoun, Elias (6603770525); Mesmar, Joelle (57209688756)</t>
  </si>
  <si>
    <t>55863604400; 6603770525; 57209688756</t>
  </si>
  <si>
    <t>Introduction</t>
  </si>
  <si>
    <t>(2022) Higher Education in the Arab World: New Priorities in the Post COVID-19 Era, pp. 1 - 9, Cited 0 times.</t>
  </si>
  <si>
    <t>DOI: 10.1007/978-3-031-07539-1_1</t>
  </si>
  <si>
    <t>https://www.scopus.com/inward/record.uri?eid=2-s2.0-85153432272&amp;doi=10.1007%2f978-3-031-07539-1_1&amp;partnerID=40&amp;md5=d79c51264a8755b9998a4bf65e096616</t>
  </si>
  <si>
    <t>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t>
  </si>
  <si>
    <t>Soliudeen M.J., Adenuga K.I., Sadiq F.I.</t>
  </si>
  <si>
    <t>AUTHOR FULL NAMES: Soliudeen, Muhammed Jamiu (57209747969); Adenuga, Kayode Ibrahim (57041331400); Sadiq, Fatai Idowu (56562857000)</t>
  </si>
  <si>
    <t>57209747969; 57041331400; 56562857000</t>
  </si>
  <si>
    <t>Higher education governance of big data: A systematic literature review</t>
  </si>
  <si>
    <t>(2020) Digital Solutions and the Case for Africa's Sustainable Development, pp. 152 - 172, Cited 0 times.</t>
  </si>
  <si>
    <t>DOI: 10.4018/978-1-7998-2967-6.ch010</t>
  </si>
  <si>
    <t>https://www.scopus.com/inward/record.uri?eid=2-s2.0-85137192761&amp;doi=10.4018%2f978-1-7998-2967-6.ch010&amp;partnerID=40&amp;md5=8c9c994ac034ab407a4d4da0e5469d29</t>
  </si>
  <si>
    <t>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t>
  </si>
  <si>
    <t>Balković M., Kozak D., Šimović V.</t>
  </si>
  <si>
    <t>AUTHOR FULL NAMES: Balković, Mislav (49561022000); Kozak, Dražan (24080656900); Šimović, Vladimir (57219301297)</t>
  </si>
  <si>
    <t>49561022000; 24080656900; 57219301297</t>
  </si>
  <si>
    <t>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t>
  </si>
  <si>
    <t>(2017) Croatian Journal of Education, 19 (3), pp. 729 - 762, Cited 0 times.</t>
  </si>
  <si>
    <t>DOI: 10.15516/cje.v19i3.2391</t>
  </si>
  <si>
    <t>https://www.scopus.com/inward/record.uri?eid=2-s2.0-85032023735&amp;doi=10.15516%2fcje.v19i3.2391&amp;partnerID=40&amp;md5=7eab1b2df8bc3aad9b4af8e853509cac</t>
  </si>
  <si>
    <t>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t>
  </si>
  <si>
    <t>Nguyen H.T.T.</t>
  </si>
  <si>
    <t>AUTHOR FULL NAMES: Nguyen, Hong Thu Thi (57216501406)</t>
  </si>
  <si>
    <t>Unproctored assignment-based online assessment in higher education: Stakeholder evaluation of issues</t>
  </si>
  <si>
    <t>(2023) Issues in Educational Research, 33 (1), pp. 207 - 226, Cited 0 times.</t>
  </si>
  <si>
    <t>https://www.scopus.com/inward/record.uri?eid=2-s2.0-85162217410&amp;partnerID=40&amp;md5=dc9b6a671ed8d93652565a5dcae9ce8a</t>
  </si>
  <si>
    <t>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t>
  </si>
  <si>
    <t>Espino M.M.</t>
  </si>
  <si>
    <t>AUTHOR FULL NAMES: Espino, Michelle M. (36607720000)</t>
  </si>
  <si>
    <t>ANALYSIS: What Are the Needs of Today’s College Students?</t>
  </si>
  <si>
    <t>(2022) Multiple Perspectives on College Students: Needs, Challenges, and Opportunities, pp. 102 - 111, Cited 0 times.</t>
  </si>
  <si>
    <t>DOI: 10.4324/9780429319471-10</t>
  </si>
  <si>
    <t>https://www.scopus.com/inward/record.uri?eid=2-s2.0-85142784398&amp;doi=10.4324%2f9780429319471-10&amp;partnerID=40&amp;md5=a6af0b7fe53857ea288342d5ec8c260c</t>
  </si>
  <si>
    <t>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</si>
  <si>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China’s Sustainable Talent Cultivations for Basic Disciplines: Evaluating the Reformed National College Enrollment Policy</t>
  </si>
  <si>
    <t>(2023) Sustainability (Switzerland), 15 (4), art. no. 3545, Cited 0 times.</t>
  </si>
  <si>
    <t>DOI: 10.3390/su15043545</t>
  </si>
  <si>
    <t>https://www.scopus.com/inward/record.uri?eid=2-s2.0-85149323172&amp;doi=10.3390%2fsu15043545&amp;partnerID=40&amp;md5=4d445cd0d03c3ccc1a4dd7a5e0b51239</t>
  </si>
  <si>
    <t>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t>
  </si>
  <si>
    <t>Leshukov O.V., Yevseyeva D.G., Gromov A.D., Platonova D.P.</t>
  </si>
  <si>
    <t>AUTHOR FULL NAMES: Leshukov, O.V. (57190431219); Yevseyeva, D.G. (57200089547); Gromov, A.D. (57200090544); Platonova, D.P. (57190431251)</t>
  </si>
  <si>
    <t>57190431219; 57200089547; 57200090544; 57190431251</t>
  </si>
  <si>
    <t>Assessment of the Contribution of Regional Higher Education Systems to the Socio-Economic Development of the Russian Regions</t>
  </si>
  <si>
    <t>(2017) Russian Education and Society, 59 (1-2), pp. 68 - 93, Cited 0 times.</t>
  </si>
  <si>
    <t>DOI: 10.1080/10609393.2017.1392802</t>
  </si>
  <si>
    <t>https://www.scopus.com/inward/record.uri?eid=2-s2.0-85039432156&amp;doi=10.1080%2f10609393.2017.1392802&amp;partnerID=40&amp;md5=7bc3df145f5601f2b0e27d677e478e4d</t>
  </si>
  <si>
    <t>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t>
  </si>
  <si>
    <t>Gulley N.Y.</t>
  </si>
  <si>
    <t>AUTHOR FULL NAMES: Gulley, Needham Yancey (56059060800)</t>
  </si>
  <si>
    <t>MULTIPLE PERSPECTIVES ON COLLEGE STUDENTS: Needs, Challenges, and Opportunities</t>
  </si>
  <si>
    <t>(2022) Multiple Perspectives on College Students: Needs, Challenges, and Opportunities, pp. 1 - 211, Cited 0 times.</t>
  </si>
  <si>
    <t>DOI: 10.4324/9780429319471</t>
  </si>
  <si>
    <t>https://www.scopus.com/inward/record.uri?eid=2-s2.0-85142792733&amp;doi=10.4324%2f9780429319471&amp;partnerID=40&amp;md5=0ec23501f918f7ef5d4eb014bcffac3c</t>
  </si>
  <si>
    <t>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t>
  </si>
  <si>
    <t>Ifenthaler D., Yau J.Y.-K.</t>
  </si>
  <si>
    <t>AUTHOR FULL NAMES: Ifenthaler, Dirk (57192168368); Yau, Jane Yin-Kim (24449784800)</t>
  </si>
  <si>
    <t>57192168368; 24449784800</t>
  </si>
  <si>
    <t>Higher education stakeholders’ views on guiding the implementation of learning analytics for study success</t>
  </si>
  <si>
    <t>(2019) ASCILITE 2019 - Conference Proceedings - 36th International Conference of Innovation, Practice and Research in the Use of Educational Technologies in Tertiary Education: Personalised Learning. Diverse Goals. One Heart., pp. 453 - 457, Cited 0 times.</t>
  </si>
  <si>
    <t>https://www.scopus.com/inward/record.uri?eid=2-s2.0-85088519782&amp;partnerID=40&amp;md5=3121e051761df167eeadf0e72035a9bf</t>
  </si>
  <si>
    <t>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t>
  </si>
  <si>
    <t>Dean L.A., Wallace J.</t>
  </si>
  <si>
    <t>AUTHOR FULL NAMES: Dean, Laura A. (57530006800); Wallace, Jason (57213150363)</t>
  </si>
  <si>
    <t>57530006800; 57213150363</t>
  </si>
  <si>
    <t>ANALYSIS: Who Are Today’s College Students?</t>
  </si>
  <si>
    <t>(2022) Multiple Perspectives on College Students: Needs, Challenges, and Opportunities, pp. 76 - 86, Cited 0 times.</t>
  </si>
  <si>
    <t>DOI: 10.4324/9780429319471-7</t>
  </si>
  <si>
    <t>https://www.scopus.com/inward/record.uri?eid=2-s2.0-85142845240&amp;doi=10.4324%2f9780429319471-7&amp;partnerID=40&amp;md5=84f7b4aaabff735e24d12fecccbe6fa1</t>
  </si>
  <si>
    <t>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</si>
  <si>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Inkelas K.K., Hanlon T.</t>
  </si>
  <si>
    <t>AUTHOR FULL NAMES: Inkelas, Karen Kurotsuchi (6602616751); Hanlon, Terrence (57984975600)</t>
  </si>
  <si>
    <t>6602616751; 57984975600</t>
  </si>
  <si>
    <t>ANALYSIS: What Are the Most Significant Opportunities for Today’s College Students?</t>
  </si>
  <si>
    <t>(2022) Multiple Perspectives on College Students: Needs, Challenges, and Opportunities, pp. 154 - 164, Cited 0 times.</t>
  </si>
  <si>
    <t>DOI: 10.4324/9780429319471-16</t>
  </si>
  <si>
    <t>https://www.scopus.com/inward/record.uri?eid=2-s2.0-85142837229&amp;doi=10.4324%2f9780429319471-16&amp;partnerID=40&amp;md5=f1c04be80fd348aa1dcd65b21cba1784</t>
  </si>
  <si>
    <t>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</si>
  <si>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Hilliger I., Pérez-Sanagustín M.</t>
  </si>
  <si>
    <t>AUTHOR FULL NAMES: Hilliger, Isabel (57190130459); Pérez-Sanagustín, Mar (23393559900)</t>
  </si>
  <si>
    <t>57190130459; 23393559900</t>
  </si>
  <si>
    <t>Facing the change beyond COVID-19: Continuous curriculum improvement in higher education using learning analytics</t>
  </si>
  <si>
    <t>(2022) A Research Agenda for Global Higher Education, pp. 193 - 209, Cited 0 times.</t>
  </si>
  <si>
    <t>https://www.scopus.com/inward/record.uri?eid=2-s2.0-85130116176&amp;partnerID=40&amp;md5=acffdb8a92f3355f2376f56e9aeb2dc9</t>
  </si>
  <si>
    <t>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t>
  </si>
  <si>
    <t>Owen J.E.</t>
  </si>
  <si>
    <t>AUTHOR FULL NAMES: Owen, Julie E. (12785469800)</t>
  </si>
  <si>
    <t>ANALYSIS: What Can You Do to Support Today’s College Students?</t>
  </si>
  <si>
    <t>(2022) Multiple Perspectives on College Students: Needs, Challenges, and Opportunities, pp. 180 - 192, Cited 0 times.</t>
  </si>
  <si>
    <t>DOI: 10.4324/9780429319471-19</t>
  </si>
  <si>
    <t>https://www.scopus.com/inward/record.uri?eid=2-s2.0-85142839649&amp;doi=10.4324%2f9780429319471-19&amp;partnerID=40&amp;md5=97c8369134bcda39453c42d51adc15bc</t>
  </si>
  <si>
    <t>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</si>
  <si>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CONCLUSION</t>
  </si>
  <si>
    <t>(2022) Multiple Perspectives on College Students: Needs, Challenges, and Opportunities, pp. 193 - 205, Cited 0 times.</t>
  </si>
  <si>
    <t>DOI: 10.4324/9780429319471-20</t>
  </si>
  <si>
    <t>https://www.scopus.com/inward/record.uri?eid=2-s2.0-85142854108&amp;doi=10.4324%2f9780429319471-20&amp;partnerID=40&amp;md5=d94d4d0a1984a1310697e98f1ed4b2c0</t>
  </si>
  <si>
    <t>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t>
  </si>
  <si>
    <t>Pacheco-Guffrey H.A., Boivin J.A.</t>
  </si>
  <si>
    <t>AUTHOR FULL NAMES: Pacheco-Guffrey, Heather Anne (57223040977); Boivin, Jacquelynne Anne (57219803477)</t>
  </si>
  <si>
    <t>57223040977; 57219803477</t>
  </si>
  <si>
    <t>Striving for equity: Ways education can be used to fight against oppressive systems</t>
  </si>
  <si>
    <t>(2023) The Role of Educators as Agents and Conveyors for Positive Change in Global Education, pp. 83 - 111, Cited 0 times.</t>
  </si>
  <si>
    <t>DOI: 10.4018/978-1-6684-7869-1.ch004</t>
  </si>
  <si>
    <t>https://www.scopus.com/inward/record.uri?eid=2-s2.0-85163548212&amp;doi=10.4018%2f978-1-6684-7869-1.ch004&amp;partnerID=40&amp;md5=c52a39e568f47aba86e3c1e7061a9b7c</t>
  </si>
  <si>
    <t>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t>
  </si>
  <si>
    <t>Fischer K., Isenmann R.</t>
  </si>
  <si>
    <t>AUTHOR FULL NAMES: Fischer, Klaus (57784230700); Isenmann, Ralf (8052259000)</t>
  </si>
  <si>
    <t>57784230700; 8052259000</t>
  </si>
  <si>
    <t>Education for Sustainability at Distance and Online Learning Universities: Methodologies and Good Practices for Educating Sustainability Experts and Leaders of the Future</t>
  </si>
  <si>
    <t>(2023) World Sustainability Series, pp. 147 - 169, Cited 0 times.</t>
  </si>
  <si>
    <t>DOI: 10.1007/978-3-031-22856-8_9</t>
  </si>
  <si>
    <t>https://www.scopus.com/inward/record.uri?eid=2-s2.0-85150155488&amp;doi=10.1007%2f978-3-031-22856-8_9&amp;partnerID=40&amp;md5=0da5da4a0fce616ada747131bae8f8be</t>
  </si>
  <si>
    <t>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t>
  </si>
  <si>
    <t>Maragakis A., Van Den Dobbelsteen A., Maragakis A.</t>
  </si>
  <si>
    <t>AUTHOR FULL NAMES: Maragakis, Antonios (55961248700); Van Den Dobbelsteen, Andy (6508242828); Maragakis, Alexandros (36661207700)</t>
  </si>
  <si>
    <t>55961248700; 6508242828; 36661207700</t>
  </si>
  <si>
    <t>Earning capacity of sustainable education -a review of current perceptions regarding the salaries, under-employment and over-education of higher-education graduates and their potential application in sustainability assessments</t>
  </si>
  <si>
    <t>(2017) A+BE Architecture and the Built Environment, 3, pp. 99 - 115, Cited 0 times.</t>
  </si>
  <si>
    <t>https://www.scopus.com/inward/record.uri?eid=2-s2.0-85019461849&amp;partnerID=40&amp;md5=d227cc5bf93e21e3289dec9a2cdce849</t>
  </si>
  <si>
    <t>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t>
  </si>
  <si>
    <t>Dean-Scott S.</t>
  </si>
  <si>
    <t>AUTHOR FULL NAMES: Dean-Scott, Shannon (57984079900)</t>
  </si>
  <si>
    <t>ANALYSIS: What Are the Most Significant Challenges for Today’s College Students?</t>
  </si>
  <si>
    <t>(2022) Multiple Perspectives on College Students: Needs, Challenges, and Opportunities, pp. 127 - 137, Cited 0 times.</t>
  </si>
  <si>
    <t>DOI: 10.4324/9780429319471-13</t>
  </si>
  <si>
    <t>https://www.scopus.com/inward/record.uri?eid=2-s2.0-85142778469&amp;doi=10.4324%2f9780429319471-13&amp;partnerID=40&amp;md5=091770433ebd40c01144c84d74648bcf</t>
  </si>
  <si>
    <t>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</si>
  <si>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Okoro C.S., Phiri N.B.</t>
  </si>
  <si>
    <t>AUTHOR FULL NAMES: Okoro, Chioma Sylvia (57196279662); Phiri, Nelson Bakali (58642809900)</t>
  </si>
  <si>
    <t>57196279662; 58642809900</t>
  </si>
  <si>
    <t>Institutional influencers and support for tutoring in a South African higher education institution</t>
  </si>
  <si>
    <t>(2023) International Conference on Higher Education Advances, pp. 1113 - 1121, Cited 0 times.</t>
  </si>
  <si>
    <t>DOI: 10.4995/HEAd23.2023.16361</t>
  </si>
  <si>
    <t>https://www.scopus.com/inward/record.uri?eid=2-s2.0-85173963657&amp;doi=10.4995%2fHEAd23.2023.16361&amp;partnerID=40&amp;md5=d7f999a34f9cfbbadae11cc48190508d</t>
  </si>
  <si>
    <t>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t>
  </si>
  <si>
    <t>Bureau D.A., Bingham R.P.</t>
  </si>
  <si>
    <t>AUTHOR FULL NAMES: Bureau, Daniel A. (57209801249); Bingham, Rosie Phillips (58566560900)</t>
  </si>
  <si>
    <t>57209801249; 58566560900</t>
  </si>
  <si>
    <t>INTRODUCTION</t>
  </si>
  <si>
    <t>(2023) Leading Assessment for Student Success: Ten Tenets that Change Culture and Practice in Student Affairs, pp. 1 - 6, Cited 0 times.</t>
  </si>
  <si>
    <t>DOI: 10.4324/9781003445609-1</t>
  </si>
  <si>
    <t>https://www.scopus.com/inward/record.uri?eid=2-s2.0-85170181232&amp;doi=10.4324%2f9781003445609-1&amp;partnerID=40&amp;md5=ea4ada57a92b705856406bddc3e99faf</t>
  </si>
  <si>
    <t>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t>
  </si>
  <si>
    <t>Hamilton R., Vincent S., Cooper S., Downey S., Horseman T., Stoneley L.</t>
  </si>
  <si>
    <t>AUTHOR FULL NAMES: Hamilton, Ruth (57194850478); Vincent, Sharon (55774434900); Cooper, Suzie (57350805700); Downey, Steph (57223084104); Horseman, Tracey (57350344000); Stoneley, Lynn (57350805800)</t>
  </si>
  <si>
    <t>57194850478; 55774434900; 57350805700; 57223084104; 57350344000; 57350805800</t>
  </si>
  <si>
    <t>Teaching Partnership Four Years on: Lessons Learned about Relationships between Universities and Practice Partners?</t>
  </si>
  <si>
    <t>(2023) Practice, 35 (1), pp. 17 - 26, Cited 0 times.</t>
  </si>
  <si>
    <t>DOI: 10.1080/09503153.2021.1998412</t>
  </si>
  <si>
    <t>https://www.scopus.com/inward/record.uri?eid=2-s2.0-85119700195&amp;doi=10.1080%2f09503153.2021.1998412&amp;partnerID=40&amp;md5=0534f7aa3f12dca9c053316abe96b757</t>
  </si>
  <si>
    <t>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t>
  </si>
  <si>
    <t>Hwami M.</t>
  </si>
  <si>
    <t>AUTHOR FULL NAMES: Hwami, Munyaradzi (56366857200)</t>
  </si>
  <si>
    <t>The challenge for university teaching and research practice in Zimbabwe: an empirical study</t>
  </si>
  <si>
    <t>(2021) Teaching in Higher Education, Cited 0 times.</t>
  </si>
  <si>
    <t>DOI: 10.1080/13562517.2021.1973411</t>
  </si>
  <si>
    <t>https://www.scopus.com/inward/record.uri?eid=2-s2.0-85114599635&amp;doi=10.1080%2f13562517.2021.1973411&amp;partnerID=40&amp;md5=bd0c7ac07fef645b7e8562df0ee3ecb7</t>
  </si>
  <si>
    <t>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t>
  </si>
  <si>
    <t>Lin A.F.Y., Hou A.Y.C.</t>
  </si>
  <si>
    <t>AUTHOR FULL NAMES: Lin, Arianna Fang Yu (57402060000); Hou, Angela Yung Chi (36677361200)</t>
  </si>
  <si>
    <t>57402060000; 36677361200</t>
  </si>
  <si>
    <t>Quality and Inequality: Students’ Online Learning Experiences Amidst the COVID-19 Pandemic in Taiwan</t>
  </si>
  <si>
    <t>(2023) Higher Education in Asia, Part F3, pp. 171 - 190, Cited 0 times.</t>
  </si>
  <si>
    <t>DOI: 10.1007/978-981-99-1874-4_10</t>
  </si>
  <si>
    <t>https://www.scopus.com/inward/record.uri?eid=2-s2.0-85160725975&amp;doi=10.1007%2f978-981-99-1874-4_10&amp;partnerID=40&amp;md5=575bdeaffdca8fea798005ef3f05aaa3</t>
  </si>
  <si>
    <t>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t>
  </si>
  <si>
    <t>Gaftandzhieva S., Doneva R., Zhekova M., Pashev G.</t>
  </si>
  <si>
    <t>AUTHOR FULL NAMES: Gaftandzhieva, Silvia (56406512300); Doneva, Rositsa (34879602400); Zhekova, Mariya (57212166571); Pashev, George (57192208710)</t>
  </si>
  <si>
    <t>56406512300; 34879602400; 57212166571; 57192208710</t>
  </si>
  <si>
    <t>Towards Automated Evaluation of the Quality of Educational Services in HEIs</t>
  </si>
  <si>
    <t>(2023) International Journal of Advanced Computer Science and Applications, 14 (8), pp. 150 - 165, Cited 0 times.</t>
  </si>
  <si>
    <t>DOI: 10.14569/IJACSA.2023.0140818</t>
  </si>
  <si>
    <t>https://www.scopus.com/inward/record.uri?eid=2-s2.0-85170645251&amp;doi=10.14569%2fIJACSA.2023.0140818&amp;partnerID=40&amp;md5=cc0005063f9622f499092ca235636c47</t>
  </si>
  <si>
    <t>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t>
  </si>
  <si>
    <t>Lastner M.M., Scribner L.L., Pelletier M.J.</t>
  </si>
  <si>
    <t>AUTHOR FULL NAMES: Lastner, Matthew M. (57163907000); Scribner, Lisa L. (7801523682); Pelletier, Mark J. (56865528300)</t>
  </si>
  <si>
    <t>57163907000; 7801523682; 56865528300</t>
  </si>
  <si>
    <t>Selling the value: Perceptions of value from key stakeholders in university sales centers</t>
  </si>
  <si>
    <t>(2023) Journal of Global Scholars of Marketing Science: Bridging Asia and the World, 33 (3), pp. 382 - 401, Cited 0 times.</t>
  </si>
  <si>
    <t>DOI: 10.1080/21639159.2022.2036626</t>
  </si>
  <si>
    <t>https://www.scopus.com/inward/record.uri?eid=2-s2.0-85162755410&amp;doi=10.1080%2f21639159.2022.2036626&amp;partnerID=40&amp;md5=04c16e173d770aca3278f4b231a72e2b</t>
  </si>
  <si>
    <t>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t>
  </si>
  <si>
    <t>Akkol E., Koc H., Dogan O., Kostepen Z.N., Demir Y., Hiziroglu A., Eliiyi D.T.</t>
  </si>
  <si>
    <t>AUTHOR FULL NAMES: Akkol, Ekin (57219132759); Koc, Hatice (57995515400); Dogan, Onur (57202924825); Kostepen, Zeynep Nur (57219133105); Demir, Yunus (57995580300); Hiziroglu, Abdulkadir (55322301200); Eliiyi, Deniz Tursel (14521079300)</t>
  </si>
  <si>
    <t>57219132759; 57995515400; 57202924825; 57219133105; 57995580300; 55322301200; 14521079300</t>
  </si>
  <si>
    <t>Requirement Analysis of Data Analytics Software Within the Scope of a Smart University</t>
  </si>
  <si>
    <t>(2022) Smart Urban Computing Applications, pp. 1 - 22, Cited 0 times.</t>
  </si>
  <si>
    <t>https://www.scopus.com/inward/record.uri?eid=2-s2.0-85143448073&amp;partnerID=40&amp;md5=c49ba87c046253f9b30e017b7e45abc1</t>
  </si>
  <si>
    <t>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t>
  </si>
  <si>
    <t>Benjamin L.S., Henderson J.A.</t>
  </si>
  <si>
    <t>AUTHOR FULL NAMES: Benjamin, Le Shorn (57715675200); Henderson, Jerrod A. (57201925282)</t>
  </si>
  <si>
    <t>57715675200; 57201925282</t>
  </si>
  <si>
    <t>Conceptualizing Program Quality in Engineering Education Ph.D. Programs</t>
  </si>
  <si>
    <t>https://www.scopus.com/inward/record.uri?eid=2-s2.0-85172156162&amp;partnerID=40&amp;md5=f64ad7c53a7b909594c0940a97e21eab</t>
  </si>
  <si>
    <t>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t>
  </si>
  <si>
    <t>Priyambada S.A., Usagawa T., ER M.</t>
  </si>
  <si>
    <t>AUTHOR FULL NAMES: Priyambada, Satrio Adi (57200534945); Usagawa, Tsuyoshi (7003663095); ER, Mahendrawathi (57214676173)</t>
  </si>
  <si>
    <t>57200534945; 7003663095; 57214676173</t>
  </si>
  <si>
    <t>Two-layer ensemble prediction of students’ performance using learning behavior and domain knowledge</t>
  </si>
  <si>
    <t>(2023) Computers and Education: Artificial Intelligence, 5, art. no. 100149, Cited 0 times.</t>
  </si>
  <si>
    <t>DOI: 10.1016/j.caeai.2023.100149</t>
  </si>
  <si>
    <t>https://www.scopus.com/inward/record.uri?eid=2-s2.0-85164360794&amp;doi=10.1016%2fj.caeai.2023.100149&amp;partnerID=40&amp;md5=2dbb09c51f8f6116373bd4883a76abb2</t>
  </si>
  <si>
    <t>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t>
  </si>
  <si>
    <t>Dhirathiti N.S., Yavaprabhas S.</t>
  </si>
  <si>
    <t>AUTHOR FULL NAMES: Dhirathiti, Nopraenue S. (55813731100); Yavaprabhas, Supachai (56681187500)</t>
  </si>
  <si>
    <t>55813731100; 56681187500</t>
  </si>
  <si>
    <t>Collaboration for the E-learning Space in ASEAN</t>
  </si>
  <si>
    <t>(2020) Teaching Learning and New Technologies in Higher Education, pp. 167 - 179, Cited 0 times.</t>
  </si>
  <si>
    <t>DOI: 10.1007/978-981-15-4847-5_12</t>
  </si>
  <si>
    <t>https://www.scopus.com/inward/record.uri?eid=2-s2.0-85152850834&amp;doi=10.1007%2f978-981-15-4847-5_12&amp;partnerID=40&amp;md5=234c34269345e0b4a9f821dab7c223c3</t>
  </si>
  <si>
    <t>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t>
  </si>
  <si>
    <t>Marsh L.T.S., Wilkerson A., Colón Z., Entress R.</t>
  </si>
  <si>
    <t>AUTHOR FULL NAMES: Marsh, L. Trenton S. (57198801922); Wilkerson, Amanda (57217669329); Colón, Zoé (58122468900); Entress, Rebecca (57217016701)</t>
  </si>
  <si>
    <t>57198801922; 57217669329; 58122468900; 57217016701</t>
  </si>
  <si>
    <t>Taking responsibility: Institutional agents of color (Re)imagine collaboration that centers community stakeholders in university-community partnerships</t>
  </si>
  <si>
    <t>(2023) Community Development, Cited 0 times.</t>
  </si>
  <si>
    <t>DOI: 10.1080/15575330.2023.2201709</t>
  </si>
  <si>
    <t>https://www.scopus.com/inward/record.uri?eid=2-s2.0-85158116023&amp;doi=10.1080%2f15575330.2023.2201709&amp;partnerID=40&amp;md5=3c222ffde58ddc7f6e37208b3bdbb227</t>
  </si>
  <si>
    <t>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t>
  </si>
  <si>
    <t>Tamutiene L., Matkevičiene R.</t>
  </si>
  <si>
    <t>AUTHOR FULL NAMES: Tamutiene, Lina (57208920041); Matkevičiene, Renata (57188559417)</t>
  </si>
  <si>
    <t>57208920041; 57188559417</t>
  </si>
  <si>
    <t>Kokybe˙s samprata aukštajame moksle: Kokybe˙s kaip ide˙jos raiškos aukštuju mokyklu strateginiuose dokumentuose analize˙</t>
  </si>
  <si>
    <t>(2018) Informacijos Mokslai, 83 (2018), pp. 8 - 23, Cited 0 times.</t>
  </si>
  <si>
    <t>DOI: 10.15388/Im.2018.83.1</t>
  </si>
  <si>
    <t>https://www.scopus.com/inward/record.uri?eid=2-s2.0-85066128986&amp;doi=10.15388%2fIm.2018.83.1&amp;partnerID=40&amp;md5=771059c40c559d290f4adcc36954df91</t>
  </si>
  <si>
    <t>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t>
  </si>
  <si>
    <t>LANGUAGE OF ORIGINAL DOCUMENT: Lithuanian</t>
  </si>
  <si>
    <t>Patel G.</t>
  </si>
  <si>
    <t>AUTHOR FULL NAMES: Patel, Gayatri (57878388900)</t>
  </si>
  <si>
    <t>Trumping Truancy: Maintaining Student Attendance And Engagement</t>
  </si>
  <si>
    <t>(2019) Learning and Teaching in Higher Education: Perspectives from a Business School, pp. 36 - 44, Cited 0 times.</t>
  </si>
  <si>
    <t>DOI: 10.4337/9781788975087.00016</t>
  </si>
  <si>
    <t>https://www.scopus.com/inward/record.uri?eid=2-s2.0-85137522649&amp;doi=10.4337%2f9781788975087.00016&amp;partnerID=40&amp;md5=90926017bdf2cbc6ced5722b32766c26</t>
  </si>
  <si>
    <t>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t>
  </si>
  <si>
    <t>Basaruddin S., Haron H., Noordin S.A., Ahmad Shukor N.S., Osman S., Abu Hassan M.A., Abu Hassan R., Nik Ab Rahman N.N.</t>
  </si>
  <si>
    <t>AUTHOR FULL NAMES: Basaruddin, Suzana (35069010300); Haron, Haryani (35810475000); Noordin, Siti Arpah (36139031200); Ahmad Shukor, Nur Syufiza (35070493600); Osman, Salyani (57068248000); Abu Hassan, Mohammad Ashri (57207843352); Abu Hassan, Rohaya (56105881300); Nik Ab Rahman, Nik Nordiana (57207683226)</t>
  </si>
  <si>
    <t>35069010300; 35810475000; 36139031200; 35070493600; 57068248000; 57207843352; 56105881300; 57207683226</t>
  </si>
  <si>
    <t>Structuring knowledge asset in higher education, a taxonomy approach: The conceptual framework</t>
  </si>
  <si>
    <t>(2018) Proceedings of the 32nd International Business Information Management Association Conference, IBIMA 2018 - Vision 2020: Sustainable Economic Development and Application of Innovation Management from Regional expansion to Global Growth, pp. 8092 - 8103, Cited 0 times.</t>
  </si>
  <si>
    <t>https://www.scopus.com/inward/record.uri?eid=2-s2.0-85063036468&amp;partnerID=40&amp;md5=da48c3d50e90d051e4219aa44768a2d7</t>
  </si>
  <si>
    <t>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t>
  </si>
  <si>
    <t>Duncheon J.C., DeMatthews D.E.</t>
  </si>
  <si>
    <t>AUTHOR FULL NAMES: Duncheon, Julia C. (55675630300); DeMatthews, David E. (55805173500)</t>
  </si>
  <si>
    <t>55675630300; 55805173500</t>
  </si>
  <si>
    <t>Exploring the Principal’s Role in Cross-Sector Partnerships: Sensemaking and Politics in a High-Performing Early College High School</t>
  </si>
  <si>
    <t>(2023) AERA Open, 9, Cited 0 times.</t>
  </si>
  <si>
    <t>DOI: 10.1177/23328584231205478</t>
  </si>
  <si>
    <t>https://www.scopus.com/inward/record.uri?eid=2-s2.0-85175022284&amp;doi=10.1177%2f23328584231205478&amp;partnerID=40&amp;md5=75fa1abc9936c870d5f49b17877ea5f2</t>
  </si>
  <si>
    <t>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t>
  </si>
  <si>
    <t>Kontrolna</t>
  </si>
  <si>
    <t>L.P.</t>
  </si>
  <si>
    <t>Autorzy</t>
  </si>
  <si>
    <t>Autorzy_pełne</t>
  </si>
  <si>
    <t>ID?</t>
  </si>
  <si>
    <t>Tytuł</t>
  </si>
  <si>
    <t>Rok, publikacja, cytowania</t>
  </si>
  <si>
    <t>DOI</t>
  </si>
  <si>
    <t>URL</t>
  </si>
  <si>
    <t>streszczenie</t>
  </si>
  <si>
    <t>język</t>
  </si>
  <si>
    <t>rodzaj_dokumentu</t>
  </si>
  <si>
    <t>źródło</t>
  </si>
  <si>
    <t>ROK</t>
  </si>
  <si>
    <t>poczLCyt</t>
  </si>
  <si>
    <t>koniecLCyt</t>
  </si>
  <si>
    <t>IlośćZnakówLCyt</t>
  </si>
  <si>
    <t>Lcyt</t>
  </si>
  <si>
    <t>DOI: 10.4018/978-1-5225-0877-9.ch011 ; DOI: 10.4018/978-1-5225-5631-2.ch055</t>
  </si>
  <si>
    <t>DOI: 10.15549/jeecar.v5i1.189 ; DOI: 10.15549/jeecar.v5i1.189</t>
  </si>
  <si>
    <t>stake</t>
  </si>
  <si>
    <t>Stake2</t>
  </si>
  <si>
    <t>STAKE3</t>
  </si>
  <si>
    <t>intere</t>
  </si>
  <si>
    <t>Intere2</t>
  </si>
  <si>
    <t>INTERE3</t>
  </si>
  <si>
    <t>stake_all</t>
  </si>
  <si>
    <t>stake4</t>
  </si>
  <si>
    <t>Stake5</t>
  </si>
  <si>
    <t>STAKE6</t>
  </si>
  <si>
    <t>intere4</t>
  </si>
  <si>
    <t>Intere5</t>
  </si>
  <si>
    <t>INTERE6</t>
  </si>
  <si>
    <t>stake_abs</t>
  </si>
  <si>
    <t>student</t>
  </si>
  <si>
    <t>nazwa interesariusza</t>
  </si>
  <si>
    <t>licz w tytułach</t>
  </si>
  <si>
    <t>licz w abstraktach</t>
  </si>
  <si>
    <t>stude</t>
  </si>
  <si>
    <t>graduate</t>
  </si>
  <si>
    <t>postgraduate</t>
  </si>
  <si>
    <t>manager</t>
  </si>
  <si>
    <t>staff</t>
  </si>
  <si>
    <t>academic</t>
  </si>
  <si>
    <t>faculty</t>
  </si>
  <si>
    <t>teacher</t>
  </si>
  <si>
    <t>teach</t>
  </si>
  <si>
    <t>licz.tytuł</t>
  </si>
  <si>
    <t>licz.streszczenie</t>
  </si>
  <si>
    <t>SLR286</t>
  </si>
  <si>
    <t>SLR573</t>
  </si>
  <si>
    <t>Nejati M., Nejati M.</t>
  </si>
  <si>
    <t>AUTHOR FULL NAMES: Nejati, Mostafa (23012912600); Nejati, Mehran (23012852000)</t>
  </si>
  <si>
    <t>23012912600; 23012852000</t>
  </si>
  <si>
    <t>Assessment of sustainable university factors from the perspective of university students</t>
  </si>
  <si>
    <t>(2013) Journal of Cleaner Production, 48, pp. 101 - 107, Cited 123 times.</t>
  </si>
  <si>
    <t>DOI: 10.1016/j.jclepro.2012.09.006</t>
  </si>
  <si>
    <t>https://www.scopus.com/inward/record.uri?eid=2-s2.0-84879922522&amp;doi=10.1016%2fj.jclepro.2012.09.006&amp;partnerID=40&amp;md5=afd81de00ff0a7bcea010617511b9963</t>
  </si>
  <si>
    <t>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t>
  </si>
  <si>
    <t>Wright T.</t>
  </si>
  <si>
    <t>AUTHOR FULL NAMES: Wright, Tarah (15752403300)</t>
  </si>
  <si>
    <t>University presidents' conceptualizations of sustainability in higher education</t>
  </si>
  <si>
    <t>(2010) International Journal of Sustainability in Higher Education, 11 (1), pp. 61 - 73, Cited 148 times.</t>
  </si>
  <si>
    <t>DOI: 10.1108/14676371011010057</t>
  </si>
  <si>
    <t>https://www.scopus.com/inward/record.uri?eid=2-s2.0-72249109860&amp;doi=10.1108%2f14676371011010057&amp;partnerID=40&amp;md5=a3d59c599333898e6dd5b9d5920a7df6</t>
  </si>
  <si>
    <t>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t>
  </si>
  <si>
    <t>Mainardes E.W., Alves H., Raposo M.</t>
  </si>
  <si>
    <t>AUTHOR FULL NAMES: Mainardes, Emerson Wagner (35764807800); Alves, Helena (35208145700); Raposo, Mário (23768404400)</t>
  </si>
  <si>
    <t>35764807800; 35208145700; 23768404400</t>
  </si>
  <si>
    <t>A model for stakeholder classification and stakeholder relationships</t>
  </si>
  <si>
    <t>(2012) Management Decision, 50 (10), pp. 1861 - 1879, Cited 124 times.</t>
  </si>
  <si>
    <t>DOI: 10.1108/00251741211279648</t>
  </si>
  <si>
    <t>https://www.scopus.com/inward/record.uri?eid=2-s2.0-84869034391&amp;doi=10.1108%2f00251741211279648&amp;partnerID=40&amp;md5=e3e383e0d7d8472e9cf8fcf0a30c369c</t>
  </si>
  <si>
    <t>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t>
  </si>
  <si>
    <t>Alonso-Almeida M.D.M., Marimon F., Casani F., Rodriguez-Pomeda J.</t>
  </si>
  <si>
    <t>AUTHOR FULL NAMES: Alonso-Almeida, María Del Mar (35321918500); Marimon, Frederic (6504405453); Casani, Fernando (36127264700); Rodriguez-Pomeda, Jesús (56442697500)</t>
  </si>
  <si>
    <t>35321918500; 6504405453; 36127264700; 56442697500</t>
  </si>
  <si>
    <t>Diffusion of sustainability reporting in universities: Current situation and future perspectives</t>
  </si>
  <si>
    <t>(2015) Journal of Cleaner Production, 106, pp. 144 - 154, Cited 199 times.</t>
  </si>
  <si>
    <t>DOI: 10.1016/j.jclepro.2014.02.008</t>
  </si>
  <si>
    <t>https://www.scopus.com/inward/record.uri?eid=2-s2.0-84938205933&amp;doi=10.1016%2fj.jclepro.2014.02.008&amp;partnerID=40&amp;md5=ac19edd22fc475f1bdce360eed8d36d0</t>
  </si>
  <si>
    <t>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t>
  </si>
  <si>
    <t>Waas T., Verbruggen A., Wright T.</t>
  </si>
  <si>
    <t>AUTHOR FULL NAMES: Waas, T. (35091605800); Verbruggen, A. (7102211457); Wright, T. (15752403300)</t>
  </si>
  <si>
    <t>35091605800; 7102211457; 15752403300</t>
  </si>
  <si>
    <t>University research for sustainable development: definition and characteristics explored</t>
  </si>
  <si>
    <t>(2010) Journal of Cleaner Production, 18 (7), pp. 629 - 636, Cited 213 times.</t>
  </si>
  <si>
    <t>DOI: 10.1016/j.jclepro.2009.09.017</t>
  </si>
  <si>
    <t>https://www.scopus.com/inward/record.uri?eid=2-s2.0-77949916539&amp;doi=10.1016%2fj.jclepro.2009.09.017&amp;partnerID=40&amp;md5=bfe4b21a1aba48941eaad5761995b023</t>
  </si>
  <si>
    <t>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t>
  </si>
  <si>
    <t>Lozano R.</t>
  </si>
  <si>
    <t>AUTHOR FULL NAMES: Lozano, Rodrigo (13008815400)</t>
  </si>
  <si>
    <t>Incorporation and institutionalization of SD into universities: breaking through barriers to change</t>
  </si>
  <si>
    <t>(2006) Journal of Cleaner Production, 14 (9-11), pp. 787 - 796, Cited 536 times.</t>
  </si>
  <si>
    <t>DOI: 10.1016/j.jclepro.2005.12.010</t>
  </si>
  <si>
    <t>https://www.scopus.com/inward/record.uri?eid=2-s2.0-33646050957&amp;doi=10.1016%2fj.jclepro.2005.12.010&amp;partnerID=40&amp;md5=d6bc85482e65bc60f9491f25c39a1820</t>
  </si>
  <si>
    <t>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t>
  </si>
  <si>
    <t>Imbar R.V., Supangkat S.H., Langi A.Z.R.</t>
  </si>
  <si>
    <t>AUTHOR FULL NAMES: Imbar, Radiant Victor (57221683442); Supangkat, Suhono Harso (6506896570); Langi, Armein Z. R. (6701437929)</t>
  </si>
  <si>
    <t>57221683442; 6506896570; 6701437929</t>
  </si>
  <si>
    <t>Smart Campus Model: A Literature Review</t>
  </si>
  <si>
    <t>(2020) 7th International Conference on ICT for Smart Society: AIoT for Smart Society, ICISS 2020 - Proceeding, art. no. 9307570, Cited 16 times.</t>
  </si>
  <si>
    <t>DOI: 10.1109/ICISS50791.2020.9307570</t>
  </si>
  <si>
    <t>https://www.scopus.com/inward/record.uri?eid=2-s2.0-85099790045&amp;doi=10.1109%2fICISS50791.2020.9307570&amp;partnerID=40&amp;md5=d8b840128922fb653b24547bb6ddd21b</t>
  </si>
  <si>
    <t>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t>
  </si>
  <si>
    <t>Ribeiro M.M., Hoover E., Burford G., Buchebner J., Lindenthal T.</t>
  </si>
  <si>
    <t>AUTHOR FULL NAMES: Ribeiro, Maria Miguel (35203904300); Hoover, Elona (55834346300); Burford, Gemma (7004358171); Buchebner, Julia (6507783579); Lindenthal, Thomas (6507598949)</t>
  </si>
  <si>
    <t>35203904300; 55834346300; 7004358171; 6507783579; 6507598949</t>
  </si>
  <si>
    <t>Values as a bridge between sustainability and institutional assessment: A case study from BOKU University</t>
  </si>
  <si>
    <t>(2016) International Journal of Sustainability in Higher Education, 17 (1), pp. 40 - 53, Cited 16 times.</t>
  </si>
  <si>
    <t>DOI: 10.1108/IJSHE-12-2014-0170</t>
  </si>
  <si>
    <t>https://www.scopus.com/inward/record.uri?eid=2-s2.0-84953383913&amp;doi=10.1108%2fIJSHE-12-2014-0170&amp;partnerID=40&amp;md5=a49823013d01dc1d59c06cf27fe098ce</t>
  </si>
  <si>
    <t>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t>
  </si>
  <si>
    <t>Gafurov I.R., Safiullin M.R., Akhmetshin E.M., Gapsalamov A.R., Vasilev V.L.</t>
  </si>
  <si>
    <t>AUTHOR FULL NAMES: Gafurov, Ilshat Rafkatovich (55693868300); Safiullin, Marat Rashitovich (55352002400); Akhmetshin, Elvir Munirovich (56027651200); Gapsalamov, Almaz Rafisovich (55858630900); Vasilev, Vladimir Lvovich (56027812600)</t>
  </si>
  <si>
    <t>55693868300; 55352002400; 56027651200; 55858630900; 56027812600</t>
  </si>
  <si>
    <t>Change of the higher education paradigm in the context of digital transformation: From resource management to access control</t>
  </si>
  <si>
    <t>(2020) International Journal of Higher Education, 9 (3), pp. 71 - 85, Cited 25 times.</t>
  </si>
  <si>
    <t>DOI: 10.5430/ijhe.v9n3p71</t>
  </si>
  <si>
    <t>https://www.scopus.com/inward/record.uri?eid=2-s2.0-85081604638&amp;doi=10.5430%2fijhe.v9n3p71&amp;partnerID=40&amp;md5=b40af4d904b596708a0ead60dfa62bb7</t>
  </si>
  <si>
    <t>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t>
  </si>
  <si>
    <t>Genta C., Favaro S., Sonetti G., Barioglio C., Lombardi P.</t>
  </si>
  <si>
    <t>AUTHOR FULL NAMES: Genta, Chiara (57208527941); Favaro, Silvia (57208534405); Sonetti, Giulia (55810429300); Barioglio, Caterina (57208534294); Lombardi, Patrizia (35292611200)</t>
  </si>
  <si>
    <t>57208527941; 57208534405; 55810429300; 57208534294; 35292611200</t>
  </si>
  <si>
    <t>Envisioning green solutions for reducing the ecological footprint of a university campus</t>
  </si>
  <si>
    <t>(2019) International Journal of Sustainability in Higher Education, 20 (3), pp. 423 - 440, Cited 23 times.</t>
  </si>
  <si>
    <t>DOI: 10.1108/IJSHE-01-2019-0039</t>
  </si>
  <si>
    <t>https://www.scopus.com/inward/record.uri?eid=2-s2.0-85065029923&amp;doi=10.1108%2fIJSHE-01-2019-0039&amp;partnerID=40&amp;md5=43b2ac5fdd0c7d9b3706421b61b6c356</t>
  </si>
  <si>
    <t>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t>
  </si>
  <si>
    <t>Greenwood D.J.</t>
  </si>
  <si>
    <t>AUTHOR FULL NAMES: Greenwood, Davydd J. (7102349138)</t>
  </si>
  <si>
    <t>Teaching/learning action research requires fundamental reforms in public higher education</t>
  </si>
  <si>
    <t>(2007) Action Research, 5 (3), pp. 249 - 264, Cited 32 times.</t>
  </si>
  <si>
    <t>DOI: 10.1177/1476750307081016</t>
  </si>
  <si>
    <t>https://www.scopus.com/inward/record.uri?eid=2-s2.0-51249145737&amp;doi=10.1177%2f1476750307081016&amp;partnerID=40&amp;md5=a60e6f92f1d939851a3f8aaf109924d9</t>
  </si>
  <si>
    <t>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t>
  </si>
  <si>
    <t>Ramírez-Córcoles Y., Manzaneque-Lizano M.</t>
  </si>
  <si>
    <t>AUTHOR FULL NAMES: Ramírez-Córcoles, Yolanda (22952077100); Manzaneque-Lizano, Montserrat (50861449500)</t>
  </si>
  <si>
    <t>22952077100; 50861449500</t>
  </si>
  <si>
    <t>The relevance of intellectual capital disclosure: Empirical evidence from Spanish universities</t>
  </si>
  <si>
    <t>(2015) Knowledge Management Research and Practice, 13 (1), pp. 31 - 44, Cited 19 times.</t>
  </si>
  <si>
    <t>DOI: 10.1057/kmrp.2013.27</t>
  </si>
  <si>
    <t>https://www.scopus.com/inward/record.uri?eid=2-s2.0-84922567757&amp;doi=10.1057%2fkmrp.2013.27&amp;partnerID=40&amp;md5=e778e427869833c82b1d0934525758d9</t>
  </si>
  <si>
    <t>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t>
  </si>
  <si>
    <t>Centobelli P., Cerchione R., Esposito E., Shashi S.</t>
  </si>
  <si>
    <t>AUTHOR FULL NAMES: Centobelli, Piera (55913795400); Cerchione, Roberto (56811703700); Esposito, Emilio (7102536467); Shashi, S. (57193907094)</t>
  </si>
  <si>
    <t>55913795400; 56811703700; 7102536467; 57193907094</t>
  </si>
  <si>
    <t>The mediating role of knowledge exploration and exploitation for the development of an entrepreneurial university</t>
  </si>
  <si>
    <t>(2019) Management Decision, 57 (12), pp. 3301 - 3320, Cited 29 times.</t>
  </si>
  <si>
    <t>DOI: 10.1108/MD-11-2018-1240</t>
  </si>
  <si>
    <t>https://www.scopus.com/inward/record.uri?eid=2-s2.0-85067839334&amp;doi=10.1108%2fMD-11-2018-1240&amp;partnerID=40&amp;md5=f6bda292d0cbfc4ad8c29a6b1c0012de</t>
  </si>
  <si>
    <t>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t>
  </si>
  <si>
    <t>Ahmad J.</t>
  </si>
  <si>
    <t>AUTHOR FULL NAMES: Ahmad, Jamilah (55061224600)</t>
  </si>
  <si>
    <t>Can a university act as a corporate social responsibility (CSR) driver? An analysis</t>
  </si>
  <si>
    <t>(2012) Social Responsibility Journal, 8 (1), pp. 77 - 86, Cited 41 times.</t>
  </si>
  <si>
    <t>DOI: 10.1108/17471111211196584</t>
  </si>
  <si>
    <t>https://www.scopus.com/inward/record.uri?eid=2-s2.0-84858320605&amp;doi=10.1108%2f17471111211196584&amp;partnerID=40&amp;md5=e6e43ec329d5d3df67d418cdb4a2fd32</t>
  </si>
  <si>
    <t>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t>
  </si>
  <si>
    <t>Gvaramadze I.</t>
  </si>
  <si>
    <t>AUTHOR FULL NAMES: Gvaramadze, Irakli (25649487000)</t>
  </si>
  <si>
    <t>From quality assurance to quality enhancement in the European higher education area</t>
  </si>
  <si>
    <t>(2008) European Journal of Education, 43 (4), pp. 443 - 455, Cited 50 times.</t>
  </si>
  <si>
    <t>DOI: 10.1111/j.1465-3435.2008.00376.x</t>
  </si>
  <si>
    <t>https://www.scopus.com/inward/record.uri?eid=2-s2.0-56349147927&amp;doi=10.1111%2fj.1465-3435.2008.00376.x&amp;partnerID=40&amp;md5=e4300e5fac21aead328a7e90c63ff63a</t>
  </si>
  <si>
    <t>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t>
  </si>
  <si>
    <t>Gozali A.A., Kurniawan B., Weng W., Fujimura S.</t>
  </si>
  <si>
    <t>AUTHOR FULL NAMES: Gozali, Alfian A. (56725735500); Kurniawan, Bobby (54949037300); Weng, Wei (36640955700); Fujimura, Shigeru (35114765300)</t>
  </si>
  <si>
    <t>56725735500; 54949037300; 36640955700; 35114765300</t>
  </si>
  <si>
    <t>Solving university course timetabling problem using localized island model genetic algorithm with dual dynamic migration policy</t>
  </si>
  <si>
    <t>(2020) IEEJ Transactions on Electrical and Electronic Engineering, 15 (3), pp. 389 - 400, Cited 16 times.</t>
  </si>
  <si>
    <t>DOI: 10.1002/tee.23067</t>
  </si>
  <si>
    <t>https://www.scopus.com/inward/record.uri?eid=2-s2.0-85076095832&amp;doi=10.1002%2ftee.23067&amp;partnerID=40&amp;md5=bd8836ee0b4123a1cfbbc53c7eee0532</t>
  </si>
  <si>
    <t>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t>
  </si>
  <si>
    <t>Chen K.K., Zhang J.J.</t>
  </si>
  <si>
    <t>AUTHOR FULL NAMES: Chen, Kenneth K. (57198087128); Zhang, James J. (8365302700)</t>
  </si>
  <si>
    <t>57198087128; 8365302700</t>
  </si>
  <si>
    <t>Examining consumer attributes associated with collegiate athletic facility naming rights sponsorship: Development of a theoretical framework</t>
  </si>
  <si>
    <t>(2011) Sport Management Review, 14 (2), pp. 103 - 116, Cited 21 times.</t>
  </si>
  <si>
    <t>DOI: 10.1016/j.smr.2010.10.001</t>
  </si>
  <si>
    <t>https://www.scopus.com/inward/record.uri?eid=2-s2.0-79955618013&amp;doi=10.1016%2fj.smr.2010.10.001&amp;partnerID=40&amp;md5=71cbaba13fb399375dd00da6b5fe2e79</t>
  </si>
  <si>
    <t>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t>
  </si>
  <si>
    <t>Arroyo-Vázquez M., van der Sijde P., Jiménez-Sáez F.</t>
  </si>
  <si>
    <t>AUTHOR FULL NAMES: Arroyo-Vázquez, Mónica (35118716600); van der Sijde, Peter (6507490787); Jiménez-Sáez, Fernando (24832629900)</t>
  </si>
  <si>
    <t>35118716600; 6507490787; 24832629900</t>
  </si>
  <si>
    <t>Innovative and creative entrepreneurship support services at universities</t>
  </si>
  <si>
    <t>(2010) Service Business, 4 (1), pp. 63 - 76, Cited 17 times.</t>
  </si>
  <si>
    <t>DOI: 10.1007/s11628-009-0084-4</t>
  </si>
  <si>
    <t>https://www.scopus.com/inward/record.uri?eid=2-s2.0-76649132301&amp;doi=10.1007%2fs11628-009-0084-4&amp;partnerID=40&amp;md5=bdba131774d5741a6fd0c3e0dd9fa2de</t>
  </si>
  <si>
    <t>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t>
  </si>
  <si>
    <t>Frasquet M., Calderón H., Cervera A.</t>
  </si>
  <si>
    <t>AUTHOR FULL NAMES: Frasquet, Marta (57208712082); Calderón, H. (36659028900); Cervera, Amparo (25653998200)</t>
  </si>
  <si>
    <t>57208712082; 36659028900; 25653998200</t>
  </si>
  <si>
    <t>University-industry collaboration from a relationship marketing perspective: An empirical analysis in a Spanish University</t>
  </si>
  <si>
    <t>(2012) Higher Education, 64 (1), pp. 85 - 98, Cited 59 times.</t>
  </si>
  <si>
    <t>DOI: 10.1007/s10734-011-9482-3</t>
  </si>
  <si>
    <t>https://www.scopus.com/inward/record.uri?eid=2-s2.0-84860550995&amp;doi=10.1007%2fs10734-011-9482-3&amp;partnerID=40&amp;md5=4ddac7abee88fd3e116550ae8df78166</t>
  </si>
  <si>
    <t>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t>
  </si>
  <si>
    <t>Lieblein G., Breland T.A., Francis C., Østergaard E.</t>
  </si>
  <si>
    <t>AUTHOR FULL NAMES: Lieblein, Geir (56128750500); Breland, Tor Arvid (6701367388); Francis, Charles (7203004875); Østergaard, Edvin (14833211800)</t>
  </si>
  <si>
    <t>56128750500; 6701367388; 7203004875; 14833211800</t>
  </si>
  <si>
    <t>Agroecology Education: Action-oriented Learning and Research</t>
  </si>
  <si>
    <t>(2012) Journal of Agricultural Education and Extension, 18 (1), pp. 27 - 40, Cited 27 times.</t>
  </si>
  <si>
    <t>DOI: 10.1080/1389224X.2012.638781</t>
  </si>
  <si>
    <t>https://www.scopus.com/inward/record.uri?eid=2-s2.0-84860901892&amp;doi=10.1080%2f1389224X.2012.638781&amp;partnerID=40&amp;md5=7c5430817c451b29fab72c415289bb20</t>
  </si>
  <si>
    <t>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t>
  </si>
  <si>
    <t>Wright T., Horst N.</t>
  </si>
  <si>
    <t>AUTHOR FULL NAMES: Wright, Tarah (15752403300); Horst, Naomi (55635317400)</t>
  </si>
  <si>
    <t>15752403300; 55635317400</t>
  </si>
  <si>
    <t>Exploring the ambiguity: What faculty leaders really think of sustainability in higher education</t>
  </si>
  <si>
    <t>(2013) International Journal of Sustainability in Higher Education, 14 (2), pp. 209 - 227, Cited 103 times.</t>
  </si>
  <si>
    <t>DOI: 10.1108/14676371311312905</t>
  </si>
  <si>
    <t>https://www.scopus.com/inward/record.uri?eid=2-s2.0-84875626175&amp;doi=10.1108%2f14676371311312905&amp;partnerID=40&amp;md5=091e061a9d365d2aaf9d6ed71db4b626</t>
  </si>
  <si>
    <t>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t>
  </si>
  <si>
    <t>Benneworth P., de Boer H., Jongbloed B.</t>
  </si>
  <si>
    <t>AUTHOR FULL NAMES: Benneworth, Paul (6505965654); de Boer, Harry (7102500341); Jongbloed, Ben (6508131278)</t>
  </si>
  <si>
    <t>6505965654; 7102500341; 6508131278</t>
  </si>
  <si>
    <t>Between good intentions and urgent stakeholder pressures: Institutionalizing the universities’ third mission in the Swedish context</t>
  </si>
  <si>
    <t>(2015) European Journal of Higher Education, 5 (3), pp. 280 - 296, Cited 31 times.</t>
  </si>
  <si>
    <t>DOI: 10.1080/21568235.2015.1044549</t>
  </si>
  <si>
    <t>https://www.scopus.com/inward/record.uri?eid=2-s2.0-85032740961&amp;doi=10.1080%2f21568235.2015.1044549&amp;partnerID=40&amp;md5=981de7aedbb3694659c307b24237f41a</t>
  </si>
  <si>
    <t>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t>
  </si>
  <si>
    <t>Colasanti N., Frondizi R., Meneguzzo M.</t>
  </si>
  <si>
    <t>AUTHOR FULL NAMES: Colasanti, Nathalie (57200305313); Frondizi, Rocco (57200308248); Meneguzzo, Marco (6504760313)</t>
  </si>
  <si>
    <t>57200305313; 57200308248; 6504760313</t>
  </si>
  <si>
    <t>Higher education and stakeholders’ donations: successful civic crowdfunding in an Italian university</t>
  </si>
  <si>
    <t>(2018) Public Money and Management, 38 (4), pp. 281 - 288, Cited 26 times.</t>
  </si>
  <si>
    <t>DOI: 10.1080/09540962.2018.1449471</t>
  </si>
  <si>
    <t>https://www.scopus.com/inward/record.uri?eid=2-s2.0-85044436989&amp;doi=10.1080%2f09540962.2018.1449471&amp;partnerID=40&amp;md5=28d505d9cdab4441a70391c78dce0371</t>
  </si>
  <si>
    <t>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t>
  </si>
  <si>
    <t>Mainardes E., Alves H., Raposo M.</t>
  </si>
  <si>
    <t>AUTHOR FULL NAMES: Mainardes, Emerson (35764807800); Alves, Helena (35208145700); Raposo, Mario (23768404400)</t>
  </si>
  <si>
    <t>Identifying stakeholders in a Portuguese university: A case study [La identificación de los stakeholders en una universidad Portuguesa]</t>
  </si>
  <si>
    <t>(2013) Revista de Educacion, (362), pp. 429 - 457, Cited 29 times.</t>
  </si>
  <si>
    <t>DOI: 10.4438/1988-592X-RE-2012-362-167</t>
  </si>
  <si>
    <t>https://www.scopus.com/inward/record.uri?eid=2-s2.0-84923673219&amp;doi=10.4438%2f1988-592X-RE-2012-362-167&amp;partnerID=40&amp;md5=f591c0f6e21e83079c9eef0e50d84c28</t>
  </si>
  <si>
    <t>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t>
  </si>
  <si>
    <t>Aversano N., Nicolò G., Sannino G., Tartaglia Polcini P.</t>
  </si>
  <si>
    <t>AUTHOR FULL NAMES: Aversano, Natalia (55647167100); Nicolò, Giuseppe (57195628696); Sannino, Giuseppe (57192982774); Tartaglia Polcini, Paolo (57200109261)</t>
  </si>
  <si>
    <t>55647167100; 57195628696; 57192982774; 57200109261</t>
  </si>
  <si>
    <t>The Integrated Plan in Italian public universities: new patterns in intellectual capital disclosure</t>
  </si>
  <si>
    <t>(2020) Meditari Accountancy Research, 28 (4), pp. 655 - 679, Cited 19 times.</t>
  </si>
  <si>
    <t>DOI: 10.1108/MEDAR-07-2019-0519</t>
  </si>
  <si>
    <t>https://www.scopus.com/inward/record.uri?eid=2-s2.0-85082403874&amp;doi=10.1108%2fMEDAR-07-2019-0519&amp;partnerID=40&amp;md5=1fdfdedb1b3ca4c9dd30ca17d64ab1c5</t>
  </si>
  <si>
    <t>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t>
  </si>
  <si>
    <t>Desfiandi A., Rajest S.S., Venkateswaran P.S., Kumar M.P., Singh S.</t>
  </si>
  <si>
    <t>AUTHOR FULL NAMES: Desfiandi, Andi (57192420234); Rajest, S. Suman (57204111477); Venkateswaran, P.S. (57197899030); Kumar, M. Palani (57214630395); Singh, Sonia (57202713980)</t>
  </si>
  <si>
    <t>57192420234; 57204111477; 57197899030; 57214630395; 57202713980</t>
  </si>
  <si>
    <t>Company credibility: A tool to trigger positive csr image in the cause-brand alliance context in Indonesia</t>
  </si>
  <si>
    <t>(2019) Humanities and Social Sciences Reviews, 7 (6), pp. 320 - 331, Cited 39 times.</t>
  </si>
  <si>
    <t>DOI: 10.18510/hssr.2019.7657</t>
  </si>
  <si>
    <t>https://www.scopus.com/inward/record.uri?eid=2-s2.0-85075603301&amp;doi=10.18510%2fhssr.2019.7657&amp;partnerID=40&amp;md5=4e872e1a5bdc631bbb0e9e4044fc52db</t>
  </si>
  <si>
    <t>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t>
  </si>
  <si>
    <t>Young K., Anderson M., Stewart S.</t>
  </si>
  <si>
    <t>AUTHOR FULL NAMES: Young, Kathryn (26322218900); Anderson, Myron (56447559600); Stewart, Saran (56447860900)</t>
  </si>
  <si>
    <t>26322218900; 56447559600; 56447860900</t>
  </si>
  <si>
    <t>Hierarchical microaggressions in higher education</t>
  </si>
  <si>
    <t>(2015) Journal of Diversity in Higher Education, 8 (1), pp. 61 - 71, Cited 50 times.</t>
  </si>
  <si>
    <t>DOI: 10.1037/a0038464</t>
  </si>
  <si>
    <t>https://www.scopus.com/inward/record.uri?eid=2-s2.0-84925708855&amp;doi=10.1037%2fa0038464&amp;partnerID=40&amp;md5=ebc7a7a89941db05b4276d8099994d85</t>
  </si>
  <si>
    <t>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t>
  </si>
  <si>
    <t>Cunningham M., Walton G.</t>
  </si>
  <si>
    <t>AUTHOR FULL NAMES: Cunningham, Matthew (57044090400); Walton, Graham (55875053100)</t>
  </si>
  <si>
    <t>57044090400; 55875053100</t>
  </si>
  <si>
    <t>Informal learning spaces (ILS) in university libraries and their campuses: A Loughborough University case study</t>
  </si>
  <si>
    <t>(2016) New Library World, 117 (1-2), pp. 49 - 62, Cited 30 times.</t>
  </si>
  <si>
    <t>DOI: 10.1108/NLW-04-2015-0031</t>
  </si>
  <si>
    <t>https://www.scopus.com/inward/record.uri?eid=2-s2.0-84953774981&amp;doi=10.1108%2fNLW-04-2015-0031&amp;partnerID=40&amp;md5=76f0de01e373c59e03513e9dc3ac2a03</t>
  </si>
  <si>
    <t>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t>
  </si>
  <si>
    <t>Del-Castillo-Feito C., Blanco-González A., González-Vázquez E.</t>
  </si>
  <si>
    <t>AUTHOR FULL NAMES: Del-Castillo-Feito, Cristina (57194173385); Blanco-González, Alicia (55321865800); González-Vázquez, Encarnación (55321988200)</t>
  </si>
  <si>
    <t>57194173385; 55321865800; 55321988200</t>
  </si>
  <si>
    <t>The relationship between image and reputation in the Spanish public university</t>
  </si>
  <si>
    <t>(2019) European Research on Management and Business Economics, 25 (2), pp. 87 - 92, Cited 43 times.</t>
  </si>
  <si>
    <t>DOI: 10.1016/j.iedeen.2019.01.001</t>
  </si>
  <si>
    <t>https://www.scopus.com/inward/record.uri?eid=2-s2.0-85061213505&amp;doi=10.1016%2fj.iedeen.2019.01.001&amp;partnerID=40&amp;md5=790a828089cf9664676b035f3e451b60</t>
  </si>
  <si>
    <t>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t>
  </si>
  <si>
    <t>Bambawale M.J., Sovacool B.K.</t>
  </si>
  <si>
    <t>AUTHOR FULL NAMES: Bambawale, Malavika Jain (36616847600); Sovacool, Benjamin K. (9333655700)</t>
  </si>
  <si>
    <t>36616847600; 9333655700</t>
  </si>
  <si>
    <t>India's energy security: A sample of business, government, civil society, and university perspectives</t>
  </si>
  <si>
    <t>(2011) Energy Policy, 39 (3), pp. 1254 - 1264, Cited 28 times.</t>
  </si>
  <si>
    <t>DOI: 10.1016/j.enpol.2010.11.053</t>
  </si>
  <si>
    <t>https://www.scopus.com/inward/record.uri?eid=2-s2.0-79952069339&amp;doi=10.1016%2fj.enpol.2010.11.053&amp;partnerID=40&amp;md5=f66d4a677b01d2b8082f97d5fd354459</t>
  </si>
  <si>
    <t>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t>
  </si>
  <si>
    <t>Lasagabaster D.</t>
  </si>
  <si>
    <t>AUTHOR FULL NAMES: Lasagabaster, David (25825336800)</t>
  </si>
  <si>
    <t>Language policy and language choice at European Universities: Is there really a ‘choice’?</t>
  </si>
  <si>
    <t>(2015) European Journal of Applied Linguistics, 3 (2), pp. 255 - 276, Cited 21 times.</t>
  </si>
  <si>
    <t>DOI: 10.1515/eujal-2014-0024</t>
  </si>
  <si>
    <t>https://www.scopus.com/inward/record.uri?eid=2-s2.0-84976610178&amp;doi=10.1515%2feujal-2014-0024&amp;partnerID=40&amp;md5=230979d8f5e391b6cbba4cfa96d917c8</t>
  </si>
  <si>
    <t>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t>
  </si>
  <si>
    <t>Mainardes E.W., Raposo M., Alves H.</t>
  </si>
  <si>
    <t>AUTHOR FULL NAMES: Mainardes, Emerson Wagner (35764807800); Raposo, Mário (23768404400); Alves, Helena (35208145700)</t>
  </si>
  <si>
    <t>35764807800; 23768404400; 35208145700</t>
  </si>
  <si>
    <t>Universities Need a Market Orientation to Attract Non-Traditional Stakeholders as New Financing Sources</t>
  </si>
  <si>
    <t>(2014) Public Organization Review, 14 (2), pp. 159 - 171, Cited 22 times.</t>
  </si>
  <si>
    <t>DOI: 10.1007/s11115-012-0211-x</t>
  </si>
  <si>
    <t>https://www.scopus.com/inward/record.uri?eid=2-s2.0-84901489005&amp;doi=10.1007%2fs11115-012-0211-x&amp;partnerID=40&amp;md5=a6dc00f570e30c6c64e2b03d6046c1b0</t>
  </si>
  <si>
    <t>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t>
  </si>
  <si>
    <t>Saniee Monfared M.A., Safi M.</t>
  </si>
  <si>
    <t>AUTHOR FULL NAMES: Saniee Monfared, Mohammad Ali (55371353700); Safi, Mahsa (57194029603)</t>
  </si>
  <si>
    <t>55371353700; 57194029603</t>
  </si>
  <si>
    <t>Network DEA: an application to analysis of academic performance</t>
  </si>
  <si>
    <t>(2013) Journal of Industrial Engineering International, 9 (1), art. no. 15, Cited 39 times.</t>
  </si>
  <si>
    <t>DOI: 10.1186/2251-712X-9-15</t>
  </si>
  <si>
    <t>https://www.scopus.com/inward/record.uri?eid=2-s2.0-85007096088&amp;doi=10.1186%2f2251-712X-9-15&amp;partnerID=40&amp;md5=215c1a033b1708495204c67a0a0d9dd5</t>
  </si>
  <si>
    <t>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t>
  </si>
  <si>
    <t>Falqueto J.M.Z., Hoffmann V.E., Gomes R.C., Onoyama Mori S.S.</t>
  </si>
  <si>
    <t>AUTHOR FULL NAMES: Falqueto, Júnia Maria Zandonade (57211873231); Hoffmann, Valmir Emil (36815902600); Gomes, Ricardo Corrêa (27067631600); Onoyama Mori, Silvia Satiko (57211867319)</t>
  </si>
  <si>
    <t>57211873231; 36815902600; 27067631600; 57211867319</t>
  </si>
  <si>
    <t>Strategic planning in higher education institutions: what are the stakeholders’ roles in the process?</t>
  </si>
  <si>
    <t>(2020) Higher Education, 79 (6), pp. 1039 - 1056, Cited 18 times.</t>
  </si>
  <si>
    <t>DOI: 10.1007/s10734-019-00455-8</t>
  </si>
  <si>
    <t>https://www.scopus.com/inward/record.uri?eid=2-s2.0-85075200379&amp;doi=10.1007%2fs10734-019-00455-8&amp;partnerID=40&amp;md5=38534b7bd2ea8229b9a897cf6c43609a</t>
  </si>
  <si>
    <t>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t>
  </si>
  <si>
    <t>Córcoles Y.R., Peñalver J.F.S., Ponce A.T.</t>
  </si>
  <si>
    <t>AUTHOR FULL NAMES: Córcoles, Yolanda Ramírez (22952077100); Peñalver, Jesús F. Santos (43762326000); Ponce, Ángel Tejada (36129674800)</t>
  </si>
  <si>
    <t>22952077100; 43762326000; 36129674800</t>
  </si>
  <si>
    <t>Intellectual capital in Spanish public universities: Stakeholders' information needs</t>
  </si>
  <si>
    <t>(2011) Journal of Intellectual Capital, 12 (3), pp. 356 - 376, Cited 86 times.</t>
  </si>
  <si>
    <t>DOI: 10.1108/14691931111154689</t>
  </si>
  <si>
    <t>https://www.scopus.com/inward/record.uri?eid=2-s2.0-79960620270&amp;doi=10.1108%2f14691931111154689&amp;partnerID=40&amp;md5=83a51ec16c2c75fc190dc74f4506298d</t>
  </si>
  <si>
    <t>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t>
  </si>
  <si>
    <t>Cebriána G.</t>
  </si>
  <si>
    <t>AUTHOR FULL NAMES: Cebriána, Gisela (55790220300)</t>
  </si>
  <si>
    <t>The I3E model for embedding education for sustainability within higher education institutions</t>
  </si>
  <si>
    <t>(2018) Environmental Education Research, 24 (2), pp. 153 - 171, Cited 32 times.</t>
  </si>
  <si>
    <t>DOI: 10.1080/13504622.2016.1217395</t>
  </si>
  <si>
    <t>https://www.scopus.com/inward/record.uri?eid=2-s2.0-84982244530&amp;doi=10.1080%2f13504622.2016.1217395&amp;partnerID=40&amp;md5=de8603c3e72f9511980b7fa7b002b7e1</t>
  </si>
  <si>
    <t>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t>
  </si>
  <si>
    <t>Ramírez Córcoles Y., Tejada Ponce Á.</t>
  </si>
  <si>
    <t>AUTHOR FULL NAMES: Ramírez Córcoles, Yolanda (22952077100); Tejada Ponce, Ángel (57669158200)</t>
  </si>
  <si>
    <t>22952077100; 57669158200</t>
  </si>
  <si>
    <t>Cost-benefit analysis of intellectual capital disclosure: University stakeholders' view</t>
  </si>
  <si>
    <t>(2013) Revista de Contabilidad-Spanish Accounting Review, 16 (2), pp. 106 - 117, Cited 17 times.</t>
  </si>
  <si>
    <t>DOI: 10.1016/j.rcsar.2013.07.001</t>
  </si>
  <si>
    <t>https://www.scopus.com/inward/record.uri?eid=2-s2.0-84887855503&amp;doi=10.1016%2fj.rcsar.2013.07.001&amp;partnerID=40&amp;md5=1e0d4861bab77046bbdbb1d9a98f7927</t>
  </si>
  <si>
    <t>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t>
  </si>
  <si>
    <t>Ramirez Y., Merino E., Manzaneque M.</t>
  </si>
  <si>
    <t>AUTHOR FULL NAMES: Ramirez, Yolanda (22952077100); Merino, Elena (50861773300); Manzaneque, Montserrat (50861449500)</t>
  </si>
  <si>
    <t>22952077100; 50861773300; 50861449500</t>
  </si>
  <si>
    <t>Examining the intellectual capital web reporting by Spanish universities</t>
  </si>
  <si>
    <t>(2019) Online Information Review, 43 (5), pp. 775 - 798, Cited 18 times.</t>
  </si>
  <si>
    <t>DOI: 10.1108/OIR-02-2018-0048</t>
  </si>
  <si>
    <t>https://www.scopus.com/inward/record.uri?eid=2-s2.0-85063332364&amp;doi=10.1108%2fOIR-02-2018-0048&amp;partnerID=40&amp;md5=42e8fd5747bf9ee1446145dd8e7704a8</t>
  </si>
  <si>
    <t>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t>
  </si>
  <si>
    <t>McBride L.-J., Fitzgerald C., Costello C., Perkins K.</t>
  </si>
  <si>
    <t>AUTHOR FULL NAMES: McBride, Liza-Jane (56624159100); Fitzgerald, Cate (56200069400); Costello, Claire (57204810328); Perkins, Kristy (57204807876)</t>
  </si>
  <si>
    <t>56624159100; 56200069400; 57204810328; 57204807876</t>
  </si>
  <si>
    <t>Allied health pre-entry student clinical placement capacity: Can it be sustained?</t>
  </si>
  <si>
    <t>(2019) Australian Health Review, 44 (1), pp. 39 - 46, Cited 18 times.</t>
  </si>
  <si>
    <t>DOI: 10.1071/AH18088</t>
  </si>
  <si>
    <t>https://www.scopus.com/inward/record.uri?eid=2-s2.0-85057283479&amp;doi=10.1071%2fAH18088&amp;partnerID=40&amp;md5=976e65b0c0a3450f742713c83d646d17</t>
  </si>
  <si>
    <t>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t>
  </si>
  <si>
    <t>Ali M.B.</t>
  </si>
  <si>
    <t>AUTHOR FULL NAMES: Ali, Mohammed Banu (57204057627)</t>
  </si>
  <si>
    <t>Multi-perspectives of cloud computing service adoption quality and risks in higher education</t>
  </si>
  <si>
    <t>(2020) Handbook of Research on Modern Educational Technologies, Applications, and Management (2 Vol.), pp. 1 - 19, Cited 29 times.</t>
  </si>
  <si>
    <t>DOI: 10.4018/978-1-7998-3476-2.ch001</t>
  </si>
  <si>
    <t>https://www.scopus.com/inward/record.uri?eid=2-s2.0-85100231090&amp;doi=10.4018%2f978-1-7998-3476-2.ch001&amp;partnerID=40&amp;md5=69d9efd88a051a72f202f46c62c33138</t>
  </si>
  <si>
    <t>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t>
  </si>
  <si>
    <t>Ramírez Y., Gordillo S.</t>
  </si>
  <si>
    <t>AUTHOR FULL NAMES: Ramírez, Yolanda (22952077100); Gordillo, Silvia (6603940178)</t>
  </si>
  <si>
    <t>22952077100; 6603940178</t>
  </si>
  <si>
    <t>Recognition and measurement of intellectual capital in Spanish universities</t>
  </si>
  <si>
    <t>(2014) Journal of Intellectual Capital, 15 (1), pp. 173 - 188, Cited 83 times.</t>
  </si>
  <si>
    <t>DOI: 10.1108/JIC-05-2013-0058</t>
  </si>
  <si>
    <t>https://www.scopus.com/inward/record.uri?eid=2-s2.0-84890877430&amp;doi=10.1108%2fJIC-05-2013-0058&amp;partnerID=40&amp;md5=7c2abb950572b5827791007cc7fcc1c4</t>
  </si>
  <si>
    <t>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t>
  </si>
  <si>
    <t>Ramírez Y., Tejada Á.</t>
  </si>
  <si>
    <t>AUTHOR FULL NAMES: Ramírez, Yolanda (22952077100); Tejada, Ángel (57669158200)</t>
  </si>
  <si>
    <t>Digital transparency and public accountability in Spanish universities in online media</t>
  </si>
  <si>
    <t>(2019) Journal of Intellectual Capital, 20 (5), pp. 701 - 732, Cited 25 times.</t>
  </si>
  <si>
    <t>DOI: 10.1108/JIC-02-2019-0039</t>
  </si>
  <si>
    <t>https://www.scopus.com/inward/record.uri?eid=2-s2.0-85074224754&amp;doi=10.1108%2fJIC-02-2019-0039&amp;partnerID=40&amp;md5=35cb82016ed7d306636111dadf0c526a</t>
  </si>
  <si>
    <t>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t>
  </si>
  <si>
    <t>Lwehabura M.J., Stilwell C.</t>
  </si>
  <si>
    <t>AUTHOR FULL NAMES: Lwehabura, Mugyabuso Julius (6504129052); Stilwell, Christine (55962919900)</t>
  </si>
  <si>
    <t>6504129052; 55962919900</t>
  </si>
  <si>
    <t>Information literacy in Tanzanian universities: Challenges and potential opportunities</t>
  </si>
  <si>
    <t>(2008) Journal of Librarianship and Information Science, 40 (3), pp. 179 - 191, Cited 27 times.</t>
  </si>
  <si>
    <t>DOI: 10.1177/0961000608092553</t>
  </si>
  <si>
    <t>https://www.scopus.com/inward/record.uri?eid=2-s2.0-49749137539&amp;doi=10.1177%2f0961000608092553&amp;partnerID=40&amp;md5=c00c66d8eaaf47d8a0fc3fff64019127</t>
  </si>
  <si>
    <t>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t>
  </si>
  <si>
    <t>Ramirez Y., Tejada A., Manzaneque M.</t>
  </si>
  <si>
    <t>AUTHOR FULL NAMES: Ramirez, Yolanda (22952077100); Tejada, Angel (57669158200); Manzaneque, Montserrat (50861449500)</t>
  </si>
  <si>
    <t>22952077100; 57669158200; 50861449500</t>
  </si>
  <si>
    <t>The value of disclosing intellectual capital in Spanish universities: A new challenge of our days</t>
  </si>
  <si>
    <t>(2016) Journal of Organizational Change Management, 29 (2), pp. 176 - 198, Cited 31 times.</t>
  </si>
  <si>
    <t>DOI: 10.1108/JOCM-02-2015-0025</t>
  </si>
  <si>
    <t>https://www.scopus.com/inward/record.uri?eid=2-s2.0-84961588700&amp;doi=10.1108%2fJOCM-02-2015-0025&amp;partnerID=40&amp;md5=7e6cd111c66c54791f948c6a430cd689</t>
  </si>
  <si>
    <t>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t>
  </si>
  <si>
    <t>Mariani G., Carlesi A., Scarfò A.A.</t>
  </si>
  <si>
    <t>AUTHOR FULL NAMES: Mariani, Giovanna (55842936300); Carlesi, Ada (57200108974); Scarfò, Alfredo Antonino (57200113747)</t>
  </si>
  <si>
    <t>55842936300; 57200108974; 57200113747</t>
  </si>
  <si>
    <t>Academic spinoffs as a value driver for intellectual capital: the case of the University of Pisa</t>
  </si>
  <si>
    <t>(2018) Journal of Intellectual Capital, 19 (1), pp. 202 - 226, Cited 22 times.</t>
  </si>
  <si>
    <t>DOI: 10.1108/JIC-03-2017-0050</t>
  </si>
  <si>
    <t>https://www.scopus.com/inward/record.uri?eid=2-s2.0-85039752451&amp;doi=10.1108%2fJIC-03-2017-0050&amp;partnerID=40&amp;md5=77d8c2d17d15de1dbc536d6551d6c8db</t>
  </si>
  <si>
    <t>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t>
  </si>
  <si>
    <t>Sharabati A.-A.A., Alhileh M.M., Abusaimeh H.</t>
  </si>
  <si>
    <t>AUTHOR FULL NAMES: Sharabati, Abdel-Aziz Ahmad (35424614700); Alhileh, Mohammad M. (57209579120); Abusaimeh, Hesham (25521012800)</t>
  </si>
  <si>
    <t>35424614700; 57209579120; 25521012800</t>
  </si>
  <si>
    <t>Effect of service quality on graduates’ satisfaction</t>
  </si>
  <si>
    <t>(2019) Quality Assurance in Education, 27 (3), pp. 320 - 337, Cited 18 times.</t>
  </si>
  <si>
    <t>DOI: 10.1108/QAE-04-2018-0035</t>
  </si>
  <si>
    <t>https://www.scopus.com/inward/record.uri?eid=2-s2.0-85068116670&amp;doi=10.1108%2fQAE-04-2018-0035&amp;partnerID=40&amp;md5=d3e4e9e5ccc07e78be82372b7d4172ff</t>
  </si>
  <si>
    <t>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t>
  </si>
  <si>
    <t>Ndou V., Secundo G., Schiuma G., Passiante G.</t>
  </si>
  <si>
    <t>AUTHOR FULL NAMES: Ndou, Valentina (28267881300); Secundo, Giustina (8246738300); Schiuma, Giovanni (24081137800); Passiante, Giuseppina (57203666961)</t>
  </si>
  <si>
    <t>28267881300; 8246738300; 24081137800; 57203666961</t>
  </si>
  <si>
    <t>Insights for shaping Entrepreneurship Education: Evidence from the European Entrepreneurship centers</t>
  </si>
  <si>
    <t>(2018) Sustainability (Switzerland), 10 (11), art. no. 4323, Cited 46 times.</t>
  </si>
  <si>
    <t>DOI: 10.3390/su10114323</t>
  </si>
  <si>
    <t>https://www.scopus.com/inward/record.uri?eid=2-s2.0-85056752974&amp;doi=10.3390%2fsu10114323&amp;partnerID=40&amp;md5=10a1440da606333697230b3067fc7012</t>
  </si>
  <si>
    <t>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t>
  </si>
  <si>
    <t>Hentschel K., Jacob D., Singer J., Chalmers M.</t>
  </si>
  <si>
    <t>AUTHOR FULL NAMES: Hentschel, Kristian (57205485153); Jacob, Dejice (57191622576); Singer, Jeremy (14827373300); Chalmers, Matthew (7005801989)</t>
  </si>
  <si>
    <t>57205485153; 57191622576; 14827373300; 7005801989</t>
  </si>
  <si>
    <t>Supersensors: Raspberry Pi devices for smart campus infrastructure</t>
  </si>
  <si>
    <t>(2016) Proceedings - 2016 IEEE 4th International Conference on Future Internet of Things and Cloud, FiCloud 2016, art. no. 7575844, pp. 58 - 62, Cited 41 times.</t>
  </si>
  <si>
    <t>DOI: 10.1109/FiCloud.2016.16</t>
  </si>
  <si>
    <t>https://www.scopus.com/inward/record.uri?eid=2-s2.0-84992146145&amp;doi=10.1109%2fFiCloud.2016.16&amp;partnerID=40&amp;md5=f399c1d7f533b7a9aa52421d27cb30dd</t>
  </si>
  <si>
    <t>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t>
  </si>
  <si>
    <t>Baker C.K., Saclarides E.S., Harbour K.E., Hjalmarson M.A., Livers S.D., Edwards K.C.</t>
  </si>
  <si>
    <t>AUTHOR FULL NAMES: Baker, Courtney K. (57203454589); Saclarides, Evthokia Stephanie (57200451142); Harbour, Kristin E. (56611947100); Hjalmarson, Margret A. (18436848200); Livers, Stefanie D. (57196031194); Edwards, Katherine Comey (57377603300)</t>
  </si>
  <si>
    <t>57203454589; 57200451142; 56611947100; 18436848200; 57196031194; 57377603300</t>
  </si>
  <si>
    <t>Trends in mathematics specialist literature: Analyzing research spanning four decades</t>
  </si>
  <si>
    <t>(2022) School Science and Mathematics, 122 (1), pp. 24 - 35, Cited 7 times.</t>
  </si>
  <si>
    <t>DOI: 10.1111/ssm.12507</t>
  </si>
  <si>
    <t>https://www.scopus.com/inward/record.uri?eid=2-s2.0-85121450370&amp;doi=10.1111%2fssm.12507&amp;partnerID=40&amp;md5=d0a9237ba321427b8326108398f56fbf</t>
  </si>
  <si>
    <t>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t>
  </si>
  <si>
    <t>Mosey S., Westhead P., Lockett A.</t>
  </si>
  <si>
    <t>AUTHOR FULL NAMES: Mosey, Simon (12647712100); Westhead, Paul (6701864917); Lockett, Andy (7004487875)</t>
  </si>
  <si>
    <t>12647712100; 6701864917; 7004487875</t>
  </si>
  <si>
    <t>University technology transfer: Network bridge promotion by the Medici Fellowship Scheme</t>
  </si>
  <si>
    <t>(2007) Journal of Small Business and Enterprise Development, 14 (3), pp. 360 - 384, Cited 12 times.</t>
  </si>
  <si>
    <t>DOI: 10.1108/14626000710773493</t>
  </si>
  <si>
    <t>https://www.scopus.com/inward/record.uri?eid=2-s2.0-34547906452&amp;doi=10.1108%2f14626000710773493&amp;partnerID=40&amp;md5=565b99a01109edf3fe936e33db97c6f2</t>
  </si>
  <si>
    <t>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t>
  </si>
  <si>
    <t>Chesser S.A., Porter M.M., Barclay R., King A.C., Menec V.H., Ripat J., Sibley K.M., Sylvestre G.M., Webber S.C.</t>
  </si>
  <si>
    <t>AUTHOR FULL NAMES: Chesser, Stephanie A (57220327911); Porter, Michelle M (7201468149); Barclay, Ruth (8256239200); King, Abby C (57217000306); Menec, Verena H (6701571070); Ripat, Jacquie (6507319050); Sibley, Kathryn M (14047543700); Sylvestre, Gina M (6602001153); Webber, Sandra C (7103280591)</t>
  </si>
  <si>
    <t>57220327911; 7201468149; 8256239200; 57217000306; 6701571070; 6507319050; 14047543700; 6602001153; 7103280591</t>
  </si>
  <si>
    <t>Exploring University Age-Friendliness Using Collaborative Citizen Science</t>
  </si>
  <si>
    <t>(2020) Gerontologist, 60 (8), pp. 1527 - 1537, Cited 6 times.</t>
  </si>
  <si>
    <t>DOI: 10.1093/geront/gnaa026</t>
  </si>
  <si>
    <t>https://www.scopus.com/inward/record.uri?eid=2-s2.0-85096815711&amp;doi=10.1093%2fgeront%2fgnaa026&amp;partnerID=40&amp;md5=2aa0df48014eabc5dedc479cf0d9eef4</t>
  </si>
  <si>
    <t>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t>
  </si>
  <si>
    <t>Córcoles Y.R.</t>
  </si>
  <si>
    <t>AUTHOR FULL NAMES: Córcoles, Yolanda Ramírez (22952077100)</t>
  </si>
  <si>
    <t>Importance of intellectual capital disclosure in Spanish universities</t>
  </si>
  <si>
    <t>(2013) Intangible Capital, 9 (3), pp. 931 - 944, Cited 9 times.</t>
  </si>
  <si>
    <t>DOI: 10.3926/ic.348</t>
  </si>
  <si>
    <t>https://www.scopus.com/inward/record.uri?eid=2-s2.0-84888101365&amp;doi=10.3926%2fic.348&amp;partnerID=40&amp;md5=dd83c2cf033f43ed5c6c9e8a46b87bdc</t>
  </si>
  <si>
    <t>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t>
  </si>
  <si>
    <t>Martin A.</t>
  </si>
  <si>
    <t>AUTHOR FULL NAMES: Martin, Angela (55708414600)</t>
  </si>
  <si>
    <t>Service climate and employee well being in higher education</t>
  </si>
  <si>
    <t>(2008) Journal of Management and Organization, 14 (2), pp. 155 - 167, Cited 12 times.</t>
  </si>
  <si>
    <t>DOI: 10.5172/jmo.837.14.2.155</t>
  </si>
  <si>
    <t>https://www.scopus.com/inward/record.uri?eid=2-s2.0-50249139616&amp;doi=10.5172%2fjmo.837.14.2.155&amp;partnerID=40&amp;md5=c0eb3d3c3b40bd2690135403b6756f3c</t>
  </si>
  <si>
    <t>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t>
  </si>
  <si>
    <t>Jordaan M., Mennega N.</t>
  </si>
  <si>
    <t>AUTHOR FULL NAMES: Jordaan, Martina (55317201400); Mennega, Nita (57204755959)</t>
  </si>
  <si>
    <t>55317201400; 57204755959</t>
  </si>
  <si>
    <t>Community partners' experiences of higher education service-learning in a community engagement module</t>
  </si>
  <si>
    <t>(2022) Journal of Applied Research in Higher Education, 14 (1), pp. 394 - 408, Cited 10 times.</t>
  </si>
  <si>
    <t>DOI: 10.1108/JARHE-09-2020-0327</t>
  </si>
  <si>
    <t>https://www.scopus.com/inward/record.uri?eid=2-s2.0-85102199317&amp;doi=10.1108%2fJARHE-09-2020-0327&amp;partnerID=40&amp;md5=6a32936daba244d4a1755641d73600c0</t>
  </si>
  <si>
    <t>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t>
  </si>
  <si>
    <t>Gozali A.A., Fujimura S.</t>
  </si>
  <si>
    <t>AUTHOR FULL NAMES: Gozali, Alfian Akbar (56725735500); Fujimura, Shigeru (35114765300)</t>
  </si>
  <si>
    <t>56725735500; 35114765300</t>
  </si>
  <si>
    <t>Reinforced island model genetic algorithm to solve university course timetabling</t>
  </si>
  <si>
    <t>(2018) Telkomnika (Telecommunication Computing Electronics and Control), 16 (6), pp. 2747 - 2755, Cited 6 times.</t>
  </si>
  <si>
    <t>DOI: 10.12928/TELKOMNIKA.v16i6.9691</t>
  </si>
  <si>
    <t>https://www.scopus.com/inward/record.uri?eid=2-s2.0-85064715363&amp;doi=10.12928%2fTELKOMNIKA.v16i6.9691&amp;partnerID=40&amp;md5=bd527347103686e7e0caca3e459cfd77</t>
  </si>
  <si>
    <t>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t>
  </si>
  <si>
    <t>Wang C., Medaglia R., Jensen T.B.</t>
  </si>
  <si>
    <t>AUTHOR FULL NAMES: Wang, Cancan (57196394620); Medaglia, Rony (34571222900); Jensen, Tina Blegind (21233991400)</t>
  </si>
  <si>
    <t>57196394620; 34571222900; 21233991400</t>
  </si>
  <si>
    <t>When Ambiguity Rules: The Emergence of Adaptive Governance from (In)Congruent Frames of Knowledge Sharing Technology</t>
  </si>
  <si>
    <t>(2021) Information Systems Frontiers, 23 (6), pp. 1573 - 1591, Cited 6 times.</t>
  </si>
  <si>
    <t>DOI: 10.1007/s10796-020-10050-3</t>
  </si>
  <si>
    <t>https://www.scopus.com/inward/record.uri?eid=2-s2.0-85089755954&amp;doi=10.1007%2fs10796-020-10050-3&amp;partnerID=40&amp;md5=5d174bfc28492442c9c5c2d96904cd9f</t>
  </si>
  <si>
    <t>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t>
  </si>
  <si>
    <t>Molina-Luque F., Casado N., Stončikaitė I.</t>
  </si>
  <si>
    <t>AUTHOR FULL NAMES: Molina-Luque, Fidel (7006624098); Casado, Núria (55247269800); Stončikaitė, Ieva (57204439983)</t>
  </si>
  <si>
    <t>7006624098; 55247269800; 57204439983</t>
  </si>
  <si>
    <t>University stakeholders, intergenerational relationships and lifelong learning: a European case study</t>
  </si>
  <si>
    <t>(2018) Educational Gerontology, 44 (12), pp. 744 - 752, Cited 10 times.</t>
  </si>
  <si>
    <t>DOI: 10.1080/03601277.2018.1555366</t>
  </si>
  <si>
    <t>https://www.scopus.com/inward/record.uri?eid=2-s2.0-85058223796&amp;doi=10.1080%2f03601277.2018.1555366&amp;partnerID=40&amp;md5=a9129e4ab709f34f64da45f44eb6ff32</t>
  </si>
  <si>
    <t>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t>
  </si>
  <si>
    <t>Lambovska M., Todorova D.</t>
  </si>
  <si>
    <t>AUTHOR FULL NAMES: Lambovska, Maya (55308087500); Todorova, Daniela (57223019939)</t>
  </si>
  <si>
    <t>55308087500; 57223019939</t>
  </si>
  <si>
    <t>‘Publish and flourish’ instead of ‘publish or perish’: A motivation model for top-quality publications</t>
  </si>
  <si>
    <t>(2021) Journal of Language and Education, 7 (1), pp. 141 - 155, Cited 13 times.</t>
  </si>
  <si>
    <t>DOI: 10.17323/jle.2021.11522</t>
  </si>
  <si>
    <t>https://www.scopus.com/inward/record.uri?eid=2-s2.0-85104438879&amp;doi=10.17323%2fjle.2021.11522&amp;partnerID=40&amp;md5=90524da444331f41ccdb1c2611a24a56</t>
  </si>
  <si>
    <t>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t>
  </si>
  <si>
    <t>Murphy C.F., Dillon P.S., Pitts G.E.</t>
  </si>
  <si>
    <t>AUTHOR FULL NAMES: Murphy, C.F. (55797013200); Dillon, P.S. (7103005249); Pitts, G.E. (7005777747)</t>
  </si>
  <si>
    <t>55797013200; 7103005249; 7005777747</t>
  </si>
  <si>
    <t>Economic and logistical modeling for regional processing and recovery of engineering thermoplastics</t>
  </si>
  <si>
    <t>(2001) IEEE International Symposium on Electronics and the Environment, pp. 229 - 235, Cited 10 times.</t>
  </si>
  <si>
    <t>https://www.scopus.com/inward/record.uri?eid=2-s2.0-0034823004&amp;partnerID=40&amp;md5=a11e632a5027cc2af0f45bdb458ded6d</t>
  </si>
  <si>
    <t>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t>
  </si>
  <si>
    <t>Sassi P.</t>
  </si>
  <si>
    <t>AUTHOR FULL NAMES: Sassi, Paola (24559461300)</t>
  </si>
  <si>
    <t>Built environment sustainability and quality of life (BESQOL) assessment methodology</t>
  </si>
  <si>
    <t>(2016) World Sustainability Series, pp. 21 - 32, Cited 8 times.</t>
  </si>
  <si>
    <t>DOI: 10.1007/978-3-319-26734-0_2</t>
  </si>
  <si>
    <t>https://www.scopus.com/inward/record.uri?eid=2-s2.0-85006314155&amp;doi=10.1007%2f978-3-319-26734-0_2&amp;partnerID=40&amp;md5=0dd71c28ef944674b60a1d7e8a232f4f</t>
  </si>
  <si>
    <t>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t>
  </si>
  <si>
    <t>Xiong Y., Yang L.</t>
  </si>
  <si>
    <t>AUTHOR FULL NAMES: Xiong, Yiying (57220190067); Yang, Lijing (55549616800)</t>
  </si>
  <si>
    <t>57220190067; 55549616800</t>
  </si>
  <si>
    <t>Asian international students’ help-seeking intentions and behavior in American Postsecondary Institutions</t>
  </si>
  <si>
    <t>(2021) International Journal of Intercultural Relations, 80, pp. 170 - 185, Cited 10 times.</t>
  </si>
  <si>
    <t>DOI: 10.1016/j.ijintrel.2020.11.007</t>
  </si>
  <si>
    <t>https://www.scopus.com/inward/record.uri?eid=2-s2.0-85097159530&amp;doi=10.1016%2fj.ijintrel.2020.11.007&amp;partnerID=40&amp;md5=5ca036af01d2408a2e5216c3e654129c</t>
  </si>
  <si>
    <t>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t>
  </si>
  <si>
    <t>Alkhateeb H., Al Hamad M., Mustafawi E.</t>
  </si>
  <si>
    <t>AUTHOR FULL NAMES: Alkhateeb, Hadeel (57215900180); Al Hamad, Muntasir (37082871900); Mustafawi, Eiman (47061891600)</t>
  </si>
  <si>
    <t>57215900180; 37082871900; 47061891600</t>
  </si>
  <si>
    <t>Revealing stakeholders’ perspectives on educational language policy in higher education through Q-methodology</t>
  </si>
  <si>
    <t>(2020) Current Issues in Language Planning, 21 (4), pp. 415 - 433, Cited 8 times.</t>
  </si>
  <si>
    <t>DOI: 10.1080/14664208.2020.1741237</t>
  </si>
  <si>
    <t>https://www.scopus.com/inward/record.uri?eid=2-s2.0-85082331801&amp;doi=10.1080%2f14664208.2020.1741237&amp;partnerID=40&amp;md5=0fa2c8b8dfcf50f9954fa25b6d0d110b</t>
  </si>
  <si>
    <t>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t>
  </si>
  <si>
    <t>Pakkan S., Sudhakar C., Tripathi S., Rao M.</t>
  </si>
  <si>
    <t>AUTHOR FULL NAMES: Pakkan, Sheeba (57222049135); Sudhakar, Christopher (56088040300); Tripathi, Shubham (57222052659); Rao, Mahabaleshwara (55466246700)</t>
  </si>
  <si>
    <t>57222049135; 56088040300; 57222052659; 55466246700</t>
  </si>
  <si>
    <t>A correlation study of sustainable development goal (SDG) interactions</t>
  </si>
  <si>
    <t>(2023) Quality and Quantity, 57 (2), pp. 1937 - 1956, Cited 8 times.</t>
  </si>
  <si>
    <t>DOI: 10.1007/s11135-022-01443-4</t>
  </si>
  <si>
    <t>https://www.scopus.com/inward/record.uri?eid=2-s2.0-85131879481&amp;doi=10.1007%2fs11135-022-01443-4&amp;partnerID=40&amp;md5=9bc957aeac0baa541b398f27adaba4d4</t>
  </si>
  <si>
    <t>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t>
  </si>
  <si>
    <t>Budowle R., Krszjzaniek E., Taylor C.</t>
  </si>
  <si>
    <t>AUTHOR FULL NAMES: Budowle, Rachael (57189325243); Krszjzaniek, Eric (57195682169); Taylor, Chelsea (57224528668)</t>
  </si>
  <si>
    <t>57189325243; 57195682169; 57224528668</t>
  </si>
  <si>
    <t>Students as change agents for community–university sustainability transition partnerships</t>
  </si>
  <si>
    <t>(2021) Sustainability (Switzerland), 13 (11), art. no. 6036, Cited 9 times.</t>
  </si>
  <si>
    <t>DOI: 10.3390/su13116036</t>
  </si>
  <si>
    <t>https://www.scopus.com/inward/record.uri?eid=2-s2.0-85107822975&amp;doi=10.3390%2fsu13116036&amp;partnerID=40&amp;md5=bd624fc404920fd18dd1ef013b71e46a</t>
  </si>
  <si>
    <t>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t>
  </si>
  <si>
    <t>AUTHOR FULL NAMES: Mainardes, Emerson Wagner (35764807800); Raposo, Mario (23768404400); Alves, Helena (35208145700)</t>
  </si>
  <si>
    <t>Public university students' expectations: An empirical study based on the Stakeholders Theory</t>
  </si>
  <si>
    <t>(2012) Transylvanian Review of Administrative Sciences, (35), pp. 173 - 196, Cited 15 times.</t>
  </si>
  <si>
    <t>https://www.scopus.com/inward/record.uri?eid=2-s2.0-84857255478&amp;partnerID=40&amp;md5=a6ed2e395d27fb13ea319955aa117913</t>
  </si>
  <si>
    <t>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t>
  </si>
  <si>
    <t>Mncube V.S., Mutongoza B.H., Olawale B.E.</t>
  </si>
  <si>
    <t>AUTHOR FULL NAMES: Mncube, V.S. (35746597000); Mutongoza, B.H. (57222621940); Olawale, B.E. (57222627369)</t>
  </si>
  <si>
    <t>35746597000; 57222621940; 57222627369</t>
  </si>
  <si>
    <t>Managing higher education institutions in the context of COVID-19 stringency: Experiences of stakeholders at a rural south african university</t>
  </si>
  <si>
    <t>(2021) Perspectives in Education, 39 (1), pp. 390 - 409, Cited 14 times.</t>
  </si>
  <si>
    <t>DOI: 10.18820/2519593X/pie.v39.i1.24</t>
  </si>
  <si>
    <t>https://www.scopus.com/inward/record.uri?eid=2-s2.0-85103518601&amp;doi=10.18820%2f2519593X%2fpie.v39.i1.24&amp;partnerID=40&amp;md5=d0509f5f33e3dc1accd1af6d9a69e81b</t>
  </si>
  <si>
    <t>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t>
  </si>
  <si>
    <t>Llonch J., Casablancas-Segura C., Alarcón-del-Amo M.C.</t>
  </si>
  <si>
    <t>AUTHOR FULL NAMES: Llonch, J. (55323188800); Casablancas-Segura, C. (56910269700); Alarcón-del-Amo, M.C. (53867882700)</t>
  </si>
  <si>
    <t>55323188800; 56910269700; 53867882700</t>
  </si>
  <si>
    <t>Stakeholder orientation in public universities: A conceptual discussion and a scale development [Orientación a los stakeholders en las universidades públicas: una discusión conceptual y el desarrollo de una escala de medición]</t>
  </si>
  <si>
    <t>(2016) Spanish Journal of Marketing - ESIC, 20 (1), pp. 41 - 57, Cited 9 times.</t>
  </si>
  <si>
    <t>DOI: 10.1016/j.reimke.2016.01.001</t>
  </si>
  <si>
    <t>https://www.scopus.com/inward/record.uri?eid=2-s2.0-85013283260&amp;doi=10.1016%2fj.reimke.2016.01.001&amp;partnerID=40&amp;md5=b6e9025067c55776e71a81547597041a</t>
  </si>
  <si>
    <t>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t>
  </si>
  <si>
    <t>Al. Pop N., Todea S., Partenie C.-V., Ott C.</t>
  </si>
  <si>
    <t>AUTHOR FULL NAMES: Al. Pop, Nicolae (33568254500); Todea, Steluta (57217022235); Partenie, Cristina-Veronica (57217019191); Ott, Cristina (57217454601)</t>
  </si>
  <si>
    <t>33568254500; 57217022235; 57217019191; 57217454601</t>
  </si>
  <si>
    <t>Stakeholders' perception regarding sustainable universities</t>
  </si>
  <si>
    <t>(2020) Amfiteatru Economic, 22 (54), pp. 330 - 345, Cited 7 times.</t>
  </si>
  <si>
    <t>DOI: 10.24818/EA/2020/54/330</t>
  </si>
  <si>
    <t>https://www.scopus.com/inward/record.uri?eid=2-s2.0-85085740439&amp;doi=10.24818%2fEA%2f2020%2f54%2f330&amp;partnerID=40&amp;md5=edb46686eca2196901653142eb5a8ff4</t>
  </si>
  <si>
    <t>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t>
  </si>
  <si>
    <t>Johnson A.T., Hoba P.</t>
  </si>
  <si>
    <t>AUTHOR FULL NAMES: Johnson, Ane Turner (36080649500); Hoba, Pascal (36951458500)</t>
  </si>
  <si>
    <t>36080649500; 36951458500</t>
  </si>
  <si>
    <t>Rebuilding higher education institutions in post-conflict contexts: Policy networks, process, perceptions, &amp; patterns</t>
  </si>
  <si>
    <t>(2015) International Journal of Educational Development, 43, pp. 118 - 125, Cited 7 times.</t>
  </si>
  <si>
    <t>DOI: 10.1016/j.ijedudev.2015.05.007</t>
  </si>
  <si>
    <t>https://www.scopus.com/inward/record.uri?eid=2-s2.0-84930948127&amp;doi=10.1016%2fj.ijedudev.2015.05.007&amp;partnerID=40&amp;md5=0ac43df9bc82b80cf728e69f04c7aa14</t>
  </si>
  <si>
    <t>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t>
  </si>
  <si>
    <t>Abdullah K.H., Aziz F.S.A.</t>
  </si>
  <si>
    <t>AUTHOR FULL NAMES: Abdullah, Khairul Hafezad (57219323548); Aziz, Fadzli Shah Abd (57201605620)</t>
  </si>
  <si>
    <t>57219323548; 57201605620</t>
  </si>
  <si>
    <t>Safety behavior in the laboratory among university students</t>
  </si>
  <si>
    <t>(2020) Journal of Behavioral Science, 15 (3), pp. 51 - 65, Cited 8 times.</t>
  </si>
  <si>
    <t>https://www.scopus.com/inward/record.uri?eid=2-s2.0-85092259596&amp;partnerID=40&amp;md5=d4ef12b370407d70e0403319c5484890</t>
  </si>
  <si>
    <t>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t>
  </si>
  <si>
    <t>Hoat L.N., Lan Viet N., Van Der Wilt G.J., Broerse J., Ruitenberg E.J., Wright E.P.</t>
  </si>
  <si>
    <t>AUTHOR FULL NAMES: Hoat, Luu Ngoc (17342236900); Lan Viet, Nguyen (33368074900); Van Der Wilt, G.J. (6701654928); Broerse, J. (7005410143); Ruitenberg, E.J. (35838548000); Wright, E.P. (23570995300)</t>
  </si>
  <si>
    <t>17342236900; 33368074900; 6701654928; 7005410143; 35838548000; 23570995300</t>
  </si>
  <si>
    <t>Motivation of university and non-university stakeholders to change medical education in Vietnam</t>
  </si>
  <si>
    <t>(2009) BMC Medical Education, 9 (1), art. no. 49, Cited 15 times.</t>
  </si>
  <si>
    <t>DOI: 10.1186/1472-6920-9-49</t>
  </si>
  <si>
    <t>https://www.scopus.com/inward/record.uri?eid=2-s2.0-69049105475&amp;doi=10.1186%2f1472-6920-9-49&amp;partnerID=40&amp;md5=59e9c03001d52b646c5b5c4807fa1cdc</t>
  </si>
  <si>
    <t>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t>
  </si>
  <si>
    <t>Latham B., Poe J.W.</t>
  </si>
  <si>
    <t>AUTHOR FULL NAMES: Latham, Bethany (35077098600); Poe, Jodi Welch (26868029600)</t>
  </si>
  <si>
    <t>35077098600; 26868029600</t>
  </si>
  <si>
    <t>The Library as Partner in University Data Curation: A Case Study in Collaboration</t>
  </si>
  <si>
    <t>(2012) Journal of Web Librarianship, 6 (4), pp. 288 - 304, Cited 9 times.</t>
  </si>
  <si>
    <t>DOI: 10.1080/19322909.2012.729429</t>
  </si>
  <si>
    <t>https://www.scopus.com/inward/record.uri?eid=2-s2.0-84871315914&amp;doi=10.1080%2f19322909.2012.729429&amp;partnerID=40&amp;md5=b621488db4ce619c6c687c6295e6625f</t>
  </si>
  <si>
    <t>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t>
  </si>
  <si>
    <t>Manley S.</t>
  </si>
  <si>
    <t>AUTHOR FULL NAMES: Manley, Stewart (56454051800)</t>
  </si>
  <si>
    <t>On the limitations of recent lawsuits against Sci-Hub, OMICS, ResearchGate, and Georgia State University</t>
  </si>
  <si>
    <t>(2019) Learned Publishing, 32 (4), pp. 375 - 381, Cited 12 times.</t>
  </si>
  <si>
    <t>DOI: 10.1002/leap.1254</t>
  </si>
  <si>
    <t>https://www.scopus.com/inward/record.uri?eid=2-s2.0-85069935813&amp;doi=10.1002%2fleap.1254&amp;partnerID=40&amp;md5=b578a4f56d21fd4cced8ef9065b6756f</t>
  </si>
  <si>
    <t>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t>
  </si>
  <si>
    <t>Ramlo S.</t>
  </si>
  <si>
    <t>AUTHOR FULL NAMES: Ramlo, Susan (23670734000)</t>
  </si>
  <si>
    <t>Free speech on US university campuses: differentiating perspectives using Q methodology</t>
  </si>
  <si>
    <t>(2020) Studies in Higher Education, 45 (7), pp. 1488 - 1506, Cited 6 times.</t>
  </si>
  <si>
    <t>DOI: 10.1080/03075079.2018.1555700</t>
  </si>
  <si>
    <t>https://www.scopus.com/inward/record.uri?eid=2-s2.0-85058151769&amp;doi=10.1080%2f03075079.2018.1555700&amp;partnerID=40&amp;md5=e63e433edb73f8ad6b01398c98a08969</t>
  </si>
  <si>
    <t>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t>
  </si>
  <si>
    <t>Campbell A., Gallen A.-M., Jones M.H., Walshe A.</t>
  </si>
  <si>
    <t>AUTHOR FULL NAMES: Campbell, Anne (53863138200); Gallen, Anne-Marie (57209269433); Jones, Mark H. (55976332100); Walshe, Ann (57204817604)</t>
  </si>
  <si>
    <t>53863138200; 57209269433; 55976332100; 57204817604</t>
  </si>
  <si>
    <t>The perceptions of STEM tutors on the role of tutorials in distance learning</t>
  </si>
  <si>
    <t>(2019) Open Learning, 34 (1), pp. 89 - 102, Cited 11 times.</t>
  </si>
  <si>
    <t>DOI: 10.1080/02680513.2018.1544488</t>
  </si>
  <si>
    <t>https://www.scopus.com/inward/record.uri?eid=2-s2.0-85057346306&amp;doi=10.1080%2f02680513.2018.1544488&amp;partnerID=40&amp;md5=cc79e6c56184163e3ec819e2b79cdf61</t>
  </si>
  <si>
    <t>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t>
  </si>
  <si>
    <t>Radko N., Belitski M., Kalyuzhnova Y.</t>
  </si>
  <si>
    <t>AUTHOR FULL NAMES: Radko, Natalya (56530682400); Belitski, Maksim (55934938700); Kalyuzhnova, Yelena (17346269400)</t>
  </si>
  <si>
    <t>56530682400; 55934938700; 17346269400</t>
  </si>
  <si>
    <t>Conceptualising the entrepreneurial university: the stakeholder approach</t>
  </si>
  <si>
    <t>(2023) Journal of Technology Transfer, 48 (3), pp. 955 - 1044, Cited 11 times.</t>
  </si>
  <si>
    <t>DOI: 10.1007/s10961-022-09926-0</t>
  </si>
  <si>
    <t>https://www.scopus.com/inward/record.uri?eid=2-s2.0-85127696165&amp;doi=10.1007%2fs10961-022-09926-0&amp;partnerID=40&amp;md5=f703550decead76a1fb8ecdda73f1c49</t>
  </si>
  <si>
    <t>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t>
  </si>
  <si>
    <t>Portuguese Public University Student Satisfaction: A stakeholder theory-based approach</t>
  </si>
  <si>
    <t>(2013) Tertiary Education and Management, 19 (4), pp. 353 - 372, Cited 9 times.</t>
  </si>
  <si>
    <t>DOI: 10.1080/13583883.2013.841984</t>
  </si>
  <si>
    <t>https://www.scopus.com/inward/record.uri?eid=2-s2.0-84885129273&amp;doi=10.1080%2f13583883.2013.841984&amp;partnerID=40&amp;md5=7700d01db81fc2be6eaf936077fadfea</t>
  </si>
  <si>
    <t>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t>
  </si>
  <si>
    <t>Dewi A.</t>
  </si>
  <si>
    <t>AUTHOR FULL NAMES: Dewi, Anita (56151567400)</t>
  </si>
  <si>
    <t>Is English A Form of Imperialism? A Study of Academic Community’s Perceptions at Yogyakarta Universities in Indonesia</t>
  </si>
  <si>
    <t>(2012) Asian Englishes, 15 (1), pp. 4 - 27, Cited 10 times.</t>
  </si>
  <si>
    <t>DOI: 10.1080/13488678.2012.10801317</t>
  </si>
  <si>
    <t>https://www.scopus.com/inward/record.uri?eid=2-s2.0-85033268598&amp;doi=10.1080%2f13488678.2012.10801317&amp;partnerID=40&amp;md5=16553e28c52ecbc27f9c95c8ca08d595</t>
  </si>
  <si>
    <t>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t>
  </si>
  <si>
    <t>University stakeholders’ perceptions of the impact and benefits of, and barriers to, human resource information systems in Spanish universities</t>
  </si>
  <si>
    <t>(2022) International Review of Administrative Sciences, 88 (1), pp. 171 - 188, Cited 8 times.</t>
  </si>
  <si>
    <t>DOI: 10.1177/0020852319890646</t>
  </si>
  <si>
    <t>https://www.scopus.com/inward/record.uri?eid=2-s2.0-85081951039&amp;doi=10.1177%2f0020852319890646&amp;partnerID=40&amp;md5=aa014fee189062abdd7d0e7117013ab9</t>
  </si>
  <si>
    <t>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t>
  </si>
  <si>
    <t>Abrams K., Meyers C., Irani T., Baker L.</t>
  </si>
  <si>
    <t>AUTHOR FULL NAMES: Abrams, Katie (56481236400); Meyers, Courtney (36457709100); Irani, Tracy (8959865100); Baker, Lauri (57203945075)</t>
  </si>
  <si>
    <t>56481236400; 36457709100; 8959865100; 57203945075</t>
  </si>
  <si>
    <t>Branding the land grant university: Stakeholders' awareness and perceptions of the tripartite mission</t>
  </si>
  <si>
    <t>(2010) Journal of Extension, 48 (6), pp. 1 - 11, Cited 7 times.</t>
  </si>
  <si>
    <t>https://www.scopus.com/inward/record.uri?eid=2-s2.0-78650410509&amp;partnerID=40&amp;md5=0546cbc3b9f44525002ad3bc17a3a5d2</t>
  </si>
  <si>
    <t>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t>
  </si>
  <si>
    <t>Easterbrook A., Bulk L.Y., Jarus T., Hahn B., Ghanouni P., Lee M., Groening M., Opini B., Parhar G.</t>
  </si>
  <si>
    <t>AUTHOR FULL NAMES: Easterbrook, Adam (40361038100); Bulk, Laura Yvonne (57015636800); Jarus, Tal (6603892877); Hahn, Brian (57205304706); Ghanouni, Parisa (55443607600); Lee, Michael (55531882200); Groening, Marlee (6507945394); Opini, Bathseba (26321850300); Parhar, Gurdeep (57015234200)</t>
  </si>
  <si>
    <t>40361038100; 57015636800; 6603892877; 57205304706; 55443607600; 55531882200; 6507945394; 26321850300; 57015234200</t>
  </si>
  <si>
    <t>University gatekeepers’ use of the rhetoric of citizenship to relegate the status of students with disabilities in Canada</t>
  </si>
  <si>
    <t>(2019) Disability and Society, 34 (1), pp. 1 - 23, Cited 14 times.</t>
  </si>
  <si>
    <t>DOI: 10.1080/09687599.2018.1505603</t>
  </si>
  <si>
    <t>https://www.scopus.com/inward/record.uri?eid=2-s2.0-85059453543&amp;doi=10.1080%2f09687599.2018.1505603&amp;partnerID=40&amp;md5=06464c1510d215b709c71a843f6b11c9</t>
  </si>
  <si>
    <t>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t>
  </si>
  <si>
    <t>Kompanets V., Väätänen J.</t>
  </si>
  <si>
    <t>AUTHOR FULL NAMES: Kompanets, Victoria (57203916208); Väätänen, Juha (26424837300)</t>
  </si>
  <si>
    <t>57203916208; 26424837300</t>
  </si>
  <si>
    <t>Different, yet similar: factors motivating international degree collaboration in higher education. The case of Finnish-Russian double degree programmes</t>
  </si>
  <si>
    <t>(2019) European Journal of Engineering Education, 44 (3), pp. 379 - 397, Cited 9 times.</t>
  </si>
  <si>
    <t>DOI: 10.1080/03043797.2018.1520811</t>
  </si>
  <si>
    <t>https://www.scopus.com/inward/record.uri?eid=2-s2.0-85053512227&amp;doi=10.1080%2f03043797.2018.1520811&amp;partnerID=40&amp;md5=0084722bd583f843d621279814608c12</t>
  </si>
  <si>
    <t>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t>
  </si>
  <si>
    <t>Leem B.</t>
  </si>
  <si>
    <t>AUTHOR FULL NAMES: Leem, Byung–Hak (6507322701)</t>
  </si>
  <si>
    <t>An effect of value co-creation on student benefits in COVID-19 pandemic</t>
  </si>
  <si>
    <t>(2021) International Journal of Engineering Business Management, 13, Cited 7 times.</t>
  </si>
  <si>
    <t>DOI: 10.1177/18479790211058320</t>
  </si>
  <si>
    <t>https://www.scopus.com/inward/record.uri?eid=2-s2.0-85121330552&amp;doi=10.1177%2f18479790211058320&amp;partnerID=40&amp;md5=050346d174f5cfd49359e08474557c2c</t>
  </si>
  <si>
    <t>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t>
  </si>
  <si>
    <t>Durkin M., Howcroft B., Fairless C.</t>
  </si>
  <si>
    <t>AUTHOR FULL NAMES: Durkin, Mark (18041689400); Howcroft, Barry (6602740041); Fairless, Craig (57188660984)</t>
  </si>
  <si>
    <t>18041689400; 6602740041; 57188660984</t>
  </si>
  <si>
    <t>Product development in higher education marketing</t>
  </si>
  <si>
    <t>(2016) International Journal of Educational Management, 30 (3), pp. 354 - 369, Cited 9 times.</t>
  </si>
  <si>
    <t>DOI: 10.1108/IJEM-11-2014-0150</t>
  </si>
  <si>
    <t>https://www.scopus.com/inward/record.uri?eid=2-s2.0-84962158484&amp;doi=10.1108%2fIJEM-11-2014-0150&amp;partnerID=40&amp;md5=c4e188a65a00117d891e7f7d5ff4faa0</t>
  </si>
  <si>
    <t>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t>
  </si>
  <si>
    <t>Pilgrim C.</t>
  </si>
  <si>
    <t>AUTHOR FULL NAMES: Pilgrim, Chris (7005210328)</t>
  </si>
  <si>
    <t>Industry and university perspectives of work integrated learning programs in ICT degrees</t>
  </si>
  <si>
    <t>(2012) ACIS 2012 :  Proceedings of the 23rd Australasian Conference on Information Systems, Cited 11 times.</t>
  </si>
  <si>
    <t>https://www.scopus.com/inward/record.uri?eid=2-s2.0-84878314249&amp;partnerID=40&amp;md5=f1025e59cee9240ffb2d0fef14f483fc</t>
  </si>
  <si>
    <t>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t>
  </si>
  <si>
    <t>Tassone V.C., Biemans H.J.A., den Brok P., Runhaar P.</t>
  </si>
  <si>
    <t>AUTHOR FULL NAMES: Tassone, Valentina C. (6602332242); Biemans, Harm J. A. (6603110521); den Brok, Perry (6507809291); Runhaar, Piety (35730535600)</t>
  </si>
  <si>
    <t>6602332242; 6603110521; 6507809291; 35730535600</t>
  </si>
  <si>
    <t>Mapping course innovation in higher education: a multi-faceted analytical framework</t>
  </si>
  <si>
    <t>(2022) Higher Education Research and Development, 41 (7), pp. 2458 - 2472, Cited 6 times.</t>
  </si>
  <si>
    <t>DOI: 10.1080/07294360.2021.1985089</t>
  </si>
  <si>
    <t>https://www.scopus.com/inward/record.uri?eid=2-s2.0-85117857014&amp;doi=10.1080%2f07294360.2021.1985089&amp;partnerID=40&amp;md5=d104519ab29bee932477d87b890a7109</t>
  </si>
  <si>
    <t>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t>
  </si>
  <si>
    <t>Kayapinar Kaya S., Ozdemir Y., Dal M.</t>
  </si>
  <si>
    <t>AUTHOR FULL NAMES: Kayapinar Kaya, Sema (55837509200); Ozdemir, Yasal (57194386308); Dal, Murat (56625737800)</t>
  </si>
  <si>
    <t>55837509200; 57194386308; 56625737800</t>
  </si>
  <si>
    <t>“Home-buying behaviour model of Generation Y in Turkey”</t>
  </si>
  <si>
    <t>(2020) International Journal of Housing Markets and Analysis, 13 (5), pp. 713 - 736, Cited 6 times.</t>
  </si>
  <si>
    <t>DOI: 10.1108/IJHMA-05-2019-0048</t>
  </si>
  <si>
    <t>https://www.scopus.com/inward/record.uri?eid=2-s2.0-85073971906&amp;doi=10.1108%2fIJHMA-05-2019-0048&amp;partnerID=40&amp;md5=0c466d9955259075552c01f3c2fdaa82</t>
  </si>
  <si>
    <t>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t>
  </si>
  <si>
    <t>Girard T., Pinar M.</t>
  </si>
  <si>
    <t>AUTHOR FULL NAMES: Girard, Tulay (17345457100); Pinar, Musa (14058696000)</t>
  </si>
  <si>
    <t>17345457100; 14058696000</t>
  </si>
  <si>
    <t>An empirical study of the dynamic relationships between the core and supporting brand equity dimensions in higher education</t>
  </si>
  <si>
    <t>(2020) Journal of Applied Research in Higher Education, 13 (3), pp. 710 - 740, Cited 6 times.</t>
  </si>
  <si>
    <t>DOI: 10.1108/JARHE-04-2020-0097</t>
  </si>
  <si>
    <t>https://www.scopus.com/inward/record.uri?eid=2-s2.0-85088703418&amp;doi=10.1108%2fJARHE-04-2020-0097&amp;partnerID=40&amp;md5=d14f782524dd4c90284fc8e8d86cf046</t>
  </si>
  <si>
    <t>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t>
  </si>
  <si>
    <t>McClung G.W., Werner M.</t>
  </si>
  <si>
    <t>AUTHOR FULL NAMES: McClung, Gordon W. (6603074103); Werner, Mary (55431572400)</t>
  </si>
  <si>
    <t>6603074103; 55431572400</t>
  </si>
  <si>
    <t>A market/value based approach to satisfy stakeholders of higher education</t>
  </si>
  <si>
    <t>(2008) Journal of Marketing for Higher Education, 18 (1), pp. 102 - 123, Cited 14 times.</t>
  </si>
  <si>
    <t>DOI: 10.1080/08841240802100345</t>
  </si>
  <si>
    <t>https://www.scopus.com/inward/record.uri?eid=2-s2.0-67449142653&amp;doi=10.1080%2f08841240802100345&amp;partnerID=40&amp;md5=0f6af8d832d5f084b7c6c25e755d57b6</t>
  </si>
  <si>
    <t>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t>
  </si>
  <si>
    <t>Kuoppakangas P., Suomi K., Clark P., Chapleo C., Stenvall J.</t>
  </si>
  <si>
    <t>AUTHOR FULL NAMES: Kuoppakangas, Päivikki (55617842200); Suomi, Kati (42462666300); Clark, Paul (57195618372); Chapleo, Chris (36744662800); Stenvall, Jari (29167497500)</t>
  </si>
  <si>
    <t>55617842200; 42462666300; 57195618372; 36744662800; 29167497500</t>
  </si>
  <si>
    <t>Dilemmas in Re-branding a University—“Maybe People Just Don’t Like Change”: Linking Meaningfulness and Mutuality into the Reconciliation</t>
  </si>
  <si>
    <t>(2020) Corporate Reputation Review, 23 (2), pp. 92 - 105, Cited 8 times.</t>
  </si>
  <si>
    <t>DOI: 10.1057/s41299-019-00080-2</t>
  </si>
  <si>
    <t>https://www.scopus.com/inward/record.uri?eid=2-s2.0-85072030698&amp;doi=10.1057%2fs41299-019-00080-2&amp;partnerID=40&amp;md5=49244c0282c7cc302223381e7e4a778b</t>
  </si>
  <si>
    <t>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t>
  </si>
  <si>
    <t>Gozali L., Masrom M., Zagloel T.M., Haron H.N., Dahlan D., Daywin F.J., Saryatmo M.A., Saraswati D., Syamas A.F., Susanto E.H.</t>
  </si>
  <si>
    <t>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t>
  </si>
  <si>
    <t>57191955654; 8524047400; 55369278200; 55166605200; 57204428007; 57190255019; 57204416984; 35773702300; 57204415471; 57209044673</t>
  </si>
  <si>
    <t>Critical success and moderating factors effect in Indonesian Public Universities' business incubators</t>
  </si>
  <si>
    <t>(2018) International Journal of Technology, 9 (5), pp. 1049 - 1060, Cited 7 times.</t>
  </si>
  <si>
    <t>DOI: 10.14716/ijtech.v9i5.1363</t>
  </si>
  <si>
    <t>https://www.scopus.com/inward/record.uri?eid=2-s2.0-85055541654&amp;doi=10.14716%2fijtech.v9i5.1363&amp;partnerID=40&amp;md5=f589d509b8777f31b4a0d220fdc7dcab</t>
  </si>
  <si>
    <t>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t>
  </si>
  <si>
    <t>Rungfamai K.</t>
  </si>
  <si>
    <t>AUTHOR FULL NAMES: Rungfamai, Kreangchai (57190336478)</t>
  </si>
  <si>
    <t>Research-university governance in Thailand: the case of Chulalongkorn University</t>
  </si>
  <si>
    <t>(2017) Higher Education, 74 (1), pp. 1 - 16, Cited 11 times.</t>
  </si>
  <si>
    <t>DOI: 10.1007/s10734-016-0024-x</t>
  </si>
  <si>
    <t>https://www.scopus.com/inward/record.uri?eid=2-s2.0-84979300220&amp;doi=10.1007%2fs10734-016-0024-x&amp;partnerID=40&amp;md5=a6b1a7b33da00fbf16fe47949f7e2fd7</t>
  </si>
  <si>
    <t>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t>
  </si>
  <si>
    <t>Abdul Razak A., Murray P.A., Roberts D.</t>
  </si>
  <si>
    <t>AUTHOR FULL NAMES: Abdul Razak, Arbaiah (56468067300); Murray, Peter A. (9276591100); Roberts, David (57217747137)</t>
  </si>
  <si>
    <t>56468067300; 9276591100; 57217747137</t>
  </si>
  <si>
    <t>Open Innovation in Universities: The Relationship Between Innovation and Commercialisation</t>
  </si>
  <si>
    <t>(2014) Knowledge and Process Management, 21 (4), pp. 260 - 269, Cited 10 times.</t>
  </si>
  <si>
    <t>DOI: 10.1002/kpm.1444</t>
  </si>
  <si>
    <t>https://www.scopus.com/inward/record.uri?eid=2-s2.0-84920262903&amp;doi=10.1002%2fkpm.1444&amp;partnerID=40&amp;md5=a75f59063b3cfa9bdb78af2aa8be792f</t>
  </si>
  <si>
    <t>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t>
  </si>
  <si>
    <t>White S., Leon M., White S.</t>
  </si>
  <si>
    <t>AUTHOR FULL NAMES: White, Steve (56895488600); Leon, Manuel (57188312600); White, Su (10738888600)</t>
  </si>
  <si>
    <t>56895488600; 57188312600; 10738888600</t>
  </si>
  <si>
    <t>MOOCs inside Universities: An analysis of mooc discourse as represented in he magazines</t>
  </si>
  <si>
    <t>(2015) CSEDU 2015 - 7th International Conference on Computer Supported Education, Proceedings, 2, pp. 109 - 115, Cited 7 times.</t>
  </si>
  <si>
    <t>DOI: 10.5220/0005453201090115</t>
  </si>
  <si>
    <t>https://www.scopus.com/inward/record.uri?eid=2-s2.0-84943536233&amp;doi=10.5220%2f0005453201090115&amp;partnerID=40&amp;md5=7c4bbb0d9add598fa77e815e7a593451</t>
  </si>
  <si>
    <t>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t>
  </si>
  <si>
    <t>Gottwald J., Buch F., Giesecke K.</t>
  </si>
  <si>
    <t>AUTHOR FULL NAMES: Gottwald, Julia (55175079900); Buch, Franziska (55611812400); Giesecke, Kira (55174923400)</t>
  </si>
  <si>
    <t>55175079900; 55611812400; 55174923400</t>
  </si>
  <si>
    <t>Understanding the role of universities in technology transfer in the renewable energy sector in Bolivia</t>
  </si>
  <si>
    <t>(2012) Management of Environmental Quality, 23 (3), pp. 291 - 299, Cited 12 times.</t>
  </si>
  <si>
    <t>DOI: 10.1108/14777831211217495</t>
  </si>
  <si>
    <t>https://www.scopus.com/inward/record.uri?eid=2-s2.0-84859389961&amp;doi=10.1108%2f14777831211217495&amp;partnerID=40&amp;md5=5dfdcf8d273980d026a0306fdbec909a</t>
  </si>
  <si>
    <t>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t>
  </si>
  <si>
    <t>Ramlo S.E.</t>
  </si>
  <si>
    <t>AUTHOR FULL NAMES: Ramlo, Susan E. (23670734000)</t>
  </si>
  <si>
    <t>Universities and the COVID-19 Pandemic: Comparing Views about How to Address the Financial Impact</t>
  </si>
  <si>
    <t>(2021) Innovative Higher Education, 46 (6), pp. 777 - 793, Cited 8 times.</t>
  </si>
  <si>
    <t>DOI: 10.1007/s10755-021-09561-x</t>
  </si>
  <si>
    <t>https://www.scopus.com/inward/record.uri?eid=2-s2.0-85118772124&amp;doi=10.1007%2fs10755-021-09561-x&amp;partnerID=40&amp;md5=03e2a6fd6fdb4917f5deefbd1012a780</t>
  </si>
  <si>
    <t>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t>
  </si>
  <si>
    <t>Kwiek M.</t>
  </si>
  <si>
    <t>AUTHOR FULL NAMES: Kwiek, Marek (6508003341)</t>
  </si>
  <si>
    <t>The changing attractiveness of European higher education in the next decade: Current developments, future challenges and major policy issues</t>
  </si>
  <si>
    <t>(2009) European Educational Research Journal, 8 (2), pp. 218 - 235, Cited 7 times.</t>
  </si>
  <si>
    <t>DOI: 10.2304/eerj.2009.8.2.218</t>
  </si>
  <si>
    <t>https://www.scopus.com/inward/record.uri?eid=2-s2.0-70349189690&amp;doi=10.2304%2feerj.2009.8.2.218&amp;partnerID=40&amp;md5=bed8ccb29c618f1dc963ef47d0c0a04c</t>
  </si>
  <si>
    <t>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t>
  </si>
  <si>
    <t>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t>
  </si>
  <si>
    <t>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t>
  </si>
  <si>
    <t>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t>
  </si>
  <si>
    <t>Online prevention programmes for university students: Stakeholder perspectives from six European countries</t>
  </si>
  <si>
    <t>(2021) European Journal of Public Health, 31, pp. I64 - I70, Cited 6 times.</t>
  </si>
  <si>
    <t>DOI: 10.1093/eurpub/ckab040</t>
  </si>
  <si>
    <t>https://www.scopus.com/inward/record.uri?eid=2-s2.0-85111072318&amp;doi=10.1093%2feurpub%2fckab040&amp;partnerID=40&amp;md5=3ef44d0a85f88957c990a4a0bfbdf5dc</t>
  </si>
  <si>
    <t>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t>
  </si>
  <si>
    <t>Corporate governance of universities: Improving transparency and accountability</t>
  </si>
  <si>
    <t>(2018) International Journal of Disclosure and Governance, 15 (1), pp. 29 - 39, Cited 10 times.</t>
  </si>
  <si>
    <t>DOI: 10.1057/s41310-018-0034-2</t>
  </si>
  <si>
    <t>https://www.scopus.com/inward/record.uri?eid=2-s2.0-85042178060&amp;doi=10.1057%2fs41310-018-0034-2&amp;partnerID=40&amp;md5=c91d797d7a7d34700a35424739eacaef</t>
  </si>
  <si>
    <t>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t>
  </si>
  <si>
    <t>Labanauskis R., Ginevičius R.</t>
  </si>
  <si>
    <t>AUTHOR FULL NAMES: Labanauskis, Rimvydas (57205342314); Ginevičius, Romualdas (55932312300)</t>
  </si>
  <si>
    <t>57205342314; 55932312300</t>
  </si>
  <si>
    <t>Role of stakeholders leading to development of higher education services</t>
  </si>
  <si>
    <t>(2017) Engineering Management in Production and Services, 9 (3), pp. 63 - 75, Cited 15 times.</t>
  </si>
  <si>
    <t>DOI: 10.1515/emj-2017-0026</t>
  </si>
  <si>
    <t>https://www.scopus.com/inward/record.uri?eid=2-s2.0-85059604694&amp;doi=10.1515%2femj-2017-0026&amp;partnerID=40&amp;md5=ed75a72ff4f9c47008f1de63e20889e1</t>
  </si>
  <si>
    <t>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t>
  </si>
  <si>
    <t>Lei J., Ashwin C., Brosnan M., Russell A.</t>
  </si>
  <si>
    <t>AUTHOR FULL NAMES: Lei, Jiedi (57193153664); Ashwin, Chris (8333588300); Brosnan, Mark (35551579100); Russell, Ailsa (35556811900)</t>
  </si>
  <si>
    <t>57193153664; 8333588300; 35551579100; 35556811900</t>
  </si>
  <si>
    <t>Differences in anxieties and social networks in a group-matched sample of autistic and typically developing students transitioning to university</t>
  </si>
  <si>
    <t>(2020) Autism, 24 (5), pp. 1138 - 1151, Cited 8 times.</t>
  </si>
  <si>
    <t>DOI: 10.1177/1362361319894830</t>
  </si>
  <si>
    <t>https://www.scopus.com/inward/record.uri?eid=2-s2.0-85077170329&amp;doi=10.1177%2f1362361319894830&amp;partnerID=40&amp;md5=dc78d4a54532271267ba6a8ccb13e75f</t>
  </si>
  <si>
    <t>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t>
  </si>
  <si>
    <t>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t>
  </si>
  <si>
    <t>Kusio T., Fiore M.</t>
  </si>
  <si>
    <t>AUTHOR FULL NAMES: Kusio, Tomasz (57201548044); Fiore, Mariantonietta (56225909500)</t>
  </si>
  <si>
    <t>57201548044; 56225909500</t>
  </si>
  <si>
    <t>The perception of entrepreneurship culture by internal university stakeholders</t>
  </si>
  <si>
    <t>(2020) European Business Review, 32 (3), pp. 443 - 457, Cited 6 times.</t>
  </si>
  <si>
    <t>DOI: 10.1108/EBR-05-2019-0087</t>
  </si>
  <si>
    <t>https://www.scopus.com/inward/record.uri?eid=2-s2.0-85082197596&amp;doi=10.1108%2fEBR-05-2019-0087&amp;partnerID=40&amp;md5=3d8217a28554b7a9edaa6298fd1dfb26</t>
  </si>
  <si>
    <t>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t>
  </si>
  <si>
    <t>McCrohon M., Nyland B.</t>
  </si>
  <si>
    <t>AUTHOR FULL NAMES: McCrohon, Mark (57188663851); Nyland, Berenice (22945002600)</t>
  </si>
  <si>
    <t>57188663851; 22945002600</t>
  </si>
  <si>
    <t>The perceptions of commoditisation and internationalisation of higher education in Australia: an interview study of Chinese international students and their lecturers</t>
  </si>
  <si>
    <t>(2018) Asia Pacific Education Review, 19 (1), pp. 17 - 26, Cited 13 times.</t>
  </si>
  <si>
    <t>DOI: 10.1007/s12564-018-9515-z</t>
  </si>
  <si>
    <t>https://www.scopus.com/inward/record.uri?eid=2-s2.0-85041802453&amp;doi=10.1007%2fs12564-018-9515-z&amp;partnerID=40&amp;md5=87851447263d07b94ffac94d23dd1101</t>
  </si>
  <si>
    <t>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t>
  </si>
  <si>
    <t>Simon A., Masinda S., Zakrajsek A.</t>
  </si>
  <si>
    <t>AUTHOR FULL NAMES: Simon, Amanda (57217631764); Masinda, Sarah (57217631453); Zakrajsek, Andrea (55753237700)</t>
  </si>
  <si>
    <t>57217631764; 57217631453; 55753237700</t>
  </si>
  <si>
    <t>Age-Friendly University environmental scan: Exploring “age-friendliness” with stakeholders at one regional comprehensive university</t>
  </si>
  <si>
    <t>(2022) Gerontology and Geriatrics Education, 43 (2), pp. 149 - 162, Cited 7 times.</t>
  </si>
  <si>
    <t>DOI: 10.1080/02701960.2020.1783259</t>
  </si>
  <si>
    <t>https://www.scopus.com/inward/record.uri?eid=2-s2.0-85087460316&amp;doi=10.1080%2f02701960.2020.1783259&amp;partnerID=40&amp;md5=cca62a45d4c9b2ead4f2717a33f7d5b5</t>
  </si>
  <si>
    <t>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t>
  </si>
  <si>
    <t>Dong F., Hwang Y., Hodgson N.A.</t>
  </si>
  <si>
    <t>AUTHOR FULL NAMES: Dong, Fanghong (57201990855); Hwang, Yeji (57217200596); Hodgson, Nancy A. (55303835400)</t>
  </si>
  <si>
    <t>57201990855; 57217200596; 55303835400</t>
  </si>
  <si>
    <t>Relationships between racial discrimination, social isolation, and mental health among international Asian graduate students during the COVID-19 pandemic</t>
  </si>
  <si>
    <t>(2022) Journal of American College Health, Cited 5 times.</t>
  </si>
  <si>
    <t>DOI: 10.1080/07448481.2022.2052076</t>
  </si>
  <si>
    <t>https://www.scopus.com/inward/record.uri?eid=2-s2.0-85126717505&amp;doi=10.1080%2f07448481.2022.2052076&amp;partnerID=40&amp;md5=57edb01417bcc0ad7841ecbaf9ecf002</t>
  </si>
  <si>
    <t>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t>
  </si>
  <si>
    <t>Ricardo G.Q.</t>
  </si>
  <si>
    <t>AUTHOR FULL NAMES: Ricardo, Gaete Quezada (55332176200)</t>
  </si>
  <si>
    <t>Identification of University Stakeholders [Identificación de los stakeholders de las universidades]</t>
  </si>
  <si>
    <t>(2011) Revista de Ciencias Sociales, 17 (3), pp. 486 - 499, Cited 5 times.</t>
  </si>
  <si>
    <t>https://www.scopus.com/inward/record.uri?eid=2-s2.0-84864859984&amp;partnerID=40&amp;md5=b3097e8e4cbf500d3af76e12aa5c8929</t>
  </si>
  <si>
    <t>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t>
  </si>
  <si>
    <t>LANGUAGE OF ORIGINAL DOCUMENT: Spanish</t>
  </si>
  <si>
    <t>Angu P.E.</t>
  </si>
  <si>
    <t>AUTHOR FULL NAMES: Angu, Pineteh E. (57201698264)</t>
  </si>
  <si>
    <t>Disrupting western epistemic hegemony in South African Universities: Curriculum decolonisation, social justice, and agency in post-apartheid South Africa</t>
  </si>
  <si>
    <t>(2018) International Journal of Learner Diversity and Identities, 25 (1-2), pp. 9 - 22, Cited 5 times.</t>
  </si>
  <si>
    <t>DOI: 10.18848/2327-0128/CGP/v25i01/9-22</t>
  </si>
  <si>
    <t>https://www.scopus.com/inward/record.uri?eid=2-s2.0-85061486946&amp;doi=10.18848%2f2327-0128%2fCGP%2fv25i01%2f9-22&amp;partnerID=40&amp;md5=c03927b79a5078ebefca17ce58d00a04</t>
  </si>
  <si>
    <t>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t>
  </si>
  <si>
    <t>Bariu T., Chun X., Boudouaia A.</t>
  </si>
  <si>
    <t>AUTHOR FULL NAMES: Bariu, Timothy (57549635600); Chun, Xiong (57551975700); Boudouaia, Azzeddine (57367301700)</t>
  </si>
  <si>
    <t>57549635600; 57551975700; 57367301700</t>
  </si>
  <si>
    <t>Influence of Teachers' Competencies on ICT Implementation in Kenyan Universities</t>
  </si>
  <si>
    <t>(2022) Education Research International, 2022, art. no. 1370052, Cited 4 times.</t>
  </si>
  <si>
    <t>DOI: 10.1155/2022/1370052</t>
  </si>
  <si>
    <t>https://www.scopus.com/inward/record.uri?eid=2-s2.0-85127064860&amp;doi=10.1155%2f2022%2f1370052&amp;partnerID=40&amp;md5=ee163a86df21894a7fb4f97587faa43d</t>
  </si>
  <si>
    <t>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t>
  </si>
  <si>
    <t>Secundo G., Mele G., Passiante G., Albergo F.</t>
  </si>
  <si>
    <t>AUTHOR FULL NAMES: Secundo, Giustina (8246738300); Mele, Gioconda (37104513600); Passiante, Giuseppina (57203666961); Albergo, Francesco (57201376672)</t>
  </si>
  <si>
    <t>8246738300; 37104513600; 57203666961; 57201376672</t>
  </si>
  <si>
    <t>University business idea incubation and stakeholders' engagement: closing the gap between theory and practice</t>
  </si>
  <si>
    <t>(2023) European Journal of Innovation Management, 26 (4), pp. 1005 - 1033, Cited 2 times.</t>
  </si>
  <si>
    <t>DOI: 10.1108/EJIM-08-2021-0435</t>
  </si>
  <si>
    <t>https://www.scopus.com/inward/record.uri?eid=2-s2.0-85121745487&amp;doi=10.1108%2fEJIM-08-2021-0435&amp;partnerID=40&amp;md5=82b72f0fb4a6d3448c93fe570697a33f</t>
  </si>
  <si>
    <t>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t>
  </si>
  <si>
    <t>Machin-Mastromatteo J.D.</t>
  </si>
  <si>
    <t>AUTHOR FULL NAMES: Machin-Mastromatteo, Juan D. (57193256637)</t>
  </si>
  <si>
    <t>Two years of information culture development for supporting higher education: Initiatives, teacher’s perceptions and future actions</t>
  </si>
  <si>
    <t>(2015) Communications in Computer and Information Science, 552, pp. 517 - 526, Cited 5 times.</t>
  </si>
  <si>
    <t>DOI: 10.1007/978-3-319-28197-1_52</t>
  </si>
  <si>
    <t>https://www.scopus.com/inward/record.uri?eid=2-s2.0-84955268523&amp;doi=10.1007%2f978-3-319-28197-1_52&amp;partnerID=40&amp;md5=03516730475d00d0f8ffab5ef07034fb</t>
  </si>
  <si>
    <t>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t>
  </si>
  <si>
    <t>Ooi P.C., Khor J.G.</t>
  </si>
  <si>
    <t>AUTHOR FULL NAMES: Ooi, Pei Cheng (35766926800); Khor, Jeen Ghee (57210618515)</t>
  </si>
  <si>
    <t>35766926800; 57210618515</t>
  </si>
  <si>
    <t>Exploring Perspectives on Need for Extra-Curricular Activities in Engineering Education</t>
  </si>
  <si>
    <t>(2018) Proceedings of the 2018 IEEE 10th International Conference on Engineering Education, ICEED 2018, art. no. 8626972, pp. 1 - 5, Cited 4 times.</t>
  </si>
  <si>
    <t>DOI: 10.1109/ICEED.2018.8626972</t>
  </si>
  <si>
    <t>https://www.scopus.com/inward/record.uri?eid=2-s2.0-85062716714&amp;doi=10.1109%2fICEED.2018.8626972&amp;partnerID=40&amp;md5=d378b82f097c30935ee02701716c7868</t>
  </si>
  <si>
    <t>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t>
  </si>
  <si>
    <t>Delaine D.A., Cardoso J.R., Walther J.</t>
  </si>
  <si>
    <t>AUTHOR FULL NAMES: Delaine, David A. (24338124500); Cardoso, Jose Roberto (56701878100); Walther, Joachim (18042884400)</t>
  </si>
  <si>
    <t>24338124500; 56701878100; 18042884400</t>
  </si>
  <si>
    <t>An investigation of inter-stakeholder dynamics supportive of STEM, community-based learning</t>
  </si>
  <si>
    <t>(2019) International Journal of Engineering Education, 35 (4), pp. 1094 - 1109, Cited 5 times.</t>
  </si>
  <si>
    <t>https://www.scopus.com/inward/record.uri?eid=2-s2.0-85073661057&amp;partnerID=40&amp;md5=7b9fdac6affc37c73ea607b6dc752649</t>
  </si>
  <si>
    <t>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t>
  </si>
  <si>
    <t>Simangunsong E.</t>
  </si>
  <si>
    <t>AUTHOR FULL NAMES: Simangunsong, Eliot (55336543400)</t>
  </si>
  <si>
    <t>Factors determining the quality management of higher education: A case study at a business school in Indonesia [Faktor-faktor yang menentukan kualitas manajemen di pendidikan tinggi: Kasus di satu sekolah bisnis di Indonesia]</t>
  </si>
  <si>
    <t>(2019) Cakrawala Pendidikan, 38 (2), pp. 215 - 227, Cited 4 times.</t>
  </si>
  <si>
    <t>DOI: 10.21831/cp.v38i2.19685</t>
  </si>
  <si>
    <t>https://www.scopus.com/inward/record.uri?eid=2-s2.0-85071660966&amp;doi=10.21831%2fcp.v38i2.19685&amp;partnerID=40&amp;md5=009a1a8c5e5107ea962fe8368bc5a778</t>
  </si>
  <si>
    <t>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t>
  </si>
  <si>
    <t>Memmini A.K., Kinnett-Hopkins D.L., Hasson R.E., Rifat S.F., Broglio S.P.</t>
  </si>
  <si>
    <t>AUTHOR FULL NAMES: Memmini, Allyssa K. (57216148786); Kinnett-Hopkins, Dominique L. (56473664600); Hasson, Rebecca E. (15128613100); Rifat, Sami F. (7003545622); Broglio, Steven P. (6603278805)</t>
  </si>
  <si>
    <t>57216148786; 56473664600; 15128613100; 7003545622; 6603278805</t>
  </si>
  <si>
    <t>Considerations for Implementing the Post-Concussion Collegiate Return-to-Learn Protocol in the National Collegiate Athletic Association Power 5 Conferences</t>
  </si>
  <si>
    <t>(2023) Journal of Head Trauma Rehabilitation, 38 (4), pp. 336 - 347, Cited 2 times.</t>
  </si>
  <si>
    <t>DOI: 10.1097/HTR.0000000000000862</t>
  </si>
  <si>
    <t>https://www.scopus.com/inward/record.uri?eid=2-s2.0-85163297100&amp;doi=10.1097%2fHTR.0000000000000862&amp;partnerID=40&amp;md5=ef02e04f5d3d035663cbfca0947fb401</t>
  </si>
  <si>
    <t>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t>
  </si>
  <si>
    <t>Edelman A., Taylor J., Ovseiko P.V., Topp S.M.</t>
  </si>
  <si>
    <t>AUTHOR FULL NAMES: Edelman, Alexandra (57194415458); Taylor, Judy (7405405204); Ovseiko, Pavel V. (36240957200); Topp, Stephanie M. (57226202226)</t>
  </si>
  <si>
    <t>57194415458; 7405405204; 36240957200; 57226202226</t>
  </si>
  <si>
    <t>“‘Academic’ is a dirty word”: Intended impact pathways of an emerging academic health centre in tropical regional Australia</t>
  </si>
  <si>
    <t>(2019) International Journal of Health Planning and Management, 34 (1), pp. e661 - e678, Cited 4 times.</t>
  </si>
  <si>
    <t>DOI: 10.1002/hpm.2681</t>
  </si>
  <si>
    <t>https://www.scopus.com/inward/record.uri?eid=2-s2.0-85054915013&amp;doi=10.1002%2fhpm.2681&amp;partnerID=40&amp;md5=f6346abd79d59f062d7124221fd3fa54</t>
  </si>
  <si>
    <t>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t>
  </si>
  <si>
    <t>Menaker B.E., Barry A.E., Howell S.M.</t>
  </si>
  <si>
    <t>AUTHOR FULL NAMES: Menaker, Brian E. (56091762800); Barry, Adam E. (12763103100); Howell, Steven M. (56402552800)</t>
  </si>
  <si>
    <t>56091762800; 12763103100; 56402552800</t>
  </si>
  <si>
    <t>Identifying the Influence of Opponent Ranking and Game Characteristics on Alcohol-Related Stadium Ejections</t>
  </si>
  <si>
    <t>(2018) Journal of Primary Prevention, 39 (2), pp. 117 - 128, Cited 6 times.</t>
  </si>
  <si>
    <t>DOI: 10.1007/s10935-018-0504-0</t>
  </si>
  <si>
    <t>https://www.scopus.com/inward/record.uri?eid=2-s2.0-85041502273&amp;doi=10.1007%2fs10935-018-0504-0&amp;partnerID=40&amp;md5=8a7aa8e0e03eefcaa81e5b9e8d703d5c</t>
  </si>
  <si>
    <t>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t>
  </si>
  <si>
    <t>Oleksiyenko A., Shchepetylnykova I., Furiv U.</t>
  </si>
  <si>
    <t>AUTHOR FULL NAMES: Oleksiyenko, Anatoly (26659171300); Shchepetylnykova, Ielyzaveta (57344540800); Furiv, Uliana (58369494100)</t>
  </si>
  <si>
    <t>26659171300; 57344540800; 58369494100</t>
  </si>
  <si>
    <t>Internationalization of higher education in tumultuous times: transformative powers and problems in embattled Ukraine</t>
  </si>
  <si>
    <t>(2023) Higher Education Research and Development, 42 (5), pp. 1103 - 1118, Cited 4 times.</t>
  </si>
  <si>
    <t>DOI: 10.1080/07294360.2023.2193727</t>
  </si>
  <si>
    <t>https://www.scopus.com/inward/record.uri?eid=2-s2.0-85163163591&amp;doi=10.1080%2f07294360.2023.2193727&amp;partnerID=40&amp;md5=ff10eb98a3995f3b8ff30b1636aa9844</t>
  </si>
  <si>
    <t>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t>
  </si>
  <si>
    <t>Shenderova S.</t>
  </si>
  <si>
    <t>AUTHOR FULL NAMES: Shenderova, Svetlana (57204286919)</t>
  </si>
  <si>
    <t>Permanent uncertainty as normality? Finnish-Russian double degrees in the post-Crimea world</t>
  </si>
  <si>
    <t>(2018) Journal of Higher Education Policy and Management, 40 (6), pp. 611 - 628, Cited 5 times.</t>
  </si>
  <si>
    <t>DOI: 10.1080/1360080X.2018.1529134</t>
  </si>
  <si>
    <t>https://www.scopus.com/inward/record.uri?eid=2-s2.0-85055132294&amp;doi=10.1080%2f1360080X.2018.1529134&amp;partnerID=40&amp;md5=7bc58ef0a5d4ca3f09f51285ba16a162</t>
  </si>
  <si>
    <t>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t>
  </si>
  <si>
    <t>Pangarso A., Setyorini R.</t>
  </si>
  <si>
    <t>AUTHOR FULL NAMES: Pangarso, Astadi (56516848000); Setyorini, Retno (57203371447)</t>
  </si>
  <si>
    <t>56516848000; 57203371447</t>
  </si>
  <si>
    <t>The drivers of E-learning satisfaction during the early COVID-19 pandemic: empirical evidence from an indonesian private university</t>
  </si>
  <si>
    <t>(2023) Cogent Education, 10 (1), art. no. 2149226, Cited 5 times.</t>
  </si>
  <si>
    <t>DOI: 10.1080/2331186X.2022.2149226</t>
  </si>
  <si>
    <t>https://www.scopus.com/inward/record.uri?eid=2-s2.0-85142790118&amp;doi=10.1080%2f2331186X.2022.2149226&amp;partnerID=40&amp;md5=b9564bd5db7117169a34a5df766cbd03</t>
  </si>
  <si>
    <t>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t>
  </si>
  <si>
    <t>Bulmann U.B.U., Bornhöft S.B.S., Vosgerau K.V.K., Ellinger D.E.D., Knutzen S.K.S.</t>
  </si>
  <si>
    <t>AUTHOR FULL NAMES: Bulmann, U.B. Ulrike (57211216419); Bornhöft, S.B. Sara (57211216943); Vosgerau, K.V. Klaus (57211215296); Ellinger, D.E. Dorothea (55615244200); Knutzen, S.K. Sönke (56369557900)</t>
  </si>
  <si>
    <t>57211216419; 57211216943; 57211215296; 55615244200; 56369557900</t>
  </si>
  <si>
    <t>Combining research and teaching in engineering. Creating a pedagogical qualification programme on research-based learning for early stage researchers</t>
  </si>
  <si>
    <t>(2019) Proceedings of the 46th SEFI Annual Conference 2018: Creativity, Innovation and Entrepreneurship for Engineering Education Excellence, pp. 97 - 105, Cited 3 times.</t>
  </si>
  <si>
    <t>https://www.scopus.com/inward/record.uri?eid=2-s2.0-85073016421&amp;partnerID=40&amp;md5=d05f009087c45a9fc65475350dfbb415</t>
  </si>
  <si>
    <t>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t>
  </si>
  <si>
    <t>Leon R.A., Vega B.E.</t>
  </si>
  <si>
    <t>AUTHOR FULL NAMES: Leon, Raul A. (56091032000); Vega, Blanca E. (36562829900)</t>
  </si>
  <si>
    <t>56091032000; 36562829900</t>
  </si>
  <si>
    <t>Perceptions of State-Regulated Reform: Desire, Dedication, and Uncertainty in Policy Implementation</t>
  </si>
  <si>
    <t>(2021) Higher Education Policy, 34 (3), pp. 622 - 642, Cited 3 times.</t>
  </si>
  <si>
    <t>DOI: 10.1057/s41307-019-00154-0</t>
  </si>
  <si>
    <t>https://www.scopus.com/inward/record.uri?eid=2-s2.0-85068896117&amp;doi=10.1057%2fs41307-019-00154-0&amp;partnerID=40&amp;md5=a3af30d3bdc3952bfdb40e04457ba46f</t>
  </si>
  <si>
    <t>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t>
  </si>
  <si>
    <t>Córcoles Y.R., Lizano M.M.</t>
  </si>
  <si>
    <t>AUTHOR FULL NAMES: Córcoles, Yolanda Ramírez (22952077100); Lizano, Montserrat Manzaneque (50861449500)</t>
  </si>
  <si>
    <t>Characterization of Spanish Universities behavior in relation to the disclosure of intangibles [Caracterización del comportamiento de las Universidades Españolas en relación con la divulgación de informaciónsobre intangibles]</t>
  </si>
  <si>
    <t>(2013) Revista de Estudios Regionales, (97), pp. 15 - 49, Cited 4 times.</t>
  </si>
  <si>
    <t>https://www.scopus.com/inward/record.uri?eid=2-s2.0-84890626111&amp;partnerID=40&amp;md5=c7455d762f3e3d6fa715ec6e9e2d15c8</t>
  </si>
  <si>
    <t>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t>
  </si>
  <si>
    <t>Baradaran Ghahfarokhi M., Mohaghar A., Saghafi F.</t>
  </si>
  <si>
    <t>AUTHOR FULL NAMES: Baradaran Ghahfarokhi, Mohammadali (57188744952); Mohaghar, Ali (8533788100); Saghafi, Fatemeh (24528736300)</t>
  </si>
  <si>
    <t>57188744952; 8533788100; 24528736300</t>
  </si>
  <si>
    <t>The futures of the University of Tehran using causal layered analysis</t>
  </si>
  <si>
    <t>(2018) Foresight, 20 (4), pp. 393 - 415, Cited 4 times.</t>
  </si>
  <si>
    <t>DOI: 10.1108/FS-01-2018-0001</t>
  </si>
  <si>
    <t>https://www.scopus.com/inward/record.uri?eid=2-s2.0-85054908155&amp;doi=10.1108%2fFS-01-2018-0001&amp;partnerID=40&amp;md5=3c1dc043130ea92cc00e0607428f4dbb</t>
  </si>
  <si>
    <t>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t>
  </si>
  <si>
    <t>Garrett S.D., Williams M.S., Carr A.M.</t>
  </si>
  <si>
    <t>AUTHOR FULL NAMES: Garrett, Stacey D. (56763623100); Williams, Michael Steven (7410001046); Carr, Amanda M. (57726566300)</t>
  </si>
  <si>
    <t>56763623100; 7410001046; 57726566300</t>
  </si>
  <si>
    <t>Finding Their Way: Exploring the Experiences of Tenured Black Women Faculty</t>
  </si>
  <si>
    <t>(2022) Journal of Diversity in Higher Education, Cited 3 times.</t>
  </si>
  <si>
    <t>DOI: 10.1037/dhe0000213</t>
  </si>
  <si>
    <t>https://www.scopus.com/inward/record.uri?eid=2-s2.0-85134760516&amp;doi=10.1037%2fdhe0000213&amp;partnerID=40&amp;md5=6e0345a06a3d41553f9a9e96f33b9c32</t>
  </si>
  <si>
    <t>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t>
  </si>
  <si>
    <t>Jackman P.C., Sanderson R., Jacobs L.</t>
  </si>
  <si>
    <t>AUTHOR FULL NAMES: Jackman, Patricia C. (56704827200); Sanderson, Rebecca (57321888300); Jacobs, Lisa (57198443834)</t>
  </si>
  <si>
    <t>56704827200; 57321888300; 57198443834</t>
  </si>
  <si>
    <t>Developing inductions to support mental health and wellbeing in doctoral researchers: findings from a qualitative co-design study with doctoral researchers and university stakeholders</t>
  </si>
  <si>
    <t>(2023) European Journal of Higher Education, 13 (1), pp. 62 - 79, Cited 5 times.</t>
  </si>
  <si>
    <t>DOI: 10.1080/21568235.2021.1992293</t>
  </si>
  <si>
    <t>https://www.scopus.com/inward/record.uri?eid=2-s2.0-85118446336&amp;doi=10.1080%2f21568235.2021.1992293&amp;partnerID=40&amp;md5=232f36c6b1e06dbea8e91937d4d48f5d</t>
  </si>
  <si>
    <t>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t>
  </si>
  <si>
    <t>Cronin G.M., Barnett J.L., Edge M.K., Hemsworth P.H.</t>
  </si>
  <si>
    <t>AUTHOR FULL NAMES: Cronin, G.M. (7005643455); Barnett, J.L. (7201380373); Edge, M.K. (7006705876); Hemsworth, P.H. (7004360643)</t>
  </si>
  <si>
    <t>7005643455; 7201380373; 7006705876; 7004360643</t>
  </si>
  <si>
    <t>Identifying animal welfare issues for sheep in Australia</t>
  </si>
  <si>
    <t>(2002) International Journal of Sheep and Wool Science, 50 (4), pp. 534 - 540, Cited 3 times.</t>
  </si>
  <si>
    <t>https://www.scopus.com/inward/record.uri?eid=2-s2.0-54249122633&amp;partnerID=40&amp;md5=c9eee7d91132c4fe423c0b88063cbd53</t>
  </si>
  <si>
    <t>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t>
  </si>
  <si>
    <t>Benneworth P., Dauncey H.</t>
  </si>
  <si>
    <t>AUTHOR FULL NAMES: Benneworth, Paul (6505965654); Dauncey, Hugh (6506998461)</t>
  </si>
  <si>
    <t>6505965654; 6506998461</t>
  </si>
  <si>
    <t>Cultural policy, creative clusters and the complexity of higher education: notes from the case of Enjmin in Angoulême, France</t>
  </si>
  <si>
    <t>(2016) International Journal of Cultural Policy, 22 (1), pp. 80 - 99, Cited 5 times.</t>
  </si>
  <si>
    <t>DOI: 10.1080/10286632.2015.1101083</t>
  </si>
  <si>
    <t>https://www.scopus.com/inward/record.uri?eid=2-s2.0-84946423130&amp;doi=10.1080%2f10286632.2015.1101083&amp;partnerID=40&amp;md5=ceed18379ac60302c5212a27a6087fe1</t>
  </si>
  <si>
    <t>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t>
  </si>
  <si>
    <t>Thompson H.G., Whitaker K.M., Young R., Carr L.J.</t>
  </si>
  <si>
    <t>AUTHOR FULL NAMES: Thompson, H.G. (57736002300); Whitaker, K.M. (56047420200); Young, R. (55795512200); Carr, L.J. (36573103100)</t>
  </si>
  <si>
    <t>57736002300; 56047420200; 55795512200; 36573103100</t>
  </si>
  <si>
    <t>University stakeholders largely unaware and unsupportive of university pouring rights contracts with companies supplying sugar-sweetened beverages</t>
  </si>
  <si>
    <t>(2023) Journal of American College Health, 71 (2), pp. 403 - 410, Cited 4 times.</t>
  </si>
  <si>
    <t>DOI: 10.1080/07448481.2021.1891920</t>
  </si>
  <si>
    <t>https://www.scopus.com/inward/record.uri?eid=2-s2.0-85103041549&amp;doi=10.1080%2f07448481.2021.1891920&amp;partnerID=40&amp;md5=c95c1f452647fd405d06850a265eb7eb</t>
  </si>
  <si>
    <t>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t>
  </si>
  <si>
    <t>Tahsildar N.</t>
  </si>
  <si>
    <t>AUTHOR FULL NAMES: Tahsildar, Nasim (57223930829)</t>
  </si>
  <si>
    <t>Dean leadership efficacy and the faculty teaching and research efficacy: a case study at Herat University, Afghanistan</t>
  </si>
  <si>
    <t>(2021) International Journal of Leadership in Education, Cited 3 times.</t>
  </si>
  <si>
    <t>DOI: 10.1080/13603124.2021.1926546</t>
  </si>
  <si>
    <t>https://www.scopus.com/inward/record.uri?eid=2-s2.0-85106497566&amp;doi=10.1080%2f13603124.2021.1926546&amp;partnerID=40&amp;md5=05560e43f80e826e95ecdc795520d159</t>
  </si>
  <si>
    <t>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t>
  </si>
  <si>
    <t>Pendall R., Prochaska N., Allred D., Hillyard C.</t>
  </si>
  <si>
    <t>AUTHOR FULL NAMES: Pendall, Rolf (6603096493); Prochaska, Natalie (57201878207); Allred, Dustin (55672098200); Hillyard, Caitlin (57927751600)</t>
  </si>
  <si>
    <t>6603096493; 57201878207; 55672098200; 57927751600</t>
  </si>
  <si>
    <t>A New Skyline for Champaign: An Urban Dormitory Transformed</t>
  </si>
  <si>
    <t>(2022) Housing Policy Debate, Cited 3 times.</t>
  </si>
  <si>
    <t>DOI: 10.1080/10511482.2022.2124532</t>
  </si>
  <si>
    <t>https://www.scopus.com/inward/record.uri?eid=2-s2.0-85139846217&amp;doi=10.1080%2f10511482.2022.2124532&amp;partnerID=40&amp;md5=45dabcd8b9e10542a3da78fc6fb3e54e</t>
  </si>
  <si>
    <t>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t>
  </si>
  <si>
    <t>Vitchenko O.</t>
  </si>
  <si>
    <t>AUTHOR FULL NAMES: Vitchenko, Olga (57194641842)</t>
  </si>
  <si>
    <t>Introducing CLIL in Kazakhstan: Researching beliefs and perceptions of university stakeholders</t>
  </si>
  <si>
    <t>(2017) Electronic Journal of Foreign Language Teaching, 14 (1), pp. 102 - 116, Cited 4 times.</t>
  </si>
  <si>
    <t>https://www.scopus.com/inward/record.uri?eid=2-s2.0-85021329304&amp;partnerID=40&amp;md5=c55689da6cce8c18dd4662f0b25f6c48</t>
  </si>
  <si>
    <t>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t>
  </si>
  <si>
    <t>Prasad S., Bhat R.S.</t>
  </si>
  <si>
    <t>AUTHOR FULL NAMES: Prasad, Sathya (57216753041); Bhat, Raghavendra S (57217290903)</t>
  </si>
  <si>
    <t>57216753041; 57217290903</t>
  </si>
  <si>
    <t>India industry-university collaboration - A novel approach combining technology, innovation, and entrepreneurship</t>
  </si>
  <si>
    <t>(2021) IEEE Global Engineering Education Conference, EDUCON, 2021-April, art. no. 9454090, pp. 373 - 380, Cited 3 times.</t>
  </si>
  <si>
    <t>DOI: 10.1109/EDUCON46332.2021.9454090</t>
  </si>
  <si>
    <t>https://www.scopus.com/inward/record.uri?eid=2-s2.0-85112407757&amp;doi=10.1109%2fEDUCON46332.2021.9454090&amp;partnerID=40&amp;md5=02fb691e91c2c0907e125b6fc7e1b28d</t>
  </si>
  <si>
    <t>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t>
  </si>
  <si>
    <t>Dostilio L.D.</t>
  </si>
  <si>
    <t>AUTHOR FULL NAMES: Dostilio, Lina D. (55969573100)</t>
  </si>
  <si>
    <t>The professionalization of community engagement: Associations and professional staff</t>
  </si>
  <si>
    <t>(2017) The Cambridge Handbook of Service Learning and Community Engagement, pp. 370 - 384, Cited 3 times.</t>
  </si>
  <si>
    <t>DOI: 10.1017/9781316650011.036</t>
  </si>
  <si>
    <t>https://www.scopus.com/inward/record.uri?eid=2-s2.0-85048027426&amp;doi=10.1017%2f9781316650011.036&amp;partnerID=40&amp;md5=133a9ae5b385aaaadbf32363d07b7567</t>
  </si>
  <si>
    <t>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t>
  </si>
  <si>
    <t>Vickers E., Morris R.</t>
  </si>
  <si>
    <t>AUTHOR FULL NAMES: Vickers, Emma (57214798691); Morris, Robert (56523814000)</t>
  </si>
  <si>
    <t>57214798691; 56523814000</t>
  </si>
  <si>
    <t>Pathway decisions during the student-athlete transition out of university in the United Kingdom</t>
  </si>
  <si>
    <t>(2022) Journal of Applied Sport Psychology, 34 (4), pp. 803 - 824, Cited 4 times.</t>
  </si>
  <si>
    <t>DOI: 10.1080/10413200.2021.1884918</t>
  </si>
  <si>
    <t>https://www.scopus.com/inward/record.uri?eid=2-s2.0-85101616710&amp;doi=10.1080%2f10413200.2021.1884918&amp;partnerID=40&amp;md5=6a050f949caf8fb673111cb4c34a79ad</t>
  </si>
  <si>
    <t>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t>
  </si>
  <si>
    <t>Lowe K., Ehrenfeucht R.</t>
  </si>
  <si>
    <t>AUTHOR FULL NAMES: Lowe, Kate (55608913800); Ehrenfeucht, Renia (15724931600)</t>
  </si>
  <si>
    <t>55608913800; 15724931600</t>
  </si>
  <si>
    <t>Derailed Values: Planning Education, External Funding, and Environmental Justice in New Orleans Rail Planning</t>
  </si>
  <si>
    <t>(2018) Journal of Planning Education and Research, 38 (4), pp. 477 - 489, Cited 4 times.</t>
  </si>
  <si>
    <t>DOI: 10.1177/0739456X17712810</t>
  </si>
  <si>
    <t>https://www.scopus.com/inward/record.uri?eid=2-s2.0-85055956380&amp;doi=10.1177%2f0739456X17712810&amp;partnerID=40&amp;md5=c963824b22876b8e4aa2f265b8270822</t>
  </si>
  <si>
    <t>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t>
  </si>
  <si>
    <t>Tetřevová L., Sabolová V.</t>
  </si>
  <si>
    <t>AUTHOR FULL NAMES: Tetřevová, Liběna (6506079705); Sabolová, Veronika (57208539998)</t>
  </si>
  <si>
    <t>6506079705; 57208539998</t>
  </si>
  <si>
    <t>University stakeholder management</t>
  </si>
  <si>
    <t>(2010) International Conference on Engineering Education and International Conference on Education and Educational Technologies - Proceedings, pp. 141 - 145, Cited 4 times.</t>
  </si>
  <si>
    <t>https://www.scopus.com/inward/record.uri?eid=2-s2.0-79958734837&amp;partnerID=40&amp;md5=1a53d3a414d3660333bdf0599445ccfa</t>
  </si>
  <si>
    <t>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t>
  </si>
  <si>
    <t>Kabir M.R.</t>
  </si>
  <si>
    <t>AUTHOR FULL NAMES: Kabir, Mohammad Rokibul (57209295303)</t>
  </si>
  <si>
    <t>Impact of faculty and student readiness on virtual learning adoption amid Covid-19 [Impacto de la Preparación de Profesores y Estudiantes en la Adopción del Aprendizaje Virtual en Medio de Covid-19]</t>
  </si>
  <si>
    <t>(2020) Revista Internacional de Educacion para la Justicia Social, 9 (3), pp. 387 - 414, Cited 5 times.</t>
  </si>
  <si>
    <t>DOI: 10.15366/RIEJS2020.9.3.021</t>
  </si>
  <si>
    <t>https://www.scopus.com/inward/record.uri?eid=2-s2.0-85099118783&amp;doi=10.15366%2fRIEJS2020.9.3.021&amp;partnerID=40&amp;md5=c4e8610fd7638ffe075d1bf7e8f2d9de</t>
  </si>
  <si>
    <t>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t>
  </si>
  <si>
    <t>Verhoef L., Graamans L., Gioutsos D., van Wijk A., Geraedts J., Hellinga C.</t>
  </si>
  <si>
    <t>AUTHOR FULL NAMES: Verhoef, Leendert (7003309870); Graamans, Luuk (57193220795); Gioutsos, Dean (57202391062); van Wijk, Ad (7005805666); Geraedts, Jo (55210693700); Hellinga, Chris (6701781698)</t>
  </si>
  <si>
    <t>7003309870; 57193220795; 57202391062; 7005805666; 55210693700; 6701781698</t>
  </si>
  <si>
    <t>Showhow: A flexible, structured approach to commit university stakeholders to sustainable development</t>
  </si>
  <si>
    <t>(2017) World Sustainability Series, pp. 491 - 508, Cited 6 times.</t>
  </si>
  <si>
    <t>DOI: 10.1007/978-3-319-47877-7_33</t>
  </si>
  <si>
    <t>https://www.scopus.com/inward/record.uri?eid=2-s2.0-85057237328&amp;doi=10.1007%2f978-3-319-47877-7_33&amp;partnerID=40&amp;md5=8e38f023254096d402d790f390210bfb</t>
  </si>
  <si>
    <t>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t>
  </si>
  <si>
    <t>Schüller D., Chlebovský V., Doubravský K., Chalupský V.</t>
  </si>
  <si>
    <t>AUTHOR FULL NAMES: Schüller, David (55797730600); Chlebovský, Vít (56488037800); Doubravský, Karel (57202077435); Chalupský, Vladimír (56487978300)</t>
  </si>
  <si>
    <t>55797730600; 56488037800; 57202077435; 56487978300</t>
  </si>
  <si>
    <t>The conceptual scheme for managing university stakeholders' satisfaction</t>
  </si>
  <si>
    <t>(2014) Acta Universitatis Agriculturae et Silviculturae Mendelianae Brunensis, 62 (4), pp. 719 - 727, Cited 4 times.</t>
  </si>
  <si>
    <t>DOI: 10.11118/actaun201462040719</t>
  </si>
  <si>
    <t>https://www.scopus.com/inward/record.uri?eid=2-s2.0-84927647727&amp;doi=10.11118%2factaun201462040719&amp;partnerID=40&amp;md5=8af5ada9a5f8cf33e127f8b485c00b35</t>
  </si>
  <si>
    <t>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t>
  </si>
  <si>
    <t>Addas A., Maghrabi A.</t>
  </si>
  <si>
    <t>AUTHOR FULL NAMES: Addas, Abdullah (57200695809); Maghrabi, Ahmad (6603394002)</t>
  </si>
  <si>
    <t>57200695809; 6603394002</t>
  </si>
  <si>
    <t>Social evaluation of public open space services and their impact on well-being: A micro-scale assessment from a Coastal University</t>
  </si>
  <si>
    <t>(2021) Sustainability (Switzerland), 13 (8), art. no. 4372, Cited 4 times.</t>
  </si>
  <si>
    <t>DOI: 10.3390/su13084372</t>
  </si>
  <si>
    <t>https://www.scopus.com/inward/record.uri?eid=2-s2.0-85104701863&amp;doi=10.3390%2fsu13084372&amp;partnerID=40&amp;md5=e25633497e91a1dacbc1ff4dfebd8e5b</t>
  </si>
  <si>
    <t>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t>
  </si>
  <si>
    <t>Cook E.J.</t>
  </si>
  <si>
    <t>AUTHOR FULL NAMES: Cook, Elizabeth J. (57224999542)</t>
  </si>
  <si>
    <t>Evaluation of work-integrated learning: A realist synthesis and toolkit to enhance university evaluative practices</t>
  </si>
  <si>
    <t>(2021) International Journal of Work-Integrated Learning, 22 (3), pp. 213 - 239, Cited 4 times.</t>
  </si>
  <si>
    <t>https://www.scopus.com/inward/record.uri?eid=2-s2.0-85116000236&amp;partnerID=40&amp;md5=a7cf3866254bda62b689a044cb79694c</t>
  </si>
  <si>
    <t>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t>
  </si>
  <si>
    <t>Nguyen T.D., Shirahada K., Kosaka M.</t>
  </si>
  <si>
    <t>AUTHOR FULL NAMES: Nguyen, Thuy Dung (57212284550); Shirahada, Kunio (14625659400); Kosaka, Michitaka (36442725700)</t>
  </si>
  <si>
    <t>57212284550; 14625659400; 36442725700</t>
  </si>
  <si>
    <t>A consideration on university branding based on SDL (Service Dominant Logic): The lens of stakeholders' value co-creation</t>
  </si>
  <si>
    <t>(2012) 2012 9th International Conference on Service Systems and Service Management - Proceedings of ICSSSM'12, art. no. 6252346, pp. 779 - 784, Cited 5 times.</t>
  </si>
  <si>
    <t>DOI: 10.1109/ICSSSM.2012.6252346</t>
  </si>
  <si>
    <t>https://www.scopus.com/inward/record.uri?eid=2-s2.0-84866726890&amp;doi=10.1109%2fICSSSM.2012.6252346&amp;partnerID=40&amp;md5=18f06c10dd6eb985e9c460c21dce78da</t>
  </si>
  <si>
    <t>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t>
  </si>
  <si>
    <t>Parsons L.M., Reitenga A.L.</t>
  </si>
  <si>
    <t>AUTHOR FULL NAMES: Parsons, Linda M. (12804596400); Reitenga, Austin L. (6506547079)</t>
  </si>
  <si>
    <t>12804596400; 6506547079</t>
  </si>
  <si>
    <t>College and university president pay and future performance</t>
  </si>
  <si>
    <t>(2014) Accounting Horizons, 28 (1), pp. 125 - 142, Cited 6 times.</t>
  </si>
  <si>
    <t>DOI: 10.2308/acch-50660</t>
  </si>
  <si>
    <t>https://www.scopus.com/inward/record.uri?eid=2-s2.0-84896912261&amp;doi=10.2308%2facch-50660&amp;partnerID=40&amp;md5=c33ece0e4eb86c32639c8de4b16970ad</t>
  </si>
  <si>
    <t>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t>
  </si>
  <si>
    <t>Schmitt C.T., Palm S.</t>
  </si>
  <si>
    <t>AUTHOR FULL NAMES: Schmitt, Claudia T. (57210792611); Palm, Sophie (57210801122)</t>
  </si>
  <si>
    <t>57210792611; 57210801122</t>
  </si>
  <si>
    <t>Sustainability at German Universities: The University of Hamburg as a Case Study for Sustainability-Oriented Organizational Development</t>
  </si>
  <si>
    <t>(2018) World Sustainability Series, pp. 629 - 645, Cited 6 times.</t>
  </si>
  <si>
    <t>DOI: 10.1007/978-3-319-63007-6_39</t>
  </si>
  <si>
    <t>https://www.scopus.com/inward/record.uri?eid=2-s2.0-85058700975&amp;doi=10.1007%2f978-3-319-63007-6_39&amp;partnerID=40&amp;md5=bbdf5e61adbe251c3a39f13112f1d0de</t>
  </si>
  <si>
    <t>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t>
  </si>
  <si>
    <t>Izaguirre E.R., Montiel D.O.</t>
  </si>
  <si>
    <t>AUTHOR FULL NAMES: Izaguirre, Eliza Ruiz (54917551400); Montiel, David Oseguera (55699996700)</t>
  </si>
  <si>
    <t>54917551400; 55699996700</t>
  </si>
  <si>
    <t>Roaming the Campus: University Stakeholders’ Perceptions of, and Interactions with, Campus Cats and Dogs</t>
  </si>
  <si>
    <t>(2021) Anthrozoos, 34 (3), pp. 423 - 439, Cited 3 times.</t>
  </si>
  <si>
    <t>DOI: 10.1080/08927936.2021.1898213</t>
  </si>
  <si>
    <t>https://www.scopus.com/inward/record.uri?eid=2-s2.0-85104744805&amp;doi=10.1080%2f08927936.2021.1898213&amp;partnerID=40&amp;md5=f3b65f6e553d329fc592d9bc7f0d4d7c</t>
  </si>
  <si>
    <t>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t>
  </si>
  <si>
    <t>Governance of National Research University in Southeast Asia: the case of Chiang Mai University in Thailand</t>
  </si>
  <si>
    <t>(2018) Studies in Higher Education, 43 (7), pp. 1268 - 1278, Cited 4 times.</t>
  </si>
  <si>
    <t>DOI: 10.1080/03075079.2016.1250072</t>
  </si>
  <si>
    <t>https://www.scopus.com/inward/record.uri?eid=2-s2.0-84994157756&amp;doi=10.1080%2f03075079.2016.1250072&amp;partnerID=40&amp;md5=ba37c0ff3313a0d944b027507036a3bc</t>
  </si>
  <si>
    <t>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t>
  </si>
  <si>
    <t>Miquelajauregui Y., Bojórquez-Tapia L.A., Eakin H., Gómez-Priego P., Pedroza-Páez D.</t>
  </si>
  <si>
    <t>AUTHOR FULL NAMES: Miquelajauregui, Yosune (35729141200); Bojórquez-Tapia, Luis A. (6603954072); Eakin, Hallie (9132756500); Gómez-Priego, Paola (8142859100); Pedroza-Páez, Daniela (57223052887)</t>
  </si>
  <si>
    <t>35729141200; 6603954072; 9132756500; 8142859100; 57223052887</t>
  </si>
  <si>
    <t>Challenges and opportunities for universities in building adaptive capacities for sustainability: lessons from Mexico, Central America and the Caribbean</t>
  </si>
  <si>
    <t>(2022) Climate Policy, 22 (5), pp. 637 - 651, Cited 4 times.</t>
  </si>
  <si>
    <t>DOI: 10.1080/14693062.2021.1985422</t>
  </si>
  <si>
    <t>https://www.scopus.com/inward/record.uri?eid=2-s2.0-85117363440&amp;doi=10.1080%2f14693062.2021.1985422&amp;partnerID=40&amp;md5=42a885dc3bee1f403b78088985ddef97</t>
  </si>
  <si>
    <t>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t>
  </si>
  <si>
    <t>Quillinan B., McEvoy E., MacPhail A., Dempsey C.</t>
  </si>
  <si>
    <t>AUTHOR FULL NAMES: Quillinan, Bernie (35362671000); McEvoy, Eileen (56446861400); MacPhail, Ann (7005530543); Dempsey, Ciara (57200694031)</t>
  </si>
  <si>
    <t>35362671000; 56446861400; 7005530543; 57200694031</t>
  </si>
  <si>
    <t>Lessons learned from a community engagement initiative within Irish higher education</t>
  </si>
  <si>
    <t>(2018) Irish Educational Studies, 37 (1), pp. 113 - 126, Cited 4 times.</t>
  </si>
  <si>
    <t>DOI: 10.1080/03323315.2018.1438913</t>
  </si>
  <si>
    <t>https://www.scopus.com/inward/record.uri?eid=2-s2.0-85042221603&amp;doi=10.1080%2f03323315.2018.1438913&amp;partnerID=40&amp;md5=24f448d01c42fe29baad12977fb4d8e6</t>
  </si>
  <si>
    <t>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t>
  </si>
  <si>
    <t>Almudallal A.W., Muktar S.N., Bakri N.</t>
  </si>
  <si>
    <t>AUTHOR FULL NAMES: Almudallal, Abdullah Waleed (57189390177); Muktar, Syaharizatul Noorizwan (57189375044); Bakri, Norhani (35766444600)</t>
  </si>
  <si>
    <t>57189390177; 57189375044; 35766444600</t>
  </si>
  <si>
    <t>Knowledge management in the Palestinian higher education: A research agenda</t>
  </si>
  <si>
    <t>(2016) International Review of Management and Marketing, 6 (4), pp. 91 - 100, Cited 4 times.</t>
  </si>
  <si>
    <t>https://www.scopus.com/inward/record.uri?eid=2-s2.0-84970006287&amp;partnerID=40&amp;md5=b9334c7494888d8fe87bf76407555182</t>
  </si>
  <si>
    <t>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t>
  </si>
  <si>
    <t>Alshurafat H., Al-Msiedeen J.M., Al Shbail M.O., Ananzeh H., Alshbiel S., Jaradat Z.</t>
  </si>
  <si>
    <t>AUTHOR FULL NAMES: Alshurafat, Hashem (57214751576); Al-Msiedeen, Jebreel Mohammad (57221495923); Al Shbail, Mohannad Obeid (57942147500); Ananzeh, Husam (57222744923); Alshbiel, Seif (37114238600); Jaradat, Zaid (57710550900)</t>
  </si>
  <si>
    <t>57214751576; 57221495923; 57942147500; 57222744923; 37114238600; 57710550900</t>
  </si>
  <si>
    <t>Forensic Accounting Education Within the Australian Universities</t>
  </si>
  <si>
    <t>(2023) Lecture Notes in Networks and Systems, 495 LNNS, pp. 679 - 690, Cited 3 times.</t>
  </si>
  <si>
    <t>DOI: 10.1007/978-3-031-08954-1_58</t>
  </si>
  <si>
    <t>https://www.scopus.com/inward/record.uri?eid=2-s2.0-85135004386&amp;doi=10.1007%2f978-3-031-08954-1_58&amp;partnerID=40&amp;md5=df63c8dcb6de3277943e5aea0c9feff6</t>
  </si>
  <si>
    <t>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t>
  </si>
  <si>
    <t>Nouman N., Umer A.</t>
  </si>
  <si>
    <t>AUTHOR FULL NAMES: Nouman, Nazish (57209369831); Umer, Ahmer (50862064700)</t>
  </si>
  <si>
    <t>57209369831; 50862064700</t>
  </si>
  <si>
    <t>Web Navigation and Usability Analysis of Educational Websites in Pakistan</t>
  </si>
  <si>
    <t>(2019) Proceedings - 2019 7th International Conference on Digital Information Processing and Communications, ICDIPC 2019, art. no. 8723704, pp. 57 - 62, Cited 4 times.</t>
  </si>
  <si>
    <t>DOI: 10.1109/ICDIPC.2019.8723704</t>
  </si>
  <si>
    <t>https://www.scopus.com/inward/record.uri?eid=2-s2.0-85067551193&amp;doi=10.1109%2fICDIPC.2019.8723704&amp;partnerID=40&amp;md5=5fae83031d6677b682d764a230055ba2</t>
  </si>
  <si>
    <t>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t>
  </si>
  <si>
    <t>Osman O., Mey S.S.C., Ibrahim K., Hassan H.A., Ghazali M., Koshy K.C.</t>
  </si>
  <si>
    <t>AUTHOR FULL NAMES: Osman, Omar (35119434500); Mey, Susie See Ching (57210804777); Ibrahim, Kamarulazizi (55566085700); Hassan, Haslan Abu (57190934855); Ghazali, Munirah (36760808600); Koshy, Kanayathu Chacko (8270214500)</t>
  </si>
  <si>
    <t>35119434500; 57210804777; 55566085700; 57190934855; 36760808600; 8270214500</t>
  </si>
  <si>
    <t>The role of solution-oriented knowledge transfer programme and networking in charting a new course in university-stakeholder engagement</t>
  </si>
  <si>
    <t>(2016) World Sustainability Series, pp. 243 - 262, Cited 3 times.</t>
  </si>
  <si>
    <t>DOI: 10.1007/978-3-319-26734-0_16</t>
  </si>
  <si>
    <t>https://www.scopus.com/inward/record.uri?eid=2-s2.0-85071487709&amp;doi=10.1007%2f978-3-319-26734-0_16&amp;partnerID=40&amp;md5=5c91038fe2f2b1056612d0ea86de4401</t>
  </si>
  <si>
    <t>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t>
  </si>
  <si>
    <t>Siddiki S., Goel S.</t>
  </si>
  <si>
    <t>AUTHOR FULL NAMES: Siddiki, Saba (37007150800); Goel, Shilpi (56589502600)</t>
  </si>
  <si>
    <t>37007150800; 56589502600</t>
  </si>
  <si>
    <t>A stakeholder analysis of U.S. marine aquaculture partnerships</t>
  </si>
  <si>
    <t>(2015) Marine Policy, 57, pp. 93 - 102, Cited 5 times.</t>
  </si>
  <si>
    <t>DOI: 10.1016/j.marpol.2015.03.006</t>
  </si>
  <si>
    <t>https://www.scopus.com/inward/record.uri?eid=2-s2.0-84927538946&amp;doi=10.1016%2fj.marpol.2015.03.006&amp;partnerID=40&amp;md5=9574f4900f077aab94b20b60ea97576e</t>
  </si>
  <si>
    <t>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t>
  </si>
  <si>
    <t>Moreno-Carmona C., Feria-Domínguez J.M., Merinero-Rodríguez R.</t>
  </si>
  <si>
    <t>AUTHOR FULL NAMES: Moreno-Carmona, Cristina (57219805113); Feria-Domínguez, José Manuel (54683905800); Merinero-Rodríguez, Rafael (57579399900)</t>
  </si>
  <si>
    <t>57219805113; 54683905800; 57579399900</t>
  </si>
  <si>
    <t>ARE UNIVERSITY MANAGEMENT TEAMS STRATEGIC STAKEHOLDERS WITHIN HIGHER EDUCATION INSTITUTIONS? A CLINICAL STUDY</t>
  </si>
  <si>
    <t>(2022) Economics and Sociology, 15 (1), pp. 141 - 159, Cited 3 times.</t>
  </si>
  <si>
    <t>DOI: 10.14254/2071-789X.2022/15-1/9</t>
  </si>
  <si>
    <t>https://www.scopus.com/inward/record.uri?eid=2-s2.0-85128364544&amp;doi=10.14254%2f2071-789X.2022%2f15-1%2f9&amp;partnerID=40&amp;md5=370b2d90a986bc505a91144cd43f65d3</t>
  </si>
  <si>
    <t>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t>
  </si>
  <si>
    <t>Buwule R.S., Ponelis S.R.</t>
  </si>
  <si>
    <t>AUTHOR FULL NAMES: Buwule, Robert S. (57105535900); Ponelis, Shana R. (15521491300)</t>
  </si>
  <si>
    <t>57105535900; 15521491300</t>
  </si>
  <si>
    <t>Perspectives on university library automation and national development in Uganda</t>
  </si>
  <si>
    <t>(2017) IFLA Journal, 43 (3), pp. 256 - 265, Cited 6 times.</t>
  </si>
  <si>
    <t>DOI: 10.1177/0340035217710539</t>
  </si>
  <si>
    <t>https://www.scopus.com/inward/record.uri?eid=2-s2.0-85028988409&amp;doi=10.1177%2f0340035217710539&amp;partnerID=40&amp;md5=8641b3513b800d44254b04d37891c40b</t>
  </si>
  <si>
    <t>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t>
  </si>
  <si>
    <t>Darabi F., Saunders M.N.K., Clark M.</t>
  </si>
  <si>
    <t>AUTHOR FULL NAMES: Darabi, Fariba (55246896700); Saunders, Mark N.K. (7201859502); Clark, Murray (7404528251)</t>
  </si>
  <si>
    <t>55246896700; 7201859502; 7404528251</t>
  </si>
  <si>
    <t>Trust initiation and development in SME-university collaborations: implications for enabling engaged scholarship</t>
  </si>
  <si>
    <t>(2020) European Journal of Training and Development, 45 (4-5), pp. 320 - 345, Cited 3 times.</t>
  </si>
  <si>
    <t>DOI: 10.1108/EJTD-04-2020-0068</t>
  </si>
  <si>
    <t>https://www.scopus.com/inward/record.uri?eid=2-s2.0-85094100037&amp;doi=10.1108%2fEJTD-04-2020-0068&amp;partnerID=40&amp;md5=251c2a3f106e182588cdb1b99b14ce6a</t>
  </si>
  <si>
    <t>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t>
  </si>
  <si>
    <t>Hailat K.Q., Alshreef A.A., Azzam I.A., Darabseh F.</t>
  </si>
  <si>
    <t>AUTHOR FULL NAMES: Hailat, Khaled Qassem (57204944326); Alshreef, Amal Abdelhadi (57208341935); Azzam, Islam A. (8246773500); Darabseh, Fakhrieh (57056482500)</t>
  </si>
  <si>
    <t>57204944326; 57208341935; 8246773500; 57056482500</t>
  </si>
  <si>
    <t>Stakeholder approach and the impact of brand image within higher education in the Middle East: Student and staff perspective</t>
  </si>
  <si>
    <t>(2021) Journal of Public Affairs, 21 (1), art. no. e1941, Cited 3 times.</t>
  </si>
  <si>
    <t>DOI: 10.1002/pa.1941</t>
  </si>
  <si>
    <t>https://www.scopus.com/inward/record.uri?eid=2-s2.0-85064565415&amp;doi=10.1002%2fpa.1941&amp;partnerID=40&amp;md5=54eec381f95ab603da5ab9e3d4c53e45</t>
  </si>
  <si>
    <t>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t>
  </si>
  <si>
    <t>Urrutia M.L., White S., White S.</t>
  </si>
  <si>
    <t>AUTHOR FULL NAMES: Urrutia, Manuel León (57188312600); White, Steve (56895488600); White, Su (10738888600)</t>
  </si>
  <si>
    <t>57188312600; 56895488600; 10738888600</t>
  </si>
  <si>
    <t>MOOCs in higher education magazines: A content analysis of internal stakeholder perspectives</t>
  </si>
  <si>
    <t>(2016) Communications in Computer and Information Science, 583, pp. 395 - 405, Cited 5 times.</t>
  </si>
  <si>
    <t>DOI: 10.1007/978-3-319-29585-5_23</t>
  </si>
  <si>
    <t>https://www.scopus.com/inward/record.uri?eid=2-s2.0-84959233321&amp;doi=10.1007%2f978-3-319-29585-5_23&amp;partnerID=40&amp;md5=faf44d934b845507a3e376311d462621</t>
  </si>
  <si>
    <t>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t>
  </si>
  <si>
    <t>Hamza C.A., Robinson K., Hasking P.A., Heath N.L., Lewis S.P., Lloyd-Richardson E., Whitlock J., Wilson M.S.</t>
  </si>
  <si>
    <t>AUTHOR FULL NAMES: Hamza, Chloe A. (36144204100); Robinson, Kealagh (57195641402); Hasking, Penny A. (55924025500); Heath, Nancy L. (6602184000); Lewis, Stephen P. (14822363500); Lloyd-Richardson, Elizabeth (6506062576); Whitlock, Janis (57203031177); Wilson, Marc S. (7408664973)</t>
  </si>
  <si>
    <t>36144204100; 57195641402; 55924025500; 6602184000; 14822363500; 6506062576; 57203031177; 7408664973</t>
  </si>
  <si>
    <t>Educational stakeholders’ attitudes and knowledge about nonsuicidalself-injury among university students: A cross-national study</t>
  </si>
  <si>
    <t>(2023) Journal of American College Health, 71 (7), pp. 2140 - 2150, Cited 3 times.</t>
  </si>
  <si>
    <t>DOI: 10.1080/07448481.2021.1961782</t>
  </si>
  <si>
    <t>https://www.scopus.com/inward/record.uri?eid=2-s2.0-85112143376&amp;doi=10.1080%2f07448481.2021.1961782&amp;partnerID=40&amp;md5=5f626ae24447ed636c81f2c39dc50e31</t>
  </si>
  <si>
    <t>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t>
  </si>
  <si>
    <t>Lukose J., Mammen K.J.</t>
  </si>
  <si>
    <t>AUTHOR FULL NAMES: Lukose, Jose (57210208307); Mammen, Kuttickattu John (44461673200)</t>
  </si>
  <si>
    <t>57210208307; 44461673200</t>
  </si>
  <si>
    <t>Enhancing academic achievement in an introductory computer programming course through the implementation of guided inquiry-based learning and teaching</t>
  </si>
  <si>
    <t>(2018) Asia-Pacific Forum on Science Learning and Teaching, 19 (2), art. no. 16, Cited 1 times.</t>
  </si>
  <si>
    <t>https://www.scopus.com/inward/record.uri?eid=2-s2.0-85075780830&amp;partnerID=40&amp;md5=0a8c8cf1faa7cc2a6196e67b3fff9100</t>
  </si>
  <si>
    <t>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t>
  </si>
  <si>
    <t>Munguia N., Perkins K.M., Rodriguez A.R., Eredias C.A., Velazquez L.</t>
  </si>
  <si>
    <t>AUTHOR FULL NAMES: Munguia, Nora (56000754500); Perkins, Krystal M. (57190019955); Rodriguez, America Romero (57219387131); Eredias, Carlos Anaya (58312845300); Velazquez, Luis (57210910238)</t>
  </si>
  <si>
    <t>56000754500; 57190019955; 57219387131; 58312845300; 57210910238</t>
  </si>
  <si>
    <t>Beliefs and Concerns About Global Warming Among Higher Education Students</t>
  </si>
  <si>
    <t>(2021) Handbook of Climate Change Management: Research, Leadership, Transformation, 5, pp. 3633 - 3654, Cited 1 times.</t>
  </si>
  <si>
    <t>DOI: 10.1007/978-3-030-57281-5_271</t>
  </si>
  <si>
    <t>https://www.scopus.com/inward/record.uri?eid=2-s2.0-85127340435&amp;doi=10.1007%2f978-3-030-57281-5_271&amp;partnerID=40&amp;md5=96d70d658ab80584575a9b469287e280</t>
  </si>
  <si>
    <t>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t>
  </si>
  <si>
    <t>Pantoja M.A., Rodríguez M.P., Carrión A.</t>
  </si>
  <si>
    <t>AUTHOR FULL NAMES: Pantoja, Martín A. (56712514300); Rodríguez, María del P. (56693471200); Carrión, Andrés (15847747900)</t>
  </si>
  <si>
    <t>56712514300; 56693471200; 15847747900</t>
  </si>
  <si>
    <t>Design of a questionnaire to assess university stakeholders attributes from a participative leadership approach [Diseño de un cuestionario para valorar los atributos de grupos de interés universitarios desde un enfoque de liderazgo participativo]</t>
  </si>
  <si>
    <t>(2015) Formacion Universitaria, 8 (4), pp. 33 - 44, Cited 2 times.</t>
  </si>
  <si>
    <t>DOI: 10.4067/S0718-50062015000400005</t>
  </si>
  <si>
    <t>https://www.scopus.com/inward/record.uri?eid=2-s2.0-84936119728&amp;doi=10.4067%2fS0718-50062015000400005&amp;partnerID=40&amp;md5=5aedff9e4d0b4c29c64f55e3326e8cfa</t>
  </si>
  <si>
    <t>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t>
  </si>
  <si>
    <t>Demirel B., Bicakcioglu N., Duman S., Madran C., Arbak Y., Sumer B., Ozkul S., Baran T., Gul G.O., Fistikoglu O., Gul A., Aksoy A.O., Doga M., Barbaros F.</t>
  </si>
  <si>
    <t>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t>
  </si>
  <si>
    <t>55490158300; 57211555089; 57194345993; 6505618215; 6508380711; 57210146212; 6505893941; 9840759300; 35362345600; 8840536700; 57061976900; 54407906100; 26667628500; 23979434000</t>
  </si>
  <si>
    <t>Understanding and perceptions of climate change: A perspective of university stakeholders</t>
  </si>
  <si>
    <t>(2019) International Journal of Global Warming, 18 (3-4), pp. 385 - 400, Cited 2 times.</t>
  </si>
  <si>
    <t>DOI: 10.1504/IJGW.2019.101095</t>
  </si>
  <si>
    <t>https://www.scopus.com/inward/record.uri?eid=2-s2.0-85069650812&amp;doi=10.1504%2fIJGW.2019.101095&amp;partnerID=40&amp;md5=e9a2a8fe4118f2e830dffb0052c3f1c8</t>
  </si>
  <si>
    <t>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t>
  </si>
  <si>
    <t>Rayner G., Papakonstantinou T.</t>
  </si>
  <si>
    <t>AUTHOR FULL NAMES: Rayner, Gerry (55657570100); Papakonstantinou, Theo (6507351797)</t>
  </si>
  <si>
    <t>55657570100; 6507351797</t>
  </si>
  <si>
    <t>The Variables that Predict Science Undergraduates’ Timely Degree Completion: a Conceptual Model</t>
  </si>
  <si>
    <t>(2023) Research in Science Education, 53 (3), pp. 463 - 476, Cited 1 times.</t>
  </si>
  <si>
    <t>DOI: 10.1007/s11165-022-10064-8</t>
  </si>
  <si>
    <t>https://www.scopus.com/inward/record.uri?eid=2-s2.0-85134653008&amp;doi=10.1007%2fs11165-022-10064-8&amp;partnerID=40&amp;md5=998c72740fd449ffb9aec907fd70fff4</t>
  </si>
  <si>
    <t>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t>
  </si>
  <si>
    <t>Pan F., Liu L., Wang Z.</t>
  </si>
  <si>
    <t>AUTHOR FULL NAMES: Pan, Feng (58017769700); Liu, Liu (57219806039); Wang, Zhen (58017550200)</t>
  </si>
  <si>
    <t>58017769700; 57219806039; 58017550200</t>
  </si>
  <si>
    <t>The Chinese University stakeholder satisfaction survey: Developing a customer-centered self-assessment tool for higher education quality management</t>
  </si>
  <si>
    <t>(2022) Frontiers in Psychology, 13, art. no. 1043417, Cited 1 times.</t>
  </si>
  <si>
    <t>DOI: 10.3389/fpsyg.2022.1043417</t>
  </si>
  <si>
    <t>https://www.scopus.com/inward/record.uri?eid=2-s2.0-85144039717&amp;doi=10.3389%2ffpsyg.2022.1043417&amp;partnerID=40&amp;md5=e62f0aae6aa38beabd23ecdf5f8ee349</t>
  </si>
  <si>
    <t>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t>
  </si>
  <si>
    <t>Kozar O., Lum J.F.</t>
  </si>
  <si>
    <t>AUTHOR FULL NAMES: Kozar, Olga (55488870600); Lum, Juliet F. (56432461000)</t>
  </si>
  <si>
    <t>55488870600; 56432461000</t>
  </si>
  <si>
    <t>‘They want more of everything’: what university middle managers’ attitudes reveal about support for off-campus doctoral students</t>
  </si>
  <si>
    <t>(2017) Higher Education Research and Development, 36 (7), pp. 1448 - 1462, Cited 2 times.</t>
  </si>
  <si>
    <t>DOI: 10.1080/07294360.2017.1325846</t>
  </si>
  <si>
    <t>https://www.scopus.com/inward/record.uri?eid=2-s2.0-85019188962&amp;doi=10.1080%2f07294360.2017.1325846&amp;partnerID=40&amp;md5=8abccf2c4d51ad712de6fe41c49a5b84</t>
  </si>
  <si>
    <t>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t>
  </si>
  <si>
    <t>Olaleye S., Ukpabi D., Mogaji E.</t>
  </si>
  <si>
    <t>AUTHOR FULL NAMES: Olaleye, Sunday (57200150314); Ukpabi, Dandison (57192807174); Mogaji, Emmanuel (56823605700)</t>
  </si>
  <si>
    <t>57200150314; 57192807174; 56823605700</t>
  </si>
  <si>
    <t>Social media for universities’ strategic communication: How nigerian universities use facebook</t>
  </si>
  <si>
    <t>(2020) Strategic Marketing of Higher Education in Africa, pp. 116 - 135, Cited 2 times.</t>
  </si>
  <si>
    <t>DOI: 10.4324/9780429320934-9</t>
  </si>
  <si>
    <t>https://www.scopus.com/inward/record.uri?eid=2-s2.0-85089051097&amp;doi=10.4324%2f9780429320934-9&amp;partnerID=40&amp;md5=53be227f11319a9fdc30959c6f50c46d</t>
  </si>
  <si>
    <t>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t>
  </si>
  <si>
    <t>Jones D.R.</t>
  </si>
  <si>
    <t>AUTHOR FULL NAMES: Jones, David R. (55337847800)</t>
  </si>
  <si>
    <t>University sustainability league tables: Institutionalising 'nature deficit disorder'?</t>
  </si>
  <si>
    <t>(2007) Greener Management International, (57), pp. 105 - 131, Cited 2 times.</t>
  </si>
  <si>
    <t>https://www.scopus.com/inward/record.uri?eid=2-s2.0-84862574231&amp;partnerID=40&amp;md5=39f9b62beaacd8af148c8750482dd862</t>
  </si>
  <si>
    <t>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t>
  </si>
  <si>
    <t>Latham B.</t>
  </si>
  <si>
    <t>AUTHOR FULL NAMES: Latham, Bethany (35077098600)</t>
  </si>
  <si>
    <t>A perspective on collaborative partnerships to expand campus buy-in for digital collections</t>
  </si>
  <si>
    <t>(2022) Digital Library Perspectives, 38 (4), pp. 521 - 531, Cited 2 times.</t>
  </si>
  <si>
    <t>DOI: 10.1108/DLP-05-2021-0038</t>
  </si>
  <si>
    <t>https://www.scopus.com/inward/record.uri?eid=2-s2.0-85127456290&amp;doi=10.1108%2fDLP-05-2021-0038&amp;partnerID=40&amp;md5=015ebf0b2c4fdcb5b5f102323ecc0709</t>
  </si>
  <si>
    <t>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t>
  </si>
  <si>
    <t>Cieciora M., Pietrzak P., Gago P.</t>
  </si>
  <si>
    <t>AUTHOR FULL NAMES: Cieciora, Małgorzata (57211070816); Pietrzak, Piotr (57225452261); Gago, Piotr (57215011767)</t>
  </si>
  <si>
    <t>57211070816; 57225452261; 57215011767</t>
  </si>
  <si>
    <t>University graduates' skills-and-employability evaluation in Poland - A case study of a faculty of management in Warsaw</t>
  </si>
  <si>
    <t>(2021) International Journal of Innovation and Learning, 30 (1), pp. 1 - 18, Cited 1 times.</t>
  </si>
  <si>
    <t>DOI: 10.1504/IJIL.2021.116565</t>
  </si>
  <si>
    <t>https://www.scopus.com/inward/record.uri?eid=2-s2.0-85111582581&amp;doi=10.1504%2fIJIL.2021.116565&amp;partnerID=40&amp;md5=f5f3951644e1e92f2198b297eeaabac8</t>
  </si>
  <si>
    <t>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t>
  </si>
  <si>
    <t>Shan Y.G., Zhang J., Alam M., Hancock P.</t>
  </si>
  <si>
    <t>AUTHOR FULL NAMES: Shan, Yuan George (44462005800); Zhang, Junru (57203939892); Alam, Manzurul (56286227700); Hancock, Phil (57213948872)</t>
  </si>
  <si>
    <t>44462005800; 57203939892; 56286227700; 57213948872</t>
  </si>
  <si>
    <t>Does sustainability reporting promote university ranking? Australian and New Zealand evidence</t>
  </si>
  <si>
    <t>(2022) Meditari Accountancy Research, 30 (6), pp. 1393 - 1418, Cited 2 times.</t>
  </si>
  <si>
    <t>DOI: 10.1108/MEDAR-11-2020-1060</t>
  </si>
  <si>
    <t>https://www.scopus.com/inward/record.uri?eid=2-s2.0-85114451559&amp;doi=10.1108%2fMEDAR-11-2020-1060&amp;partnerID=40&amp;md5=175adca4a71dbf454c88260a5e3f425b</t>
  </si>
  <si>
    <t>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t>
  </si>
  <si>
    <t>Harlow A.N., Buswell N.T., Lo S.M., Sato B.K.</t>
  </si>
  <si>
    <t>AUTHOR FULL NAMES: Harlow, Ashley N. (57208756233); Buswell, Natascha T. (57219849163); Lo, Stanley M. (57192137927); Sato, Brian K. (56435698800)</t>
  </si>
  <si>
    <t>57208756233; 57219849163; 57192137927; 56435698800</t>
  </si>
  <si>
    <t>Stakeholder perspectives on hiring teaching-focused faculty at research-intensive universities</t>
  </si>
  <si>
    <t>(2022) International Journal of STEM Education, 9 (1), art. no. 54, Cited 2 times.</t>
  </si>
  <si>
    <t>DOI: 10.1186/s40594-022-00370-y</t>
  </si>
  <si>
    <t>https://www.scopus.com/inward/record.uri?eid=2-s2.0-85135722819&amp;doi=10.1186%2fs40594-022-00370-y&amp;partnerID=40&amp;md5=c5690b4bcd8b64f51c934f755dec17df</t>
  </si>
  <si>
    <t>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t>
  </si>
  <si>
    <t>Bell E., Hunter C., Benitez T., Uysal J., Walovich C., McConnell L., Vega C., Cisneros N., Hidalgo L., Reyes Walton J., Wang M.</t>
  </si>
  <si>
    <t>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t>
  </si>
  <si>
    <t>57223102579; 57223100744; 57214153884; 57204454086; 57223101956; 57223103540; 57200391447; 57200391403; 56553866500; 57223109037; 7407804706</t>
  </si>
  <si>
    <t>Intervention Strategies and Lessons Learned From a Student-Led Initiative to Support Lactating Women in the University Setting</t>
  </si>
  <si>
    <t>(2022) Health Promotion Practice, 23 (1), pp. 154 - 165, Cited 2 times.</t>
  </si>
  <si>
    <t>DOI: 10.1177/15248399211004283</t>
  </si>
  <si>
    <t>https://www.scopus.com/inward/record.uri?eid=2-s2.0-85104875305&amp;doi=10.1177%2f15248399211004283&amp;partnerID=40&amp;md5=9d5b6ec2a9115a015f815e7d8f7b8510</t>
  </si>
  <si>
    <t>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t>
  </si>
  <si>
    <t>Brown K.L., Holguin G., Scott T.H.</t>
  </si>
  <si>
    <t>AUTHOR FULL NAMES: Brown, Kelly L. (55457136900); Holguin, Gina (57191615398); Scott, Tara Halbrook (57191618803)</t>
  </si>
  <si>
    <t>55457136900; 57191615398; 57191618803</t>
  </si>
  <si>
    <t>Emergency management communication on university Web sites: A 7-year study</t>
  </si>
  <si>
    <t>(2016) Journal of Emergency Management, 14 (4), pp. 259 - 268, Cited 2 times.</t>
  </si>
  <si>
    <t>DOI: 10.5055/jem.2016.0291</t>
  </si>
  <si>
    <t>https://www.scopus.com/inward/record.uri?eid=2-s2.0-84992135296&amp;doi=10.5055%2fjem.2016.0291&amp;partnerID=40&amp;md5=5f64bccbe7d37c30cf3124be2332c83a</t>
  </si>
  <si>
    <t>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t>
  </si>
  <si>
    <t>Workman E., Vandenberg P., Crozier M.</t>
  </si>
  <si>
    <t>AUTHOR FULL NAMES: Workman, Erin (57215090088); Vandenberg, Peter (57023666700); Crozier, Madeline (57219110228)</t>
  </si>
  <si>
    <t>57215090088; 57023666700; 57219110228</t>
  </si>
  <si>
    <t>Drafting Pandemic Policy: Writing and Sudden Institutional Change</t>
  </si>
  <si>
    <t>(2021) Journal of Business and Technical Communication, 35 (1), pp. 140 - 146, Cited 2 times.</t>
  </si>
  <si>
    <t>DOI: 10.1177/1050651920959194</t>
  </si>
  <si>
    <t>https://www.scopus.com/inward/record.uri?eid=2-s2.0-85091284132&amp;doi=10.1177%2f1050651920959194&amp;partnerID=40&amp;md5=59c374f2b8425b2f999ed2d8a499037d</t>
  </si>
  <si>
    <t>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t>
  </si>
  <si>
    <t>Lindsey G., Ottensmann J., Palmer J., Wilson J., Tutterrow J.</t>
  </si>
  <si>
    <t>AUTHOR FULL NAMES: Lindsey, Greg (7005206752); Ottensmann, John (6603596516); Palmer, Jamie (57321446500); Wilson, Jeffrey (7407987277); Tutterrow, Joseph (57321061100)</t>
  </si>
  <si>
    <t>7005206752; 6603596516; 57321446500; 7407987277; 57321061100</t>
  </si>
  <si>
    <t>Encouraging smart growth in a skeptical state: University-stakeholder collaboration in central Indiana</t>
  </si>
  <si>
    <t>(2017) Partnerships for Smart Growth: University-Community Collaboration for Better Public Places: University-Community Collaboration for Better Public Places, pp. 95 - 114, Cited 1 times.</t>
  </si>
  <si>
    <t>https://www.scopus.com/inward/record.uri?eid=2-s2.0-85118374125&amp;partnerID=40&amp;md5=b2188759b2393f1684009e80e140c9e1</t>
  </si>
  <si>
    <t>Ulla M.B., Bucol J.L., Na Ayuthaya P.D.</t>
  </si>
  <si>
    <t>AUTHOR FULL NAMES: Ulla, Mark B. (57194178568); Bucol, Junifer L. (57222069325); Na Ayuthaya, Pongsathorn Dechatiwongse (57989666300)</t>
  </si>
  <si>
    <t>57194178568; 57222069325; 57989666300</t>
  </si>
  <si>
    <t>English language curriculum reform strategies: The impact of EMI on students' language proficiency</t>
  </si>
  <si>
    <t>(2022) Ampersand, 9, art. no. 100101, Cited 1 times.</t>
  </si>
  <si>
    <t>DOI: 10.1016/j.amper.2022.100101</t>
  </si>
  <si>
    <t>https://www.scopus.com/inward/record.uri?eid=2-s2.0-85143175197&amp;doi=10.1016%2fj.amper.2022.100101&amp;partnerID=40&amp;md5=f24817f41bc44523bd3abcfdc5434b5f</t>
  </si>
  <si>
    <t>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t>
  </si>
  <si>
    <t>Vásquez-Torres M.C., Tavizón-Salazar A.</t>
  </si>
  <si>
    <t>AUTHOR FULL NAMES: Vásquez-Torres, M.C. (57391132300); Tavizón-Salazar, A. (57390774100)</t>
  </si>
  <si>
    <t>57391132300; 57390774100</t>
  </si>
  <si>
    <t>A management model of university social responsibility from the stakeholders perspective [Społeczna odpowiedzialność uczelni, model zarządzania z perspektywy interesariuszy]</t>
  </si>
  <si>
    <t>(2021) Polish Journal of Management Studies, 24 (1), pp. 441 - 456, Cited 1 times.</t>
  </si>
  <si>
    <t>DOI: 10.17512/pjms.2021.24.1.26</t>
  </si>
  <si>
    <t>https://www.scopus.com/inward/record.uri?eid=2-s2.0-85121983288&amp;doi=10.17512%2fpjms.2021.24.1.26&amp;partnerID=40&amp;md5=9c6801fe97a5f35ae5611d1d8ddd6543</t>
  </si>
  <si>
    <t>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t>
  </si>
  <si>
    <t>Wickramanayake L.</t>
  </si>
  <si>
    <t>AUTHOR FULL NAMES: Wickramanayake, Lalith (36490772300)</t>
  </si>
  <si>
    <t>An assessment of academic librarians’ instructional performance in Sri Lanka: A survey</t>
  </si>
  <si>
    <t>(2014) Reference Services Review, 42 (2), pp. 364 - 383, Cited 2 times.</t>
  </si>
  <si>
    <t>DOI: 10.1108/RSR-03-2013-0018</t>
  </si>
  <si>
    <t>https://www.scopus.com/inward/record.uri?eid=2-s2.0-84927561983&amp;doi=10.1108%2fRSR-03-2013-0018&amp;partnerID=40&amp;md5=91bf38eea6c4f7120259b3a7c910b29f</t>
  </si>
  <si>
    <t>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t>
  </si>
  <si>
    <t>Villegas P.E., McGrath C., Enriquez-Johnson A., Hudgens R., Flores N., Felix R.</t>
  </si>
  <si>
    <t>AUTHOR FULL NAMES: Villegas, Paloma E. (55951646000); McGrath, Courtney (57923929400); Enriquez-Johnson, Arelï (57924721000); Hudgens, Roxanne (57923929500); Flores, Natalie (57923770900); Felix, Rodolfo (57923929600)</t>
  </si>
  <si>
    <t>55951646000; 57923929400; 57924721000; 57923929500; 57923770900; 57923929600</t>
  </si>
  <si>
    <t>Food insecurity stigma, neoliberalization, and college students in California’s Inland Empire</t>
  </si>
  <si>
    <t>(2022) Food, Culture and Society, Cited 1 times.</t>
  </si>
  <si>
    <t>DOI: 10.1080/15528014.2022.2130658</t>
  </si>
  <si>
    <t>https://www.scopus.com/inward/record.uri?eid=2-s2.0-85139619683&amp;doi=10.1080%2f15528014.2022.2130658&amp;partnerID=40&amp;md5=bee0b0cd190883a5e4221cb3321d98ea</t>
  </si>
  <si>
    <t>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t>
  </si>
  <si>
    <t>Bisani S., Daye M., Mortimer K.</t>
  </si>
  <si>
    <t>AUTHOR FULL NAMES: Bisani, Shalini (57222961054); Daye, Marcella (35558248200); Mortimer, Kathleen (7003779285)</t>
  </si>
  <si>
    <t>57222961054; 35558248200; 7003779285</t>
  </si>
  <si>
    <t>Multi-stakeholder perspective on the role of universities in place branding</t>
  </si>
  <si>
    <t>(2022) Journal of Place Management and Development, 15 (2), pp. 112 - 129, Cited 2 times.</t>
  </si>
  <si>
    <t>DOI: 10.1108/JPMD-05-2020-0039</t>
  </si>
  <si>
    <t>https://www.scopus.com/inward/record.uri?eid=2-s2.0-85104268118&amp;doi=10.1108%2fJPMD-05-2020-0039&amp;partnerID=40&amp;md5=978a34742ae8d85c2756770c899a75c9</t>
  </si>
  <si>
    <t>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t>
  </si>
  <si>
    <t>Laaser W.</t>
  </si>
  <si>
    <t>AUTHOR FULL NAMES: Laaser, Wolfram (16039990800)</t>
  </si>
  <si>
    <t>Economic implications and stakeholder reactions in a digital university environment [El impacto económico y las posturas de los actores principales en un ámbito universitario digitalizado]</t>
  </si>
  <si>
    <t>(2018) Revista de Educación a Distancia, (57), art. no. 3, Cited 2 times.</t>
  </si>
  <si>
    <t>DOI: 10.6018/red/57/3</t>
  </si>
  <si>
    <t>https://www.scopus.com/inward/record.uri?eid=2-s2.0-85061162518&amp;doi=10.6018%2fred%2f57%2f3&amp;partnerID=40&amp;md5=ced3c5b84a6561286122642998763b91</t>
  </si>
  <si>
    <t>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t>
  </si>
  <si>
    <t>Global challenges for the universities and managers of the higher education sector</t>
  </si>
  <si>
    <t>(2017) Advances in Intelligent Systems and Computing, 498, pp. 455 - 464, Cited 1 times.</t>
  </si>
  <si>
    <t>DOI: 10.1007/978-3-319-42070-7_41</t>
  </si>
  <si>
    <t>https://www.scopus.com/inward/record.uri?eid=2-s2.0-84979696648&amp;doi=10.1007%2f978-3-319-42070-7_41&amp;partnerID=40&amp;md5=02b7d253b598e6c13d61f19dfa7523f7</t>
  </si>
  <si>
    <t>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t>
  </si>
  <si>
    <t>Yang R.</t>
  </si>
  <si>
    <t>AUTHOR FULL NAMES: Yang, Rui (55310822500)</t>
  </si>
  <si>
    <t>Cost sharing in China’s higher education: Analyses of major stakeholders</t>
  </si>
  <si>
    <t>(2015) Higher Education Dynamics, 44, pp. 237 - 251, Cited 2 times.</t>
  </si>
  <si>
    <t>DOI: 10.1007/978-94-017-9570-8_12</t>
  </si>
  <si>
    <t>https://www.scopus.com/inward/record.uri?eid=2-s2.0-85085864384&amp;doi=10.1007%2f978-94-017-9570-8_12&amp;partnerID=40&amp;md5=907004ae425c6252b54a68f559b65a75</t>
  </si>
  <si>
    <t>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t>
  </si>
  <si>
    <t>Macaluso R., Amaro-Jiménez C., Patterson O.K., Martinez-Cosio M., Veerabathina N., Clark K., Luken-Sutton J.</t>
  </si>
  <si>
    <t>AUTHOR FULL NAMES: Macaluso, Robin (6701826724); Amaro-Jiménez, Carla (55089972000); Patterson, Oliver K. (57218516686); Martinez-Cosio, Maria (16204830100); Veerabathina, Nilashki (57219714816); Clark, Kametrice (57208084806); Luken-Sutton, Jennifer (57218510236)</t>
  </si>
  <si>
    <t>6701826724; 55089972000; 57218516686; 16204830100; 57219714816; 57208084806; 57218510236</t>
  </si>
  <si>
    <t>Engaging Faculty in Student Success: The Promise of Active Learning in STEM Faculty in Professional Development</t>
  </si>
  <si>
    <t>(2020) College Teaching, 69 (2), pp. 113 - 119, Cited 2 times.</t>
  </si>
  <si>
    <t>DOI: 10.1080/87567555.2020.1837063</t>
  </si>
  <si>
    <t>https://www.scopus.com/inward/record.uri?eid=2-s2.0-85094909589&amp;doi=10.1080%2f87567555.2020.1837063&amp;partnerID=40&amp;md5=521d4c4c96ed6e0c4439d7efcf24ae03</t>
  </si>
  <si>
    <t>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t>
  </si>
  <si>
    <t>Fadelelmoula A.A.</t>
  </si>
  <si>
    <t>AUTHOR FULL NAMES: Fadelelmoula, Ashraf Ahmed (25927794900)</t>
  </si>
  <si>
    <t>TRAITS CONTRIBUTING TO THE PROMOTION OF THE INDIVIDUAL’S CONTINUANCE USAGE INTENTION AND PERCEIVED VALUE OF M-UNIVERSITY SERVICES</t>
  </si>
  <si>
    <t>(2022) Interdisciplinary Journal of Information, Knowledge, and Management, 17, pp. 315 - 338, Cited 1 times.</t>
  </si>
  <si>
    <t>DOI: 10.28945/4984</t>
  </si>
  <si>
    <t>https://www.scopus.com/inward/record.uri?eid=2-s2.0-85140590796&amp;doi=10.28945%2f4984&amp;partnerID=40&amp;md5=b6a3f84f966efad94fb1de470b59ede2</t>
  </si>
  <si>
    <t>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t>
  </si>
  <si>
    <t>Griffin M., Barona J., Gutierrez C.F.</t>
  </si>
  <si>
    <t>AUTHOR FULL NAMES: Griffin, Mamie (55830705200); Barona, Julian (57973441800); Gutierrez, Carmen F. (57972874000)</t>
  </si>
  <si>
    <t>55830705200; 57973441800; 57972874000</t>
  </si>
  <si>
    <t>Strategies to Increase Sustainability Awareness in Higher Education: Experiences from Abu Dhabi Women’s College</t>
  </si>
  <si>
    <t>(2022) International Journal of Sustainable Development and Planning, 17 (6), pp. 1831 - 1838, Cited 1 times.</t>
  </si>
  <si>
    <t>DOI: 10.18280/ijsdp.170617</t>
  </si>
  <si>
    <t>https://www.scopus.com/inward/record.uri?eid=2-s2.0-85142352301&amp;doi=10.18280%2fijsdp.170617&amp;partnerID=40&amp;md5=da18cc2debfd690fb0a62bd08030f2d4</t>
  </si>
  <si>
    <t>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t>
  </si>
  <si>
    <t>Qanga E.J., Schutte D.</t>
  </si>
  <si>
    <t>AUTHOR FULL NAMES: Qanga, Enathi Jongikhaya (57226677137); Schutte, Danie (58708629000)</t>
  </si>
  <si>
    <t>57226677137; 58708629000</t>
  </si>
  <si>
    <t>VIEWS FROM KEY UNIVERSITY STAKEHOLDERS ON RISK STRATEGY IMPLEMENTATION AND DISCLOSURE: A CASE STUDY OF SOUTH AFRICAN UNIVERSITIES</t>
  </si>
  <si>
    <t>(2021) Academy of Accounting and Financial Studies Journal, 25 (6), pp. 1 - 12, Cited 1 times.</t>
  </si>
  <si>
    <t>https://www.scopus.com/inward/record.uri?eid=2-s2.0-85112259906&amp;partnerID=40&amp;md5=9949f9e61ce162ce97aaa04f03bfead6</t>
  </si>
  <si>
    <t>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t>
  </si>
  <si>
    <t>Collaborative degree programmes in internationalisation policies: the salience of internal university stakeholders</t>
  </si>
  <si>
    <t>(2023) European Journal of Higher Education, 13 (2), pp. 197 - 215, Cited 2 times.</t>
  </si>
  <si>
    <t>DOI: 10.1080/21568235.2022.2120035</t>
  </si>
  <si>
    <t>https://www.scopus.com/inward/record.uri?eid=2-s2.0-85139143987&amp;doi=10.1080%2f21568235.2022.2120035&amp;partnerID=40&amp;md5=17f3beb84aeca3da65954a9c2698a782</t>
  </si>
  <si>
    <t>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t>
  </si>
  <si>
    <t>Radko N.</t>
  </si>
  <si>
    <t>AUTHOR FULL NAMES: Radko, Natalya (56530682400)</t>
  </si>
  <si>
    <t>Entrepreneurial university stakeholders and their contribution to knowledge and technologies transfer</t>
  </si>
  <si>
    <t>(2022) Developments in Entrepreneurial Finance and Technology, pp. 90 - 116, Cited 1 times.</t>
  </si>
  <si>
    <t>https://www.scopus.com/inward/record.uri?eid=2-s2.0-85148371852&amp;partnerID=40&amp;md5=1c9c9802e2ece3628a779ef6512dbadd</t>
  </si>
  <si>
    <t>Berlian M., Mujtahid I.M., Vebrianto R., Thahir M.</t>
  </si>
  <si>
    <t>AUTHOR FULL NAMES: Berlian, Mery (57214453678); Mujtahid, Iqbal Miftakhul (57211578858); Vebrianto, Rian (55129231200); Thahir, Musa (57216269422)</t>
  </si>
  <si>
    <t>57214453678; 57211578858; 55129231200; 57216269422</t>
  </si>
  <si>
    <t>Multiple intelligences mapping for tutors in Universitas Terbuka</t>
  </si>
  <si>
    <t>(2022) Cakrawala Pendidikan, 41 (1), pp. 199 - 210, Cited 1 times.</t>
  </si>
  <si>
    <t>DOI: 10.21831/cp.v41i1.39651</t>
  </si>
  <si>
    <t>https://www.scopus.com/inward/record.uri?eid=2-s2.0-85126944767&amp;doi=10.21831%2fcp.v41i1.39651&amp;partnerID=40&amp;md5=d24400b8c2835c0f959aba22fccff228</t>
  </si>
  <si>
    <t>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t>
  </si>
  <si>
    <t>Harwood N.</t>
  </si>
  <si>
    <t>AUTHOR FULL NAMES: Harwood, Nigel (8338419500)</t>
  </si>
  <si>
    <t>Lecturer, Language Tutor, and Student Perspectives on the Ethics of the Proofreading of Student Writing</t>
  </si>
  <si>
    <t>(2023) Written Communication, 40 (2), pp. 651 - 719, Cited 1 times.</t>
  </si>
  <si>
    <t>DOI: 10.1177/07410883221146776</t>
  </si>
  <si>
    <t>https://www.scopus.com/inward/record.uri?eid=2-s2.0-85147168233&amp;doi=10.1177%2f07410883221146776&amp;partnerID=40&amp;md5=ee98365a4be3497622d64d3cd47a2d60</t>
  </si>
  <si>
    <t>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t>
  </si>
  <si>
    <t>Lie Owens S., Boyraz M., Huang-Horowitz N.C.</t>
  </si>
  <si>
    <t>AUTHOR FULL NAMES: Lie Owens, Sunny (57929670300); Boyraz, Maggie (56942394100); Huang-Horowitz, Nell C. (56418482300)</t>
  </si>
  <si>
    <t>57929670300; 56942394100; 56418482300</t>
  </si>
  <si>
    <t>What Does It Mean to Be a “Polytechnic” University? Cultural Discourse Analysis of Organizational Identity</t>
  </si>
  <si>
    <t>(2023) Western Journal of Communication, 87 (2), pp. 304 - 325, Cited 1 times.</t>
  </si>
  <si>
    <t>DOI: 10.1080/10570314.2022.2118550</t>
  </si>
  <si>
    <t>https://www.scopus.com/inward/record.uri?eid=2-s2.0-85139952181&amp;doi=10.1080%2f10570314.2022.2118550&amp;partnerID=40&amp;md5=369562b847e9f5a60e56dbe10dc04468</t>
  </si>
  <si>
    <t>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t>
  </si>
  <si>
    <t>Fearn C., Koya K.</t>
  </si>
  <si>
    <t>AUTHOR FULL NAMES: Fearn, Carolyn (57223101273); Koya, Kushwanth (55849924700)</t>
  </si>
  <si>
    <t>57223101273; 55849924700</t>
  </si>
  <si>
    <t>Post-GDPR Usage of Students’ Big-Data at UK Universities</t>
  </si>
  <si>
    <t>(2021) Lecture Notes in Computer Science (including subseries Lecture Notes in Artificial Intelligence and Lecture Notes in Bioinformatics), 12645 LNCS, pp. 165 - 182, Cited 1 times.</t>
  </si>
  <si>
    <t>DOI: 10.1007/978-3-030-71292-1_15</t>
  </si>
  <si>
    <t>https://www.scopus.com/inward/record.uri?eid=2-s2.0-85104830241&amp;doi=10.1007%2f978-3-030-71292-1_15&amp;partnerID=40&amp;md5=f78bf6f236ef8db8bbe7c338d54755e3</t>
  </si>
  <si>
    <t>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t>
  </si>
  <si>
    <t>Olefirenko T.O., Bobrytska V.I., Batechko N.G., Reva T.D., Chkhalo O.M.</t>
  </si>
  <si>
    <t>AUTHOR FULL NAMES: Olefirenko, Taras O. (57222760908); Bobrytska, Valentyna I. (57217392231); Batechko, Nina G. (57212930225); Reva, Tatiana D. (57199343009); Chkhalo, Oksana M. (57217388120)</t>
  </si>
  <si>
    <t>57222760908; 57217392231; 57212930225; 57199343009; 57217388120</t>
  </si>
  <si>
    <t>Involving University stakeholders in upgrading the fostering of students’ readiness to embark on a career</t>
  </si>
  <si>
    <t>(2021) International Journal of Learning, Teaching and Educational Research, 20 (4), pp. 170 - 189, Cited 1 times.</t>
  </si>
  <si>
    <t>DOI: 10.26803/ijlter.20.4.10</t>
  </si>
  <si>
    <t>https://www.scopus.com/inward/record.uri?eid=2-s2.0-85107684405&amp;doi=10.26803%2fijlter.20.4.10&amp;partnerID=40&amp;md5=2fa372d576706490c974a918e7e4e11b</t>
  </si>
  <si>
    <t>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t>
  </si>
  <si>
    <t>Sliż P., Siciński J., Antonowicz P., Bęben R.</t>
  </si>
  <si>
    <t>AUTHOR FULL NAMES: Sliż, Piotr (57208619665); Siciński, Jędrzej (57453771800); Antonowicz, Paweł (57105805200); Bęben, Robert (57211641043)</t>
  </si>
  <si>
    <t>57208619665; 57453771800; 57105805200; 57211641043</t>
  </si>
  <si>
    <t>The BPM Governance Supporting Factors and Implementation Barriers – The Experience of a Public University</t>
  </si>
  <si>
    <t>(2022) Lecture Notes in Business Information Processing, 436 LNBIP, pp. 153 - 165, Cited 1 times.</t>
  </si>
  <si>
    <t>DOI: 10.1007/978-3-030-94343-1_12</t>
  </si>
  <si>
    <t>https://www.scopus.com/inward/record.uri?eid=2-s2.0-85124646384&amp;doi=10.1007%2f978-3-030-94343-1_12&amp;partnerID=40&amp;md5=781f762e77679ca90814136c4c0b7f17</t>
  </si>
  <si>
    <t>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t>
  </si>
  <si>
    <t>Melton Jr. J.H., Miller R.E., Kumar A.</t>
  </si>
  <si>
    <t>AUTHOR FULL NAMES: Melton Jr., James H. (24438216600); Miller, Robert E. (55851944433); Kumar, Anil (57221102013)</t>
  </si>
  <si>
    <t>24438216600; 55851944433; 57221102013</t>
  </si>
  <si>
    <t>(Un)bundled services: A stakeholders' framework for understanding the impact of MOOC-like, third-party online courses</t>
  </si>
  <si>
    <t>(2014) Proceedings of the Annual Hawaii International Conference on System Sciences, art. no. 6759207, pp. 4922 - 4931, Cited 2 times.</t>
  </si>
  <si>
    <t>DOI: 10.1109/HICSS.2014.604</t>
  </si>
  <si>
    <t>https://www.scopus.com/inward/record.uri?eid=2-s2.0-84902265481&amp;doi=10.1109%2fHICSS.2014.604&amp;partnerID=40&amp;md5=183b27f9752e5decae651b68f535fb33</t>
  </si>
  <si>
    <t>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t>
  </si>
  <si>
    <t>Miller K., Moffett S., McAdam R., Brennan M.</t>
  </si>
  <si>
    <t>AUTHOR FULL NAMES: Miller, Kristel (55455948000); Moffett, Sandra (12761222000); McAdam, Rodney (7007109027); Brennan, Michael (7402656071)</t>
  </si>
  <si>
    <t>55455948000; 12761222000; 7007109027; 7402656071</t>
  </si>
  <si>
    <t>Intellectual capital: A valuable resource for university technology commercialisation?</t>
  </si>
  <si>
    <t>(2013) Proceedings of the European Conference on Knowledge Management, ECKM, 1, pp. 429 - 437, Cited 2 times.</t>
  </si>
  <si>
    <t>https://www.scopus.com/inward/record.uri?eid=2-s2.0-84893548680&amp;partnerID=40&amp;md5=6d773f60fed93d3ac9b3636320824280</t>
  </si>
  <si>
    <t>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t>
  </si>
  <si>
    <t>Alsyouf I.</t>
  </si>
  <si>
    <t>AUTHOR FULL NAMES: Alsyouf, Imad (6508126366)</t>
  </si>
  <si>
    <t>Sustainability circles the way to sustainbility excellence in institutions of higher education</t>
  </si>
  <si>
    <t>(2020) 2020 Advances in Science and Engineering Technology International Conferences, ASET 2020, art. no. 9118314, Cited 2 times.</t>
  </si>
  <si>
    <t>DOI: 10.1109/ASET48392.2020.9118314</t>
  </si>
  <si>
    <t>https://www.scopus.com/inward/record.uri?eid=2-s2.0-85087459101&amp;doi=10.1109%2fASET48392.2020.9118314&amp;partnerID=40&amp;md5=5e5969ad16254ad0c720ee7c376261a8</t>
  </si>
  <si>
    <t>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t>
  </si>
  <si>
    <t>Isbell D.R., Crowther D., Nishizawa H.</t>
  </si>
  <si>
    <t>AUTHOR FULL NAMES: Isbell, Daniel R. (57192819619); Crowther, Dustin (56606822000); Nishizawa, Hitoshi (57485909000)</t>
  </si>
  <si>
    <t>57192819619; 56606822000; 57485909000</t>
  </si>
  <si>
    <t>Speaking performances, stakeholder perceptions, and test scores: Extrapolating from the Duolingo English test to the university</t>
  </si>
  <si>
    <t>(2023) Language Testing, Cited 1 times.</t>
  </si>
  <si>
    <t>DOI: 10.1177/02655322231165984</t>
  </si>
  <si>
    <t>https://www.scopus.com/inward/record.uri?eid=2-s2.0-85153592376&amp;doi=10.1177%2f02655322231165984&amp;partnerID=40&amp;md5=74bba316f06427a91b113f5835e37783</t>
  </si>
  <si>
    <t>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t>
  </si>
  <si>
    <t>Ferreira F., Santos B.S., Marques B., Dias P.</t>
  </si>
  <si>
    <t>AUTHOR FULL NAMES: Ferreira, Fabio (57222504812); Santos, Beatriz Sousa (7006476948); Marques, Bernardo (57202600898); Dias, Paulo (22333370800)</t>
  </si>
  <si>
    <t>57222504812; 7006476948; 57202600898; 22333370800</t>
  </si>
  <si>
    <t>FICAvis: Data Visualization to Prevent University Dropout</t>
  </si>
  <si>
    <t>(2020) Proceedings of the International Conference on Information Visualisation, 2020-September, art. no. 9373290, pp. 57 - 62, Cited 1 times.</t>
  </si>
  <si>
    <t>DOI: 10.1109/IV51561.2020.00034</t>
  </si>
  <si>
    <t>https://www.scopus.com/inward/record.uri?eid=2-s2.0-85102922172&amp;doi=10.1109%2fIV51561.2020.00034&amp;partnerID=40&amp;md5=e14cceb7196ff31d6ccbb180d546a718</t>
  </si>
  <si>
    <t>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t>
  </si>
  <si>
    <t>Defensor M.C.</t>
  </si>
  <si>
    <t>AUTHOR FULL NAMES: Defensor, Marshal C. (57608534700)</t>
  </si>
  <si>
    <t>Perceived Satisfaction of Prince Sultan University Graduates and Faculty from Health and Physical Education Program (HPEP)</t>
  </si>
  <si>
    <t>(2022) International Journal of Human Movement and Sports Sciences, 10 (2), pp. 207 - 216, Cited 2 times.</t>
  </si>
  <si>
    <t>DOI: 10.13189/saj.2022.100211</t>
  </si>
  <si>
    <t>https://www.scopus.com/inward/record.uri?eid=2-s2.0-85128651414&amp;doi=10.13189%2fsaj.2022.100211&amp;partnerID=40&amp;md5=4bf8d9e4a7003e71b2a780e87f6cdd27</t>
  </si>
  <si>
    <t>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t>
  </si>
  <si>
    <t>Olave-Encina K.</t>
  </si>
  <si>
    <t>AUTHOR FULL NAMES: Olave-Encina, Karen (57212196201)</t>
  </si>
  <si>
    <t>Experiences of an international student with a visual disability making sense of assessment and feedback</t>
  </si>
  <si>
    <t>(2022) International Journal of Inclusive Education, 26 (5), pp. 466 - 479, Cited 2 times.</t>
  </si>
  <si>
    <t>DOI: 10.1080/13603116.2019.1698063</t>
  </si>
  <si>
    <t>https://www.scopus.com/inward/record.uri?eid=2-s2.0-85076165823&amp;doi=10.1080%2f13603116.2019.1698063&amp;partnerID=40&amp;md5=95f7f63f2979ad48b46b791c9cd2cd69</t>
  </si>
  <si>
    <t>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t>
  </si>
  <si>
    <t>Patel R.K., Pamidimukkala A., Kermanshachi S., Etminani-Ghasrodashti R.</t>
  </si>
  <si>
    <t>AUTHOR FULL NAMES: Patel, Ronik Ketankumar (57224617942); Pamidimukkala, Apurva (57224814204); Kermanshachi, Sharareh (57190815467); Etminani-Ghasrodashti, Roya (56755390200)</t>
  </si>
  <si>
    <t>57224617942; 57224814204; 57190815467; 56755390200</t>
  </si>
  <si>
    <t>Disaster Preparedness and Awareness among University Students: A Structural Equation Analysis</t>
  </si>
  <si>
    <t>(2023) International Journal of Environmental Research and Public Health, 20 (5), art. no. 4447, Cited 1 times.</t>
  </si>
  <si>
    <t>DOI: 10.3390/ijerph20054447</t>
  </si>
  <si>
    <t>https://www.scopus.com/inward/record.uri?eid=2-s2.0-85149918872&amp;doi=10.3390%2fijerph20054447&amp;partnerID=40&amp;md5=9fa9705c7f093a19791844ed0b1cd88d</t>
  </si>
  <si>
    <t>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t>
  </si>
  <si>
    <t>Nguyen-Anh T., Nguyen A.T., Tran-Phuong C., Nguyen-Thi-Phuong A.</t>
  </si>
  <si>
    <t>AUTHOR FULL NAMES: Nguyen-Anh, Tuan (57392219300); Nguyen, Anh T (57198227287); Tran-Phuong, Chi (57896303900); Nguyen-Thi-Phuong, Anh (56595214300)</t>
  </si>
  <si>
    <t>57392219300; 57198227287; 57896303900; 56595214300</t>
  </si>
  <si>
    <t>Digital transformation in higher education from online learning perspective: A comparative study of Singapore and Vietnam</t>
  </si>
  <si>
    <t>(2023) Policy Futures in Education, 21 (4), pp. 335 - 354, Cited 2 times.</t>
  </si>
  <si>
    <t>DOI: 10.1177/14782103221124181</t>
  </si>
  <si>
    <t>https://www.scopus.com/inward/record.uri?eid=2-s2.0-85138398959&amp;doi=10.1177%2f14782103221124181&amp;partnerID=40&amp;md5=a6e609a859f6c147f0e27b72fa536ce7</t>
  </si>
  <si>
    <t>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t>
  </si>
  <si>
    <t>Allen D.E., Shooter S.B.</t>
  </si>
  <si>
    <t>AUTHOR FULL NAMES: Allen, Douglas E. (57198868653); Shooter, Steven B. (6701784812)</t>
  </si>
  <si>
    <t>57198868653; 6701784812</t>
  </si>
  <si>
    <t>BIG: Uniting the university innovation ecosystem</t>
  </si>
  <si>
    <t>(2011) ASEE Annual Conference and Exposition, Conference Proceedings, Cited 2 times.</t>
  </si>
  <si>
    <t>https://www.scopus.com/inward/record.uri?eid=2-s2.0-85029067786&amp;partnerID=40&amp;md5=dc06f65afc6b62adb80a7efb7962906e</t>
  </si>
  <si>
    <t>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t>
  </si>
  <si>
    <t>Deraman N.A., Buja A.G., Mohd Wahid S.D., Ali Mohd Isa M.</t>
  </si>
  <si>
    <t>AUTHOR FULL NAMES: Deraman, Noor Afni (57205234722); Buja, Alya Geogiana (57188881528); Mohd Wahid, Siti Daleela (57211385604); Ali Mohd Isa, Mohd (57222598505)</t>
  </si>
  <si>
    <t>57205234722; 57188881528; 57211385604; 57222598505</t>
  </si>
  <si>
    <t>Mining social media opinion on online distance learning issues during and after movement control order (MCO) in Malaysia using topic modeling approach</t>
  </si>
  <si>
    <t>(2021) International Journal of Advanced Technology and Engineering Exploration, 8 (75), pp. 371 - 381, Cited 1 times.</t>
  </si>
  <si>
    <t>DOI: 10.19101/IJATEE.2020.762136</t>
  </si>
  <si>
    <t>https://www.scopus.com/inward/record.uri?eid=2-s2.0-85103407556&amp;doi=10.19101%2fIJATEE.2020.762136&amp;partnerID=40&amp;md5=8312b46189c876b3258b51340d679796</t>
  </si>
  <si>
    <t>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t>
  </si>
  <si>
    <t>Sangodiah A., Spr C.R., Jalil N.A., Hui Nee A.Y., Subramaniam S.</t>
  </si>
  <si>
    <t>AUTHOR FULL NAMES: Sangodiah, Anbuselvan (55431026800); Spr, Charles Ramendran (57191202685); Jalil, Norazira A. (55795534100); Hui Nee, Au Yong (57218419865); Subramaniam, Suthashini (57189760151)</t>
  </si>
  <si>
    <t>55431026800; 57191202685; 55795534100; 57218419865; 57189760151</t>
  </si>
  <si>
    <t>Investigation on Mental Health Well-Being for Students Learning from Home Arrangements Using Clustering Technique</t>
  </si>
  <si>
    <t>(2021) Lecture Notes in Networks and Systems, 220, pp. 113 - 122, Cited 1 times.</t>
  </si>
  <si>
    <t>DOI: 10.1007/978-3-030-74605-6_14</t>
  </si>
  <si>
    <t>https://www.scopus.com/inward/record.uri?eid=2-s2.0-85106450913&amp;doi=10.1007%2f978-3-030-74605-6_14&amp;partnerID=40&amp;md5=619ed957d3b2c23c0471ce871dcbdd94</t>
  </si>
  <si>
    <t>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t>
  </si>
  <si>
    <t>Meek W.R., Gianiodis P.T.</t>
  </si>
  <si>
    <t>AUTHOR FULL NAMES: Meek, William R. (35148144200); Gianiodis, Peter T. (8549748400)</t>
  </si>
  <si>
    <t>35148144200; 8549748400</t>
  </si>
  <si>
    <t>THE DEATH AND REBIRTH OF THE ENTREPRENEURIAL UNIVERSITY MODEL</t>
  </si>
  <si>
    <t>(2023) Academy of Management Perspectives, 37 (1), pp. 55 - 71, Cited 1 times.</t>
  </si>
  <si>
    <t>DOI: 10.5465/amp.2020.0180</t>
  </si>
  <si>
    <t>https://www.scopus.com/inward/record.uri?eid=2-s2.0-85159595938&amp;doi=10.5465%2famp.2020.0180&amp;partnerID=40&amp;md5=f417bb44ece439a0fba09a5d97e03b41</t>
  </si>
  <si>
    <t>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t>
  </si>
  <si>
    <t>Handley C., McAllister M.</t>
  </si>
  <si>
    <t>AUTHOR FULL NAMES: Handley, Christine (57188822258); McAllister, Margaret (7102448117)</t>
  </si>
  <si>
    <t>57188822258; 7102448117</t>
  </si>
  <si>
    <t>Elements to promote a successful relationship between stakeholders interested in mental health promotion in schools</t>
  </si>
  <si>
    <t>(2017) Australian Journal of Advanced Nursing, 34 (4), pp. 16 - 25, Cited 2 times.</t>
  </si>
  <si>
    <t>https://www.scopus.com/inward/record.uri?eid=2-s2.0-85019717444&amp;partnerID=40&amp;md5=038e510abf0843ce0dabc7895948bd72</t>
  </si>
  <si>
    <t>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t>
  </si>
  <si>
    <t>Chapleo C.</t>
  </si>
  <si>
    <t>AUTHOR FULL NAMES: Chapleo, Chris (36744662800)</t>
  </si>
  <si>
    <t>Exploring the secret of successful university brands</t>
  </si>
  <si>
    <t>(2017) Advertising and Branding: Concepts, Methodologies, Tools, and Applications, pp. 288 - 303, Cited 1 times.</t>
  </si>
  <si>
    <t>DOI: 10.4018/978-1-5225-1793-1.ch014</t>
  </si>
  <si>
    <t>https://www.scopus.com/inward/record.uri?eid=2-s2.0-85018590321&amp;doi=10.4018%2f978-1-5225-1793-1.ch014&amp;partnerID=40&amp;md5=a092bab6e9d5cd2876168481e2cf8fd9</t>
  </si>
  <si>
    <t>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t>
  </si>
  <si>
    <t>Gill E., Clark L., Logan A.</t>
  </si>
  <si>
    <t>AUTHOR FULL NAMES: Gill, Emmitt (57409492000); Clark, Langston (55613671700); Logan, Alvin (57532013200)</t>
  </si>
  <si>
    <t>57409492000; 55613671700; 57532013200</t>
  </si>
  <si>
    <t>Freedom for First Downs: Interest Convergence and The Missouri Black Student Boycott</t>
  </si>
  <si>
    <t>(2020) Journal of Negro Education, 89 (3), pp. 342 - 359, Cited 2 times.</t>
  </si>
  <si>
    <t>https://www.scopus.com/inward/record.uri?eid=2-s2.0-85137407451&amp;partnerID=40&amp;md5=3cb261fd89b22cc17dc0a80290073440</t>
  </si>
  <si>
    <t>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t>
  </si>
  <si>
    <t>(2002) Wool Technology and Sheep Breeding, 50 (4), pp. 534 - 540, Cited 2 times.</t>
  </si>
  <si>
    <t>https://www.scopus.com/inward/record.uri?eid=2-s2.0-0036937575&amp;partnerID=40&amp;md5=80afa9ba3fb1469aa34d25e3629a9548</t>
  </si>
  <si>
    <t>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t>
  </si>
  <si>
    <t>Goeddeke A., Taschner A.</t>
  </si>
  <si>
    <t>AUTHOR FULL NAMES: Goeddeke, Anna (57189068180); Taschner, Andreas (57191348404)</t>
  </si>
  <si>
    <t>57189068180; 57191348404</t>
  </si>
  <si>
    <t>Are students barking up the wrong tree? A causal model of factors driving effective student–faculty interactions</t>
  </si>
  <si>
    <t>(2023) Assessment and Evaluation in Higher Education, 48 (4), pp. 566 - 580, Cited 0 times.</t>
  </si>
  <si>
    <t>DOI: 10.1080/02602938.2022.2097198</t>
  </si>
  <si>
    <t>https://www.scopus.com/inward/record.uri?eid=2-s2.0-85133663007&amp;doi=10.1080%2f02602938.2022.2097198&amp;partnerID=40&amp;md5=1ecd6c2ccb348c090a3fdd586fa45194</t>
  </si>
  <si>
    <t>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t>
  </si>
  <si>
    <t>Thireos E., Markaki A., Symvoulakis E.K., Lionis C.</t>
  </si>
  <si>
    <t>AUTHOR FULL NAMES: Thireos, Eleftherios (6508212723); Markaki, Adelais (55915160600); Symvoulakis, Emmanouil K. (12784870500); Lionis, Christos (7005768464)</t>
  </si>
  <si>
    <t>6508212723; 55915160600; 12784870500; 7005768464</t>
  </si>
  <si>
    <t>University Student Health Services, Local Experience, and Emerging Needs Bridging the Past With the Future</t>
  </si>
  <si>
    <t>(2023) Journal of Psychosocial Nursing and Mental Health Services, 61 (3), pp. 27 - 31, Cited 0 times.</t>
  </si>
  <si>
    <t>DOI: 10.3928/02793695-20220809-01</t>
  </si>
  <si>
    <t>https://www.scopus.com/inward/record.uri?eid=2-s2.0-85150000954&amp;doi=10.3928%2f02793695-20220809-01&amp;partnerID=40&amp;md5=8930394b502ca47257506e8c08ff3406</t>
  </si>
  <si>
    <t>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t>
  </si>
  <si>
    <t>Nel L., de Beer A., Naudé L.</t>
  </si>
  <si>
    <t>AUTHOR FULL NAMES: Nel, Lindi (56421855700); de Beer, Annemarike (57191893481); Naudé, Luzelle (54420791000)</t>
  </si>
  <si>
    <t>56421855700; 57191893481; 54420791000</t>
  </si>
  <si>
    <t>Challenges as Motivation for Growth in First-Year Students Living with Disability</t>
  </si>
  <si>
    <t>(2023) International Journal of Disability, Development and Education, 70 (7), pp. 1438 - 1457, Cited 0 times.</t>
  </si>
  <si>
    <t>DOI: 10.1080/1034912X.2022.2060945</t>
  </si>
  <si>
    <t>https://www.scopus.com/inward/record.uri?eid=2-s2.0-85129124877&amp;doi=10.1080%2f1034912X.2022.2060945&amp;partnerID=40&amp;md5=d45084ce6992f79303c6349175545f28</t>
  </si>
  <si>
    <t>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t>
  </si>
  <si>
    <t>Álvarez Valencia J.Á., Valencia A.</t>
  </si>
  <si>
    <t>AUTHOR FULL NAMES: Álvarez Valencia, José Aldemar (56123620400); Valencia, Andrés (58557303800)</t>
  </si>
  <si>
    <t>56123620400; 58557303800</t>
  </si>
  <si>
    <t>Indigenous Students and University Stakeholders’ Challenges and Opportunities for Intercultural Decolonial Dialogue [Desafíos y oportunidades para el diálogo intercultural decolonial entre estudiantes indígenas y la comunidad universitaria]</t>
  </si>
  <si>
    <t>(2023) Profile: Issues in Teachers' Professional Development, 25 (2), pp. 219 - 237, Cited 0 times.</t>
  </si>
  <si>
    <t>DOI: 10.15446/profile.v25n2.102812</t>
  </si>
  <si>
    <t>https://www.scopus.com/inward/record.uri?eid=2-s2.0-85169327758&amp;doi=10.15446%2fprofile.v25n2.102812&amp;partnerID=40&amp;md5=63b70f529ec37f9ce3f059d9c8dd6a64</t>
  </si>
  <si>
    <t>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t>
  </si>
  <si>
    <t>O’Dea X.</t>
  </si>
  <si>
    <t>AUTHOR FULL NAMES: O’Dea, Xianghan (57474127200)</t>
  </si>
  <si>
    <t>Enhancing a sense of academic and social belongingness of Chinese direct-entry students in the post-Covid era: a UK context</t>
  </si>
  <si>
    <t>(2023) Perspectives: Policy and Practice in Higher Education, Cited 0 times.</t>
  </si>
  <si>
    <t>DOI: 10.1080/13603108.2023.2255838</t>
  </si>
  <si>
    <t>https://www.scopus.com/inward/record.uri?eid=2-s2.0-85170715620&amp;doi=10.1080%2f13603108.2023.2255838&amp;partnerID=40&amp;md5=1200250be16b32330f78b6b679361657</t>
  </si>
  <si>
    <t>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t>
  </si>
  <si>
    <t>Assessing university stakeholders attributes: A participative leadership approach</t>
  </si>
  <si>
    <t>(2016) Modeling Human Behavior: Individuals and Organizations, pp. 49 - 56, Cited 1 times.</t>
  </si>
  <si>
    <t>https://www.scopus.com/inward/record.uri?eid=2-s2.0-85016837736&amp;partnerID=40&amp;md5=02d85b9b4cf7f123b5e9364e11920798</t>
  </si>
  <si>
    <t>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t>
  </si>
  <si>
    <t>Lowe K.A., Cummins L., Clark S., Porter B., Spitz L.</t>
  </si>
  <si>
    <t>AUTHOR FULL NAMES: Lowe, Kimberly A. (56865537800); Cummins, Liv (58551315100); Clark, Summer (57193813068); Porter, Bill (58551315200); Spitz, Lisa (58551204800)</t>
  </si>
  <si>
    <t>56865537800; 58551315100; 57193813068; 58551315200; 58551204800</t>
  </si>
  <si>
    <t>STUDENT-LED PEER REVIEW: A Practical Guide to Implementation Across Disciplines and Modalities</t>
  </si>
  <si>
    <t>(2023) Student-Led Peer Review: a Practical Guide to Implementation across Disciplines and Modalities, pp. 1 - 152, Cited 0 times.</t>
  </si>
  <si>
    <t>DOI: 10.4324/9781003447221</t>
  </si>
  <si>
    <t>https://www.scopus.com/inward/record.uri?eid=2-s2.0-85168919615&amp;doi=10.4324%2f9781003447221&amp;partnerID=40&amp;md5=c52a0e3761d7d79bdbd3d2d57d3a7b73</t>
  </si>
  <si>
    <t>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t>
  </si>
  <si>
    <t>Tassone V.C., Runhaar P., den Brok P., Biemans H.J.A.</t>
  </si>
  <si>
    <t>AUTHOR FULL NAMES: Tassone, Valentina C. (6602332242); Runhaar, Piety (35730535600); den Brok, Perry (6507809291); Biemans, Harm J. A. (6603110521)</t>
  </si>
  <si>
    <t>6602332242; 35730535600; 6507809291; 6603110521</t>
  </si>
  <si>
    <t>The added value of exploring course innovations university-wide: an application of a multifaceted analytical course innovation framework</t>
  </si>
  <si>
    <t>(2023) Higher Education Research and Development, Cited 0 times.</t>
  </si>
  <si>
    <t>DOI: 10.1080/07294360.2023.2253171</t>
  </si>
  <si>
    <t>https://www.scopus.com/inward/record.uri?eid=2-s2.0-85171643903&amp;doi=10.1080%2f07294360.2023.2253171&amp;partnerID=40&amp;md5=8f4af2357594c4fc4cd96a1b89c56c04</t>
  </si>
  <si>
    <t>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t>
  </si>
  <si>
    <t>de la Torre R., Calleja G., Erro-Garcés A.</t>
  </si>
  <si>
    <t>AUTHOR FULL NAMES: de la Torre, Rocío (57191334574); Calleja, Gema (55604831400); Erro-Garcés, Amaya (14059989400)</t>
  </si>
  <si>
    <t>57191334574; 55604831400; 14059989400</t>
  </si>
  <si>
    <t>Pushing limits in higher education: inclusion services’ perspectives on supporting students with learning disabilities in Spanish universities</t>
  </si>
  <si>
    <t>(2023) Journal of Higher Education Policy and Management, 45 (4), pp. 423 - 441, Cited 0 times.</t>
  </si>
  <si>
    <t>DOI: 10.1080/1360080X.2023.2190951</t>
  </si>
  <si>
    <t>https://www.scopus.com/inward/record.uri?eid=2-s2.0-85150931548&amp;doi=10.1080%2f1360080X.2023.2190951&amp;partnerID=40&amp;md5=a27c992b640937f7f6639f5e19d79a4f</t>
  </si>
  <si>
    <t>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t>
  </si>
  <si>
    <t>Mäkinen S.</t>
  </si>
  <si>
    <t>AUTHOR FULL NAMES: Mäkinen, Sirke (6701910413)</t>
  </si>
  <si>
    <t>Internationalisation in challenging times: practices and rationales of internal and external stakeholders</t>
  </si>
  <si>
    <t>(2023) European Journal of Higher Education, 13 (2), pp. 126 - 141, Cited 0 times.</t>
  </si>
  <si>
    <t>DOI: 10.1080/21568235.2023.2196434</t>
  </si>
  <si>
    <t>https://www.scopus.com/inward/record.uri?eid=2-s2.0-85163025584&amp;doi=10.1080%2f21568235.2023.2196434&amp;partnerID=40&amp;md5=83e1165bde12b7e1b062050b003356d6</t>
  </si>
  <si>
    <t>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t>
  </si>
  <si>
    <t>Ngcamu B.S., Mantzaris E.</t>
  </si>
  <si>
    <t>AUTHOR FULL NAMES: Ngcamu, Bethuel S. (55419661800); Mantzaris, Evangelos (57168431500)</t>
  </si>
  <si>
    <t>55419661800; 57168431500</t>
  </si>
  <si>
    <t>Policy enforcement, corruption and stakeholder interference in South African universities</t>
  </si>
  <si>
    <t>(2023) Journal of Transport and Supply Chain Management, 17, art. no. a814, Cited 0 times.</t>
  </si>
  <si>
    <t>DOI: 10.4102/jtscm.v17i0.814</t>
  </si>
  <si>
    <t>https://www.scopus.com/inward/record.uri?eid=2-s2.0-85156223681&amp;doi=10.4102%2fjtscm.v17i0.814&amp;partnerID=40&amp;md5=e9fe5695f99e8642c6352b430300050e</t>
  </si>
  <si>
    <t>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t>
  </si>
  <si>
    <t>Omotosho A.O., Akintolu M., Kimweli K.M., Modise M.A.</t>
  </si>
  <si>
    <t>AUTHOR FULL NAMES: Omotosho, Ademola Olumuyiwa (58615353300); Akintolu, Morakinyo (57368431000); Kimweli, Kimanzi Mathew (58161350400); Modise, Motalenyane Alfred (57207798976)</t>
  </si>
  <si>
    <t>58615353300; 57368431000; 58161350400; 57207798976</t>
  </si>
  <si>
    <t>Assessing the Enactus Global Sustainability Initiative’s Alignment with United Nations Sustainable Development Goals: Lessons for Higher Education Institutions</t>
  </si>
  <si>
    <t>(2023) Education Sciences, 13 (9), art. no. 935, Cited 0 times.</t>
  </si>
  <si>
    <t>DOI: 10.3390/educsci13090935</t>
  </si>
  <si>
    <t>https://www.scopus.com/inward/record.uri?eid=2-s2.0-85172114852&amp;doi=10.3390%2feducsci13090935&amp;partnerID=40&amp;md5=6310b8b07db10ad1056ef03c35d0ed50</t>
  </si>
  <si>
    <t>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t>
  </si>
  <si>
    <t>Shah R., Preston A., Dimova E.</t>
  </si>
  <si>
    <t>AUTHOR FULL NAMES: Shah, Rehan (58290338100); Preston, Anne (55389033400); Dimova, Elena (58291299900)</t>
  </si>
  <si>
    <t>58290338100; 55389033400; 58291299900</t>
  </si>
  <si>
    <t>Making community-based learning and teaching happen: findings from an institutional study</t>
  </si>
  <si>
    <t>(2023) London Review of Education, 21 (1), art. no. 17, Cited 0 times.</t>
  </si>
  <si>
    <t>DOI: 10.14324/LRE.21.1.17</t>
  </si>
  <si>
    <t>https://www.scopus.com/inward/record.uri?eid=2-s2.0-85160337204&amp;doi=10.14324%2fLRE.21.1.17&amp;partnerID=40&amp;md5=83088d121d0f9cb6debe1239978ea7bc</t>
  </si>
  <si>
    <t>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t>
  </si>
  <si>
    <t>Rocha A., Romero F., Cruz-Cunha M.</t>
  </si>
  <si>
    <t>AUTHOR FULL NAMES: Rocha, Antonio (56738344700); Romero, Fernando (56729225000); Cruz-Cunha, Manuela (36720366700)</t>
  </si>
  <si>
    <t>56738344700; 56729225000; 36720366700</t>
  </si>
  <si>
    <t>University technology transfer: Contacts and connections at the origin of licensing agreements</t>
  </si>
  <si>
    <t>(2022) Procedia Computer Science, 204, pp. 81 - 90, Cited 0 times.</t>
  </si>
  <si>
    <t>DOI: 10.1016/j.procs.2022.08.010</t>
  </si>
  <si>
    <t>https://www.scopus.com/inward/record.uri?eid=2-s2.0-85142902839&amp;doi=10.1016%2fj.procs.2022.08.010&amp;partnerID=40&amp;md5=27d3d7e1b069813bfbe0f210dd3de8c5</t>
  </si>
  <si>
    <t>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t>
  </si>
  <si>
    <t>Bakirtas H., Gulpinar Demirci V.</t>
  </si>
  <si>
    <t>AUTHOR FULL NAMES: Bakirtas, Hulya (57191428890); Gulpinar Demirci, Vildan (57272346600)</t>
  </si>
  <si>
    <t>57191428890; 57272346600</t>
  </si>
  <si>
    <t>A structural evaluation of university identification</t>
  </si>
  <si>
    <t>(2022) International Review on Public and Nonprofit Marketing, 19 (3), pp. 507 - 531, Cited 0 times.</t>
  </si>
  <si>
    <t>DOI: 10.1007/s12208-021-00313-3</t>
  </si>
  <si>
    <t>https://www.scopus.com/inward/record.uri?eid=2-s2.0-85115777772&amp;doi=10.1007%2fs12208-021-00313-3&amp;partnerID=40&amp;md5=31e4aa81707e71138786e49205699994</t>
  </si>
  <si>
    <t>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t>
  </si>
  <si>
    <t>Walsh D., Whited J., Crockett R.</t>
  </si>
  <si>
    <t>AUTHOR FULL NAMES: Walsh, Daniel (7402053612); Whited, Jon (23096508200); Crockett, Robert (35552432400)</t>
  </si>
  <si>
    <t>7402053612; 23096508200; 35552432400</t>
  </si>
  <si>
    <t>Cooperative education as a prime mover and key constant in industry? University relationships</t>
  </si>
  <si>
    <t>(2007) ASEE Annual Conference and Exposition, Conference Proceedings, Cited 1 times.</t>
  </si>
  <si>
    <t>https://www.scopus.com/inward/record.uri?eid=2-s2.0-85029077031&amp;partnerID=40&amp;md5=562eb274f2539bee3c17a1554edded5e</t>
  </si>
  <si>
    <t>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t>
  </si>
  <si>
    <t>Delaine D.A., Redick S., Radhakrishnan D., Shermadou A., Smith M.M., Kandakatla R., Wang L., Freitas C., Dalton C.L., Dostilio L.D., DeBoer J.</t>
  </si>
  <si>
    <t>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t>
  </si>
  <si>
    <t>24338124500; 58651815200; 56763885700; 57203305335; 58651128000; 56518281800; 57203310829; 55367885600; 58651353000; 55969573100; 54973771000</t>
  </si>
  <si>
    <t>A systematic literature review of reciprocity in engineering service-learning/community engagement</t>
  </si>
  <si>
    <t>(2023) Journal of Engineering Education, Cited 0 times.</t>
  </si>
  <si>
    <t>DOI: 10.1002/jee.20561</t>
  </si>
  <si>
    <t>https://www.scopus.com/inward/record.uri?eid=2-s2.0-85174306537&amp;doi=10.1002%2fjee.20561&amp;partnerID=40&amp;md5=8840210987a6f997482128276f03cbdf</t>
  </si>
  <si>
    <t>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t>
  </si>
  <si>
    <t>Omodan B.I.</t>
  </si>
  <si>
    <t>AUTHOR FULL NAMES: Omodan, Bunmi Isaiah (57205097129)</t>
  </si>
  <si>
    <t>The role of organisational culture in conflict management among university stakeholders</t>
  </si>
  <si>
    <t>(2023) Humanities and Social Sciences Letters, 11 (3), pp. 282 - 294, Cited 0 times.</t>
  </si>
  <si>
    <t>DOI: 10.18488/73.v11i3.3439</t>
  </si>
  <si>
    <t>https://www.scopus.com/inward/record.uri?eid=2-s2.0-85175235539&amp;doi=10.18488%2f73.v11i3.3439&amp;partnerID=40&amp;md5=604ff1275998f68669773fc0918bc8d5</t>
  </si>
  <si>
    <t>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t>
  </si>
  <si>
    <t>Pharaoh C.D., Visser D.J.</t>
  </si>
  <si>
    <t>AUTHOR FULL NAMES: Pharaoh, Courtley D. (58635348700); Visser, D.J. (57197411400)</t>
  </si>
  <si>
    <t>58635348700; 57197411400</t>
  </si>
  <si>
    <t>Crisis management competencies: A university stakeholder perspective</t>
  </si>
  <si>
    <t>(2023) Journal of Contingencies and Crisis Management, Cited 0 times.</t>
  </si>
  <si>
    <t>DOI: 10.1111/1468-5973.12508</t>
  </si>
  <si>
    <t>https://www.scopus.com/inward/record.uri?eid=2-s2.0-85173497064&amp;doi=10.1111%2f1468-5973.12508&amp;partnerID=40&amp;md5=bb3181145483a8c4ce116063436fc075</t>
  </si>
  <si>
    <t>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t>
  </si>
  <si>
    <t>Kim S., Forney A., Cappelli C., Doezema L., Morales V.C., Ruengvirayudh P.</t>
  </si>
  <si>
    <t>AUTHOR FULL NAMES: Kim, Sunai (58615956900); Forney, Andrew (56382358100); Cappelli, Christopher (58381538100); Doezema, Lambert (58615596300); Morales, Vanessa Corinne (57191822896); Ruengvirayudh, Pornchanok (58615412800)</t>
  </si>
  <si>
    <t>58615956900; 56382358100; 58381538100; 58615596300; 57191822896; 58615412800</t>
  </si>
  <si>
    <t>Examining Timely Positive Interventions Utilized by First-Year Students to Improve their Course Grades in Science and Engineering</t>
  </si>
  <si>
    <t>https://www.scopus.com/inward/record.uri?eid=2-s2.0-85172090227&amp;partnerID=40&amp;md5=27191c60a3b7ec7d3cdc074f9c9879b3</t>
  </si>
  <si>
    <t>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t>
  </si>
  <si>
    <t>Imbar R.V., Supangkat S.H., Langi A.Z.R., Arman A.A.</t>
  </si>
  <si>
    <t>AUTHOR FULL NAMES: Imbar, Radiant Victor (57221683442); Supangkat, Suhono Harso (6506896570); Langi, Armein Z. R. (6701437929); Arman, Arry Akhmad (56039352800)</t>
  </si>
  <si>
    <t>57221683442; 6506896570; 6701437929; 56039352800</t>
  </si>
  <si>
    <t>Measurement of Campus Smartness: The Development of Smart Campus Model</t>
  </si>
  <si>
    <t>(2023) 10th International Conference on ICT for Smart Society, ICISS 2023 - Proceeding, Cited 0 times.</t>
  </si>
  <si>
    <t>DOI: 10.1109/ICISS59129.2023.10291750</t>
  </si>
  <si>
    <t>https://www.scopus.com/inward/record.uri?eid=2-s2.0-85177448529&amp;doi=10.1109%2fICISS59129.2023.10291750&amp;partnerID=40&amp;md5=3f314fe4834b56154c95b609f7609698</t>
  </si>
  <si>
    <t>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t>
  </si>
  <si>
    <t>Barrett M., Jones G.J., Bunds K.S., Casper J.M., Edwards M.B.</t>
  </si>
  <si>
    <t>AUTHOR FULL NAMES: Barrett, Martin (57205647360); Jones, Gareth J. (57211003635); Bunds, Kyle S. (55631503600); Casper, Jonathan M. (36674505900); Edwards, Michael B. (36162883500)</t>
  </si>
  <si>
    <t>57205647360; 57211003635; 55631503600; 36674505900; 36162883500</t>
  </si>
  <si>
    <t>Teamwork makes the net-work: participant-governed networks and athletics sustainability collaboration</t>
  </si>
  <si>
    <t>(2022) International Journal of Sustainability in Higher Education, 23 (5), pp. 1090 - 1106, Cited 0 times.</t>
  </si>
  <si>
    <t>DOI: 10.1108/IJSHE-05-2021-0188</t>
  </si>
  <si>
    <t>https://www.scopus.com/inward/record.uri?eid=2-s2.0-85117192610&amp;doi=10.1108%2fIJSHE-05-2021-0188&amp;partnerID=40&amp;md5=b8ccdd2f86badce2ab6bc2f0634208f5</t>
  </si>
  <si>
    <t>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t>
  </si>
  <si>
    <t>Vives Varela T., Hamui Sutton L.</t>
  </si>
  <si>
    <t>AUTHOR FULL NAMES: Vives Varela, Tania (56586046100); Hamui Sutton, Liz (55565499200)</t>
  </si>
  <si>
    <t>56586046100; 55565499200</t>
  </si>
  <si>
    <t>The electronic application “MedAPProc” for the formative evaluation in the medical internship [La aplicación electrónica “MedAPProc” para la evaluación formativa en el internado médico]</t>
  </si>
  <si>
    <t>(2023) Investigacion en Educacion Medica, 12 (45), pp. 73 - 81, Cited 0 times.</t>
  </si>
  <si>
    <t>DOI: 10.22201/fm.20075057e.2023.45.22486</t>
  </si>
  <si>
    <t>https://www.scopus.com/inward/record.uri?eid=2-s2.0-85147177342&amp;doi=10.22201%2ffm.20075057e.2023.45.22486&amp;partnerID=40&amp;md5=ce632f8efa5de8c5de57ebe1d37c45b8</t>
  </si>
  <si>
    <t>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t>
  </si>
  <si>
    <t>Killian G., McClure T., Smith S.</t>
  </si>
  <si>
    <t>AUTHOR FULL NAMES: Killian, Ginger (56715414500); McClure, Todd (57211499145); Smith, Scott (57212961553)</t>
  </si>
  <si>
    <t>56715414500; 57211499145; 57212961553</t>
  </si>
  <si>
    <t>COURSE PROJECTS AS VALUE CO-CREATION TOOLS: DEVELOPING UNIVERSITY COLLABORATION OPPORTUNITIES</t>
  </si>
  <si>
    <t>(2023) Marketing Education Review, Cited 0 times.</t>
  </si>
  <si>
    <t>DOI: 10.1080/10528008.2023.2253799</t>
  </si>
  <si>
    <t>https://www.scopus.com/inward/record.uri?eid=2-s2.0-85169687937&amp;doi=10.1080%2f10528008.2023.2253799&amp;partnerID=40&amp;md5=25fd6fba425fe92091a0847766c46b81</t>
  </si>
  <si>
    <t>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t>
  </si>
  <si>
    <t>Celniker J.B., Rode J.B., Anderson K.B., Ma B., Ditto P.H.</t>
  </si>
  <si>
    <t>AUTHOR FULL NAMES: Celniker, Jared B. (57202339692); Rode, Jacob B. (57210835212); Anderson, Katherine B. (57915601500); Ma, Brianna (57914333000); Ditto, Peter H. (7003936520)</t>
  </si>
  <si>
    <t>57202339692; 57210835212; 57915601500; 57914333000; 7003936520</t>
  </si>
  <si>
    <t>College Students’ Perceptions of Ambiguous Hook-ups Involving Alcohol Intoxication</t>
  </si>
  <si>
    <t>(2022) Sex Roles, 87 (7-8), pp. 390 - 405, Cited 0 times.</t>
  </si>
  <si>
    <t>DOI: 10.1007/s11199-022-01323-z</t>
  </si>
  <si>
    <t>https://www.scopus.com/inward/record.uri?eid=2-s2.0-85139179837&amp;doi=10.1007%2fs11199-022-01323-z&amp;partnerID=40&amp;md5=561fc19175b9e7cac6e0827fa34a02c6</t>
  </si>
  <si>
    <t>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t>
  </si>
  <si>
    <t>Daniels M., Berglund A., McDermott R.</t>
  </si>
  <si>
    <t>AUTHOR FULL NAMES: Daniels, Mats (7201966420); Berglund, Anders (7006543113); McDermott, Roger (36928180000)</t>
  </si>
  <si>
    <t>7201966420; 7006543113; 36928180000</t>
  </si>
  <si>
    <t>Influencing Student Academic Integrity Choices using Ethics Scenarios</t>
  </si>
  <si>
    <t>(2022) Proceedings - Frontiers in Education Conference, FIE, 2022-October, Cited 0 times.</t>
  </si>
  <si>
    <t>DOI: 10.1109/FIE56618.2022.9962607</t>
  </si>
  <si>
    <t>https://www.scopus.com/inward/record.uri?eid=2-s2.0-85143747916&amp;doi=10.1109%2fFIE56618.2022.9962607&amp;partnerID=40&amp;md5=1d60d279bb3f3767e57d913772a16310</t>
  </si>
  <si>
    <t>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t>
  </si>
  <si>
    <t>Hendricks S., van Wyk J.P., Player B., Schlebusch R.</t>
  </si>
  <si>
    <t>AUTHOR FULL NAMES: Hendricks, S. (58010100600); van Wyk, J.P. (57949883000); Player, B. (58490095200); Schlebusch, R. (57949903100)</t>
  </si>
  <si>
    <t>58010100600; 57949883000; 58490095200; 57949903100</t>
  </si>
  <si>
    <t>University and stakeholder partnerships to innovate in sport – the development of the South African Cricketers’ Association (SACA) career transition screening tool</t>
  </si>
  <si>
    <t>(2023) South African Journal of Sports Medicine, 35 (1), Cited 0 times.</t>
  </si>
  <si>
    <t>DOI: 10.17159/2078-516X/2023/v35i1a15218</t>
  </si>
  <si>
    <t>https://www.scopus.com/inward/record.uri?eid=2-s2.0-85164908018&amp;doi=10.17159%2f2078-516X%2f2023%2fv35i1a15218&amp;partnerID=40&amp;md5=3039fd87d6c673c61f21205db76ae0d1</t>
  </si>
  <si>
    <t>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t>
  </si>
  <si>
    <t>Watcharinrat D., Sirathanakul K., Tho-Ard M., Phungamdee S., Watcharinrat C., Parnichsan L., Phasinam K., Boonsong S.</t>
  </si>
  <si>
    <t>AUTHOR FULL NAMES: Watcharinrat, Dowroong (57164873400); Sirathanakul, Kumron (57968990900); Tho-Ard, Manoon (57967903500); Phungamdee, Sakon (57969694700); Watcharinrat, Chudarat (57191866070); Parnichsan, Luckana (57969694800); Phasinam, Khongdet (57225180258); Boonsong, Sutthiporn (57201074652)</t>
  </si>
  <si>
    <t>57164873400; 57968990900; 57967903500; 57969694700; 57191866070; 57969694800; 57225180258; 57201074652</t>
  </si>
  <si>
    <t>Policy Formation of the Rajamangala University of Technology Thanyaburi for the Fiscal Year 2022</t>
  </si>
  <si>
    <t>(2022) Res Militaris, 12 (2), pp. 7962 - 7976, Cited 0 times.</t>
  </si>
  <si>
    <t>https://www.scopus.com/inward/record.uri?eid=2-s2.0-85142189018&amp;partnerID=40&amp;md5=38544338e7bff64841cb1be1967adf95</t>
  </si>
  <si>
    <t>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t>
  </si>
  <si>
    <t>Yasin N., Gilani S.A.M., Nair G., Abaido G.M., Askri S.</t>
  </si>
  <si>
    <t>AUTHOR FULL NAMES: Yasin, Naveed (55625375000); Gilani, Sayed Abdul Majid (57862904400); Nair, Gayatri (57347937100); Abaido, Ghada M. (57211443766); Askri, Soumaya (58351464800)</t>
  </si>
  <si>
    <t>55625375000; 57862904400; 57347937100; 57211443766; 58351464800</t>
  </si>
  <si>
    <t>Establishing a nexus for effective university-industry collaborations in the MENA region: A multi-country comparative study</t>
  </si>
  <si>
    <t>(2023) Industry and Higher Education, Cited 0 times.</t>
  </si>
  <si>
    <t>DOI: 10.1177/09504222231175862</t>
  </si>
  <si>
    <t>https://www.scopus.com/inward/record.uri?eid=2-s2.0-85163017760&amp;doi=10.1177%2f09504222231175862&amp;partnerID=40&amp;md5=8bf7408bcfe81faa0a960b57544ca7a4</t>
  </si>
  <si>
    <t>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t>
  </si>
  <si>
    <t>Lim J.H., Dahlberg J.L., Hunt B.D., Erega A., Tkacik P.</t>
  </si>
  <si>
    <t>AUTHOR FULL NAMES: Lim, Jae Hoon (35750009500); Dahlberg, Jerry Lynn (57190811259); Hunt, Brittany D. (57216143048); Erega, Arna (57450008800); Tkacik, Peter (36495796500)</t>
  </si>
  <si>
    <t>35750009500; 57190811259; 57216143048; 57450008800; 36495796500</t>
  </si>
  <si>
    <t>Half-fulfilled Promises: Creating a Veteran-friendly Space in Engineering Graduate Programs</t>
  </si>
  <si>
    <t>(2022) ASEE Annual Conference and Exposition, Conference Proceedings, Cited 0 times.</t>
  </si>
  <si>
    <t>https://www.scopus.com/inward/record.uri?eid=2-s2.0-85138282988&amp;partnerID=40&amp;md5=8eaeb1f0b0a8c74909a3d02b5c0d27f8</t>
  </si>
  <si>
    <t>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t>
  </si>
  <si>
    <t>Thi Ngoc Ha N.</t>
  </si>
  <si>
    <t>AUTHOR FULL NAMES: Thi Ngoc Ha, Nguyen (35770708300)</t>
  </si>
  <si>
    <t>Implementation of on-campus work-integrated learning activities in Vietnamese universities: ‘don’t rely on lecturers’</t>
  </si>
  <si>
    <t>(2023) Journal of Further and Higher Education, 47 (8), pp. 1124 - 1139, Cited 0 times.</t>
  </si>
  <si>
    <t>DOI: 10.1080/0309877X.2023.2217648</t>
  </si>
  <si>
    <t>https://www.scopus.com/inward/record.uri?eid=2-s2.0-85161958675&amp;doi=10.1080%2f0309877X.2023.2217648&amp;partnerID=40&amp;md5=94e7bb55ba85258a9cce4252d1dbc467</t>
  </si>
  <si>
    <t>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t>
  </si>
  <si>
    <t>Crowther D., Isbell D.R., Nishizawa H.</t>
  </si>
  <si>
    <t>AUTHOR FULL NAMES: Crowther, Dustin (56606822000); Isbell, Daniel R. (57192819619); Nishizawa, Hitoshi (57485909000)</t>
  </si>
  <si>
    <t>56606822000; 57192819619; 57485909000</t>
  </si>
  <si>
    <t>Second language speech comprehensibility and acceptability in academic settings: Listener perceptions and speech stream influences</t>
  </si>
  <si>
    <t>(2023) Applied Psycholinguistics, 44 (5), pp. 858 - 888, Cited 0 times.</t>
  </si>
  <si>
    <t>DOI: 10.1017/S0142716423000346</t>
  </si>
  <si>
    <t>https://www.scopus.com/inward/record.uri?eid=2-s2.0-85168827081&amp;doi=10.1017%2fS0142716423000346&amp;partnerID=40&amp;md5=f11f8a83817363b4f2b3f6b068ad0eb0</t>
  </si>
  <si>
    <t>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t>
  </si>
  <si>
    <t>Wilson J.P., Dyer R., Cantore S.</t>
  </si>
  <si>
    <t>AUTHOR FULL NAMES: Wilson, John P (16201666900); Dyer, Ronald (57069615300); Cantore, Stefan (24448064900)</t>
  </si>
  <si>
    <t>16201666900; 57069615300; 24448064900</t>
  </si>
  <si>
    <t>Universities and stakeholders: An historical organisational study of evolution and change towards a multi-helix model</t>
  </si>
  <si>
    <t>DOI: 10.1177/09504222231175425</t>
  </si>
  <si>
    <t>https://www.scopus.com/inward/record.uri?eid=2-s2.0-85163031341&amp;doi=10.1177%2f09504222231175425&amp;partnerID=40&amp;md5=5233f23b01d91e2e7d3ee4947a2b5a81</t>
  </si>
  <si>
    <t>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t>
  </si>
  <si>
    <t>Li J., Xue E., Li K.</t>
  </si>
  <si>
    <t>AUTHOR FULL NAMES: Li, Jian (57208744536); Xue, Eryong (57200319068); Li, Kun (57872338600)</t>
  </si>
  <si>
    <t>57208744536; 57200319068; 57872338600</t>
  </si>
  <si>
    <t>Exploring the Challenges and Strategies of the Sustainable Development of Female Teachers in China’s World-Class Universities: Stakeholder Perspectives</t>
  </si>
  <si>
    <t>(2023) Sustainability (Switzerland), 15 (4), art. no. 3488, Cited 0 times.</t>
  </si>
  <si>
    <t>DOI: 10.3390/su15043488</t>
  </si>
  <si>
    <t>https://www.scopus.com/inward/record.uri?eid=2-s2.0-85149246714&amp;doi=10.3390%2fsu15043488&amp;partnerID=40&amp;md5=2740ee6cd006f2c206d6cba47572cd22</t>
  </si>
  <si>
    <t>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t>
  </si>
  <si>
    <t>Bobrytska V.I., Krasylnykova H.V., Ladohubets N.V., Vorona L.I., Lysokon I.О.</t>
  </si>
  <si>
    <t>AUTHOR FULL NAMES: Bobrytska, Valentyna I. (57217392231); Krasylnykova, Hanna V. (57203241511); Ladohubets, Nataliia V. (58100789700); Vorona, Larysa I. (58100616400); Lysokon, Illia О. (57609093700)</t>
  </si>
  <si>
    <t>57217392231; 57203241511; 58100789700; 58100616400; 57609093700</t>
  </si>
  <si>
    <t>Involvement of Stakeholders in the Transformation of Educational Services via Taking Advantage of Extra-Curriculum Educational Activities in the Settings of Education Reform</t>
  </si>
  <si>
    <t>(2023) International Journal of Educational Methodology, 9 (1), pp. 107 - 122, Cited 0 times.</t>
  </si>
  <si>
    <t>DOI: 10.12973/ijem.9.1.107</t>
  </si>
  <si>
    <t>https://www.scopus.com/inward/record.uri?eid=2-s2.0-85147945060&amp;doi=10.12973%2fijem.9.1.107&amp;partnerID=40&amp;md5=34543efa1146bc2d1b0b20c495f75534</t>
  </si>
  <si>
    <t>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t>
  </si>
  <si>
    <t>Alvarez W., de Walt P.S., Genao-Homs M., Yun J.</t>
  </si>
  <si>
    <t>AUTHOR FULL NAMES: Alvarez, Wilfredo (57192908579); de Walt, Patrick S. (37088037500); Genao-Homs, Maria (57192910995); Yun, Julie (57192906457)</t>
  </si>
  <si>
    <t>57192908579; 37088037500; 57192910995; 57192906457</t>
  </si>
  <si>
    <t>Multidisciplinary Graduate Student Alliance (MGSA): Crafting a diverse peer mentoring network within and beyond a Predominantly White Institution (PWI)</t>
  </si>
  <si>
    <t>(2016) Global Co-Mentoring Networks in Higher Education: Politics, Policies, and Practices, pp. 127 - 154, Cited 1 times.</t>
  </si>
  <si>
    <t>DOI: 10.1007/978-3-319-27508-6_8</t>
  </si>
  <si>
    <t>https://www.scopus.com/inward/record.uri?eid=2-s2.0-85008895435&amp;doi=10.1007%2f978-3-319-27508-6_8&amp;partnerID=40&amp;md5=ca6983cc7bc4089f1672439e9425518a</t>
  </si>
  <si>
    <t>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t>
  </si>
  <si>
    <t>de la Consuegra Ossa H.J.</t>
  </si>
  <si>
    <t>AUTHOR FULL NAMES: de la Consuegra Ossa, Humberto J. (37086948300)</t>
  </si>
  <si>
    <t>How much my vote counts? Exploring a marketing map approach in a case of public university elections</t>
  </si>
  <si>
    <t>(2011) International Review on Public and Nonprofit Marketing, 8 (1), pp. 73 - 88, Cited 0 times.</t>
  </si>
  <si>
    <t>DOI: 10.1007/s12208-011-0065-x</t>
  </si>
  <si>
    <t>https://www.scopus.com/inward/record.uri?eid=2-s2.0-79954444659&amp;doi=10.1007%2fs12208-011-0065-x&amp;partnerID=40&amp;md5=e56b6d113eb205e84a23cc5d1b3aed8a</t>
  </si>
  <si>
    <t>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t>
  </si>
  <si>
    <t>Wantur A., Alsa A., Pulungan W.</t>
  </si>
  <si>
    <t>AUTHOR FULL NAMES: Wantur, Alexius (57215008824); Alsa, Asmadi (57211785084); Pulungan, Wazar (57214989870)</t>
  </si>
  <si>
    <t>57215008824; 57211785084; 57214989870</t>
  </si>
  <si>
    <t>Mediating role of psychological well-being in the relationship between self-esteem and university students's academic performance</t>
  </si>
  <si>
    <t>(2020) International Journal of Management, 11 (1), pp. 146 - 157, Cited 0 times.</t>
  </si>
  <si>
    <t>DOI: 10.34218/IJM.11.1.2020.015</t>
  </si>
  <si>
    <t>https://www.scopus.com/inward/record.uri?eid=2-s2.0-85079601893&amp;doi=10.34218%2fIJM.11.1.2020.015&amp;partnerID=40&amp;md5=d181ec6185901c68e78a31796b646ea7</t>
  </si>
  <si>
    <t>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t>
  </si>
  <si>
    <t>Obonyo C., Davis N., Fickel L.</t>
  </si>
  <si>
    <t>AUTHOR FULL NAMES: Obonyo, Carolyne (57204038360); Davis, Niki (8694298800); Fickel, Letitia (54983591300)</t>
  </si>
  <si>
    <t>57204038360; 8694298800; 54983591300</t>
  </si>
  <si>
    <t>Mobile learning in initial teacher education</t>
  </si>
  <si>
    <t>(2017) ICCE 2017 - 25th International Conference on Computers in Education: Technology and Innovation: Computer-Based Educational Systems for the 21st Century, Doctoral Student Consortia Proceedings, pp. 9 - 12, Cited 0 times.</t>
  </si>
  <si>
    <t>https://www.scopus.com/inward/record.uri?eid=2-s2.0-85054196488&amp;partnerID=40&amp;md5=80fe4ad1eabac247b1ebab51d45720cd</t>
  </si>
  <si>
    <t>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t>
  </si>
  <si>
    <t>Frazee J.P., Hughes K.D., Frazee R.V.</t>
  </si>
  <si>
    <t>AUTHOR FULL NAMES: Frazee, James P. (56405336100); Hughes, Katie Dunigan (58252905100); Frazee, Rebecca V. (56405371000)</t>
  </si>
  <si>
    <t>56405336100; 58252905100; 56405371000</t>
  </si>
  <si>
    <t>Examining learning research studios at San Diego State University</t>
  </si>
  <si>
    <t>(2014) Proceedings - 2014 International Conference on Intelligent Environments, IE 2014, art. no. 6910467, pp. 302 - 305, Cited 0 times.</t>
  </si>
  <si>
    <t>DOI: 10.1109/IE.2014.55</t>
  </si>
  <si>
    <t>https://www.scopus.com/inward/record.uri?eid=2-s2.0-84908631945&amp;doi=10.1109%2fIE.2014.55&amp;partnerID=40&amp;md5=7dec961cf73ee56f68f3d9ebdb42da3f</t>
  </si>
  <si>
    <t>ABSTRACT: San Diego State University widely promotes the inclusion of technology in all campus learning spaces to encourage innovative course design and promote student learning. With support from Instructional Technology Services, state-of-the-art Learning Research Studio (LRS) spaces are having a profound, positive effect on the campus at large and beyond the university. The LRS fosters collaboration and innovation with faculty and university stakeholders in the design, development, effective use and evaluation of learning environments and emerging educational technology. Plans are underway to redesign and further enhance the LRS spaces to foster an ongoing venue for faculty to explore dynamic new ways to design their courses and for students to engage in a contemporary learning milieu. © 2014 IEEE.</t>
  </si>
  <si>
    <t>Rourke L.E., Carter L.M.</t>
  </si>
  <si>
    <t>AUTHOR FULL NAMES: Rourke, Lorna E. (57202012927); Carter, Lorraine M. (7201576544)</t>
  </si>
  <si>
    <t>57202012927; 7201576544</t>
  </si>
  <si>
    <t>Leading and working with millennials in Universities: A case of delicate dancing or “you’re not the boss of me!”</t>
  </si>
  <si>
    <t>(2018) Exploring the Toxicity of Lateral Violence and Microaggressions: Poison in the Water Cooler, pp. 291 - 307, Cited 0 times.</t>
  </si>
  <si>
    <t>DOI: 10.1007/978-3-319-74760-6_15</t>
  </si>
  <si>
    <t>https://www.scopus.com/inward/record.uri?eid=2-s2.0-85046783834&amp;doi=10.1007%2f978-3-319-74760-6_15&amp;partnerID=40&amp;md5=5533386c8482fea3a92759015d812978</t>
  </si>
  <si>
    <t>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t>
  </si>
  <si>
    <t>Jefferson S., Cafer A., Mann G.</t>
  </si>
  <si>
    <t>AUTHOR FULL NAMES: Jefferson, Summer (57762923100); Cafer, Anne (56974260800); Mann, Georgianna (56672416400)</t>
  </si>
  <si>
    <t>57762923100; 56974260800; 56672416400</t>
  </si>
  <si>
    <t>Food pantry offerings and awareness at a southeastern public university</t>
  </si>
  <si>
    <t>(2022) Journal of American College Health, Cited 0 times.</t>
  </si>
  <si>
    <t>DOI: 10.1080/07448481.2022.2086006</t>
  </si>
  <si>
    <t>https://www.scopus.com/inward/record.uri?eid=2-s2.0-85132788981&amp;doi=10.1080%2f07448481.2022.2086006&amp;partnerID=40&amp;md5=f3708d3b054ea51312b14f14dd728789</t>
  </si>
  <si>
    <t>ABSTRACT: Objective: This study documents campus awareness of an on-campus food pantry and the value of its nutritional offerings in order to provide tailored recommendations for improving this particular emergency resource for food insecure students. Participants: This study surveyed 253 students, and 185 faculty and staff at the Southeastern Flagship Institution. Methods: This mixed methods study combined a quantitative survey administered to 438 participants with an in-depth nutritional analysis of the food pantry’s offerings. Results: Results showed low levels of awareness by faculty and staff and limited offerings of fresh fruits and vegetables, dark leafy greens, and whole grains in the on-campus food pantry. Conclusions: This research helps to fill critical gaps regarding faculty and staff awareness of on-campus food pantries. Importantly, this article provides recommendations for campus food pantries to improve their campus awareness and nutritional offerings through engaging University stakeholders with long-term appointments and increasing donor education. © 2022 Taylor &amp; Francis Group, LLC.</t>
  </si>
  <si>
    <t>Heimes M., Tipold A., Dilly M.</t>
  </si>
  <si>
    <t>AUTHOR FULL NAMES: Heimes, Michel (57218108875); Tipold, Andrea (56232907700); Dilly, Marc (35798147600)</t>
  </si>
  <si>
    <t>57218108875; 56232907700; 35798147600</t>
  </si>
  <si>
    <t>Perspectives of non-university stakeholders on implementing a clinical skills lab in veterinary medicine [Perspektiven hochschulexterner Interessenvertreter zur curricularen Implementierung eines Clinical Skills Lab in der Tiermedizin]</t>
  </si>
  <si>
    <t>(2020) Tierarztliche Praxis Ausgabe K: Kleintiere - Heimtiere, 48 (5), art. no. 12360090, pp. 340 - 348, Cited 0 times.</t>
  </si>
  <si>
    <t>DOI: 10.1055/a-1236-0090</t>
  </si>
  <si>
    <t>https://www.scopus.com/inward/record.uri?eid=2-s2.0-85094163889&amp;doi=10.1055%2fa-1236-0090&amp;partnerID=40&amp;md5=e466144e0ea559df394e28e56bdf7a2e</t>
  </si>
  <si>
    <t>ABSTRACT: Objective Simulation-based teaching is gaining increasing importance in veterinary education worldwide and is by now an integral part of all German veterinary educational institutions in the form of Skills Labs. Students and teachers of the University of Veterinary Medicine Hannover, Foundation (TiHo) showed a good acceptance for the establishment and curricular use of a Clinical Skills Lab (CSL). This study will now examine the perspectives of non-university stakeholders in order to assess the acceptance of such a facility among clinicians. In addition, experiences in implementing a CSL in veterinary teaching are taken into account by interviewing experts. Material and methods Semi-structured guided interviews were conducted with alumni of the TiHo, senior veterinarians from various German clinics and practices and leading experts from some of the largest veterinary CSLs worldwide. Results The interviews revealed a need for improvement in the clinical-practical training of veterinary students among senior veterinarians and alumni. Respondents could imagine that teaching in the CSL may play a major role in this. Overall, the participants pleaded for a mandatory implementation of simulation-based teaching in the curriculum. Conclusion The study suggests that the training of clinical-practical skills of veterinary students should be continuously adapted to the requirements of the veterinary profession in a clinical environment. Non-university stakeholders seem to support the use of a CSL to improve these skills and encourage its further implementation in the curriculum. © 2020 Georg Thieme Verlag. All rights reserved.</t>
  </si>
  <si>
    <t>LANGUAGE OF ORIGINAL DOCUMENT: German</t>
  </si>
  <si>
    <t>Nishi T.</t>
  </si>
  <si>
    <t>AUTHOR FULL NAMES: Nishi, Takahiro (56644040300)</t>
  </si>
  <si>
    <t>Action research for online learning and education in a japanese university's e-strategy</t>
  </si>
  <si>
    <t>(2014) Proceedings of the International Conferences on ICT, Society and Human Beings 2014, Web Based Communities and Social Media 2014, e-Commerce 2014, Information Systems Post-Implementation and Change Management 2014 and e-Health 2014 - Part of the Multi Conference on Computer Science and Information Systems, MCCSIS 2014, pp. 333 - 337, Cited 0 times.</t>
  </si>
  <si>
    <t>https://www.scopus.com/inward/record.uri?eid=2-s2.0-84929336743&amp;partnerID=40&amp;md5=03a747da2c7d4ed2188ee5eea86b91b7</t>
  </si>
  <si>
    <t>ABSTRACT: This study considers aspects of student learning style and the Japanese university education system in order to ascertain whether online learning systems are being used effectively. Using an Action Research method, I describe stakeholder concerns and interrelationships with regard to online education in a Japanese university setting. This study explores the possibilities and applicability of online education systems in Japanese universities. It is found that effective online education systems should reflect stakeholder concerns and suit individual student learning styles. Copyright © 2014 IADIS Press All rights reserved.</t>
  </si>
  <si>
    <t>McNally S., Downes P., O’Halloran L., Kent G., O’Neill S.</t>
  </si>
  <si>
    <t>AUTHOR FULL NAMES: McNally, Sinéad (55581874400); Downes, Paul (7003889863); O’Halloran, Laura (57216332129); Kent, Gráinne (57204813359); O’Neill, Sandra (57195154573)</t>
  </si>
  <si>
    <t>55581874400; 7003889863; 57216332129; 57204813359; 57195154573</t>
  </si>
  <si>
    <t>‘The whole world was lifted off me’: the importance of relational supports and peer mentoring for under-represented students accessing university in Ireland</t>
  </si>
  <si>
    <t>(2022) Journal of Further and Higher Education, 46 (10), pp. 1319 - 1333, Cited 0 times.</t>
  </si>
  <si>
    <t>DOI: 10.1080/0309877X.2022.2075718</t>
  </si>
  <si>
    <t>https://www.scopus.com/inward/record.uri?eid=2-s2.0-85131697281&amp;doi=10.1080%2f0309877X.2022.2075718&amp;partnerID=40&amp;md5=ea74f3a896c0a60734896d72ec283c26</t>
  </si>
  <si>
    <t>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t>
  </si>
  <si>
    <t>Ilyina I.A., Teor T.R., Kulibanova V.V.</t>
  </si>
  <si>
    <t>AUTHOR FULL NAMES: Ilyina, Irina A. (57208472685); Teor, Tatiana R. (57205614129); Kulibanova, Valeriia V. (57205616223)</t>
  </si>
  <si>
    <t>57208472685; 57205614129; 57205616223</t>
  </si>
  <si>
    <t>Direction of Social Capital Accumulation of Electrical Engineering Universities</t>
  </si>
  <si>
    <t>(2021) Proceedings of the 2021 Communication Strategies in Digital Society Seminar, ComSDS 2021, art. no. 9422886, pp. 95 - 100, Cited 0 times.</t>
  </si>
  <si>
    <t>DOI: 10.1109/ComSDS52473.2021.9422886</t>
  </si>
  <si>
    <t>https://www.scopus.com/inward/record.uri?eid=2-s2.0-85105979666&amp;doi=10.1109%2fComSDS52473.2021.9422886&amp;partnerID=40&amp;md5=4b44e7ca20935511a228ae7bf120d1a8</t>
  </si>
  <si>
    <t>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t>
  </si>
  <si>
    <t>Lan N.H.</t>
  </si>
  <si>
    <t>AUTHOR FULL NAMES: Lan, Nguyen Huong (57915128100)</t>
  </si>
  <si>
    <t>EVALUATING EMPLOYERS’ DEMANDS FOR UNIVERSITY GRADUATES’ LEGAL ENGLISH PROFICIENCY IN EMPLOYABILITY</t>
  </si>
  <si>
    <t>(2022) Journal of Teaching English for Specific and Academic Purposes, 10 (2), pp. 185 - 199, Cited 0 times.</t>
  </si>
  <si>
    <t>DOI: 10.22190/JTESAP2202185H</t>
  </si>
  <si>
    <t>https://www.scopus.com/inward/record.uri?eid=2-s2.0-85139229382&amp;doi=10.22190%2fJTESAP2202185H&amp;partnerID=40&amp;md5=2c10b86211bdbceb7b2a410d65b9b3b3</t>
  </si>
  <si>
    <t>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t>
  </si>
  <si>
    <t>Riviezzo A., Napolitano M.R., Fusco F.</t>
  </si>
  <si>
    <t>AUTHOR FULL NAMES: Riviezzo, Angelo (26325835700); Napolitano, Maria Rosaria (55335673900); Fusco, Floriana (57204480378)</t>
  </si>
  <si>
    <t>26325835700; 55335673900; 57204480378</t>
  </si>
  <si>
    <t>From the Entrepreneurial University to the Civic University: What Are We Talking About?</t>
  </si>
  <si>
    <t>(2021) Research Anthology on Citizen Engagement and Activism for Social Change, pp. 1 - 17, Cited 0 times.</t>
  </si>
  <si>
    <t>DOI: 10.4018/978-1-6684-3706-3.ch001</t>
  </si>
  <si>
    <t>https://www.scopus.com/inward/record.uri?eid=2-s2.0-85135327281&amp;doi=10.4018%2f978-1-6684-3706-3.ch001&amp;partnerID=40&amp;md5=f442874766a07dce33c3be17c1f43de8</t>
  </si>
  <si>
    <t>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t>
  </si>
  <si>
    <t>Liyanage S.I.H.</t>
  </si>
  <si>
    <t>AUTHOR FULL NAMES: Liyanage, Shantha Indrajith Hikkaduwa (7004277305)</t>
  </si>
  <si>
    <t>In Search of Framework for Greening University: Thematic Analysis</t>
  </si>
  <si>
    <t>(2022) Innovation, Technology and Knowledge Management, pp. 91 - 109, Cited 0 times.</t>
  </si>
  <si>
    <t>DOI: 10.1007/978-3-030-97850-1_6</t>
  </si>
  <si>
    <t>https://www.scopus.com/inward/record.uri?eid=2-s2.0-85128414808&amp;doi=10.1007%2f978-3-030-97850-1_6&amp;partnerID=40&amp;md5=2c55c618ecbb1a75070f23dd3faad13e</t>
  </si>
  <si>
    <t>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t>
  </si>
  <si>
    <t>Sharafizad F., Brown K., Jogulu U., Omari M.</t>
  </si>
  <si>
    <t>AUTHOR FULL NAMES: Sharafizad, Fleur (57216951930); Brown, Kerry (56431301600); Jogulu, Uma (23397537900); Omari, Maryam (55557433300)</t>
  </si>
  <si>
    <t>57216951930; 56431301600; 23397537900; 55557433300</t>
  </si>
  <si>
    <t>Avoiding the burst pipeline post-COVID-19: drivers of female academic careers in Australia</t>
  </si>
  <si>
    <t>(2022) Personnel Review, Cited 0 times.</t>
  </si>
  <si>
    <t>DOI: 10.1108/PR-12-2021-0909</t>
  </si>
  <si>
    <t>https://www.scopus.com/inward/record.uri?eid=2-s2.0-85138342051&amp;doi=10.1108%2fPR-12-2021-0909&amp;partnerID=40&amp;md5=b2dbb576a4da245343e274459fa5cb6e</t>
  </si>
  <si>
    <t>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t>
  </si>
  <si>
    <t>Hsu S.-K.</t>
  </si>
  <si>
    <t>AUTHOR FULL NAMES: Hsu, Sheng-Kuei (57217481378)</t>
  </si>
  <si>
    <t>Institutional Research: Issue-Oriented Data Integration and System Construction</t>
  </si>
  <si>
    <t>(2021) 3rd IEEE Eurasia Conference on Biomedical Engineering, Healthcare and Sustainability, ECBIOS 2021, pp. 191 - 194, Cited 0 times.</t>
  </si>
  <si>
    <t>DOI: 10.1109/ECBIOS51820.2021.9510849</t>
  </si>
  <si>
    <t>https://www.scopus.com/inward/record.uri?eid=2-s2.0-85124906114&amp;doi=10.1109%2fECBIOS51820.2021.9510849&amp;partnerID=40&amp;md5=aec5c0af7609f02fbd8e8c738287bef5</t>
  </si>
  <si>
    <t>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t>
  </si>
  <si>
    <t>Hyotynen P., Keltikangas K.</t>
  </si>
  <si>
    <t>AUTHOR FULL NAMES: Hyotynen, P. (6504160443); Keltikangas, K. (27667708000)</t>
  </si>
  <si>
    <t>6504160443; 27667708000</t>
  </si>
  <si>
    <t>Tools and inspiration for engineering education development through stakeholder cooperation</t>
  </si>
  <si>
    <t>(2015) Proceedings of the 43rd SEFI Annual Conference 2015 - Diversity in Engineering Education: An Opportunity to Face the New Trends of Engineering, SEFI 2015, Cited 0 times.</t>
  </si>
  <si>
    <t>https://www.scopus.com/inward/record.uri?eid=2-s2.0-84968903166&amp;partnerID=40&amp;md5=bfa26662e544d18850caae8413bbc18a</t>
  </si>
  <si>
    <t>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t>
  </si>
  <si>
    <t>Dawodu A., Awonfor F., Dai H., Li S., Wu C., Yang X., Yan Z.</t>
  </si>
  <si>
    <t>AUTHOR FULL NAMES: Dawodu, Ayotunde (57192194629); Awonfor, Franklyn (57387291200); Dai, Haoyue (57387106500); Li, Shengyu (57386172900); Wu, Chengyang (57387480500); Yang, Xiaoyan (57387291300); Yan, Ziyi (57387480600)</t>
  </si>
  <si>
    <t>57192194629; 57387291200; 57387106500; 57386172900; 57387480500; 57387291300; 57387480600</t>
  </si>
  <si>
    <t>EDUCATION for SUSTAINABLE DEVELOPMENT: A STAKEHOLDER ANALYSIS between A CHINESE and SINO-FOREIGN UNIVERSITY</t>
  </si>
  <si>
    <t>(2021) WIT Transactions on Ecology and the Environment, 253, pp. 463 - 473, Cited 0 times.</t>
  </si>
  <si>
    <t>DOI: 10.2495/SC210381</t>
  </si>
  <si>
    <t>https://www.scopus.com/inward/record.uri?eid=2-s2.0-85121832997&amp;doi=10.2495%2fSC210381&amp;partnerID=40&amp;md5=0f0ca8288fdb728d86f5b5e10f964da5</t>
  </si>
  <si>
    <t>ABSTRACT: As the development of Sino-foreign universities in the current decade has grown significantly, the differences between Sino-foreign universities and standard universities in China has become a key topic of discussion. There is a lack of comparative studies on Sino-foreign universities and Chinese universities, and even more so on topics such as sustainable development. Currently, campuses within China have a huge impact on resource depletion, environmental pollution and social interactions and development. Also, universities are key players in knowledge creation and transformation, talent cultivation and technical innovation, and nationally it is recognized that the growth and development of campuses is critical to the overall sustainable development within China. Thus, this research aims to enhance the Education for Sustainable Development (ESD) in China through understanding the strengths and weaknesses of the ESD approach between a Sino-foreign universities and normative universities. This is executed through stakeholder analysis, which involves identifying, categorizing, and investigating the relationship within university stakeholders with regard to ESD. Further analysis is conducted with an interest and influence matrix chart that determines the priorities and influences of university stakeholders. Two universities (Chinese university - Ningbo University and Sino-foreign universities - University of Nottingham Ningbo China) will be used as case studies within China to draw out the synergies and differences of ESD. © 2021 WITPress. All rights reserved.</t>
  </si>
  <si>
    <t>Dethan M.A., Tunti M.E.D., Kellen P.B.</t>
  </si>
  <si>
    <t>AUTHOR FULL NAMES: Dethan, Minarni Anaci (57211456191); Tunti, Maria E. D. (57211456917); Kellen, Pius Bumi (57211461079)</t>
  </si>
  <si>
    <t>57211456191; 57211456917; 57211461079</t>
  </si>
  <si>
    <t>Stakeholders’ perception regarding the internal supervision unit (a case study in nusa cendana university) [Percepción de las partes interesadas sobre la unidad de supervisión interna (un estudio de caso en la universidad nusa cendana)]</t>
  </si>
  <si>
    <t>(2019) Opcion, 35 (Special Issue 21), pp. 2899 - 2921, Cited 0 times.</t>
  </si>
  <si>
    <t>https://www.scopus.com/inward/record.uri?eid=2-s2.0-85074049952&amp;partnerID=40&amp;md5=56e88d6c953b769fc2cc80b2845aefc4</t>
  </si>
  <si>
    <t>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t>
  </si>
  <si>
    <t>Suryani K., Khairudin, Syahmaidi E.</t>
  </si>
  <si>
    <t>AUTHOR FULL NAMES: Suryani, Karmila (57194111577); Khairudin (57194109547); Syahmaidi, Eril (57194109978)</t>
  </si>
  <si>
    <t>57194111577; 57194109547; 57194109978</t>
  </si>
  <si>
    <t>Online tracer study of Bung Hatta University</t>
  </si>
  <si>
    <t>(2017) International Journal of GEOMATE, 13 (7), pp. 20 - 27, Cited 0 times.</t>
  </si>
  <si>
    <t>DOI: 10.21660/2017.37.TVET011</t>
  </si>
  <si>
    <t>https://www.scopus.com/inward/record.uri?eid=2-s2.0-85018728449&amp;doi=10.21660%2f2017.37.TVET011&amp;partnerID=40&amp;md5=7682c0ed173fd7bf6ca7b330cb3353a4</t>
  </si>
  <si>
    <t>ABSTRACT: This research serves as the basis to design an online graduate tracking system needed by Bung Hatta University to meet the standards required by National Accreditation Board of Higher Education Institutions of Indonesia (BAN-PT) and the University stakeholders. The system, which is called Tracer Study, is programmed by using PHP and MySQL programming languages and by applying CMS Bootstrap. There are four actors/elements involving in the Tracer Study, namely: Graduates/Alumni, Employers of the Graduates, University Official, and Administrator of the System. The system applies waterfall method with several stages of processing, namely analysis, designing, coding, testing, and maintenance. The design of Tracer Study has already been tested at small scale within the circle of the Faculty of Teacher Training and Education and is currently applied at big scale by uploading the same at the website of Bung Hatta University after obtaining the approval of University official. © Int. J. of GEOMATE.</t>
  </si>
  <si>
    <t>Celestial-Valderama A.M., Vinluan A.A., Mangaba J.B.</t>
  </si>
  <si>
    <t>AUTHOR FULL NAMES: Celestial-Valderama, Arlene Mae (57269783000); Vinluan, Albert A. (57208207072); Mangaba, Joel B. (57208209164)</t>
  </si>
  <si>
    <t>57269783000; 57208207072; 57208209164</t>
  </si>
  <si>
    <t>Prelude to Full Online Learning: Educational Interventions from the Voice of the Customers</t>
  </si>
  <si>
    <t>(2021) 29th International Conference on Computers in Education Conference, ICCE 2021 - Proceedings, 2, pp. 387 - 396, Cited 0 times.</t>
  </si>
  <si>
    <t>https://www.scopus.com/inward/record.uri?eid=2-s2.0-85122919836&amp;partnerID=40&amp;md5=69e37a46a846901120e2abab9b5a6c97</t>
  </si>
  <si>
    <t>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t>
  </si>
  <si>
    <t>Chiranjeevi H.S., Shenoy M.K., Sundar D.S.</t>
  </si>
  <si>
    <t>AUTHOR FULL NAMES: Chiranjeevi, H.S. (57191592156); Shenoy, Manjula K. (57221744448); Sundar, D. Syam (57214414865)</t>
  </si>
  <si>
    <t>57191592156; 57221744448; 57214414865</t>
  </si>
  <si>
    <t>Integrating on-premises data with customer relationship management application on cloud: A hybrid IT infrastructure support service</t>
  </si>
  <si>
    <t>(2018) Cogent Engineering, 5 (1), art. no. 1462755, Cited 0 times.</t>
  </si>
  <si>
    <t>DOI: 10.1080/23311916.2018.1462755</t>
  </si>
  <si>
    <t>https://www.scopus.com/inward/record.uri?eid=2-s2.0-85045846220&amp;doi=10.1080%2f23311916.2018.1462755&amp;partnerID=40&amp;md5=12b373684f8834de8be180d23b5a5edc</t>
  </si>
  <si>
    <t>ABSTRACT: Customer relationship management (CRM) is a group of data-driven, integrated solution that enhances how an organization interacts and does business with the customers. University support service centres provide hone support for the university stakeholders’ queries and requests related to academic information. The support centre uses retrieval of information from huge text documents, records, and log files from disparate data sources residing on on-premises. Handling data has become a critical task and moving all the data to the cloud is not feasible. The objective of designed hybrid solution is to serve a resolving customer service request and a scalable solution to a large set of data for the organizations concerned with security, efficiency, and to use the advantages of the cloud service. In the proposed hybrid solution, the data resides on the on-premises is connected to the customer relationship management application deployed on the cloud, this reduces the IT infrastructure tasks at a university support service. We describe the system’s architecture and the technical challenges we have faced. The CRM application is deployed on Microsoft Azure cloud test instance and the Azure service bus relay is used to connect the on-premises data. © 2018 The Author(s). This open access article is distributed under a Creative Commons Attribution (CC-BY) 4.0 license.</t>
  </si>
  <si>
    <t>Johnson B., Main J.B.</t>
  </si>
  <si>
    <t>AUTHOR FULL NAMES: Johnson, Beata (57214233935); Main, Joyce B. (54385815900)</t>
  </si>
  <si>
    <t>57214233935; 54385815900</t>
  </si>
  <si>
    <t>Work in Progress: Survey development of the influence of engineering students' extracurricular involvement on career aspirations and professional development</t>
  </si>
  <si>
    <t>(2020) ASEE Annual Conference and Exposition, Conference Proceedings, 2020-June, art. no. 1732, Cited 0 times.</t>
  </si>
  <si>
    <t>https://www.scopus.com/inward/record.uri?eid=2-s2.0-85095740833&amp;partnerID=40&amp;md5=7976b8c62f11cd787f6d196910e143e6</t>
  </si>
  <si>
    <t>ABSTRACT: This work in progress paper presents the design of a study developed to identify the influence of engineering students' extracurricular involvement on their career aspirations and professional development. This study investigates how students' extracurricular involvement influences their career certainty and confidence in job preparation, with emphasis on examining the types of involvement and specific aspects of involvement that lead to these outcomes. The study will be conducted longitudinally over three years with undergraduate engineering students at a single institution to examine the influence of extracurricular involvement over time and the pathways students pursue through undergraduate engineering in relation to their career goals. Research findings extend the literature by providing a longitudinal examination of how students' involvement and career aspirations evolve over their undergraduate years, providing opportunities to identify mechanisms of influence and potential causal effects. This research extends the literature by connecting student organization involvement to career aspirations and preparation, offering university stakeholders information to develop interventions to help students in their transition to the workforce. © American Society for Engineering Education 2020.</t>
  </si>
  <si>
    <t>O’Regan M., Choe J.</t>
  </si>
  <si>
    <t>AUTHOR FULL NAMES: O’Regan, Michael (57223925583); Choe, Jaeyeon (57206427671)</t>
  </si>
  <si>
    <t>57223925583; 57206427671</t>
  </si>
  <si>
    <t>Searching for prestige: motivations and managerial implications of Chinese campus tourists</t>
  </si>
  <si>
    <t>(2022) Leisure Studies, 41 (6), pp. 862 - 878, Cited 0 times.</t>
  </si>
  <si>
    <t>DOI: 10.1080/02614367.2022.2088832</t>
  </si>
  <si>
    <t>https://www.scopus.com/inward/record.uri?eid=2-s2.0-85132330582&amp;doi=10.1080%2f02614367.2022.2088832&amp;partnerID=40&amp;md5=3fad5fc1110bca8f23019679765f3923</t>
  </si>
  <si>
    <t>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t>
  </si>
  <si>
    <t>Aldaz C.E.B., Hamón L.A.S., Casani F., Rodríguez-Pomeda J.</t>
  </si>
  <si>
    <t>AUTHOR FULL NAMES: Aldaz, Cecilia Elizabeth Bayas (57192877552); Hamón, Leyla Angélica Sandoval (57192872528); Casani, Fernando (36127264700); Rodríguez-Pomeda, Jesús (56442697500)</t>
  </si>
  <si>
    <t>57192877552; 57192872528; 36127264700; 56442697500</t>
  </si>
  <si>
    <t>Stakeholders’ environmental sustainability perceptions in spanish campuses</t>
  </si>
  <si>
    <t>(2019) International Journal of Environmental Sustainability, 15 (2), pp. 1 - 22, Cited 0 times.</t>
  </si>
  <si>
    <t>DOI: 10.18848/2325-1077/CGP/v15i02/1-22</t>
  </si>
  <si>
    <t>https://www.scopus.com/inward/record.uri?eid=2-s2.0-85070675242&amp;doi=10.18848%2f2325-1077%2fCGP%2fv15i02%2f1-22&amp;partnerID=40&amp;md5=b90720ad0958850b349b173e1588edd4</t>
  </si>
  <si>
    <t>ABSTRACT: The purpose of this article is to identify the opinion of the main stakeholders (the members of the Social Council-as the main body for participating in society and responsible for overseeing economic activity-student representatives, academic and operation managers/experts of Eco-campus as policy makers, and those responsible for implementing the initiatives in university’s campuses) about the ongoing efforts that universities should make in the field of environmental sustainability. Design/methodology/approach: An exploratory analysis of surveys focus on the Social Council, student representatives, and academic and operation managers/experts of Eco-campus to explore their views on environmental sustainability management and commitment from Spanish Universities. The findings of this research confirmed that in many universities, stakeholders are in favor of integrating Education for Sustainable Development (ESD) practices in managing their campus. In their statements, the university stakeholders show an interest in getting their institutions to be sustainable and a belief that universities have an important role to play in this area. Practical implications: The findings led the authors to conclude that the main areas of the environmental issues are related to transportation, efficient use of energy, and the reduction and treatment of waste. The main obstacles identified are financial resources needed to develop the projects. Originality/value: The outcome demonstrates a different point of view from the responses, being the key to understand the perception that participants hold about the commitment that universities should take on issues of environmental sustainability. © Common Ground Research Networks, Cecilia Elizabeth Bayas Aldaz, Leyla Angélica Sandoval Hamón, Fernando Casani, Jesús Rodríguez-Pomeda.</t>
  </si>
  <si>
    <t>Zhu J., Liu Q., Yang B., Chen B.</t>
  </si>
  <si>
    <t>AUTHOR FULL NAMES: Zhu, Jiabin (13805679400); Liu, Qunqun (56300620300); Yang, Bo (56763098300); Chen, Bing (57207180544)</t>
  </si>
  <si>
    <t>13805679400; 56300620300; 56763098300; 57207180544</t>
  </si>
  <si>
    <t>International students' learning experience and learning outcomes in China through summer programs</t>
  </si>
  <si>
    <t>(2015) Advancing Teacher Education and Curriculum Development through Study Abroad Programs, pp. 233 - 249, Cited 0 times.</t>
  </si>
  <si>
    <t>DOI: 10.4018/978-1-4666-9672-3.ch013</t>
  </si>
  <si>
    <t>https://www.scopus.com/inward/record.uri?eid=2-s2.0-84981360620&amp;doi=10.4018%2f978-1-4666-9672-3.ch013&amp;partnerID=40&amp;md5=2114ef1aff457edcf8ca678ec87a2503</t>
  </si>
  <si>
    <t>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t>
  </si>
  <si>
    <t>Potocan V., Alfirevic N., Nedelko Z.</t>
  </si>
  <si>
    <t>AUTHOR FULL NAMES: Potocan, Vojko (6508219981); Alfirevic, Niksa (24167859200); Nedelko, Zlatko (55604881400)</t>
  </si>
  <si>
    <t>6508219981; 24167859200; 55604881400</t>
  </si>
  <si>
    <t>How personal values affect social responsibility in higher education institutions</t>
  </si>
  <si>
    <t>(2019) Recent advances in the roles of cultural and personal values in organizational behavior, pp. 102 - 127, Cited 0 times.</t>
  </si>
  <si>
    <t>DOI: 10.4018/978-1-7998-1013-1.ch006</t>
  </si>
  <si>
    <t>https://www.scopus.com/inward/record.uri?eid=2-s2.0-85077834819&amp;doi=10.4018%2f978-1-7998-1013-1.ch006&amp;partnerID=40&amp;md5=f3b6a26987be17456cf504f1d3e31638</t>
  </si>
  <si>
    <t>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t>
  </si>
  <si>
    <t>McGee L.W.</t>
  </si>
  <si>
    <t>AUTHOR FULL NAMES: McGee, Lynn W. (56678415000)</t>
  </si>
  <si>
    <t>Re-naming "hometown u" university of South Carolina Beaufort assumes a new role</t>
  </si>
  <si>
    <t>(2015) Journal of the International Academy for Case Studies, 21 (1), pp. 110 - 124, Cited 0 times.</t>
  </si>
  <si>
    <t>https://www.scopus.com/inward/record.uri?eid=2-s2.0-84930861899&amp;partnerID=40&amp;md5=a06123b3666d802ce79e3f25bafa21f9</t>
  </si>
  <si>
    <t>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t>
  </si>
  <si>
    <t>Nazri E.M., Shanmugam S.K.S., Manaf N.A.A.</t>
  </si>
  <si>
    <t>AUTHOR FULL NAMES: Nazri, Engku M. (57212002817); Shanmugam, S. Kanageswari Suppiah (56037402800); Manaf, Nor Aziah Abd (57201475027)</t>
  </si>
  <si>
    <t>57212002817; 56037402800; 57201475027</t>
  </si>
  <si>
    <t>Competitive benchmarking of Universiti Utara Malaysia’s performance against the performance of selected Malaysian universities</t>
  </si>
  <si>
    <t>(2022) International Journal of Process Management and Benchmarking, 12 (5), pp. 599 - 615, Cited 0 times.</t>
  </si>
  <si>
    <t>DOI: 10.1504/IJPMB.2022.125337</t>
  </si>
  <si>
    <t>https://www.scopus.com/inward/record.uri?eid=2-s2.0-85140823479&amp;doi=10.1504%2fIJPMB.2022.125337&amp;partnerID=40&amp;md5=224f989d459979007f3f1ab87c646430</t>
  </si>
  <si>
    <t>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t>
  </si>
  <si>
    <t>Educational big-data practice: A model for combining requirements and technologies</t>
  </si>
  <si>
    <t>(2020) Communications in Computer and Information Science, 1227 CCIS, pp. 605 - 610, Cited 0 times.</t>
  </si>
  <si>
    <t>DOI: 10.1007/978-981-15-6113-9_69</t>
  </si>
  <si>
    <t>https://www.scopus.com/inward/record.uri?eid=2-s2.0-85087283744&amp;doi=10.1007%2f978-981-15-6113-9_69&amp;partnerID=40&amp;md5=b603053269543eaf4b3fb6b3963b3de6</t>
  </si>
  <si>
    <t>ABSTRACT: Institutional research (IR) has revealed the need for data processing in a university, and big-data technology can be regarded as a technical approach. The combination of the two methods can help universities introduce data-driven decision-making models. On the demand side of big-data processing on campus, we proposed three groups of university stakeholders—university, student, and society—with student learning outcomes as the main research topic. On the technical side, we proposed a data processing model from the perspective of big-data processing, including data gathering, pre-processing, storage and integration, analysis and exploration, and visual presentation. We applied the proposed learning outcomes and the big-data processing model to Tzu-Chi University, exploring student learning outcomes with big-data technology. In an initial experiment, this application model is feasible. Finally, we proposed several relevant conclusions to promote educational big-data research as a reference for related research. © Springer Nature Singapore Pte Ltd 2020.</t>
  </si>
  <si>
    <t>Chai J., Cheng K., Liu W.</t>
  </si>
  <si>
    <t>AUTHOR FULL NAMES: Chai, Junyi (36781842400); Cheng, Ken (57565209600); Liu, Wenbin (57469533400)</t>
  </si>
  <si>
    <t>36781842400; 57565209600; 57469533400</t>
  </si>
  <si>
    <t>A NEW MULTICRITERIA DECISION MAKING APPROACH FOR UNIVERSITY RANKING: THE SKYLINE SIR METHOD</t>
  </si>
  <si>
    <t>(2021) Proceedings - International Conference on Machine Learning and Cybernetics, 2021-December, Cited 0 times.</t>
  </si>
  <si>
    <t>DOI: 10.1109/ICMLC54886.2021.9737266</t>
  </si>
  <si>
    <t>https://www.scopus.com/inward/record.uri?eid=2-s2.0-85127821536&amp;doi=10.1109%2fICMLC54886.2021.9737266&amp;partnerID=40&amp;md5=fec18d4046fbc5f074b338ed6d440a44</t>
  </si>
  <si>
    <t>ABSTRACT: University rankings released annually arise considerable attentions of the public, the media, and university stakeholders. Paradoxically, more attentions trigger more critiques from the experts and even university stakeholders. The commonly used ranking method, the weighted sum, has a flaw in unfairly overvaluing the best alternatives and undervaluing a large part of unique universities globally. In this paper, we contribute methodologically in multicriteria ranking approach when universities and their evaluations are ready. Through incorporating subjective preferences and objective values, our proposed two-stage skyline superiority and inferiority ranking (SIR) approach relies on relative (rather than absolute) differences of evaluation values. This approach uncovers unique values of those distinctive universities that should have been judged more fairly. We deliberate a comparable analysis based on the prevailing The Quacquarelli Symonds (QS) University Rankings of 2020. Our empirical studies uncover problematic issues in criteria systems of these prevailing university rankings, which are worth pondering on.  © 2021 IEEE.</t>
  </si>
  <si>
    <t>Taylor J., Terry R., Davies M., Sr.</t>
  </si>
  <si>
    <t>AUTHOR FULL NAMES: Taylor, Jon (57879182500); Terry, Richard (57878548900); Davies, Matt (57879026200)</t>
  </si>
  <si>
    <t>57879182500; 57878548900; 57879026200</t>
  </si>
  <si>
    <t>Designing And Teaching An Online Module</t>
  </si>
  <si>
    <t>(2019) Learning and Teaching in Higher Education: Perspectives from a Business School, pp. 197 - 210, Cited 0 times.</t>
  </si>
  <si>
    <t>DOI: 10.4337/9781788975087.00034</t>
  </si>
  <si>
    <t>https://www.scopus.com/inward/record.uri?eid=2-s2.0-85137477538&amp;doi=10.4337%2f9781788975087.00034&amp;partnerID=40&amp;md5=1a19f042ee0dddd612a2ed61a4f4242e</t>
  </si>
  <si>
    <t>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t>
  </si>
  <si>
    <t>Ivana D., Drăgan M., Maftei M., Gӧtze U., Metz D.</t>
  </si>
  <si>
    <t>AUTHOR FULL NAMES: Ivana, Diana (57211883467); Drăgan, Mihaela (57516417800); Maftei, Mihaela (55619703500); Gӧtze, Uwe (57468752500); Metz, Daniel (57226487186)</t>
  </si>
  <si>
    <t>57211883467; 57516417800; 55619703500; 57468752500; 57226487186</t>
  </si>
  <si>
    <t>Study of Knowledge Management Impact on Sustainable Higher Education Institutions: A Business Process Modelling Approach</t>
  </si>
  <si>
    <t>(2022) Springer Proceedings in Business and Economics, pp. 85 - 101, Cited 0 times.</t>
  </si>
  <si>
    <t>DOI: 10.1007/978-3-030-82751-9_6</t>
  </si>
  <si>
    <t>https://www.scopus.com/inward/record.uri?eid=2-s2.0-85125355636&amp;doi=10.1007%2f978-3-030-82751-9_6&amp;partnerID=40&amp;md5=ed4fc8977b5bf06bc28d8138c9989ece</t>
  </si>
  <si>
    <t>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t>
  </si>
  <si>
    <t>Lee M.H., Gopinathan S.</t>
  </si>
  <si>
    <t>AUTHOR FULL NAMES: Lee, Michael H. (7409117920); Gopinathan, Saravanan (7003620512)</t>
  </si>
  <si>
    <t>7409117920; 7003620512</t>
  </si>
  <si>
    <t>Reforming university education in hong kong and singapore</t>
  </si>
  <si>
    <t>(2003) International Journal of Phytoremediation, 21 (1), pp. 167 - 182, Cited 0 times.</t>
  </si>
  <si>
    <t>DOI: 10.1080/07294360304108</t>
  </si>
  <si>
    <t>https://www.scopus.com/inward/record.uri?eid=2-s2.0-85066223942&amp;doi=10.1080%2f07294360304108&amp;partnerID=40&amp;md5=adc8e2dc98916850fde68bff0e9ce83a</t>
  </si>
  <si>
    <t>ABSTRACT: University education has been thrust into the limelight by policymakers in Hong Kong and Singapore in recent years. Reforming university education thus has become a norm for both city-states. This article reviews and compares some recent developments in the university reforms in both city-states. It argues university education, as a public policy area, is not immune from the profound influence of such concepts as accountability, performativity, quality assurance and market relevance, which prevail in a wider policy context of public sector reforms and governance changes. Hong Kong and Singapore's university reforms are similarly extensive, ranging from the admission mechanisms through to the governance and funding systems. This article has four main sections. The first sketches a paradigm shift in the policymaking process and the changing state-university relationships in the age of globalization. The second reviews and compares some recent developments of the university reforms in both city-states. The third turns to assess the impacts of the reforms on university stakeholders. The final section is the conclusion. © 2003, Copyright Taylor &amp; Francis Group, LLC.</t>
  </si>
  <si>
    <t>(2013) Developing Business Strategies and Identifying Risk Factors in Modern Organizations, pp. 94 - 108, Cited 0 times.</t>
  </si>
  <si>
    <t>DOI: 10.4018/978-1-4666-4860-9.ch007</t>
  </si>
  <si>
    <t>https://www.scopus.com/inward/record.uri?eid=2-s2.0-84956839983&amp;doi=10.4018%2f978-1-4666-4860-9.ch007&amp;partnerID=40&amp;md5=758921572f4ce294ebb54987cf3ce7dd</t>
  </si>
  <si>
    <t>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t>
  </si>
  <si>
    <t>(2014) Acta Universitatis Agriculturae et Silviculturae Mendelianae Brunensis, 62 (6), pp. 1385 - 1393, Cited 0 times.</t>
  </si>
  <si>
    <t>DOI: 10.11118/actaun201462061385</t>
  </si>
  <si>
    <t>https://www.scopus.com/inward/record.uri?eid=2-s2.0-84921329249&amp;doi=10.11118%2factaun201462061385&amp;partnerID=40&amp;md5=b1cecf492fbc9ba071d183f65024dbf1</t>
  </si>
  <si>
    <t>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 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t>
  </si>
  <si>
    <t>Lear S.A., Bates J., Lavoie J.G., Johnston S., Scott R.E.</t>
  </si>
  <si>
    <t>AUTHOR FULL NAMES: Lear, Scott A (7003829555); Bates, Joanna (7401513106); Lavoie, Josée G (16682773700); Johnston, Suzanne (25957641900); Scott, Richard E (7404343143)</t>
  </si>
  <si>
    <t>7003829555; 7401513106; 16682773700; 25957641900; 7404343143</t>
  </si>
  <si>
    <t>The British Columbia Alliance on Telehealth Research and Policy.</t>
  </si>
  <si>
    <t>(2008) Healthcare quarterly (Toronto, Ont.), 11 (4), pp. 52-56, 2, Cited 0 times.</t>
  </si>
  <si>
    <t>https://www.scopus.com/inward/record.uri?eid=2-s2.0-58149462865&amp;partnerID=40&amp;md5=68ee71869a62541d021b19ed33c0370e</t>
  </si>
  <si>
    <t>ABSTRACT: The past decade has seen a growing trend in the establishment of partnerships between university-based researchers and non-university stakeholders. one such initiative led to the creation of the British Columbia Alliance on Telehealth Policy and Research (BCATPR), now in its third year of operation. This article outlines the development and operation of BCATPR, with specific emphasis on the engagement process adopted, as well as the strengths and challenges associated with this model of partnership between university-based researchers adn health authority policy makers.</t>
  </si>
  <si>
    <t>Kustiani I., Despa D.</t>
  </si>
  <si>
    <t>AUTHOR FULL NAMES: Kustiani, I. (55531666400); Despa, D. (36974975900)</t>
  </si>
  <si>
    <t>55531666400; 36974975900</t>
  </si>
  <si>
    <t>Improvement of campus environment quality: The feasibility study of the University of Lampung integrated waste management</t>
  </si>
  <si>
    <t>(2019) IOP Conference Series: Earth and Environmental Science, 245 (1), art. no. 012005, Cited 0 times.</t>
  </si>
  <si>
    <t>DOI: 10.1088/1755-1315/245/1/012005</t>
  </si>
  <si>
    <t>https://www.scopus.com/inward/record.uri?eid=2-s2.0-85063872835&amp;doi=10.1088%2f1755-1315%2f245%2f1%2f012005&amp;partnerID=40&amp;md5=0f8b3434b72a69a508ed7dc3434b0ad0</t>
  </si>
  <si>
    <t>ABSTRACT: The University of Lampung is located in the City of Bandar Lampung. Like many other cities in Indonesia, the city is still having difficulty in solving the waste problems. Meanwhile, the university generates waste of 14.7 tons per day (24.5 m3 per day). The waste produce at university commonly rich in organic content, which is has the potential to be processed into bio-methane. Answering the challenge of implementing a decentralization and zero waste policies, helping to ease the burden of government in handling waste as well as considering the potential of rich organic content of waste, the University of Lampung set up a plan to develop a campus community integrated waste management and carry out innovation in waste processing by utilizing a Biomass Power Plant (Pembangkit Listrik Tenaga Biomasa or PLTBM). The advantage of PLTBM is while converting organic waste into energy (electricity and gas), it produces solid and liquid fertilizer as its byproduct. This paper presents the feasibility study of the plan, specifically on technical aspect. The study was assessed by comparing the condition with and without project. The result of this study can be used by university stakeholders to take actions to make this plan work properly. The plan is expected to improve the campus environment quality, divert 80% of waste being dump into landfill as well as can be a pilot model for a wider communities. © Published under licence by IOP Publishing Ltd.</t>
  </si>
  <si>
    <t>Muhamad S., Kusairi S., Ab Manah S.K.</t>
  </si>
  <si>
    <t>AUTHOR FULL NAMES: Muhamad, Suriyani (39861962500); Kusairi, Suhal (56725636000); Ab Manah, Siti Khatijah (57212136620)</t>
  </si>
  <si>
    <t>39861962500; 56725636000; 57212136620</t>
  </si>
  <si>
    <t>The spillover effects of University to Business Growth: Evidence from Malaysia</t>
  </si>
  <si>
    <t>(2019) International Journal of Innovation, Creativity and Change, 8 (4), pp. 310 - 327, Cited 0 times.</t>
  </si>
  <si>
    <t>https://www.scopus.com/inward/record.uri?eid=2-s2.0-85075977458&amp;partnerID=40&amp;md5=0ed6a65218054df2d5fdd28c6d7db32a</t>
  </si>
  <si>
    <t>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t>
  </si>
  <si>
    <t>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t>
  </si>
  <si>
    <t>typ_dokumentu</t>
  </si>
  <si>
    <t>Język</t>
  </si>
  <si>
    <t xml:space="preserve">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
</t>
  </si>
  <si>
    <t>SLR479</t>
  </si>
  <si>
    <t>office</t>
  </si>
  <si>
    <t>governmen</t>
  </si>
  <si>
    <t>industry</t>
  </si>
  <si>
    <t>researcher</t>
  </si>
  <si>
    <t>park</t>
  </si>
  <si>
    <t>venture</t>
  </si>
  <si>
    <t>incubat</t>
  </si>
  <si>
    <t>accelera</t>
  </si>
  <si>
    <t>licz.2war.tytuł</t>
  </si>
  <si>
    <t>licz.2war.streszcz</t>
  </si>
  <si>
    <t>review</t>
  </si>
  <si>
    <t>post-</t>
  </si>
  <si>
    <t>stakeholder</t>
  </si>
  <si>
    <t>professo</t>
  </si>
  <si>
    <t>dean</t>
  </si>
  <si>
    <t>administrat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</si>
</sst>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8"/>
      <name val="Calibri"/>
      <family val="2"/>
      <charset val="238"/>
      <scheme val="minor"/>
    </font>
    <font>
      <b/>
      <sz val="11"/>
      <color theme="0"/>
      <name val="Calibri"/>
      <family val="2"/>
      <charset val="238"/>
      <scheme val="minor"/>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theme="4"/>
      </patternFill>
    </fill>
    <fill>
      <patternFill patternType="solid">
        <fgColor rgb="FFC00000"/>
        <bgColor indexed="64"/>
      </patternFill>
    </fill>
    <fill>
      <patternFill patternType="solid">
        <fgColor rgb="FF92D050"/>
        <bgColor indexed="64"/>
      </patternFill>
    </fill>
  </fills>
  <borders count="3">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0" fillId="0" borderId="0" xfId="0" applyAlignment="1">
      <alignment wrapText="1"/>
    </xf>
    <xf numFmtId="1" fontId="0" fillId="0" borderId="0" xfId="0" applyNumberFormat="1" applyAlignment="1">
      <alignment horizontal="right" vertical="center"/>
    </xf>
    <xf numFmtId="1" fontId="0" fillId="2" borderId="0" xfId="0" applyNumberFormat="1" applyFill="1" applyAlignment="1">
      <alignment horizontal="right" vertical="center" wrapText="1"/>
    </xf>
    <xf numFmtId="0" fontId="0" fillId="0" borderId="0" xfId="0" applyAlignment="1"/>
    <xf numFmtId="0" fontId="2" fillId="4" borderId="1" xfId="0" applyFont="1" applyFill="1" applyBorder="1"/>
    <xf numFmtId="0" fontId="2" fillId="4" borderId="2" xfId="0" applyFont="1" applyFill="1" applyBorder="1"/>
    <xf numFmtId="0" fontId="0" fillId="5" borderId="1" xfId="0" applyFont="1" applyFill="1" applyBorder="1"/>
    <xf numFmtId="0" fontId="0" fillId="0" borderId="1" xfId="0" applyFont="1" applyBorder="1"/>
    <xf numFmtId="0" fontId="2" fillId="6" borderId="1" xfId="0" applyFont="1" applyFill="1" applyBorder="1"/>
    <xf numFmtId="0" fontId="0" fillId="0" borderId="0" xfId="0" applyFill="1"/>
    <xf numFmtId="0" fontId="2" fillId="6" borderId="0" xfId="0" applyFont="1" applyFill="1" applyBorder="1"/>
    <xf numFmtId="0" fontId="0" fillId="0" borderId="1" xfId="0" applyFont="1" applyFill="1" applyBorder="1"/>
    <xf numFmtId="0" fontId="0" fillId="0" borderId="1" xfId="0" applyFont="1" applyFill="1" applyBorder="1" applyAlignment="1"/>
    <xf numFmtId="0" fontId="0" fillId="7" borderId="0" xfId="0" applyFill="1"/>
    <xf numFmtId="0" fontId="0" fillId="8" borderId="1" xfId="0" applyFont="1" applyFill="1" applyBorder="1"/>
  </cellXfs>
  <cellStyles count="1">
    <cellStyle name="Normalny" xfId="0" builtinId="0"/>
  </cellStyles>
  <dxfs count="44">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righ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FCF847-8819-4727-877A-A56F337082B5}" name="SLR479_20231202" displayName="SLR479_20231202" ref="A2:U476" totalsRowShown="0" dataDxfId="19" tableBorderDxfId="22">
  <autoFilter ref="A2:U476" xr:uid="{21FCF847-8819-4727-877A-A56F337082B5}">
    <filterColumn colId="16">
      <filters>
        <filter val="1"/>
      </filters>
    </filterColumn>
  </autoFilter>
  <sortState xmlns:xlrd2="http://schemas.microsoft.com/office/spreadsheetml/2017/richdata2" ref="A3:U476">
    <sortCondition ref="A2:A476"/>
  </sortState>
  <tableColumns count="21">
    <tableColumn id="1" xr3:uid="{ED2BAFDF-701C-447F-99F4-9BAE9AE11452}" name="L.P." dataDxfId="18"/>
    <tableColumn id="2" xr3:uid="{CC4FD584-7F67-4945-B1B8-08221B5083F4}" name="Autorzy" dataDxfId="17"/>
    <tableColumn id="3" xr3:uid="{FD6BF6D2-7C9F-483C-8F5B-462BC89F7C14}" name="Autorzy_pełne" dataDxfId="16"/>
    <tableColumn id="4" xr3:uid="{B39D4252-FD0F-4AAA-8BFF-5AC993C21505}" name="ID?" dataDxfId="15"/>
    <tableColumn id="5" xr3:uid="{7B73B257-2F51-4834-BE2A-8F8B129B8863}" name="Tytuł" dataDxfId="14"/>
    <tableColumn id="6" xr3:uid="{9DDD6FB9-63EA-4430-ACD3-9434A46441CF}" name="licz.tytuł" dataDxfId="13">
      <calculatedColumnFormula>COUNTIF(SLR479_20231202[[#This Row],[Tytuł]],"*"&amp;$B$1&amp;"*")</calculatedColumnFormula>
    </tableColumn>
    <tableColumn id="20" xr3:uid="{A47B9D12-DE91-423D-8D7F-A6C3BECADC03}" name="licz.2war.tytuł" dataDxfId="1">
      <calculatedColumnFormula>COUNTIFS(SLR479_20231202[[#This Row],[Tytuł]],"*"&amp;$B$1&amp;"*",SLR479_20231202[[#This Row],[Tytuł]],"*"&amp;$E$1&amp;"*")</calculatedColumnFormula>
    </tableColumn>
    <tableColumn id="7" xr3:uid="{03E526ED-D9FC-4D58-BC5F-1FC07588B4A7}" name="Rok, publikacja, cytowania" dataDxfId="12"/>
    <tableColumn id="8" xr3:uid="{6CD45F0A-3047-4CFE-A1C3-F8F12C8F18EB}" name="ROK" dataDxfId="11">
      <calculatedColumnFormula>MID(SLR479_20231202[[#This Row],[Rok, publikacja, cytowania]],2,4)+0</calculatedColumnFormula>
    </tableColumn>
    <tableColumn id="9" xr3:uid="{41D735CA-FA06-4D4A-B2BA-DE38D3A14284}" name="Lcyt" dataDxfId="10">
      <calculatedColumnFormula>(MID(SLR479_20231202[[#This Row],[Rok, publikacja, cytowania]],FIND(" Cited ",SLR479_20231202[[#This Row],[Rok, publikacja, cytowania]])+7,SLR479_20231202[[#This Row],[IlośćZnakówLCyt]]))+0</calculatedColumnFormula>
    </tableColumn>
    <tableColumn id="10" xr3:uid="{79D23AC5-439F-491B-8B30-48E2577816E0}" name="poczLCyt" dataDxfId="9">
      <calculatedColumnFormula>FIND(" Cited ",SLR479_20231202[[#This Row],[Rok, publikacja, cytowania]])+7</calculatedColumnFormula>
    </tableColumn>
    <tableColumn id="11" xr3:uid="{01554E31-3D7B-4891-9EA9-698C1A99D75F}" name="koniecLCyt" dataDxfId="8">
      <calculatedColumnFormula>FIND(" times",SLR479_20231202[[#This Row],[Rok, publikacja, cytowania]])</calculatedColumnFormula>
    </tableColumn>
    <tableColumn id="12" xr3:uid="{B774D15E-15F9-460D-99A5-916051DA443B}" name="IlośćZnakówLCyt" dataDxfId="7">
      <calculatedColumnFormula>SLR479_20231202[[#This Row],[koniecLCyt]]-SLR479_20231202[[#This Row],[poczLCyt]]</calculatedColumnFormula>
    </tableColumn>
    <tableColumn id="13" xr3:uid="{F449C667-9AFF-4C53-9DA4-AAF4C03C7C96}" name="DOI" dataDxfId="6"/>
    <tableColumn id="14" xr3:uid="{FFCA81DD-7081-4FDC-8F47-82808990DA08}" name="URL" dataDxfId="5"/>
    <tableColumn id="15" xr3:uid="{56A26631-1E89-4857-B083-5340E2B8FB62}" name="streszczenie" dataDxfId="4"/>
    <tableColumn id="19" xr3:uid="{BD904361-EB8F-4AF2-87C4-C9FDE63082E4}" name="licz.streszczenie" dataDxfId="2">
      <calculatedColumnFormula>COUNTIF(SLR479_20231202[[#This Row],[streszczenie]],"*"&amp;$B$1&amp;"*")</calculatedColumnFormula>
    </tableColumn>
    <tableColumn id="21" xr3:uid="{0F7E9067-29E6-46EF-951A-B24061071950}" name="licz.2war.streszcz" dataDxfId="0">
      <calculatedColumnFormula>COUNTIFS(SLR479_20231202[[#This Row],[streszczenie]],"*"&amp;$B$1&amp;"*",SLR479_20231202[[#This Row],[streszczenie]],"*"&amp;$E$1&amp;"*")</calculatedColumnFormula>
    </tableColumn>
    <tableColumn id="16" xr3:uid="{D93975F0-B2F6-4800-8216-CBC2B12E73EE}" name="Język" dataDxfId="3"/>
    <tableColumn id="17" xr3:uid="{C589DAB2-A3C3-491F-9F2E-0A7D1DFE16C6}" name="typ_dokumentu" dataDxfId="21"/>
    <tableColumn id="18" xr3:uid="{8D8303E8-D3F1-4DEB-B89F-A5AD9F9BD227}" name="źródło"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EA3140-217C-4E54-836B-AC965B1CF2CC}" name="SLR286_20231202" displayName="SLR286_20231202" ref="A2:AG284" totalsRowShown="0">
  <autoFilter ref="A2:AG284" xr:uid="{20EA3140-217C-4E54-836B-AC965B1CF2CC}"/>
  <sortState xmlns:xlrd2="http://schemas.microsoft.com/office/spreadsheetml/2017/richdata2" ref="A3:AG284">
    <sortCondition descending="1" ref="P2:P284"/>
  </sortState>
  <tableColumns count="33">
    <tableColumn id="1" xr3:uid="{F3269F8B-C515-47A0-BAE5-5E0950D02B5B}" name="L.P."/>
    <tableColumn id="2" xr3:uid="{DC41692C-E351-4281-BD2F-AF284DC206DD}" name="Autorzy"/>
    <tableColumn id="3" xr3:uid="{FDCCE6F7-F0A7-4C2B-9ABF-9787F3925B25}" name="Autorzy_pełne"/>
    <tableColumn id="4" xr3:uid="{0E9A643B-DC58-4C3C-9906-36C2BF421C45}" name="ID?"/>
    <tableColumn id="5" xr3:uid="{E38EE49E-3C80-4809-AF03-11C72CCE359F}" name="Tytuł"/>
    <tableColumn id="21" xr3:uid="{93D20E1E-8551-4D09-8D02-778CA31DE82C}" name="stake" dataDxfId="43">
      <calculatedColumnFormula>IFERROR(FIND("stake",SLR286_20231202[[#This Row],[Tytuł]]),0)</calculatedColumnFormula>
    </tableColumn>
    <tableColumn id="23" xr3:uid="{F9507054-9250-495D-A94D-EFBBFA18349F}" name="Stake2" dataDxfId="42">
      <calculatedColumnFormula>IFERROR(FIND("Stake",SLR286_20231202[[#This Row],[Tytuł]]),0)</calculatedColumnFormula>
    </tableColumn>
    <tableColumn id="24" xr3:uid="{C399DAE4-45E0-497B-89F4-72A7114EFEF1}" name="STAKE3" dataDxfId="41">
      <calculatedColumnFormula>IFERROR(FIND("STAKE",SLR286_20231202[[#This Row],[Tytuł]]),0)</calculatedColumnFormula>
    </tableColumn>
    <tableColumn id="25" xr3:uid="{7BCA5963-7CF1-4480-AC90-FA4FBF57CD40}" name="intere" dataDxfId="40">
      <calculatedColumnFormula>IFERROR(FIND("intere",SLR286_20231202[[#This Row],[Tytuł]]),0)</calculatedColumnFormula>
    </tableColumn>
    <tableColumn id="26" xr3:uid="{3FD0071E-1624-4B77-82E6-CD11D2C8CA17}" name="Intere2" dataDxfId="39">
      <calculatedColumnFormula>IFERROR(FIND("Intere",SLR286_20231202[[#This Row],[Tytuł]]),0)</calculatedColumnFormula>
    </tableColumn>
    <tableColumn id="27" xr3:uid="{0BFEEFB1-AC27-4F46-9E61-2BC5852CB435}" name="INTERE3" dataDxfId="38">
      <calculatedColumnFormula>IFERROR(FIND("INTERE",SLR286_20231202[[#This Row],[Tytuł]]),0)</calculatedColumnFormula>
    </tableColumn>
    <tableColumn id="22" xr3:uid="{DA5E3493-8DD9-42FC-BCA0-8406E747FB3E}" name="stake_all" dataDxfId="37">
      <calculatedColumnFormula>SUM(SLR286_20231202[[#This Row],[stake]:[INTERE3]])</calculatedColumnFormula>
    </tableColumn>
    <tableColumn id="36" xr3:uid="{82036D5C-555B-498C-B821-86A5FEE396E5}" name="licz.tytuł" dataDxfId="36">
      <calculatedColumnFormula>COUNTIF(SLR286_20231202[[#This Row],[Tytuł]],"*"&amp;$B$1&amp;"*")</calculatedColumnFormula>
    </tableColumn>
    <tableColumn id="6" xr3:uid="{4BFF5C51-56E4-43AB-A0B0-0AEB450E8C8A}" name="Rok, publikacja, cytowania"/>
    <tableColumn id="15" xr3:uid="{6542B539-21F2-4896-8467-A7381404EAA5}" name="ROK" dataDxfId="35">
      <calculatedColumnFormula>MID(SLR286_20231202[[#This Row],[Rok, publikacja, cytowania]],2,4)</calculatedColumnFormula>
    </tableColumn>
    <tableColumn id="16" xr3:uid="{8DED9CF6-ECD7-45DF-AE68-B3DC4BC2D494}" name="Lcyt" dataDxfId="34">
      <calculatedColumnFormula>(MID(SLR286_20231202[[#This Row],[Rok, publikacja, cytowania]],FIND(" Cited ",SLR286_20231202[[#This Row],[Rok, publikacja, cytowania]])+7,SLR286_20231202[[#This Row],[IlośćZnakówLCyt]]))+0</calculatedColumnFormula>
    </tableColumn>
    <tableColumn id="18" xr3:uid="{6E95586D-EFA5-402D-B97E-8AD075631913}" name="poczLCyt" dataDxfId="33">
      <calculatedColumnFormula>FIND(" Cited ",SLR286_20231202[[#This Row],[Rok, publikacja, cytowania]])+7</calculatedColumnFormula>
    </tableColumn>
    <tableColumn id="17" xr3:uid="{E6598EDD-8BED-496D-838E-8ED01E4ED970}" name="koniecLCyt" dataDxfId="32">
      <calculatedColumnFormula>FIND(" times",SLR286_20231202[[#This Row],[Rok, publikacja, cytowania]])</calculatedColumnFormula>
    </tableColumn>
    <tableColumn id="19" xr3:uid="{9D29F075-6006-4FB4-8B51-915D7ADF43C4}" name="IlośćZnakówLCyt" dataDxfId="31">
      <calculatedColumnFormula>SLR286_20231202[[#This Row],[koniecLCyt]]-SLR286_20231202[[#This Row],[poczLCyt]]</calculatedColumnFormula>
    </tableColumn>
    <tableColumn id="7" xr3:uid="{F2C2573A-60D6-40BD-BD66-70BABEBED2C2}" name="DOI"/>
    <tableColumn id="8" xr3:uid="{2499EB62-16AC-4897-BB9D-24B101779B77}" name="URL"/>
    <tableColumn id="10" xr3:uid="{4ED1B4C6-0504-4452-9BE1-99E5B07215EF}" name="streszczenie"/>
    <tableColumn id="37" xr3:uid="{7C949440-48EE-4631-A676-CA35011488B9}" name="licz.streszczenie" dataDxfId="30">
      <calculatedColumnFormula>COUNTIF(SLR286_20231202[[#This Row],[streszczenie]],"*"&amp;$B$1&amp;"*")</calculatedColumnFormula>
    </tableColumn>
    <tableColumn id="28" xr3:uid="{B4DB0250-C691-41CB-9614-7E0E4B76BF44}" name="stake4" dataDxfId="29">
      <calculatedColumnFormula>IFERROR(FIND("stake",SLR286_20231202[[#This Row],[streszczenie]]),0)</calculatedColumnFormula>
    </tableColumn>
    <tableColumn id="32" xr3:uid="{5983014C-3DC0-46DA-9B51-03B66DBEED04}" name="Stake5" dataDxfId="28">
      <calculatedColumnFormula>IFERROR(FIND("Stake",SLR286_20231202[[#This Row],[streszczenie]]),0)</calculatedColumnFormula>
    </tableColumn>
    <tableColumn id="31" xr3:uid="{CCD83D62-FA1A-47C2-9026-2019AF4F8FE4}" name="STAKE6" dataDxfId="27">
      <calculatedColumnFormula>IFERROR(FIND("STAKE",SLR286_20231202[[#This Row],[streszczenie]]),0)</calculatedColumnFormula>
    </tableColumn>
    <tableColumn id="30" xr3:uid="{224AEC78-03EF-4D16-BD10-8D6CCE1CD2B7}" name="intere4" dataDxfId="26">
      <calculatedColumnFormula>IFERROR(FIND("intere",SLR286_20231202[[#This Row],[streszczenie]]),0)</calculatedColumnFormula>
    </tableColumn>
    <tableColumn id="33" xr3:uid="{D9FCF679-0416-4540-BB13-349FBFC47CCC}" name="Intere5" dataDxfId="25">
      <calculatedColumnFormula>IFERROR(FIND("Intere",SLR286_20231202[[#This Row],[streszczenie]]),0)</calculatedColumnFormula>
    </tableColumn>
    <tableColumn id="29" xr3:uid="{2D6D09D4-3870-4BA0-B62D-C5094F955651}" name="INTERE6" dataDxfId="24">
      <calculatedColumnFormula>IFERROR(FIND("INTERE",SLR286_20231202[[#This Row],[streszczenie]]),0)</calculatedColumnFormula>
    </tableColumn>
    <tableColumn id="35" xr3:uid="{D249F983-0A1B-431D-852C-06349B015C0C}" name="stake_abs" dataDxfId="23">
      <calculatedColumnFormula>SUM(SLR286_20231202[[#This Row],[stake4]:[INTERE6]])</calculatedColumnFormula>
    </tableColumn>
    <tableColumn id="11" xr3:uid="{A50AD967-A072-4991-8F3A-406BAA56738A}" name="język"/>
    <tableColumn id="12" xr3:uid="{F698706D-4717-42F7-8563-4147E3D5A5CF}" name="rodzaj_dokumentu"/>
    <tableColumn id="13" xr3:uid="{42A1E150-A462-4770-8ACA-597EB9B0823E}" name="źródło"/>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5622-ED96-4F7E-A9BF-1A999B5640D5}">
  <dimension ref="A1:D7647"/>
  <sheetViews>
    <sheetView workbookViewId="0">
      <selection activeCell="C1" sqref="C1:C1048576"/>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1Nejati M., Nejati M.</v>
      </c>
      <c r="B4">
        <v>1</v>
      </c>
      <c r="C4" t="s">
        <v>2219</v>
      </c>
    </row>
    <row r="5" spans="1:3" x14ac:dyDescent="0.45">
      <c r="A5" t="str">
        <f t="shared" ref="A5:A68" si="0">B5&amp;C5</f>
        <v>2AUTHOR FULL NAMES: Nejati, Mostafa (23012912600); Nejati, Mehran (23012852000)</v>
      </c>
      <c r="B5">
        <v>2</v>
      </c>
      <c r="C5" t="s">
        <v>2220</v>
      </c>
    </row>
    <row r="6" spans="1:3" x14ac:dyDescent="0.45">
      <c r="A6" t="str">
        <f t="shared" si="0"/>
        <v>323012912600; 23012852000</v>
      </c>
      <c r="B6">
        <v>3</v>
      </c>
      <c r="C6" t="s">
        <v>2221</v>
      </c>
    </row>
    <row r="7" spans="1:3" x14ac:dyDescent="0.45">
      <c r="A7" t="str">
        <f t="shared" si="0"/>
        <v>4Assessment of sustainable university factors from the perspective of university students</v>
      </c>
      <c r="B7">
        <v>4</v>
      </c>
      <c r="C7" t="s">
        <v>2222</v>
      </c>
    </row>
    <row r="8" spans="1:3" x14ac:dyDescent="0.45">
      <c r="A8" t="str">
        <f t="shared" si="0"/>
        <v>5(2013) Journal of Cleaner Production, 48, pp. 101 - 107, Cited 123 times.</v>
      </c>
      <c r="B8">
        <v>5</v>
      </c>
      <c r="C8" t="s">
        <v>2223</v>
      </c>
    </row>
    <row r="9" spans="1:3" x14ac:dyDescent="0.45">
      <c r="A9" t="str">
        <f t="shared" si="0"/>
        <v>6DOI: 10.1016/j.jclepro.2012.09.006</v>
      </c>
      <c r="B9">
        <v>6</v>
      </c>
      <c r="C9" t="s">
        <v>2224</v>
      </c>
    </row>
    <row r="10" spans="1:3" x14ac:dyDescent="0.45">
      <c r="A10" t="str">
        <f t="shared" si="0"/>
        <v>7https://www.scopus.com/inward/record.uri?eid=2-s2.0-84879922522&amp;doi=10.1016%2fj.jclepro.2012.09.006&amp;partnerID=40&amp;md5=afd81de00ff0a7bcea010617511b9963</v>
      </c>
      <c r="B10">
        <v>7</v>
      </c>
      <c r="C10" t="s">
        <v>2225</v>
      </c>
    </row>
    <row r="11" spans="1:3" x14ac:dyDescent="0.45">
      <c r="A11" t="str">
        <f t="shared" si="0"/>
        <v>8</v>
      </c>
      <c r="B11">
        <v>8</v>
      </c>
    </row>
    <row r="12" spans="1:3" x14ac:dyDescent="0.45">
      <c r="A12" t="str">
        <f t="shared" si="0"/>
        <v>9ABSTRACT: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B12">
        <v>9</v>
      </c>
      <c r="C12" t="s">
        <v>2226</v>
      </c>
    </row>
    <row r="13" spans="1:3" x14ac:dyDescent="0.45">
      <c r="A13" t="str">
        <f t="shared" si="0"/>
        <v>10LANGUAGE OF ORIGINAL DOCUMENT: English</v>
      </c>
      <c r="B13">
        <v>10</v>
      </c>
      <c r="C13" t="s">
        <v>10</v>
      </c>
    </row>
    <row r="14" spans="1:3" x14ac:dyDescent="0.45">
      <c r="A14" t="str">
        <f t="shared" si="0"/>
        <v>11DOCUMENT TYPE: Conference paper</v>
      </c>
      <c r="B14">
        <v>11</v>
      </c>
      <c r="C14" t="s">
        <v>207</v>
      </c>
    </row>
    <row r="15" spans="1:3" x14ac:dyDescent="0.45">
      <c r="A15" t="str">
        <f t="shared" si="0"/>
        <v>12SOURCE: Scopus</v>
      </c>
      <c r="B15">
        <v>12</v>
      </c>
      <c r="C15" t="s">
        <v>12</v>
      </c>
    </row>
    <row r="16" spans="1:3" x14ac:dyDescent="0.45">
      <c r="A16" t="str">
        <f t="shared" si="0"/>
        <v>13</v>
      </c>
      <c r="B16">
        <v>13</v>
      </c>
    </row>
    <row r="17" spans="1:3" x14ac:dyDescent="0.45">
      <c r="A17" t="str">
        <f t="shared" si="0"/>
        <v>1Kabongo J.D., Okpara J.O.</v>
      </c>
      <c r="B17">
        <v>1</v>
      </c>
      <c r="C17" t="s">
        <v>2</v>
      </c>
    </row>
    <row r="18" spans="1:3" x14ac:dyDescent="0.45">
      <c r="A18" t="str">
        <f t="shared" si="0"/>
        <v>2AUTHOR FULL NAMES: Kabongo, Jean D. (26435892700); Okpara, John O. (8071553300)</v>
      </c>
      <c r="B18">
        <v>2</v>
      </c>
      <c r="C18" t="s">
        <v>3</v>
      </c>
    </row>
    <row r="19" spans="1:3" x14ac:dyDescent="0.45">
      <c r="A19" t="str">
        <f t="shared" si="0"/>
        <v>326435892700; 8071553300</v>
      </c>
      <c r="B19">
        <v>3</v>
      </c>
      <c r="C19" t="s">
        <v>4</v>
      </c>
    </row>
    <row r="20" spans="1:3" x14ac:dyDescent="0.45">
      <c r="A20" t="str">
        <f t="shared" si="0"/>
        <v>4Entrepreneurship education in sub-Saharan African universities</v>
      </c>
      <c r="B20">
        <v>4</v>
      </c>
      <c r="C20" t="s">
        <v>5</v>
      </c>
    </row>
    <row r="21" spans="1:3" x14ac:dyDescent="0.45">
      <c r="A21" t="str">
        <f t="shared" si="0"/>
        <v>5(2010) International Journal of Entrepreneurial Behaviour and Research, 16 (4), pp. 296 - 308, Cited 35 times.</v>
      </c>
      <c r="B21">
        <v>5</v>
      </c>
      <c r="C21" t="s">
        <v>6</v>
      </c>
    </row>
    <row r="22" spans="1:3" x14ac:dyDescent="0.45">
      <c r="A22" t="str">
        <f t="shared" si="0"/>
        <v>6DOI: 10.1108/13552551011054499</v>
      </c>
      <c r="B22">
        <v>6</v>
      </c>
      <c r="C22" t="s">
        <v>7</v>
      </c>
    </row>
    <row r="23" spans="1:3" x14ac:dyDescent="0.45">
      <c r="A23" t="str">
        <f t="shared" si="0"/>
        <v>7https://www.scopus.com/inward/record.uri?eid=2-s2.0-77953606997&amp;doi=10.1108%2f13552551011054499&amp;partnerID=40&amp;md5=3603171b432defd3a365885e147dd959</v>
      </c>
      <c r="B23">
        <v>7</v>
      </c>
      <c r="C23" t="s">
        <v>8</v>
      </c>
    </row>
    <row r="24" spans="1:3" x14ac:dyDescent="0.45">
      <c r="A24" t="str">
        <f t="shared" si="0"/>
        <v>8</v>
      </c>
      <c r="B24">
        <v>8</v>
      </c>
    </row>
    <row r="25" spans="1:3" x14ac:dyDescent="0.45">
      <c r="A25"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25">
        <v>9</v>
      </c>
      <c r="C25" t="s">
        <v>9</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1Allan H.T., Smith P.A., Lorentzon M.</v>
      </c>
      <c r="B30">
        <v>1</v>
      </c>
      <c r="C30" t="s">
        <v>13</v>
      </c>
    </row>
    <row r="31" spans="1:3" x14ac:dyDescent="0.45">
      <c r="A31" t="str">
        <f t="shared" si="0"/>
        <v>2AUTHOR FULL NAMES: Allan, Helen T. (7004335787); Smith, Pamela A. (55723688800); Lorentzon, Maria (7003987829)</v>
      </c>
      <c r="B31">
        <v>2</v>
      </c>
      <c r="C31" t="s">
        <v>14</v>
      </c>
    </row>
    <row r="32" spans="1:3" x14ac:dyDescent="0.45">
      <c r="A32" t="str">
        <f t="shared" si="0"/>
        <v>37004335787; 55723688800; 7003987829</v>
      </c>
      <c r="B32">
        <v>3</v>
      </c>
      <c r="C32" t="s">
        <v>15</v>
      </c>
    </row>
    <row r="33" spans="1:3" x14ac:dyDescent="0.45">
      <c r="A33" t="str">
        <f t="shared" si="0"/>
        <v>4Leadership for learning: A literature study of leadership for learning in clinical practice</v>
      </c>
      <c r="B33">
        <v>4</v>
      </c>
      <c r="C33" t="s">
        <v>16</v>
      </c>
    </row>
    <row r="34" spans="1:3" x14ac:dyDescent="0.45">
      <c r="A34" t="str">
        <f t="shared" si="0"/>
        <v>5(2008) Journal of Nursing Management, 16 (5), pp. 545 - 555, Cited 37 times.</v>
      </c>
      <c r="B34">
        <v>5</v>
      </c>
      <c r="C34" t="s">
        <v>17</v>
      </c>
    </row>
    <row r="35" spans="1:3" x14ac:dyDescent="0.45">
      <c r="A35" t="str">
        <f t="shared" si="0"/>
        <v>6DOI: 10.1111/j.1365-2834.2007.00817.x</v>
      </c>
      <c r="B35">
        <v>6</v>
      </c>
      <c r="C35" t="s">
        <v>18</v>
      </c>
    </row>
    <row r="36" spans="1:3" x14ac:dyDescent="0.45">
      <c r="A36" t="str">
        <f t="shared" si="0"/>
        <v>7https://www.scopus.com/inward/record.uri?eid=2-s2.0-44949123618&amp;doi=10.1111%2fj.1365-2834.2007.00817.x&amp;partnerID=40&amp;md5=b6ba318c38a66a7867b57e33aa74055c</v>
      </c>
      <c r="B36">
        <v>7</v>
      </c>
      <c r="C36" t="s">
        <v>19</v>
      </c>
    </row>
    <row r="37" spans="1:3" x14ac:dyDescent="0.45">
      <c r="A37" t="str">
        <f t="shared" si="0"/>
        <v>8</v>
      </c>
      <c r="B37">
        <v>8</v>
      </c>
    </row>
    <row r="38" spans="1:3" x14ac:dyDescent="0.45">
      <c r="A38" t="str">
        <f t="shared" si="0"/>
        <v>9ABSTRACT: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B38">
        <v>9</v>
      </c>
      <c r="C38" t="s">
        <v>20</v>
      </c>
    </row>
    <row r="39" spans="1:3" x14ac:dyDescent="0.45">
      <c r="A39" t="str">
        <f t="shared" si="0"/>
        <v>10LANGUAGE OF ORIGINAL DOCUMENT: English</v>
      </c>
      <c r="B39">
        <v>10</v>
      </c>
      <c r="C39" t="s">
        <v>10</v>
      </c>
    </row>
    <row r="40" spans="1:3" x14ac:dyDescent="0.45">
      <c r="A40" t="str">
        <f t="shared" si="0"/>
        <v>11DOCUMENT TYPE: Article</v>
      </c>
      <c r="B40">
        <v>11</v>
      </c>
      <c r="C40" t="s">
        <v>11</v>
      </c>
    </row>
    <row r="41" spans="1:3" x14ac:dyDescent="0.45">
      <c r="A41" t="str">
        <f t="shared" si="0"/>
        <v>12SOURCE: Scopus</v>
      </c>
      <c r="B41">
        <v>12</v>
      </c>
      <c r="C41" t="s">
        <v>12</v>
      </c>
    </row>
    <row r="42" spans="1:3" x14ac:dyDescent="0.45">
      <c r="A42" t="str">
        <f t="shared" si="0"/>
        <v>13</v>
      </c>
      <c r="B42">
        <v>13</v>
      </c>
    </row>
    <row r="43" spans="1:3" x14ac:dyDescent="0.45">
      <c r="A43" t="str">
        <f t="shared" si="0"/>
        <v>1Imbar R.V., Supangkat S.H., Langi A.Z.R.</v>
      </c>
      <c r="B43">
        <v>1</v>
      </c>
      <c r="C43" t="s">
        <v>2265</v>
      </c>
    </row>
    <row r="44" spans="1:3" x14ac:dyDescent="0.45">
      <c r="A44" t="str">
        <f t="shared" si="0"/>
        <v>2AUTHOR FULL NAMES: Imbar, Radiant Victor (57221683442); Supangkat, Suhono Harso (6506896570); Langi, Armein Z. R. (6701437929)</v>
      </c>
      <c r="B44">
        <v>2</v>
      </c>
      <c r="C44" t="s">
        <v>2266</v>
      </c>
    </row>
    <row r="45" spans="1:3" x14ac:dyDescent="0.45">
      <c r="A45" t="str">
        <f t="shared" si="0"/>
        <v>357221683442; 6506896570; 6701437929</v>
      </c>
      <c r="B45">
        <v>3</v>
      </c>
      <c r="C45" t="s">
        <v>2267</v>
      </c>
    </row>
    <row r="46" spans="1:3" x14ac:dyDescent="0.45">
      <c r="A46" t="str">
        <f t="shared" si="0"/>
        <v>4Smart Campus Model: A Literature Review</v>
      </c>
      <c r="B46">
        <v>4</v>
      </c>
      <c r="C46" t="s">
        <v>2268</v>
      </c>
    </row>
    <row r="47" spans="1:3" x14ac:dyDescent="0.45">
      <c r="A47" t="str">
        <f t="shared" si="0"/>
        <v>5(2020) 7th International Conference on ICT for Smart Society: AIoT for Smart Society, ICISS 2020 - Proceeding, art. no. 9307570, Cited 16 times.</v>
      </c>
      <c r="B47">
        <v>5</v>
      </c>
      <c r="C47" t="s">
        <v>2269</v>
      </c>
    </row>
    <row r="48" spans="1:3" x14ac:dyDescent="0.45">
      <c r="A48" t="str">
        <f t="shared" si="0"/>
        <v>6DOI: 10.1109/ICISS50791.2020.9307570</v>
      </c>
      <c r="B48">
        <v>6</v>
      </c>
      <c r="C48" t="s">
        <v>2270</v>
      </c>
    </row>
    <row r="49" spans="1:3" x14ac:dyDescent="0.45">
      <c r="A49" t="str">
        <f t="shared" si="0"/>
        <v>7https://www.scopus.com/inward/record.uri?eid=2-s2.0-85099790045&amp;doi=10.1109%2fICISS50791.2020.9307570&amp;partnerID=40&amp;md5=d8b840128922fb653b24547bb6ddd21b</v>
      </c>
      <c r="B49">
        <v>7</v>
      </c>
      <c r="C49" t="s">
        <v>2271</v>
      </c>
    </row>
    <row r="50" spans="1:3" x14ac:dyDescent="0.45">
      <c r="A50" t="str">
        <f t="shared" si="0"/>
        <v>8</v>
      </c>
      <c r="B50">
        <v>8</v>
      </c>
    </row>
    <row r="51" spans="1:3" x14ac:dyDescent="0.45">
      <c r="A51" t="str">
        <f t="shared" si="0"/>
        <v>9ABSTRACT: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B51">
        <v>9</v>
      </c>
      <c r="C51" t="s">
        <v>2272</v>
      </c>
    </row>
    <row r="52" spans="1:3" x14ac:dyDescent="0.45">
      <c r="A52" t="str">
        <f t="shared" si="0"/>
        <v>10LANGUAGE OF ORIGINAL DOCUMENT: English</v>
      </c>
      <c r="B52">
        <v>10</v>
      </c>
      <c r="C52" t="s">
        <v>10</v>
      </c>
    </row>
    <row r="53" spans="1:3" x14ac:dyDescent="0.45">
      <c r="A53" t="str">
        <f t="shared" si="0"/>
        <v>11DOCUMENT TYPE: Conference paper</v>
      </c>
      <c r="B53">
        <v>11</v>
      </c>
      <c r="C53" t="s">
        <v>207</v>
      </c>
    </row>
    <row r="54" spans="1:3" x14ac:dyDescent="0.45">
      <c r="A54" t="str">
        <f t="shared" si="0"/>
        <v>12SOURCE: Scopus</v>
      </c>
      <c r="B54">
        <v>12</v>
      </c>
      <c r="C54" t="s">
        <v>12</v>
      </c>
    </row>
    <row r="55" spans="1:3" x14ac:dyDescent="0.45">
      <c r="A55" t="str">
        <f t="shared" si="0"/>
        <v>13</v>
      </c>
      <c r="B55">
        <v>13</v>
      </c>
    </row>
    <row r="56" spans="1:3" x14ac:dyDescent="0.45">
      <c r="A56" t="str">
        <f t="shared" si="0"/>
        <v>1Meyer L.H., Davidson S., McKenzie L., Rees M., Anderson H., Fletcher R., Johnston P.M.</v>
      </c>
      <c r="B56">
        <v>1</v>
      </c>
      <c r="C56" t="s">
        <v>28</v>
      </c>
    </row>
    <row r="57" spans="1:3" x14ac:dyDescent="0.45">
      <c r="A57" t="str">
        <f t="shared" si="0"/>
        <v>2AUTHOR FULL NAMES: Meyer, Luanna H. (7203050177); Davidson, Susan (26665449200); McKenzie, Lynanne (57219279274); Rees, Malcolm (7201512428); Anderson, Helen (57199939243); Fletcher, Richard (56866489100); Johnston, Patricia M. (36195406900)</v>
      </c>
      <c r="B57">
        <v>2</v>
      </c>
      <c r="C57" t="s">
        <v>29</v>
      </c>
    </row>
    <row r="58" spans="1:3" x14ac:dyDescent="0.45">
      <c r="A58" t="str">
        <f t="shared" si="0"/>
        <v>37203050177; 26665449200; 57219279274; 7201512428; 57199939243; 56866489100; 36195406900</v>
      </c>
      <c r="B58">
        <v>3</v>
      </c>
      <c r="C58" t="s">
        <v>30</v>
      </c>
    </row>
    <row r="59" spans="1:3" x14ac:dyDescent="0.45">
      <c r="A59" t="str">
        <f t="shared" si="0"/>
        <v>4An investigation of tertiary assessment policy and practice: Alignment and contradictions</v>
      </c>
      <c r="B59">
        <v>4</v>
      </c>
      <c r="C59" t="s">
        <v>31</v>
      </c>
    </row>
    <row r="60" spans="1:3" x14ac:dyDescent="0.45">
      <c r="A60" t="str">
        <f t="shared" si="0"/>
        <v>5(2010) Higher Education Quarterly, 64 (3), pp. 331 - 350, Cited 18 times.</v>
      </c>
      <c r="B60">
        <v>5</v>
      </c>
      <c r="C60" t="s">
        <v>32</v>
      </c>
    </row>
    <row r="61" spans="1:3" x14ac:dyDescent="0.45">
      <c r="A61" t="str">
        <f t="shared" si="0"/>
        <v>6DOI: 10.1111/j.1468-2273.2010.00459.x</v>
      </c>
      <c r="B61">
        <v>6</v>
      </c>
      <c r="C61" t="s">
        <v>33</v>
      </c>
    </row>
    <row r="62" spans="1:3" x14ac:dyDescent="0.45">
      <c r="A62" t="str">
        <f t="shared" si="0"/>
        <v>7https://www.scopus.com/inward/record.uri?eid=2-s2.0-77955165798&amp;doi=10.1111%2fj.1468-2273.2010.00459.x&amp;partnerID=40&amp;md5=c5cd5b993b2b31aa8189c03ca299ff62</v>
      </c>
      <c r="B62">
        <v>7</v>
      </c>
      <c r="C62" t="s">
        <v>34</v>
      </c>
    </row>
    <row r="63" spans="1:3" x14ac:dyDescent="0.45">
      <c r="A63" t="str">
        <f t="shared" si="0"/>
        <v>8</v>
      </c>
      <c r="B63">
        <v>8</v>
      </c>
    </row>
    <row r="64" spans="1:3" x14ac:dyDescent="0.45">
      <c r="A64"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64">
        <v>9</v>
      </c>
      <c r="C64" t="s">
        <v>35</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1Ribeiro M.M., Hoover E., Burford G., Buchebner J., Lindenthal T.</v>
      </c>
      <c r="B69">
        <v>1</v>
      </c>
      <c r="C69" t="s">
        <v>2273</v>
      </c>
    </row>
    <row r="70" spans="1:3" x14ac:dyDescent="0.45">
      <c r="A70" t="str">
        <f t="shared" si="1"/>
        <v>2AUTHOR FULL NAMES: Ribeiro, Maria Miguel (35203904300); Hoover, Elona (55834346300); Burford, Gemma (7004358171); Buchebner, Julia (6507783579); Lindenthal, Thomas (6507598949)</v>
      </c>
      <c r="B70">
        <v>2</v>
      </c>
      <c r="C70" t="s">
        <v>2274</v>
      </c>
    </row>
    <row r="71" spans="1:3" x14ac:dyDescent="0.45">
      <c r="A71" t="str">
        <f t="shared" si="1"/>
        <v>335203904300; 55834346300; 7004358171; 6507783579; 6507598949</v>
      </c>
      <c r="B71">
        <v>3</v>
      </c>
      <c r="C71" t="s">
        <v>2275</v>
      </c>
    </row>
    <row r="72" spans="1:3" x14ac:dyDescent="0.45">
      <c r="A72" t="str">
        <f t="shared" si="1"/>
        <v>4Values as a bridge between sustainability and institutional assessment: A case study from BOKU University</v>
      </c>
      <c r="B72">
        <v>4</v>
      </c>
      <c r="C72" t="s">
        <v>2276</v>
      </c>
    </row>
    <row r="73" spans="1:3" x14ac:dyDescent="0.45">
      <c r="A73" t="str">
        <f t="shared" si="1"/>
        <v>5(2016) International Journal of Sustainability in Higher Education, 17 (1), pp. 40 - 53, Cited 16 times.</v>
      </c>
      <c r="B73">
        <v>5</v>
      </c>
      <c r="C73" t="s">
        <v>2277</v>
      </c>
    </row>
    <row r="74" spans="1:3" x14ac:dyDescent="0.45">
      <c r="A74" t="str">
        <f t="shared" si="1"/>
        <v>6DOI: 10.1108/IJSHE-12-2014-0170</v>
      </c>
      <c r="B74">
        <v>6</v>
      </c>
      <c r="C74" t="s">
        <v>2278</v>
      </c>
    </row>
    <row r="75" spans="1:3" x14ac:dyDescent="0.45">
      <c r="A75" t="str">
        <f t="shared" si="1"/>
        <v>7https://www.scopus.com/inward/record.uri?eid=2-s2.0-84953383913&amp;doi=10.1108%2fIJSHE-12-2014-0170&amp;partnerID=40&amp;md5=a49823013d01dc1d59c06cf27fe098ce</v>
      </c>
      <c r="B75">
        <v>7</v>
      </c>
      <c r="C75" t="s">
        <v>2279</v>
      </c>
    </row>
    <row r="76" spans="1:3" x14ac:dyDescent="0.45">
      <c r="A76" t="str">
        <f t="shared" si="1"/>
        <v>8</v>
      </c>
      <c r="B76">
        <v>8</v>
      </c>
    </row>
    <row r="77" spans="1:3" x14ac:dyDescent="0.45">
      <c r="A77" t="str">
        <f t="shared" si="1"/>
        <v>9ABSTRACT: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B77">
        <v>9</v>
      </c>
      <c r="C77" t="s">
        <v>2280</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1Halpern D.F., Smothergill D.W., Allen M., Baker S., Baum C., Best D., Ferrari J., Geisinger K.F., Gilden E.R., Hester M., Keith-Spiegel P., Kierniesky N.C., McGovern T.V., McKeachie W.J., Prokasy W.F., Szuchman L.T., Vasta R., Weaver K.A.</v>
      </c>
      <c r="B82">
        <v>1</v>
      </c>
      <c r="C82" t="s">
        <v>50</v>
      </c>
    </row>
    <row r="83" spans="1:3" x14ac:dyDescent="0.45">
      <c r="A83"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83">
        <v>2</v>
      </c>
      <c r="C83" t="s">
        <v>51</v>
      </c>
    </row>
    <row r="84" spans="1:3" x14ac:dyDescent="0.45">
      <c r="A84" t="str">
        <f t="shared" si="1"/>
        <v>37103098443; 6602319557; 55447380400; 36707018000; 57530557100; 7102107847; 55046344200; 7006983197; 6506115327; 7003803197; 6701489054; 6506033348; 7005863458; 6701599687; 6701563564; 6603294722; 6603626259; 57203073024</v>
      </c>
      <c r="B84">
        <v>3</v>
      </c>
      <c r="C84" t="s">
        <v>52</v>
      </c>
    </row>
    <row r="85" spans="1:3" x14ac:dyDescent="0.45">
      <c r="A85" t="str">
        <f t="shared" si="1"/>
        <v>4Scholarship in Psychology: A Paradigm for the Twenty-First Century</v>
      </c>
      <c r="B85">
        <v>4</v>
      </c>
      <c r="C85" t="s">
        <v>53</v>
      </c>
    </row>
    <row r="86" spans="1:3" x14ac:dyDescent="0.45">
      <c r="A86" t="str">
        <f t="shared" si="1"/>
        <v>5(1998) American Psychologist, 53 (12), pp. 1292 - 1297, Cited 61 times.</v>
      </c>
      <c r="B86">
        <v>5</v>
      </c>
      <c r="C86" t="s">
        <v>54</v>
      </c>
    </row>
    <row r="87" spans="1:3" x14ac:dyDescent="0.45">
      <c r="A87" t="str">
        <f t="shared" si="1"/>
        <v>6DOI: 10.1037/0003-066X.53.12.1292</v>
      </c>
      <c r="B87">
        <v>6</v>
      </c>
      <c r="C87" t="s">
        <v>55</v>
      </c>
    </row>
    <row r="88" spans="1:3" x14ac:dyDescent="0.45">
      <c r="A88" t="str">
        <f t="shared" si="1"/>
        <v>7https://www.scopus.com/inward/record.uri?eid=2-s2.0-0000709121&amp;doi=10.1037%2f0003-066X.53.12.1292&amp;partnerID=40&amp;md5=880c11bbac57003540bfcb72042051c5</v>
      </c>
      <c r="B88">
        <v>7</v>
      </c>
      <c r="C88" t="s">
        <v>56</v>
      </c>
    </row>
    <row r="89" spans="1:3" x14ac:dyDescent="0.45">
      <c r="A89" t="str">
        <f t="shared" si="1"/>
        <v>8</v>
      </c>
      <c r="B89">
        <v>8</v>
      </c>
    </row>
    <row r="90" spans="1:3" x14ac:dyDescent="0.45">
      <c r="A90"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90">
        <v>9</v>
      </c>
      <c r="C90" t="s">
        <v>57</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1Gafurov I.R., Safiullin M.R., Akhmetshin E.M., Gapsalamov A.R., Vasilev V.L.</v>
      </c>
      <c r="B95">
        <v>1</v>
      </c>
      <c r="C95" t="s">
        <v>2281</v>
      </c>
    </row>
    <row r="96" spans="1:3" x14ac:dyDescent="0.45">
      <c r="A96" t="str">
        <f t="shared" si="1"/>
        <v>2AUTHOR FULL NAMES: Gafurov, Ilshat Rafkatovich (55693868300); Safiullin, Marat Rashitovich (55352002400); Akhmetshin, Elvir Munirovich (56027651200); Gapsalamov, Almaz Rafisovich (55858630900); Vasilev, Vladimir Lvovich (56027812600)</v>
      </c>
      <c r="B96">
        <v>2</v>
      </c>
      <c r="C96" t="s">
        <v>2282</v>
      </c>
    </row>
    <row r="97" spans="1:3" x14ac:dyDescent="0.45">
      <c r="A97" t="str">
        <f t="shared" si="1"/>
        <v>355693868300; 55352002400; 56027651200; 55858630900; 56027812600</v>
      </c>
      <c r="B97">
        <v>3</v>
      </c>
      <c r="C97" t="s">
        <v>2283</v>
      </c>
    </row>
    <row r="98" spans="1:3" x14ac:dyDescent="0.45">
      <c r="A98" t="str">
        <f t="shared" si="1"/>
        <v>4Change of the higher education paradigm in the context of digital transformation: From resource management to access control</v>
      </c>
      <c r="B98">
        <v>4</v>
      </c>
      <c r="C98" t="s">
        <v>2284</v>
      </c>
    </row>
    <row r="99" spans="1:3" x14ac:dyDescent="0.45">
      <c r="A99" t="str">
        <f t="shared" si="1"/>
        <v>5(2020) International Journal of Higher Education, 9 (3), pp. 71 - 85, Cited 25 times.</v>
      </c>
      <c r="B99">
        <v>5</v>
      </c>
      <c r="C99" t="s">
        <v>2285</v>
      </c>
    </row>
    <row r="100" spans="1:3" x14ac:dyDescent="0.45">
      <c r="A100" t="str">
        <f t="shared" si="1"/>
        <v>6DOI: 10.5430/ijhe.v9n3p71</v>
      </c>
      <c r="B100">
        <v>6</v>
      </c>
      <c r="C100" t="s">
        <v>2286</v>
      </c>
    </row>
    <row r="101" spans="1:3" x14ac:dyDescent="0.45">
      <c r="A101" t="str">
        <f t="shared" si="1"/>
        <v>7https://www.scopus.com/inward/record.uri?eid=2-s2.0-85081604638&amp;doi=10.5430%2fijhe.v9n3p71&amp;partnerID=40&amp;md5=b40af4d904b596708a0ead60dfa62bb7</v>
      </c>
      <c r="B101">
        <v>7</v>
      </c>
      <c r="C101" t="s">
        <v>2287</v>
      </c>
    </row>
    <row r="102" spans="1:3" x14ac:dyDescent="0.45">
      <c r="A102" t="str">
        <f t="shared" si="1"/>
        <v>8</v>
      </c>
      <c r="B102">
        <v>8</v>
      </c>
    </row>
    <row r="103" spans="1:3" x14ac:dyDescent="0.45">
      <c r="A103" t="str">
        <f t="shared" si="1"/>
        <v>9ABSTRACT: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B103">
        <v>9</v>
      </c>
      <c r="C103" t="s">
        <v>2288</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1Genta C., Favaro S., Sonetti G., Barioglio C., Lombardi P.</v>
      </c>
      <c r="B108">
        <v>1</v>
      </c>
      <c r="C108" t="s">
        <v>2289</v>
      </c>
    </row>
    <row r="109" spans="1:3" x14ac:dyDescent="0.45">
      <c r="A109" t="str">
        <f t="shared" si="1"/>
        <v>2AUTHOR FULL NAMES: Genta, Chiara (57208527941); Favaro, Silvia (57208534405); Sonetti, Giulia (55810429300); Barioglio, Caterina (57208534294); Lombardi, Patrizia (35292611200)</v>
      </c>
      <c r="B109">
        <v>2</v>
      </c>
      <c r="C109" t="s">
        <v>2290</v>
      </c>
    </row>
    <row r="110" spans="1:3" x14ac:dyDescent="0.45">
      <c r="A110" t="str">
        <f t="shared" si="1"/>
        <v>357208527941; 57208534405; 55810429300; 57208534294; 35292611200</v>
      </c>
      <c r="B110">
        <v>3</v>
      </c>
      <c r="C110" t="s">
        <v>2291</v>
      </c>
    </row>
    <row r="111" spans="1:3" x14ac:dyDescent="0.45">
      <c r="A111" t="str">
        <f t="shared" si="1"/>
        <v>4Envisioning green solutions for reducing the ecological footprint of a university campus</v>
      </c>
      <c r="B111">
        <v>4</v>
      </c>
      <c r="C111" t="s">
        <v>2292</v>
      </c>
    </row>
    <row r="112" spans="1:3" x14ac:dyDescent="0.45">
      <c r="A112" t="str">
        <f t="shared" si="1"/>
        <v>5(2019) International Journal of Sustainability in Higher Education, 20 (3), pp. 423 - 440, Cited 23 times.</v>
      </c>
      <c r="B112">
        <v>5</v>
      </c>
      <c r="C112" t="s">
        <v>2293</v>
      </c>
    </row>
    <row r="113" spans="1:3" x14ac:dyDescent="0.45">
      <c r="A113" t="str">
        <f t="shared" si="1"/>
        <v>6DOI: 10.1108/IJSHE-01-2019-0039</v>
      </c>
      <c r="B113">
        <v>6</v>
      </c>
      <c r="C113" t="s">
        <v>2294</v>
      </c>
    </row>
    <row r="114" spans="1:3" x14ac:dyDescent="0.45">
      <c r="A114" t="str">
        <f t="shared" si="1"/>
        <v>7https://www.scopus.com/inward/record.uri?eid=2-s2.0-85065029923&amp;doi=10.1108%2fIJSHE-01-2019-0039&amp;partnerID=40&amp;md5=43b2ac5fdd0c7d9b3706421b61b6c356</v>
      </c>
      <c r="B114">
        <v>7</v>
      </c>
      <c r="C114" t="s">
        <v>2295</v>
      </c>
    </row>
    <row r="115" spans="1:3" x14ac:dyDescent="0.45">
      <c r="A115" t="str">
        <f t="shared" si="1"/>
        <v>8</v>
      </c>
      <c r="B115">
        <v>8</v>
      </c>
    </row>
    <row r="116" spans="1:3" x14ac:dyDescent="0.45">
      <c r="A116" t="str">
        <f t="shared" si="1"/>
        <v>9ABSTRACT: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B116">
        <v>9</v>
      </c>
      <c r="C116" t="s">
        <v>2296</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1Greenwood D.J.</v>
      </c>
      <c r="B160">
        <v>1</v>
      </c>
      <c r="C160" t="s">
        <v>2297</v>
      </c>
    </row>
    <row r="161" spans="1:3" x14ac:dyDescent="0.45">
      <c r="A161" t="str">
        <f t="shared" si="2"/>
        <v>2AUTHOR FULL NAMES: Greenwood, Davydd J. (7102349138)</v>
      </c>
      <c r="B161">
        <v>2</v>
      </c>
      <c r="C161" t="s">
        <v>2298</v>
      </c>
    </row>
    <row r="162" spans="1:3" x14ac:dyDescent="0.45">
      <c r="A162" t="str">
        <f t="shared" si="2"/>
        <v>37102349138</v>
      </c>
      <c r="B162">
        <v>3</v>
      </c>
      <c r="C162">
        <v>7102349138</v>
      </c>
    </row>
    <row r="163" spans="1:3" x14ac:dyDescent="0.45">
      <c r="A163" t="str">
        <f t="shared" si="2"/>
        <v>4Teaching/learning action research requires fundamental reforms in public higher education</v>
      </c>
      <c r="B163">
        <v>4</v>
      </c>
      <c r="C163" t="s">
        <v>2299</v>
      </c>
    </row>
    <row r="164" spans="1:3" x14ac:dyDescent="0.45">
      <c r="A164" t="str">
        <f t="shared" si="2"/>
        <v>5(2007) Action Research, 5 (3), pp. 249 - 264, Cited 32 times.</v>
      </c>
      <c r="B164">
        <v>5</v>
      </c>
      <c r="C164" t="s">
        <v>2300</v>
      </c>
    </row>
    <row r="165" spans="1:3" x14ac:dyDescent="0.45">
      <c r="A165" t="str">
        <f t="shared" si="2"/>
        <v>6DOI: 10.1177/1476750307081016</v>
      </c>
      <c r="B165">
        <v>6</v>
      </c>
      <c r="C165" t="s">
        <v>2301</v>
      </c>
    </row>
    <row r="166" spans="1:3" x14ac:dyDescent="0.45">
      <c r="A166" t="str">
        <f t="shared" si="2"/>
        <v>7https://www.scopus.com/inward/record.uri?eid=2-s2.0-51249145737&amp;doi=10.1177%2f1476750307081016&amp;partnerID=40&amp;md5=a60e6f92f1d939851a3f8aaf109924d9</v>
      </c>
      <c r="B166">
        <v>7</v>
      </c>
      <c r="C166" t="s">
        <v>2302</v>
      </c>
    </row>
    <row r="167" spans="1:3" x14ac:dyDescent="0.45">
      <c r="A167" t="str">
        <f t="shared" si="2"/>
        <v>8</v>
      </c>
      <c r="B167">
        <v>8</v>
      </c>
    </row>
    <row r="168" spans="1:3" x14ac:dyDescent="0.45">
      <c r="A168" t="str">
        <f t="shared" si="2"/>
        <v>9ABSTRACT: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B168">
        <v>9</v>
      </c>
      <c r="C168" t="s">
        <v>2303</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1Ramírez-Córcoles Y., Manzaneque-Lizano M.</v>
      </c>
      <c r="B173">
        <v>1</v>
      </c>
      <c r="C173" t="s">
        <v>2304</v>
      </c>
    </row>
    <row r="174" spans="1:3" x14ac:dyDescent="0.45">
      <c r="A174" t="str">
        <f t="shared" si="2"/>
        <v>2AUTHOR FULL NAMES: Ramírez-Córcoles, Yolanda (22952077100); Manzaneque-Lizano, Montserrat (50861449500)</v>
      </c>
      <c r="B174">
        <v>2</v>
      </c>
      <c r="C174" t="s">
        <v>2305</v>
      </c>
    </row>
    <row r="175" spans="1:3" x14ac:dyDescent="0.45">
      <c r="A175" t="str">
        <f t="shared" si="2"/>
        <v>322952077100; 50861449500</v>
      </c>
      <c r="B175">
        <v>3</v>
      </c>
      <c r="C175" t="s">
        <v>2306</v>
      </c>
    </row>
    <row r="176" spans="1:3" x14ac:dyDescent="0.45">
      <c r="A176" t="str">
        <f t="shared" si="2"/>
        <v>4The relevance of intellectual capital disclosure: Empirical evidence from Spanish universities</v>
      </c>
      <c r="B176">
        <v>4</v>
      </c>
      <c r="C176" t="s">
        <v>2307</v>
      </c>
    </row>
    <row r="177" spans="1:3" x14ac:dyDescent="0.45">
      <c r="A177" t="str">
        <f t="shared" si="2"/>
        <v>5(2015) Knowledge Management Research and Practice, 13 (1), pp. 31 - 44, Cited 19 times.</v>
      </c>
      <c r="B177">
        <v>5</v>
      </c>
      <c r="C177" t="s">
        <v>2308</v>
      </c>
    </row>
    <row r="178" spans="1:3" x14ac:dyDescent="0.45">
      <c r="A178" t="str">
        <f t="shared" si="2"/>
        <v>6DOI: 10.1057/kmrp.2013.27</v>
      </c>
      <c r="B178">
        <v>6</v>
      </c>
      <c r="C178" t="s">
        <v>2309</v>
      </c>
    </row>
    <row r="179" spans="1:3" x14ac:dyDescent="0.45">
      <c r="A179" t="str">
        <f t="shared" si="2"/>
        <v>7https://www.scopus.com/inward/record.uri?eid=2-s2.0-84922567757&amp;doi=10.1057%2fkmrp.2013.27&amp;partnerID=40&amp;md5=e778e427869833c82b1d0934525758d9</v>
      </c>
      <c r="B179">
        <v>7</v>
      </c>
      <c r="C179" t="s">
        <v>2310</v>
      </c>
    </row>
    <row r="180" spans="1:3" x14ac:dyDescent="0.45">
      <c r="A180" t="str">
        <f t="shared" si="2"/>
        <v>8</v>
      </c>
      <c r="B180">
        <v>8</v>
      </c>
    </row>
    <row r="181" spans="1:3" x14ac:dyDescent="0.45">
      <c r="A181" t="str">
        <f t="shared" si="2"/>
        <v>9ABSTRACT: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B181">
        <v>9</v>
      </c>
      <c r="C181" t="s">
        <v>2311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1Avella J.T., Kebritchi M., Nunn S.G., Kanai T.</v>
      </c>
      <c r="B186">
        <v>1</v>
      </c>
      <c r="C186" t="s">
        <v>105</v>
      </c>
    </row>
    <row r="187" spans="1:3" x14ac:dyDescent="0.45">
      <c r="A187" t="str">
        <f t="shared" si="2"/>
        <v>2AUTHOR FULL NAMES: Avella, John T. (57003189500); Kebritchi, Mansureh (24474732900); Nunn, Sandra G. (57002907400); Kanai, Therese (57189843481)</v>
      </c>
      <c r="B187">
        <v>2</v>
      </c>
      <c r="C187" t="s">
        <v>106</v>
      </c>
    </row>
    <row r="188" spans="1:3" x14ac:dyDescent="0.45">
      <c r="A188" t="str">
        <f t="shared" si="2"/>
        <v>357003189500; 24474732900; 57002907400; 57189843481</v>
      </c>
      <c r="B188">
        <v>3</v>
      </c>
      <c r="C188" t="s">
        <v>107</v>
      </c>
    </row>
    <row r="189" spans="1:3" x14ac:dyDescent="0.45">
      <c r="A189" t="str">
        <f t="shared" si="2"/>
        <v>4Learning analytics methods, benefits, and challenges in higher education: A systematic literature review</v>
      </c>
      <c r="B189">
        <v>4</v>
      </c>
      <c r="C189" t="s">
        <v>108</v>
      </c>
    </row>
    <row r="190" spans="1:3" x14ac:dyDescent="0.45">
      <c r="A190" t="str">
        <f t="shared" si="2"/>
        <v>5(2016) Journal of Asynchronous Learning Network, 20 (2), Cited 225 times.</v>
      </c>
      <c r="B190">
        <v>5</v>
      </c>
      <c r="C190" t="s">
        <v>109</v>
      </c>
    </row>
    <row r="191" spans="1:3" x14ac:dyDescent="0.45">
      <c r="A191" t="str">
        <f t="shared" si="2"/>
        <v>6</v>
      </c>
      <c r="B191">
        <v>6</v>
      </c>
    </row>
    <row r="192" spans="1:3" x14ac:dyDescent="0.45">
      <c r="A192" t="str">
        <f t="shared" si="2"/>
        <v>7https://www.scopus.com/inward/record.uri?eid=2-s2.0-84975321434&amp;partnerID=40&amp;md5=85c3e4fbfb31f561497048bd7df36fa3</v>
      </c>
      <c r="B192">
        <v>7</v>
      </c>
      <c r="C192" t="s">
        <v>110</v>
      </c>
    </row>
    <row r="193" spans="1:3" x14ac:dyDescent="0.45">
      <c r="A193" t="str">
        <f t="shared" si="2"/>
        <v>8</v>
      </c>
      <c r="B193">
        <v>8</v>
      </c>
    </row>
    <row r="194" spans="1:3" x14ac:dyDescent="0.45">
      <c r="A194"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94">
        <v>9</v>
      </c>
      <c r="C194" t="s">
        <v>111</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1Centobelli P., Cerchione R., Esposito E., Shashi S.</v>
      </c>
      <c r="B199">
        <v>1</v>
      </c>
      <c r="C199" t="s">
        <v>2312</v>
      </c>
    </row>
    <row r="200" spans="1:3" x14ac:dyDescent="0.45">
      <c r="A200" t="str">
        <f t="shared" si="3"/>
        <v>2AUTHOR FULL NAMES: Centobelli, Piera (55913795400); Cerchione, Roberto (56811703700); Esposito, Emilio (7102536467); Shashi, S. (57193907094)</v>
      </c>
      <c r="B200">
        <v>2</v>
      </c>
      <c r="C200" t="s">
        <v>2313</v>
      </c>
    </row>
    <row r="201" spans="1:3" x14ac:dyDescent="0.45">
      <c r="A201" t="str">
        <f t="shared" si="3"/>
        <v>355913795400; 56811703700; 7102536467; 57193907094</v>
      </c>
      <c r="B201">
        <v>3</v>
      </c>
      <c r="C201" t="s">
        <v>2314</v>
      </c>
    </row>
    <row r="202" spans="1:3" x14ac:dyDescent="0.45">
      <c r="A202" t="str">
        <f t="shared" si="3"/>
        <v>4The mediating role of knowledge exploration and exploitation for the development of an entrepreneurial university</v>
      </c>
      <c r="B202">
        <v>4</v>
      </c>
      <c r="C202" t="s">
        <v>2315</v>
      </c>
    </row>
    <row r="203" spans="1:3" x14ac:dyDescent="0.45">
      <c r="A203" t="str">
        <f t="shared" si="3"/>
        <v>5(2019) Management Decision, 57 (12), pp. 3301 - 3320, Cited 29 times.</v>
      </c>
      <c r="B203">
        <v>5</v>
      </c>
      <c r="C203" t="s">
        <v>2316</v>
      </c>
    </row>
    <row r="204" spans="1:3" x14ac:dyDescent="0.45">
      <c r="A204" t="str">
        <f t="shared" si="3"/>
        <v>6DOI: 10.1108/MD-11-2018-1240</v>
      </c>
      <c r="B204">
        <v>6</v>
      </c>
      <c r="C204" t="s">
        <v>2317</v>
      </c>
    </row>
    <row r="205" spans="1:3" x14ac:dyDescent="0.45">
      <c r="A205" t="str">
        <f t="shared" si="3"/>
        <v>7https://www.scopus.com/inward/record.uri?eid=2-s2.0-85067839334&amp;doi=10.1108%2fMD-11-2018-1240&amp;partnerID=40&amp;md5=f6bda292d0cbfc4ad8c29a6b1c0012de</v>
      </c>
      <c r="B205">
        <v>7</v>
      </c>
      <c r="C205" t="s">
        <v>2318</v>
      </c>
    </row>
    <row r="206" spans="1:3" x14ac:dyDescent="0.45">
      <c r="A206" t="str">
        <f t="shared" si="3"/>
        <v>8</v>
      </c>
      <c r="B206">
        <v>8</v>
      </c>
    </row>
    <row r="207" spans="1:3" x14ac:dyDescent="0.45">
      <c r="A207" t="str">
        <f t="shared" si="3"/>
        <v>9ABSTRACT: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B207">
        <v>9</v>
      </c>
      <c r="C207" t="s">
        <v>2319</v>
      </c>
    </row>
    <row r="208" spans="1:3" x14ac:dyDescent="0.45">
      <c r="A208" t="str">
        <f t="shared" si="3"/>
        <v>10LANGUAGE OF ORIGINAL DOCUMENT: English</v>
      </c>
      <c r="B208">
        <v>10</v>
      </c>
      <c r="C208" t="s">
        <v>10</v>
      </c>
    </row>
    <row r="209" spans="1:3" x14ac:dyDescent="0.45">
      <c r="A209" t="str">
        <f t="shared" si="3"/>
        <v>11DOCUMENT TYPE: Article</v>
      </c>
      <c r="B209">
        <v>11</v>
      </c>
      <c r="C209" t="s">
        <v>11</v>
      </c>
    </row>
    <row r="210" spans="1:3" x14ac:dyDescent="0.45">
      <c r="A210" t="str">
        <f t="shared" si="3"/>
        <v>12SOURCE: Scopus</v>
      </c>
      <c r="B210">
        <v>12</v>
      </c>
      <c r="C210" t="s">
        <v>12</v>
      </c>
    </row>
    <row r="211" spans="1:3" x14ac:dyDescent="0.45">
      <c r="A211" t="str">
        <f t="shared" si="3"/>
        <v>13</v>
      </c>
      <c r="B211">
        <v>13</v>
      </c>
    </row>
    <row r="212" spans="1:3" x14ac:dyDescent="0.45">
      <c r="A212" t="str">
        <f t="shared" si="3"/>
        <v>1Gonzalez-Perez M.A., Cordova M., Hermans M., Nava-Aguirre K.M., Monje-Cueto F., Mingo S., Tobon S., Rodriguez C.A., Salvaj E.H., Floriani D.E.</v>
      </c>
      <c r="B212">
        <v>1</v>
      </c>
      <c r="C212" t="s">
        <v>112</v>
      </c>
    </row>
    <row r="213" spans="1:3" x14ac:dyDescent="0.45">
      <c r="A213" t="str">
        <f t="shared" si="3"/>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213">
        <v>2</v>
      </c>
      <c r="C213" t="s">
        <v>113</v>
      </c>
    </row>
    <row r="214" spans="1:3" x14ac:dyDescent="0.45">
      <c r="A214" t="str">
        <f t="shared" si="3"/>
        <v>322834292600; 57216613494; 55101021800; 57202967449; 57237067600; 51461922700; 57197830774; 57189033407; 26639769300; 35333906900</v>
      </c>
      <c r="B214">
        <v>3</v>
      </c>
      <c r="C214" t="s">
        <v>114</v>
      </c>
    </row>
    <row r="215" spans="1:3" x14ac:dyDescent="0.45">
      <c r="A215" t="str">
        <f t="shared" si="3"/>
        <v>4Crises conducting stakeholder salience: shifts in the evolution of private universities’ governance in Latin America</v>
      </c>
      <c r="B215">
        <v>4</v>
      </c>
      <c r="C215" t="s">
        <v>115</v>
      </c>
    </row>
    <row r="216" spans="1:3" x14ac:dyDescent="0.45">
      <c r="A216" t="str">
        <f t="shared" si="3"/>
        <v>5(2021) Corporate Governance (Bingley), 21 (6), pp. 1194 - 1214, Cited 15 times.</v>
      </c>
      <c r="B216">
        <v>5</v>
      </c>
      <c r="C216" t="s">
        <v>116</v>
      </c>
    </row>
    <row r="217" spans="1:3" x14ac:dyDescent="0.45">
      <c r="A217" t="str">
        <f t="shared" si="3"/>
        <v>6DOI: 10.1108/CG-09-2020-0397</v>
      </c>
      <c r="B217">
        <v>6</v>
      </c>
      <c r="C217" t="s">
        <v>117</v>
      </c>
    </row>
    <row r="218" spans="1:3" x14ac:dyDescent="0.45">
      <c r="A218" t="str">
        <f t="shared" si="3"/>
        <v>7https://www.scopus.com/inward/record.uri?eid=2-s2.0-85106048684&amp;doi=10.1108%2fCG-09-2020-0397&amp;partnerID=40&amp;md5=afa782b433f0b2d24c92d2f111307751</v>
      </c>
      <c r="B218">
        <v>7</v>
      </c>
      <c r="C218" t="s">
        <v>118</v>
      </c>
    </row>
    <row r="219" spans="1:3" x14ac:dyDescent="0.45">
      <c r="A219" t="str">
        <f t="shared" si="3"/>
        <v>8</v>
      </c>
      <c r="B219">
        <v>8</v>
      </c>
    </row>
    <row r="220" spans="1:3" x14ac:dyDescent="0.45">
      <c r="A220" t="str">
        <f t="shared" si="3"/>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220">
        <v>9</v>
      </c>
      <c r="C220" t="s">
        <v>119</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1den Heijer A.C., Curvelo Magdaniel F.T.J.</v>
      </c>
      <c r="B225">
        <v>1</v>
      </c>
      <c r="C225" t="s">
        <v>120</v>
      </c>
    </row>
    <row r="226" spans="1:3" x14ac:dyDescent="0.45">
      <c r="A226" t="str">
        <f t="shared" si="3"/>
        <v>2AUTHOR FULL NAMES: den Heijer, Alexandra C. (55505603900); Curvelo Magdaniel, Flavia T. J. (57200602388)</v>
      </c>
      <c r="B226">
        <v>2</v>
      </c>
      <c r="C226" t="s">
        <v>121</v>
      </c>
    </row>
    <row r="227" spans="1:3" x14ac:dyDescent="0.45">
      <c r="A227" t="str">
        <f t="shared" si="3"/>
        <v>355505603900; 57200602388</v>
      </c>
      <c r="B227">
        <v>3</v>
      </c>
      <c r="C227" t="s">
        <v>122</v>
      </c>
    </row>
    <row r="228" spans="1:3" x14ac:dyDescent="0.45">
      <c r="A228" t="str">
        <f t="shared" si="3"/>
        <v>4Campus–City Relations: Past, Present, and Future</v>
      </c>
      <c r="B228">
        <v>4</v>
      </c>
      <c r="C228" t="s">
        <v>123</v>
      </c>
    </row>
    <row r="229" spans="1:3" x14ac:dyDescent="0.45">
      <c r="A229" t="str">
        <f t="shared" si="3"/>
        <v>5(2018) Knowledge and Space, 12, pp. 439 - 459, Cited 22 times.</v>
      </c>
      <c r="B229">
        <v>5</v>
      </c>
      <c r="C229" t="s">
        <v>124</v>
      </c>
    </row>
    <row r="230" spans="1:3" x14ac:dyDescent="0.45">
      <c r="A230" t="str">
        <f t="shared" si="3"/>
        <v>6DOI: 10.1007/978-3-319-75593-9_13</v>
      </c>
      <c r="B230">
        <v>6</v>
      </c>
      <c r="C230" t="s">
        <v>125</v>
      </c>
    </row>
    <row r="231" spans="1:3" x14ac:dyDescent="0.45">
      <c r="A231" t="str">
        <f t="shared" si="3"/>
        <v>7https://www.scopus.com/inward/record.uri?eid=2-s2.0-85151531208&amp;doi=10.1007%2f978-3-319-75593-9_13&amp;partnerID=40&amp;md5=3a09c8a7a104e72a26c7233c2b86f2b3</v>
      </c>
      <c r="B231">
        <v>7</v>
      </c>
      <c r="C231" t="s">
        <v>126</v>
      </c>
    </row>
    <row r="232" spans="1:3" x14ac:dyDescent="0.45">
      <c r="A232" t="str">
        <f t="shared" si="3"/>
        <v>8</v>
      </c>
      <c r="B232">
        <v>8</v>
      </c>
    </row>
    <row r="233" spans="1:3" x14ac:dyDescent="0.45">
      <c r="A233"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33">
        <v>9</v>
      </c>
      <c r="C233" t="s">
        <v>127</v>
      </c>
    </row>
    <row r="234" spans="1:3" x14ac:dyDescent="0.45">
      <c r="A234" t="str">
        <f t="shared" si="3"/>
        <v>10LANGUAGE OF ORIGINAL DOCUMENT: English</v>
      </c>
      <c r="B234">
        <v>10</v>
      </c>
      <c r="C234" t="s">
        <v>10</v>
      </c>
    </row>
    <row r="235" spans="1:3" x14ac:dyDescent="0.45">
      <c r="A235" t="str">
        <f t="shared" si="3"/>
        <v>11DOCUMENT TYPE: Book chapter</v>
      </c>
      <c r="B235">
        <v>11</v>
      </c>
      <c r="C235" t="s">
        <v>128</v>
      </c>
    </row>
    <row r="236" spans="1:3" x14ac:dyDescent="0.45">
      <c r="A236" t="str">
        <f t="shared" si="3"/>
        <v>12SOURCE: Scopus</v>
      </c>
      <c r="B236">
        <v>12</v>
      </c>
      <c r="C236" t="s">
        <v>12</v>
      </c>
    </row>
    <row r="237" spans="1:3" x14ac:dyDescent="0.45">
      <c r="A237" t="str">
        <f t="shared" si="3"/>
        <v>13</v>
      </c>
      <c r="B237">
        <v>13</v>
      </c>
    </row>
    <row r="238" spans="1:3" x14ac:dyDescent="0.45">
      <c r="A238" t="str">
        <f t="shared" si="3"/>
        <v>1Ahmad J.</v>
      </c>
      <c r="B238">
        <v>1</v>
      </c>
      <c r="C238" t="s">
        <v>2320</v>
      </c>
    </row>
    <row r="239" spans="1:3" x14ac:dyDescent="0.45">
      <c r="A239" t="str">
        <f t="shared" si="3"/>
        <v>2AUTHOR FULL NAMES: Ahmad, Jamilah (55061224600)</v>
      </c>
      <c r="B239">
        <v>2</v>
      </c>
      <c r="C239" t="s">
        <v>2321</v>
      </c>
    </row>
    <row r="240" spans="1:3" x14ac:dyDescent="0.45">
      <c r="A240" t="str">
        <f t="shared" si="3"/>
        <v>355061224600</v>
      </c>
      <c r="B240">
        <v>3</v>
      </c>
      <c r="C240">
        <v>55061224600</v>
      </c>
    </row>
    <row r="241" spans="1:3" x14ac:dyDescent="0.45">
      <c r="A241" t="str">
        <f t="shared" si="3"/>
        <v>4Can a university act as a corporate social responsibility (CSR) driver? An analysis</v>
      </c>
      <c r="B241">
        <v>4</v>
      </c>
      <c r="C241" t="s">
        <v>2322</v>
      </c>
    </row>
    <row r="242" spans="1:3" x14ac:dyDescent="0.45">
      <c r="A242" t="str">
        <f t="shared" si="3"/>
        <v>5(2012) Social Responsibility Journal, 8 (1), pp. 77 - 86, Cited 41 times.</v>
      </c>
      <c r="B242">
        <v>5</v>
      </c>
      <c r="C242" t="s">
        <v>2323</v>
      </c>
    </row>
    <row r="243" spans="1:3" x14ac:dyDescent="0.45">
      <c r="A243" t="str">
        <f t="shared" si="3"/>
        <v>6DOI: 10.1108/17471111211196584</v>
      </c>
      <c r="B243">
        <v>6</v>
      </c>
      <c r="C243" t="s">
        <v>2324</v>
      </c>
    </row>
    <row r="244" spans="1:3" x14ac:dyDescent="0.45">
      <c r="A244" t="str">
        <f t="shared" si="3"/>
        <v>7https://www.scopus.com/inward/record.uri?eid=2-s2.0-84858320605&amp;doi=10.1108%2f17471111211196584&amp;partnerID=40&amp;md5=e6e43ec329d5d3df67d418cdb4a2fd32</v>
      </c>
      <c r="B244">
        <v>7</v>
      </c>
      <c r="C244" t="s">
        <v>2325</v>
      </c>
    </row>
    <row r="245" spans="1:3" x14ac:dyDescent="0.45">
      <c r="A245" t="str">
        <f t="shared" si="3"/>
        <v>8</v>
      </c>
      <c r="B245">
        <v>8</v>
      </c>
    </row>
    <row r="246" spans="1:3" x14ac:dyDescent="0.45">
      <c r="A246" t="str">
        <f t="shared" si="3"/>
        <v>9ABSTRACT: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B246">
        <v>9</v>
      </c>
      <c r="C246" t="s">
        <v>2326</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1Gvaramadze I.</v>
      </c>
      <c r="B251">
        <v>1</v>
      </c>
      <c r="C251" t="s">
        <v>2327</v>
      </c>
    </row>
    <row r="252" spans="1:3" x14ac:dyDescent="0.45">
      <c r="A252" t="str">
        <f t="shared" si="3"/>
        <v>2AUTHOR FULL NAMES: Gvaramadze, Irakli (25649487000)</v>
      </c>
      <c r="B252">
        <v>2</v>
      </c>
      <c r="C252" t="s">
        <v>2328</v>
      </c>
    </row>
    <row r="253" spans="1:3" x14ac:dyDescent="0.45">
      <c r="A253" t="str">
        <f t="shared" si="3"/>
        <v>325649487000</v>
      </c>
      <c r="B253">
        <v>3</v>
      </c>
      <c r="C253">
        <v>25649487000</v>
      </c>
    </row>
    <row r="254" spans="1:3" x14ac:dyDescent="0.45">
      <c r="A254" t="str">
        <f t="shared" si="3"/>
        <v>4From quality assurance to quality enhancement in the European higher education area</v>
      </c>
      <c r="B254">
        <v>4</v>
      </c>
      <c r="C254" t="s">
        <v>2329</v>
      </c>
    </row>
    <row r="255" spans="1:3" x14ac:dyDescent="0.45">
      <c r="A255" t="str">
        <f t="shared" si="3"/>
        <v>5(2008) European Journal of Education, 43 (4), pp. 443 - 455, Cited 50 times.</v>
      </c>
      <c r="B255">
        <v>5</v>
      </c>
      <c r="C255" t="s">
        <v>2330</v>
      </c>
    </row>
    <row r="256" spans="1:3" x14ac:dyDescent="0.45">
      <c r="A256" t="str">
        <f t="shared" si="3"/>
        <v>6DOI: 10.1111/j.1465-3435.2008.00376.x</v>
      </c>
      <c r="B256">
        <v>6</v>
      </c>
      <c r="C256" t="s">
        <v>2331</v>
      </c>
    </row>
    <row r="257" spans="1:3" x14ac:dyDescent="0.45">
      <c r="A257" t="str">
        <f t="shared" si="3"/>
        <v>7https://www.scopus.com/inward/record.uri?eid=2-s2.0-56349147927&amp;doi=10.1111%2fj.1465-3435.2008.00376.x&amp;partnerID=40&amp;md5=e4300e5fac21aead328a7e90c63ff63a</v>
      </c>
      <c r="B257">
        <v>7</v>
      </c>
      <c r="C257" t="s">
        <v>2332</v>
      </c>
    </row>
    <row r="258" spans="1:3" x14ac:dyDescent="0.45">
      <c r="A258" t="str">
        <f t="shared" si="3"/>
        <v>8</v>
      </c>
      <c r="B258">
        <v>8</v>
      </c>
    </row>
    <row r="259" spans="1:3" x14ac:dyDescent="0.45">
      <c r="A259" t="str">
        <f t="shared" si="3"/>
        <v>9ABSTRACT: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B259">
        <v>9</v>
      </c>
      <c r="C259" t="s">
        <v>2333</v>
      </c>
    </row>
    <row r="260" spans="1:3" x14ac:dyDescent="0.45">
      <c r="A260" t="str">
        <f t="shared" si="3"/>
        <v>10LANGUAGE OF ORIGINAL DOCUMENT: English</v>
      </c>
      <c r="B260">
        <v>10</v>
      </c>
      <c r="C260" t="s">
        <v>10</v>
      </c>
    </row>
    <row r="261" spans="1:3" x14ac:dyDescent="0.45">
      <c r="A261" t="str">
        <f t="shared" ref="A261:A324" si="4">B261&amp;C261</f>
        <v>11DOCUMENT TYPE: Review</v>
      </c>
      <c r="B261">
        <v>11</v>
      </c>
      <c r="C261" t="s">
        <v>175</v>
      </c>
    </row>
    <row r="262" spans="1:3" x14ac:dyDescent="0.45">
      <c r="A262" t="str">
        <f t="shared" si="4"/>
        <v>12SOURCE: Scopus</v>
      </c>
      <c r="B262">
        <v>12</v>
      </c>
      <c r="C262" t="s">
        <v>12</v>
      </c>
    </row>
    <row r="263" spans="1:3" x14ac:dyDescent="0.45">
      <c r="A263" t="str">
        <f t="shared" si="4"/>
        <v>13</v>
      </c>
      <c r="B263">
        <v>13</v>
      </c>
    </row>
    <row r="264" spans="1:3" x14ac:dyDescent="0.45">
      <c r="A264" t="str">
        <f t="shared" si="4"/>
        <v>1Sun Q., Zhang L.J.</v>
      </c>
      <c r="B264">
        <v>1</v>
      </c>
      <c r="C264" t="s">
        <v>129</v>
      </c>
    </row>
    <row r="265" spans="1:3" x14ac:dyDescent="0.45">
      <c r="A265" t="str">
        <f t="shared" si="4"/>
        <v>2AUTHOR FULL NAMES: Sun, Qiang (57194405834); Zhang, Lawrence Jun (37086711000)</v>
      </c>
      <c r="B265">
        <v>2</v>
      </c>
      <c r="C265" t="s">
        <v>130</v>
      </c>
    </row>
    <row r="266" spans="1:3" x14ac:dyDescent="0.45">
      <c r="A266" t="str">
        <f t="shared" si="4"/>
        <v>357194405834; 37086711000</v>
      </c>
      <c r="B266">
        <v>3</v>
      </c>
      <c r="C266" t="s">
        <v>131</v>
      </c>
    </row>
    <row r="267" spans="1:3" x14ac:dyDescent="0.45">
      <c r="A267" t="str">
        <f t="shared" si="4"/>
        <v>4A Sociocultural Perspective on English-as-a-Foreign-Language (EFL) Teachers’ Cognitions About Form-Focused Instruction</v>
      </c>
      <c r="B267">
        <v>4</v>
      </c>
      <c r="C267" t="s">
        <v>132</v>
      </c>
    </row>
    <row r="268" spans="1:3" x14ac:dyDescent="0.45">
      <c r="A268" t="str">
        <f t="shared" si="4"/>
        <v>5(2021) Frontiers in Psychology, 12, art. no. 593172, Cited 23 times.</v>
      </c>
      <c r="B268">
        <v>5</v>
      </c>
      <c r="C268" t="s">
        <v>133</v>
      </c>
    </row>
    <row r="269" spans="1:3" x14ac:dyDescent="0.45">
      <c r="A269" t="str">
        <f t="shared" si="4"/>
        <v>6DOI: 10.3389/fpsyg.2021.593172</v>
      </c>
      <c r="B269">
        <v>6</v>
      </c>
      <c r="C269" t="s">
        <v>134</v>
      </c>
    </row>
    <row r="270" spans="1:3" x14ac:dyDescent="0.45">
      <c r="A270" t="str">
        <f t="shared" si="4"/>
        <v>7https://www.scopus.com/inward/record.uri?eid=2-s2.0-85104196487&amp;doi=10.3389%2ffpsyg.2021.593172&amp;partnerID=40&amp;md5=5c9ccd3e3fbade4245403a76d9fa1cc7</v>
      </c>
      <c r="B270">
        <v>7</v>
      </c>
      <c r="C270" t="s">
        <v>135</v>
      </c>
    </row>
    <row r="271" spans="1:3" x14ac:dyDescent="0.45">
      <c r="A271" t="str">
        <f t="shared" si="4"/>
        <v>8</v>
      </c>
      <c r="B271">
        <v>8</v>
      </c>
    </row>
    <row r="272" spans="1:3" x14ac:dyDescent="0.45">
      <c r="A272" t="str">
        <f t="shared" si="4"/>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72">
        <v>9</v>
      </c>
      <c r="C272" t="s">
        <v>136</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1Holmes L.</v>
      </c>
      <c r="B277">
        <v>1</v>
      </c>
      <c r="C277" t="s">
        <v>137</v>
      </c>
    </row>
    <row r="278" spans="1:3" x14ac:dyDescent="0.45">
      <c r="A278" t="str">
        <f t="shared" si="4"/>
        <v>2AUTHOR FULL NAMES: Holmes, Leonard (7202945447)</v>
      </c>
      <c r="B278">
        <v>2</v>
      </c>
      <c r="C278" t="s">
        <v>138</v>
      </c>
    </row>
    <row r="279" spans="1:3" x14ac:dyDescent="0.45">
      <c r="A279" t="str">
        <f t="shared" si="4"/>
        <v>37202945447</v>
      </c>
      <c r="B279">
        <v>3</v>
      </c>
      <c r="C279">
        <v>7202945447</v>
      </c>
    </row>
    <row r="280" spans="1:3" x14ac:dyDescent="0.45">
      <c r="A280" t="str">
        <f t="shared" si="4"/>
        <v>4Competing perspectives on graduate employability: Possession, position or process?</v>
      </c>
      <c r="B280">
        <v>4</v>
      </c>
      <c r="C280" t="s">
        <v>139</v>
      </c>
    </row>
    <row r="281" spans="1:3" x14ac:dyDescent="0.45">
      <c r="A281" t="str">
        <f t="shared" si="4"/>
        <v>5(2013) Studies in Higher Education, 38 (4), pp. 538 - 554, Cited 327 times.</v>
      </c>
      <c r="B281">
        <v>5</v>
      </c>
      <c r="C281" t="s">
        <v>140</v>
      </c>
    </row>
    <row r="282" spans="1:3" x14ac:dyDescent="0.45">
      <c r="A282" t="str">
        <f t="shared" si="4"/>
        <v>6DOI: 10.1080/03075079.2011.587140</v>
      </c>
      <c r="B282">
        <v>6</v>
      </c>
      <c r="C282" t="s">
        <v>141</v>
      </c>
    </row>
    <row r="283" spans="1:3" x14ac:dyDescent="0.45">
      <c r="A283" t="str">
        <f t="shared" si="4"/>
        <v>7https://www.scopus.com/inward/record.uri?eid=2-s2.0-84886952321&amp;doi=10.1080%2f03075079.2011.587140&amp;partnerID=40&amp;md5=a10dad4e4d8b73dbc9d7d755b400a987</v>
      </c>
      <c r="B283">
        <v>7</v>
      </c>
      <c r="C283" t="s">
        <v>142</v>
      </c>
    </row>
    <row r="284" spans="1:3" x14ac:dyDescent="0.45">
      <c r="A284" t="str">
        <f t="shared" si="4"/>
        <v>8</v>
      </c>
      <c r="B284">
        <v>8</v>
      </c>
    </row>
    <row r="285" spans="1:3" x14ac:dyDescent="0.45">
      <c r="A285" t="str">
        <f t="shared" si="4"/>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85">
        <v>9</v>
      </c>
      <c r="C285" t="s">
        <v>143</v>
      </c>
    </row>
    <row r="286" spans="1:3" x14ac:dyDescent="0.45">
      <c r="A286" t="str">
        <f t="shared" si="4"/>
        <v>10LANGUAGE OF ORIGINAL DOCUMENT: English</v>
      </c>
      <c r="B286">
        <v>10</v>
      </c>
      <c r="C286" t="s">
        <v>10</v>
      </c>
    </row>
    <row r="287" spans="1:3" x14ac:dyDescent="0.45">
      <c r="A287" t="str">
        <f t="shared" si="4"/>
        <v>11DOCUMENT TYPE: Article</v>
      </c>
      <c r="B287">
        <v>11</v>
      </c>
      <c r="C287" t="s">
        <v>11</v>
      </c>
    </row>
    <row r="288" spans="1:3" x14ac:dyDescent="0.45">
      <c r="A288" t="str">
        <f t="shared" si="4"/>
        <v>12SOURCE: Scopus</v>
      </c>
      <c r="B288">
        <v>12</v>
      </c>
      <c r="C288" t="s">
        <v>12</v>
      </c>
    </row>
    <row r="289" spans="1:3" x14ac:dyDescent="0.45">
      <c r="A289" t="str">
        <f t="shared" si="4"/>
        <v>13</v>
      </c>
      <c r="B289">
        <v>13</v>
      </c>
    </row>
    <row r="290" spans="1:3" x14ac:dyDescent="0.45">
      <c r="A290" t="str">
        <f t="shared" si="4"/>
        <v>1Gozali A.A., Kurniawan B., Weng W., Fujimura S.</v>
      </c>
      <c r="B290">
        <v>1</v>
      </c>
      <c r="C290" t="s">
        <v>2334</v>
      </c>
    </row>
    <row r="291" spans="1:3" x14ac:dyDescent="0.45">
      <c r="A291" t="str">
        <f t="shared" si="4"/>
        <v>2AUTHOR FULL NAMES: Gozali, Alfian A. (56725735500); Kurniawan, Bobby (54949037300); Weng, Wei (36640955700); Fujimura, Shigeru (35114765300)</v>
      </c>
      <c r="B291">
        <v>2</v>
      </c>
      <c r="C291" t="s">
        <v>2335</v>
      </c>
    </row>
    <row r="292" spans="1:3" x14ac:dyDescent="0.45">
      <c r="A292" t="str">
        <f t="shared" si="4"/>
        <v>356725735500; 54949037300; 36640955700; 35114765300</v>
      </c>
      <c r="B292">
        <v>3</v>
      </c>
      <c r="C292" t="s">
        <v>2336</v>
      </c>
    </row>
    <row r="293" spans="1:3" x14ac:dyDescent="0.45">
      <c r="A293" t="str">
        <f t="shared" si="4"/>
        <v>4Solving university course timetabling problem using localized island model genetic algorithm with dual dynamic migration policy</v>
      </c>
      <c r="B293">
        <v>4</v>
      </c>
      <c r="C293" t="s">
        <v>2337</v>
      </c>
    </row>
    <row r="294" spans="1:3" x14ac:dyDescent="0.45">
      <c r="A294" t="str">
        <f t="shared" si="4"/>
        <v>5(2020) IEEJ Transactions on Electrical and Electronic Engineering, 15 (3), pp. 389 - 400, Cited 16 times.</v>
      </c>
      <c r="B294">
        <v>5</v>
      </c>
      <c r="C294" t="s">
        <v>2338</v>
      </c>
    </row>
    <row r="295" spans="1:3" x14ac:dyDescent="0.45">
      <c r="A295" t="str">
        <f t="shared" si="4"/>
        <v>6DOI: 10.1002/tee.23067</v>
      </c>
      <c r="B295">
        <v>6</v>
      </c>
      <c r="C295" t="s">
        <v>2339</v>
      </c>
    </row>
    <row r="296" spans="1:3" x14ac:dyDescent="0.45">
      <c r="A296" t="str">
        <f t="shared" si="4"/>
        <v>7https://www.scopus.com/inward/record.uri?eid=2-s2.0-85076095832&amp;doi=10.1002%2ftee.23067&amp;partnerID=40&amp;md5=bd8836ee0b4123a1cfbbc53c7eee0532</v>
      </c>
      <c r="B296">
        <v>7</v>
      </c>
      <c r="C296" t="s">
        <v>2340</v>
      </c>
    </row>
    <row r="297" spans="1:3" x14ac:dyDescent="0.45">
      <c r="A297" t="str">
        <f t="shared" si="4"/>
        <v>8</v>
      </c>
      <c r="B297">
        <v>8</v>
      </c>
    </row>
    <row r="298" spans="1:3" x14ac:dyDescent="0.45">
      <c r="A298" t="str">
        <f t="shared" si="4"/>
        <v>9ABSTRACT: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v>
      </c>
      <c r="B298">
        <v>9</v>
      </c>
      <c r="C298" t="s">
        <v>2341</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1Vargas V.R., Lawthom R., Prowse A., Randles S., Tzoulas K.</v>
      </c>
      <c r="B303">
        <v>1</v>
      </c>
      <c r="C303" t="s">
        <v>144</v>
      </c>
    </row>
    <row r="304" spans="1:3" x14ac:dyDescent="0.45">
      <c r="A304" t="str">
        <f t="shared" si="4"/>
        <v>2AUTHOR FULL NAMES: Vargas, Valeria Ruiz (57200134873); Lawthom, Rebecca (8290121800); Prowse, Alicia (6603419141); Randles, Sally (23393791300); Tzoulas, Konstantinos (16320021700)</v>
      </c>
      <c r="B304">
        <v>2</v>
      </c>
      <c r="C304" t="s">
        <v>145</v>
      </c>
    </row>
    <row r="305" spans="1:3" x14ac:dyDescent="0.45">
      <c r="A305" t="str">
        <f t="shared" si="4"/>
        <v>357200134873; 8290121800; 6603419141; 23393791300; 16320021700</v>
      </c>
      <c r="B305">
        <v>3</v>
      </c>
      <c r="C305" t="s">
        <v>146</v>
      </c>
    </row>
    <row r="306" spans="1:3" x14ac:dyDescent="0.45">
      <c r="A306" t="str">
        <f t="shared" si="4"/>
        <v>4Sustainable development stakeholder networks for organisational change in higher education institutions: A case study from the UK</v>
      </c>
      <c r="B306">
        <v>4</v>
      </c>
      <c r="C306" t="s">
        <v>147</v>
      </c>
    </row>
    <row r="307" spans="1:3" x14ac:dyDescent="0.45">
      <c r="A307" t="str">
        <f t="shared" si="4"/>
        <v>5(2019) Journal of Cleaner Production, 208, pp. 470 - 478, Cited 50 times.</v>
      </c>
      <c r="B307">
        <v>5</v>
      </c>
      <c r="C307" t="s">
        <v>148</v>
      </c>
    </row>
    <row r="308" spans="1:3" x14ac:dyDescent="0.45">
      <c r="A308" t="str">
        <f t="shared" si="4"/>
        <v>6DOI: 10.1016/j.jclepro.2018.10.078</v>
      </c>
      <c r="B308">
        <v>6</v>
      </c>
      <c r="C308" t="s">
        <v>149</v>
      </c>
    </row>
    <row r="309" spans="1:3" x14ac:dyDescent="0.45">
      <c r="A309" t="str">
        <f t="shared" si="4"/>
        <v>7https://www.scopus.com/inward/record.uri?eid=2-s2.0-85056151979&amp;doi=10.1016%2fj.jclepro.2018.10.078&amp;partnerID=40&amp;md5=86e2cb9d737e3d9a8481fe7bd52aa0a8</v>
      </c>
      <c r="B309">
        <v>7</v>
      </c>
      <c r="C309" t="s">
        <v>150</v>
      </c>
    </row>
    <row r="310" spans="1:3" x14ac:dyDescent="0.45">
      <c r="A310" t="str">
        <f t="shared" si="4"/>
        <v>8</v>
      </c>
      <c r="B310">
        <v>8</v>
      </c>
    </row>
    <row r="311" spans="1:3" x14ac:dyDescent="0.45">
      <c r="A311" t="str">
        <f t="shared" si="4"/>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311">
        <v>9</v>
      </c>
      <c r="C311" t="s">
        <v>151</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1Chen K.K., Zhang J.J.</v>
      </c>
      <c r="B316">
        <v>1</v>
      </c>
      <c r="C316" t="s">
        <v>2342</v>
      </c>
    </row>
    <row r="317" spans="1:3" x14ac:dyDescent="0.45">
      <c r="A317" t="str">
        <f t="shared" si="4"/>
        <v>2AUTHOR FULL NAMES: Chen, Kenneth K. (57198087128); Zhang, James J. (8365302700)</v>
      </c>
      <c r="B317">
        <v>2</v>
      </c>
      <c r="C317" t="s">
        <v>2343</v>
      </c>
    </row>
    <row r="318" spans="1:3" x14ac:dyDescent="0.45">
      <c r="A318" t="str">
        <f t="shared" si="4"/>
        <v>357198087128; 8365302700</v>
      </c>
      <c r="B318">
        <v>3</v>
      </c>
      <c r="C318" t="s">
        <v>2344</v>
      </c>
    </row>
    <row r="319" spans="1:3" x14ac:dyDescent="0.45">
      <c r="A319" t="str">
        <f t="shared" si="4"/>
        <v>4Examining consumer attributes associated with collegiate athletic facility naming rights sponsorship: Development of a theoretical framework</v>
      </c>
      <c r="B319">
        <v>4</v>
      </c>
      <c r="C319" t="s">
        <v>2345</v>
      </c>
    </row>
    <row r="320" spans="1:3" x14ac:dyDescent="0.45">
      <c r="A320" t="str">
        <f t="shared" si="4"/>
        <v>5(2011) Sport Management Review, 14 (2), pp. 103 - 116, Cited 21 times.</v>
      </c>
      <c r="B320">
        <v>5</v>
      </c>
      <c r="C320" t="s">
        <v>2346</v>
      </c>
    </row>
    <row r="321" spans="1:3" x14ac:dyDescent="0.45">
      <c r="A321" t="str">
        <f t="shared" si="4"/>
        <v>6DOI: 10.1016/j.smr.2010.10.001</v>
      </c>
      <c r="B321">
        <v>6</v>
      </c>
      <c r="C321" t="s">
        <v>2347</v>
      </c>
    </row>
    <row r="322" spans="1:3" x14ac:dyDescent="0.45">
      <c r="A322" t="str">
        <f t="shared" si="4"/>
        <v>7https://www.scopus.com/inward/record.uri?eid=2-s2.0-79955618013&amp;doi=10.1016%2fj.smr.2010.10.001&amp;partnerID=40&amp;md5=71cbaba13fb399375dd00da6b5fe2e79</v>
      </c>
      <c r="B322">
        <v>7</v>
      </c>
      <c r="C322" t="s">
        <v>2348</v>
      </c>
    </row>
    <row r="323" spans="1:3" x14ac:dyDescent="0.45">
      <c r="A323" t="str">
        <f t="shared" si="4"/>
        <v>8</v>
      </c>
      <c r="B323">
        <v>8</v>
      </c>
    </row>
    <row r="324" spans="1:3" x14ac:dyDescent="0.45">
      <c r="A324" t="str">
        <f t="shared" si="4"/>
        <v>9ABSTRACT: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B324">
        <v>9</v>
      </c>
      <c r="C324" t="s">
        <v>2349</v>
      </c>
    </row>
    <row r="325" spans="1:3" x14ac:dyDescent="0.45">
      <c r="A325" t="str">
        <f t="shared" ref="A325:A388" si="5">B325&amp;C325</f>
        <v>10LANGUAGE OF ORIGINAL DOCUMENT: English</v>
      </c>
      <c r="B325">
        <v>10</v>
      </c>
      <c r="C325" t="s">
        <v>10</v>
      </c>
    </row>
    <row r="326" spans="1:3" x14ac:dyDescent="0.45">
      <c r="A326" t="str">
        <f t="shared" si="5"/>
        <v>11DOCUMENT TYPE: Review</v>
      </c>
      <c r="B326">
        <v>11</v>
      </c>
      <c r="C326" t="s">
        <v>175</v>
      </c>
    </row>
    <row r="327" spans="1:3" x14ac:dyDescent="0.45">
      <c r="A327" t="str">
        <f t="shared" si="5"/>
        <v>12SOURCE: Scopus</v>
      </c>
      <c r="B327">
        <v>12</v>
      </c>
      <c r="C327" t="s">
        <v>12</v>
      </c>
    </row>
    <row r="328" spans="1:3" x14ac:dyDescent="0.45">
      <c r="A328" t="str">
        <f t="shared" si="5"/>
        <v>13</v>
      </c>
      <c r="B328">
        <v>13</v>
      </c>
    </row>
    <row r="329" spans="1:3" x14ac:dyDescent="0.45">
      <c r="A329" t="str">
        <f t="shared" si="5"/>
        <v>1Mayhew M.J., Simonoff J.S., Baumol W.J., Wiesenfeld B.M., Klein M.W.</v>
      </c>
      <c r="B329">
        <v>1</v>
      </c>
      <c r="C329" t="s">
        <v>160</v>
      </c>
    </row>
    <row r="330" spans="1:3" x14ac:dyDescent="0.45">
      <c r="A330" t="str">
        <f t="shared" si="5"/>
        <v>2AUTHOR FULL NAMES: Mayhew, Matthew J. (8606144100); Simonoff, Jeffrey S. (6603841077); Baumol, William J. (7004870547); Wiesenfeld, Batia M. (6603613122); Klein, Michael W. (57212700226)</v>
      </c>
      <c r="B330">
        <v>2</v>
      </c>
      <c r="C330" t="s">
        <v>161</v>
      </c>
    </row>
    <row r="331" spans="1:3" x14ac:dyDescent="0.45">
      <c r="A331" t="str">
        <f t="shared" si="5"/>
        <v>38606144100; 6603841077; 7004870547; 6603613122; 57212700226</v>
      </c>
      <c r="B331">
        <v>3</v>
      </c>
      <c r="C331" t="s">
        <v>162</v>
      </c>
    </row>
    <row r="332" spans="1:3" x14ac:dyDescent="0.45">
      <c r="A332" t="str">
        <f t="shared" si="5"/>
        <v>4Exploring Innovative Entrepreneurship and Its Ties to Higher Educational Experiences</v>
      </c>
      <c r="B332">
        <v>4</v>
      </c>
      <c r="C332" t="s">
        <v>163</v>
      </c>
    </row>
    <row r="333" spans="1:3" x14ac:dyDescent="0.45">
      <c r="A333" t="str">
        <f t="shared" si="5"/>
        <v>5(2012) Research in Higher Education, 53 (8), pp. 831 - 859, Cited 71 times.</v>
      </c>
      <c r="B333">
        <v>5</v>
      </c>
      <c r="C333" t="s">
        <v>164</v>
      </c>
    </row>
    <row r="334" spans="1:3" x14ac:dyDescent="0.45">
      <c r="A334" t="str">
        <f t="shared" si="5"/>
        <v>6DOI: 10.1007/s11162-012-9258-3</v>
      </c>
      <c r="B334">
        <v>6</v>
      </c>
      <c r="C334" t="s">
        <v>165</v>
      </c>
    </row>
    <row r="335" spans="1:3" x14ac:dyDescent="0.45">
      <c r="A335" t="str">
        <f t="shared" si="5"/>
        <v>7https://www.scopus.com/inward/record.uri?eid=2-s2.0-84867864637&amp;doi=10.1007%2fs11162-012-9258-3&amp;partnerID=40&amp;md5=0d1d59c9b4633c8ec1710899ef550e52</v>
      </c>
      <c r="B335">
        <v>7</v>
      </c>
      <c r="C335" t="s">
        <v>166</v>
      </c>
    </row>
    <row r="336" spans="1:3" x14ac:dyDescent="0.45">
      <c r="A336" t="str">
        <f t="shared" si="5"/>
        <v>8</v>
      </c>
      <c r="B336">
        <v>8</v>
      </c>
    </row>
    <row r="337" spans="1:3" x14ac:dyDescent="0.45">
      <c r="A337" t="str">
        <f t="shared" si="5"/>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337">
        <v>9</v>
      </c>
      <c r="C337" t="s">
        <v>167</v>
      </c>
    </row>
    <row r="338" spans="1:3" x14ac:dyDescent="0.45">
      <c r="A338" t="str">
        <f t="shared" si="5"/>
        <v>10LANGUAGE OF ORIGINAL DOCUMENT: English</v>
      </c>
      <c r="B338">
        <v>10</v>
      </c>
      <c r="C338" t="s">
        <v>10</v>
      </c>
    </row>
    <row r="339" spans="1:3" x14ac:dyDescent="0.45">
      <c r="A339" t="str">
        <f t="shared" si="5"/>
        <v>11DOCUMENT TYPE: Article</v>
      </c>
      <c r="B339">
        <v>11</v>
      </c>
      <c r="C339" t="s">
        <v>11</v>
      </c>
    </row>
    <row r="340" spans="1:3" x14ac:dyDescent="0.45">
      <c r="A340" t="str">
        <f t="shared" si="5"/>
        <v>12SOURCE: Scopus</v>
      </c>
      <c r="B340">
        <v>12</v>
      </c>
      <c r="C340" t="s">
        <v>12</v>
      </c>
    </row>
    <row r="341" spans="1:3" x14ac:dyDescent="0.45">
      <c r="A341" t="str">
        <f t="shared" si="5"/>
        <v>13</v>
      </c>
      <c r="B341">
        <v>13</v>
      </c>
    </row>
    <row r="342" spans="1:3" x14ac:dyDescent="0.45">
      <c r="A342" t="str">
        <f t="shared" si="5"/>
        <v>1Crowley B.</v>
      </c>
      <c r="B342">
        <v>1</v>
      </c>
      <c r="C342" t="s">
        <v>168</v>
      </c>
    </row>
    <row r="343" spans="1:3" x14ac:dyDescent="0.45">
      <c r="A343" t="str">
        <f t="shared" si="5"/>
        <v>2AUTHOR FULL NAMES: Crowley, Bill (7005784600)</v>
      </c>
      <c r="B343">
        <v>2</v>
      </c>
      <c r="C343" t="s">
        <v>169</v>
      </c>
    </row>
    <row r="344" spans="1:3" x14ac:dyDescent="0.45">
      <c r="A344" t="str">
        <f t="shared" si="5"/>
        <v>37005784600</v>
      </c>
      <c r="B344">
        <v>3</v>
      </c>
      <c r="C344">
        <v>7005784600</v>
      </c>
    </row>
    <row r="345" spans="1:3" x14ac:dyDescent="0.45">
      <c r="A345" t="str">
        <f t="shared" si="5"/>
        <v>4Tacit knowledge, tacit ignorance, and the future of academic librarianship</v>
      </c>
      <c r="B345">
        <v>4</v>
      </c>
      <c r="C345" t="s">
        <v>170</v>
      </c>
    </row>
    <row r="346" spans="1:3" x14ac:dyDescent="0.45">
      <c r="A346" t="str">
        <f t="shared" si="5"/>
        <v>5(2001) College and Research Libraries, 62 (6), pp. 565 - 584, Cited 20 times.</v>
      </c>
      <c r="B346">
        <v>5</v>
      </c>
      <c r="C346" t="s">
        <v>171</v>
      </c>
    </row>
    <row r="347" spans="1:3" x14ac:dyDescent="0.45">
      <c r="A347" t="str">
        <f t="shared" si="5"/>
        <v>6DOI: 10.5860/crl.62.6.565</v>
      </c>
      <c r="B347">
        <v>6</v>
      </c>
      <c r="C347" t="s">
        <v>172</v>
      </c>
    </row>
    <row r="348" spans="1:3" x14ac:dyDescent="0.45">
      <c r="A348" t="str">
        <f t="shared" si="5"/>
        <v>7https://www.scopus.com/inward/record.uri?eid=2-s2.0-0035540962&amp;doi=10.5860%2fcrl.62.6.565&amp;partnerID=40&amp;md5=e62deaf078633aa2be27107e65afad96</v>
      </c>
      <c r="B348">
        <v>7</v>
      </c>
      <c r="C348" t="s">
        <v>173</v>
      </c>
    </row>
    <row r="349" spans="1:3" x14ac:dyDescent="0.45">
      <c r="A349" t="str">
        <f t="shared" si="5"/>
        <v>8</v>
      </c>
      <c r="B349">
        <v>8</v>
      </c>
    </row>
    <row r="350" spans="1:3" x14ac:dyDescent="0.45">
      <c r="A350" t="str">
        <f t="shared" si="5"/>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350">
        <v>9</v>
      </c>
      <c r="C350" t="s">
        <v>174</v>
      </c>
    </row>
    <row r="351" spans="1:3" x14ac:dyDescent="0.45">
      <c r="A351" t="str">
        <f t="shared" si="5"/>
        <v>10LANGUAGE OF ORIGINAL DOCUMENT: English</v>
      </c>
      <c r="B351">
        <v>10</v>
      </c>
      <c r="C351" t="s">
        <v>10</v>
      </c>
    </row>
    <row r="352" spans="1:3" x14ac:dyDescent="0.45">
      <c r="A352" t="str">
        <f t="shared" si="5"/>
        <v>11DOCUMENT TYPE: Review</v>
      </c>
      <c r="B352">
        <v>11</v>
      </c>
      <c r="C352" t="s">
        <v>175</v>
      </c>
    </row>
    <row r="353" spans="1:3" x14ac:dyDescent="0.45">
      <c r="A353" t="str">
        <f t="shared" si="5"/>
        <v>12SOURCE: Scopus</v>
      </c>
      <c r="B353">
        <v>12</v>
      </c>
      <c r="C353" t="s">
        <v>12</v>
      </c>
    </row>
    <row r="354" spans="1:3" x14ac:dyDescent="0.45">
      <c r="A354" t="str">
        <f t="shared" si="5"/>
        <v>13</v>
      </c>
      <c r="B354">
        <v>13</v>
      </c>
    </row>
    <row r="355" spans="1:3" x14ac:dyDescent="0.45">
      <c r="A355" t="str">
        <f t="shared" si="5"/>
        <v>1Lemaitre M.J.</v>
      </c>
      <c r="B355">
        <v>1</v>
      </c>
      <c r="C355" t="s">
        <v>176</v>
      </c>
    </row>
    <row r="356" spans="1:3" x14ac:dyDescent="0.45">
      <c r="A356" t="str">
        <f t="shared" si="5"/>
        <v>2AUTHOR FULL NAMES: Lemaitre, Maria Jose (56473441500)</v>
      </c>
      <c r="B356">
        <v>2</v>
      </c>
      <c r="C356" t="s">
        <v>177</v>
      </c>
    </row>
    <row r="357" spans="1:3" x14ac:dyDescent="0.45">
      <c r="A357" t="str">
        <f t="shared" si="5"/>
        <v>356473441500</v>
      </c>
      <c r="B357">
        <v>3</v>
      </c>
      <c r="C357">
        <v>56473441500</v>
      </c>
    </row>
    <row r="358" spans="1:3" x14ac:dyDescent="0.45">
      <c r="A358" t="str">
        <f t="shared" si="5"/>
        <v>4Development of external quality assurance schemes: An answer to the challenges of higher education evolution</v>
      </c>
      <c r="B358">
        <v>4</v>
      </c>
      <c r="C358" t="s">
        <v>178</v>
      </c>
    </row>
    <row r="359" spans="1:3" x14ac:dyDescent="0.45">
      <c r="A359" t="str">
        <f t="shared" si="5"/>
        <v>5(2004) Quality in Higher Education, 10 (2), pp. 89 - 99, Cited 21 times.</v>
      </c>
      <c r="B359">
        <v>5</v>
      </c>
      <c r="C359" t="s">
        <v>179</v>
      </c>
    </row>
    <row r="360" spans="1:3" x14ac:dyDescent="0.45">
      <c r="A360" t="str">
        <f t="shared" si="5"/>
        <v>6DOI: 10.1080/1353832042000230581</v>
      </c>
      <c r="B360">
        <v>6</v>
      </c>
      <c r="C360" t="s">
        <v>180</v>
      </c>
    </row>
    <row r="361" spans="1:3" x14ac:dyDescent="0.45">
      <c r="A361" t="str">
        <f t="shared" si="5"/>
        <v>7https://www.scopus.com/inward/record.uri?eid=2-s2.0-29244481221&amp;doi=10.1080%2f1353832042000230581&amp;partnerID=40&amp;md5=d9943af0a3f3eeee230ecd3b02d79180</v>
      </c>
      <c r="B361">
        <v>7</v>
      </c>
      <c r="C361" t="s">
        <v>181</v>
      </c>
    </row>
    <row r="362" spans="1:3" x14ac:dyDescent="0.45">
      <c r="A362" t="str">
        <f t="shared" si="5"/>
        <v>8</v>
      </c>
      <c r="B362">
        <v>8</v>
      </c>
    </row>
    <row r="363" spans="1:3" x14ac:dyDescent="0.45">
      <c r="A363" t="str">
        <f t="shared" si="5"/>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363">
        <v>9</v>
      </c>
      <c r="C363" t="s">
        <v>182</v>
      </c>
    </row>
    <row r="364" spans="1:3" x14ac:dyDescent="0.45">
      <c r="A364" t="str">
        <f t="shared" si="5"/>
        <v>10LANGUAGE OF ORIGINAL DOCUMENT: English</v>
      </c>
      <c r="B364">
        <v>10</v>
      </c>
      <c r="C364" t="s">
        <v>10</v>
      </c>
    </row>
    <row r="365" spans="1:3" x14ac:dyDescent="0.45">
      <c r="A365" t="str">
        <f t="shared" si="5"/>
        <v>11DOCUMENT TYPE: Article</v>
      </c>
      <c r="B365">
        <v>11</v>
      </c>
      <c r="C365" t="s">
        <v>11</v>
      </c>
    </row>
    <row r="366" spans="1:3" x14ac:dyDescent="0.45">
      <c r="A366" t="str">
        <f t="shared" si="5"/>
        <v>12SOURCE: Scopus</v>
      </c>
      <c r="B366">
        <v>12</v>
      </c>
      <c r="C366" t="s">
        <v>12</v>
      </c>
    </row>
    <row r="367" spans="1:3" x14ac:dyDescent="0.45">
      <c r="A367" t="str">
        <f t="shared" si="5"/>
        <v>13</v>
      </c>
      <c r="B367">
        <v>13</v>
      </c>
    </row>
    <row r="368" spans="1:3" x14ac:dyDescent="0.45">
      <c r="A368" t="str">
        <f t="shared" si="5"/>
        <v>1Wright T.</v>
      </c>
      <c r="B368">
        <v>1</v>
      </c>
      <c r="C368" t="s">
        <v>2227</v>
      </c>
    </row>
    <row r="369" spans="1:3" x14ac:dyDescent="0.45">
      <c r="A369" t="str">
        <f t="shared" si="5"/>
        <v>2AUTHOR FULL NAMES: Wright, Tarah (15752403300)</v>
      </c>
      <c r="B369">
        <v>2</v>
      </c>
      <c r="C369" t="s">
        <v>2228</v>
      </c>
    </row>
    <row r="370" spans="1:3" x14ac:dyDescent="0.45">
      <c r="A370" t="str">
        <f t="shared" si="5"/>
        <v>315752403300</v>
      </c>
      <c r="B370">
        <v>3</v>
      </c>
      <c r="C370">
        <v>15752403300</v>
      </c>
    </row>
    <row r="371" spans="1:3" x14ac:dyDescent="0.45">
      <c r="A371" t="str">
        <f t="shared" si="5"/>
        <v>4University presidents' conceptualizations of sustainability in higher education</v>
      </c>
      <c r="B371">
        <v>4</v>
      </c>
      <c r="C371" t="s">
        <v>2229</v>
      </c>
    </row>
    <row r="372" spans="1:3" x14ac:dyDescent="0.45">
      <c r="A372" t="str">
        <f t="shared" si="5"/>
        <v>5(2010) International Journal of Sustainability in Higher Education, 11 (1), pp. 61 - 73, Cited 148 times.</v>
      </c>
      <c r="B372">
        <v>5</v>
      </c>
      <c r="C372" t="s">
        <v>2230</v>
      </c>
    </row>
    <row r="373" spans="1:3" x14ac:dyDescent="0.45">
      <c r="A373" t="str">
        <f t="shared" si="5"/>
        <v>6DOI: 10.1108/14676371011010057</v>
      </c>
      <c r="B373">
        <v>6</v>
      </c>
      <c r="C373" t="s">
        <v>2231</v>
      </c>
    </row>
    <row r="374" spans="1:3" x14ac:dyDescent="0.45">
      <c r="A374" t="str">
        <f t="shared" si="5"/>
        <v>7https://www.scopus.com/inward/record.uri?eid=2-s2.0-72249109860&amp;doi=10.1108%2f14676371011010057&amp;partnerID=40&amp;md5=a3d59c599333898e6dd5b9d5920a7df6</v>
      </c>
      <c r="B374">
        <v>7</v>
      </c>
      <c r="C374" t="s">
        <v>2232</v>
      </c>
    </row>
    <row r="375" spans="1:3" x14ac:dyDescent="0.45">
      <c r="A375" t="str">
        <f t="shared" si="5"/>
        <v>8</v>
      </c>
      <c r="B375">
        <v>8</v>
      </c>
    </row>
    <row r="376" spans="1:3" x14ac:dyDescent="0.45">
      <c r="A376" t="str">
        <f t="shared" si="5"/>
        <v>9ABSTRACT: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B376">
        <v>9</v>
      </c>
      <c r="C376" t="s">
        <v>2233</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1Matthews L.R., Pockett R.B., Nisbet G., Thistlethwaite J.E., Dunston R., Lee A., White J.F.</v>
      </c>
      <c r="B381">
        <v>1</v>
      </c>
      <c r="C381" t="s">
        <v>191</v>
      </c>
    </row>
    <row r="382" spans="1:3" x14ac:dyDescent="0.45">
      <c r="A382" t="str">
        <f t="shared" si="5"/>
        <v>2AUTHOR FULL NAMES: Matthews, Lynda R. (7202488718); Pockett, Rosalie B. (6507352352); Nisbet, Gillian (23478363600); Thistlethwaite, Jill E. (7004520099); Dunston, Roger (24484733700); Lee, Alison (35324749100); White, Jill F. (7405245698)</v>
      </c>
      <c r="B382">
        <v>2</v>
      </c>
      <c r="C382" t="s">
        <v>192</v>
      </c>
    </row>
    <row r="383" spans="1:3" x14ac:dyDescent="0.45">
      <c r="A383" t="str">
        <f t="shared" si="5"/>
        <v>37202488718; 6507352352; 23478363600; 7004520099; 24484733700; 35324749100; 7405245698</v>
      </c>
      <c r="B383">
        <v>3</v>
      </c>
      <c r="C383" t="s">
        <v>193</v>
      </c>
    </row>
    <row r="384" spans="1:3" x14ac:dyDescent="0.45">
      <c r="A384" t="str">
        <f t="shared" si="5"/>
        <v>4Building capacity in Australian interprofessional health education: Perspectives from key health and higher education stakeholders</v>
      </c>
      <c r="B384">
        <v>4</v>
      </c>
      <c r="C384" t="s">
        <v>194</v>
      </c>
    </row>
    <row r="385" spans="1:3" x14ac:dyDescent="0.45">
      <c r="A385" t="str">
        <f t="shared" si="5"/>
        <v>5(2011) Australian Health Review, 35 (2), pp. 136 - 140, Cited 16 times.</v>
      </c>
      <c r="B385">
        <v>5</v>
      </c>
      <c r="C385" t="s">
        <v>195</v>
      </c>
    </row>
    <row r="386" spans="1:3" x14ac:dyDescent="0.45">
      <c r="A386" t="str">
        <f t="shared" si="5"/>
        <v>6DOI: 10.1071/AH10886</v>
      </c>
      <c r="B386">
        <v>6</v>
      </c>
      <c r="C386" t="s">
        <v>196</v>
      </c>
    </row>
    <row r="387" spans="1:3" x14ac:dyDescent="0.45">
      <c r="A387" t="str">
        <f t="shared" si="5"/>
        <v>7https://www.scopus.com/inward/record.uri?eid=2-s2.0-79957635644&amp;doi=10.1071%2fAH10886&amp;partnerID=40&amp;md5=f67ad56a180463b1473da866be29f54f</v>
      </c>
      <c r="B387">
        <v>7</v>
      </c>
      <c r="C387" t="s">
        <v>197</v>
      </c>
    </row>
    <row r="388" spans="1:3" x14ac:dyDescent="0.45">
      <c r="A388" t="str">
        <f t="shared" si="5"/>
        <v>8</v>
      </c>
      <c r="B388">
        <v>8</v>
      </c>
    </row>
    <row r="389" spans="1:3" x14ac:dyDescent="0.45">
      <c r="A389" t="str">
        <f t="shared" ref="A389:A452" si="6">B389&amp;C389</f>
        <v>9ABSTRACT: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B389">
        <v>9</v>
      </c>
      <c r="C389" t="s">
        <v>198</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1Arroyo-Vázquez M., van der Sijde P., Jiménez-Sáez F.</v>
      </c>
      <c r="B394">
        <v>1</v>
      </c>
      <c r="C394" t="s">
        <v>2350</v>
      </c>
    </row>
    <row r="395" spans="1:3" x14ac:dyDescent="0.45">
      <c r="A395" t="str">
        <f t="shared" si="6"/>
        <v>2AUTHOR FULL NAMES: Arroyo-Vázquez, Mónica (35118716600); van der Sijde, Peter (6507490787); Jiménez-Sáez, Fernando (24832629900)</v>
      </c>
      <c r="B395">
        <v>2</v>
      </c>
      <c r="C395" t="s">
        <v>2351</v>
      </c>
    </row>
    <row r="396" spans="1:3" x14ac:dyDescent="0.45">
      <c r="A396" t="str">
        <f t="shared" si="6"/>
        <v>335118716600; 6507490787; 24832629900</v>
      </c>
      <c r="B396">
        <v>3</v>
      </c>
      <c r="C396" t="s">
        <v>2352</v>
      </c>
    </row>
    <row r="397" spans="1:3" x14ac:dyDescent="0.45">
      <c r="A397" t="str">
        <f t="shared" si="6"/>
        <v>4Innovative and creative entrepreneurship support services at universities</v>
      </c>
      <c r="B397">
        <v>4</v>
      </c>
      <c r="C397" t="s">
        <v>2353</v>
      </c>
    </row>
    <row r="398" spans="1:3" x14ac:dyDescent="0.45">
      <c r="A398" t="str">
        <f t="shared" si="6"/>
        <v>5(2010) Service Business, 4 (1), pp. 63 - 76, Cited 17 times.</v>
      </c>
      <c r="B398">
        <v>5</v>
      </c>
      <c r="C398" t="s">
        <v>2354</v>
      </c>
    </row>
    <row r="399" spans="1:3" x14ac:dyDescent="0.45">
      <c r="A399" t="str">
        <f t="shared" si="6"/>
        <v>6DOI: 10.1007/s11628-009-0084-4</v>
      </c>
      <c r="B399">
        <v>6</v>
      </c>
      <c r="C399" t="s">
        <v>2355</v>
      </c>
    </row>
    <row r="400" spans="1:3" x14ac:dyDescent="0.45">
      <c r="A400" t="str">
        <f t="shared" si="6"/>
        <v>7https://www.scopus.com/inward/record.uri?eid=2-s2.0-76649132301&amp;doi=10.1007%2fs11628-009-0084-4&amp;partnerID=40&amp;md5=bdba131774d5741a6fd0c3e0dd9fa2de</v>
      </c>
      <c r="B400">
        <v>7</v>
      </c>
      <c r="C400" t="s">
        <v>2356</v>
      </c>
    </row>
    <row r="401" spans="1:3" x14ac:dyDescent="0.45">
      <c r="A401" t="str">
        <f t="shared" si="6"/>
        <v>8</v>
      </c>
      <c r="B401">
        <v>8</v>
      </c>
    </row>
    <row r="402" spans="1:3" x14ac:dyDescent="0.45">
      <c r="A402" t="str">
        <f t="shared" si="6"/>
        <v>9ABSTRACT: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B402">
        <v>9</v>
      </c>
      <c r="C402" t="s">
        <v>2357</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1Rudolph J., Tan S., Tan S.</v>
      </c>
      <c r="B407">
        <v>1</v>
      </c>
      <c r="C407" t="s">
        <v>224</v>
      </c>
    </row>
    <row r="408" spans="1:3" x14ac:dyDescent="0.45">
      <c r="A408" t="str">
        <f t="shared" si="6"/>
        <v>2AUTHOR FULL NAMES: Rudolph, Jürgen (57474074600); Tan, Shannon (57764872700); Tan, Samson (58199753600)</v>
      </c>
      <c r="B408">
        <v>2</v>
      </c>
      <c r="C408" t="s">
        <v>225</v>
      </c>
    </row>
    <row r="409" spans="1:3" x14ac:dyDescent="0.45">
      <c r="A409" t="str">
        <f t="shared" si="6"/>
        <v>357474074600; 57764872700; 58199753600</v>
      </c>
      <c r="B409">
        <v>3</v>
      </c>
      <c r="C409" t="s">
        <v>226</v>
      </c>
    </row>
    <row r="410" spans="1:3" x14ac:dyDescent="0.45">
      <c r="A410" t="str">
        <f t="shared" si="6"/>
        <v>4War of the chatbots: Bard, Bing Chat, ChatGPT, Ernie and beyond. The new AI gold rush and its impact on higher education</v>
      </c>
      <c r="B410">
        <v>4</v>
      </c>
      <c r="C410" t="s">
        <v>227</v>
      </c>
    </row>
    <row r="411" spans="1:3" x14ac:dyDescent="0.45">
      <c r="A411" t="str">
        <f t="shared" si="6"/>
        <v>5(2023) Journal of Applied Learning and Teaching, 6 (1), pp. 364 - 389, Cited 63 times.</v>
      </c>
      <c r="B411">
        <v>5</v>
      </c>
      <c r="C411" t="s">
        <v>228</v>
      </c>
    </row>
    <row r="412" spans="1:3" x14ac:dyDescent="0.45">
      <c r="A412" t="str">
        <f t="shared" si="6"/>
        <v>6DOI: 10.37074/jalt.2023.6.1.23</v>
      </c>
      <c r="B412">
        <v>6</v>
      </c>
      <c r="C412" t="s">
        <v>229</v>
      </c>
    </row>
    <row r="413" spans="1:3" x14ac:dyDescent="0.45">
      <c r="A413" t="str">
        <f t="shared" si="6"/>
        <v>7https://www.scopus.com/inward/record.uri?eid=2-s2.0-85162822252&amp;doi=10.37074%2fjalt.2023.6.1.23&amp;partnerID=40&amp;md5=82354b12be050b344adee3f5990fb64c</v>
      </c>
      <c r="B413">
        <v>7</v>
      </c>
      <c r="C413" t="s">
        <v>230</v>
      </c>
    </row>
    <row r="414" spans="1:3" x14ac:dyDescent="0.45">
      <c r="A414" t="str">
        <f t="shared" si="6"/>
        <v>8</v>
      </c>
      <c r="B414">
        <v>8</v>
      </c>
    </row>
    <row r="415" spans="1:3" x14ac:dyDescent="0.45">
      <c r="A415" t="str">
        <f t="shared" si="6"/>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415">
        <v>9</v>
      </c>
      <c r="C415" t="s">
        <v>231</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1Frasquet M., Calderón H., Cervera A.</v>
      </c>
      <c r="B420">
        <v>1</v>
      </c>
      <c r="C420" t="s">
        <v>2358</v>
      </c>
    </row>
    <row r="421" spans="1:3" x14ac:dyDescent="0.45">
      <c r="A421" t="str">
        <f t="shared" si="6"/>
        <v>2AUTHOR FULL NAMES: Frasquet, Marta (57208712082); Calderón, H. (36659028900); Cervera, Amparo (25653998200)</v>
      </c>
      <c r="B421">
        <v>2</v>
      </c>
      <c r="C421" t="s">
        <v>2359</v>
      </c>
    </row>
    <row r="422" spans="1:3" x14ac:dyDescent="0.45">
      <c r="A422" t="str">
        <f t="shared" si="6"/>
        <v>357208712082; 36659028900; 25653998200</v>
      </c>
      <c r="B422">
        <v>3</v>
      </c>
      <c r="C422" t="s">
        <v>2360</v>
      </c>
    </row>
    <row r="423" spans="1:3" x14ac:dyDescent="0.45">
      <c r="A423" t="str">
        <f t="shared" si="6"/>
        <v>4University-industry collaboration from a relationship marketing perspective: An empirical analysis in a Spanish University</v>
      </c>
      <c r="B423">
        <v>4</v>
      </c>
      <c r="C423" t="s">
        <v>2361</v>
      </c>
    </row>
    <row r="424" spans="1:3" x14ac:dyDescent="0.45">
      <c r="A424" t="str">
        <f t="shared" si="6"/>
        <v>5(2012) Higher Education, 64 (1), pp. 85 - 98, Cited 59 times.</v>
      </c>
      <c r="B424">
        <v>5</v>
      </c>
      <c r="C424" t="s">
        <v>2362</v>
      </c>
    </row>
    <row r="425" spans="1:3" x14ac:dyDescent="0.45">
      <c r="A425" t="str">
        <f t="shared" si="6"/>
        <v>6DOI: 10.1007/s10734-011-9482-3</v>
      </c>
      <c r="B425">
        <v>6</v>
      </c>
      <c r="C425" t="s">
        <v>2363</v>
      </c>
    </row>
    <row r="426" spans="1:3" x14ac:dyDescent="0.45">
      <c r="A426" t="str">
        <f t="shared" si="6"/>
        <v>7https://www.scopus.com/inward/record.uri?eid=2-s2.0-84860550995&amp;doi=10.1007%2fs10734-011-9482-3&amp;partnerID=40&amp;md5=4ddac7abee88fd3e116550ae8df78166</v>
      </c>
      <c r="B426">
        <v>7</v>
      </c>
      <c r="C426" t="s">
        <v>2364</v>
      </c>
    </row>
    <row r="427" spans="1:3" x14ac:dyDescent="0.45">
      <c r="A427" t="str">
        <f t="shared" si="6"/>
        <v>8</v>
      </c>
      <c r="B427">
        <v>8</v>
      </c>
    </row>
    <row r="428" spans="1:3" x14ac:dyDescent="0.45">
      <c r="A428" t="str">
        <f t="shared" si="6"/>
        <v>9ABSTRACT: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B428">
        <v>9</v>
      </c>
      <c r="C428" t="s">
        <v>2365</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1Lawlis T.R., Anson J., Greenfield D.</v>
      </c>
      <c r="B433">
        <v>1</v>
      </c>
      <c r="C433" t="s">
        <v>247</v>
      </c>
    </row>
    <row r="434" spans="1:3" x14ac:dyDescent="0.45">
      <c r="A434" t="str">
        <f t="shared" si="6"/>
        <v>2AUTHOR FULL NAMES: Lawlis, Tanya Rechael (55846455700); Anson, Judith (7006045016); Greenfield, David (14825055700)</v>
      </c>
      <c r="B434">
        <v>2</v>
      </c>
      <c r="C434" t="s">
        <v>248</v>
      </c>
    </row>
    <row r="435" spans="1:3" x14ac:dyDescent="0.45">
      <c r="A435" t="str">
        <f t="shared" si="6"/>
        <v>355846455700; 7006045016; 14825055700</v>
      </c>
      <c r="B435">
        <v>3</v>
      </c>
      <c r="C435" t="s">
        <v>249</v>
      </c>
    </row>
    <row r="436" spans="1:3" x14ac:dyDescent="0.45">
      <c r="A436" t="str">
        <f t="shared" si="6"/>
        <v>4Barriers and enablers that influence sustainable interprofessional education: A literature review</v>
      </c>
      <c r="B436">
        <v>4</v>
      </c>
      <c r="C436" t="s">
        <v>250</v>
      </c>
    </row>
    <row r="437" spans="1:3" x14ac:dyDescent="0.45">
      <c r="A437" t="str">
        <f t="shared" si="6"/>
        <v>5(2014) Journal of Interprofessional Care, 28 (4), pp. 305 - 310, Cited 176 times.</v>
      </c>
      <c r="B437">
        <v>5</v>
      </c>
      <c r="C437" t="s">
        <v>251</v>
      </c>
    </row>
    <row r="438" spans="1:3" x14ac:dyDescent="0.45">
      <c r="A438" t="str">
        <f t="shared" si="6"/>
        <v>6DOI: 10.3109/13561820.2014.895977</v>
      </c>
      <c r="B438">
        <v>6</v>
      </c>
      <c r="C438" t="s">
        <v>252</v>
      </c>
    </row>
    <row r="439" spans="1:3" x14ac:dyDescent="0.45">
      <c r="A439" t="str">
        <f t="shared" si="6"/>
        <v>7https://www.scopus.com/inward/record.uri?eid=2-s2.0-84902280144&amp;doi=10.3109%2f13561820.2014.895977&amp;partnerID=40&amp;md5=8924ff1c2c2544bc0c3c3ac516d24bdd</v>
      </c>
      <c r="B439">
        <v>7</v>
      </c>
      <c r="C439" t="s">
        <v>253</v>
      </c>
    </row>
    <row r="440" spans="1:3" x14ac:dyDescent="0.45">
      <c r="A440" t="str">
        <f t="shared" si="6"/>
        <v>8</v>
      </c>
      <c r="B440">
        <v>8</v>
      </c>
    </row>
    <row r="441" spans="1:3" x14ac:dyDescent="0.45">
      <c r="A441" t="str">
        <f t="shared" si="6"/>
        <v>9ABSTRACT: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B441">
        <v>9</v>
      </c>
      <c r="C441" t="s">
        <v>254</v>
      </c>
    </row>
    <row r="442" spans="1:3" x14ac:dyDescent="0.45">
      <c r="A442" t="str">
        <f t="shared" si="6"/>
        <v>10LANGUAGE OF ORIGINAL DOCUMENT: English</v>
      </c>
      <c r="B442">
        <v>10</v>
      </c>
      <c r="C442" t="s">
        <v>10</v>
      </c>
    </row>
    <row r="443" spans="1:3" x14ac:dyDescent="0.45">
      <c r="A443" t="str">
        <f t="shared" si="6"/>
        <v>11DOCUMENT TYPE: Article</v>
      </c>
      <c r="B443">
        <v>11</v>
      </c>
      <c r="C443" t="s">
        <v>11</v>
      </c>
    </row>
    <row r="444" spans="1:3" x14ac:dyDescent="0.45">
      <c r="A444" t="str">
        <f t="shared" si="6"/>
        <v>12SOURCE: Scopus</v>
      </c>
      <c r="B444">
        <v>12</v>
      </c>
      <c r="C444" t="s">
        <v>12</v>
      </c>
    </row>
    <row r="445" spans="1:3" x14ac:dyDescent="0.45">
      <c r="A445" t="str">
        <f t="shared" si="6"/>
        <v>13</v>
      </c>
      <c r="B445">
        <v>13</v>
      </c>
    </row>
    <row r="446" spans="1:3" x14ac:dyDescent="0.45">
      <c r="A446" t="str">
        <f t="shared" si="6"/>
        <v>1Nwajiuba C.A., Igwe P.A., Akinsola-Obatolu A.D., Ituma A., Binuomote M.O.</v>
      </c>
      <c r="B446">
        <v>1</v>
      </c>
      <c r="C446" t="s">
        <v>255</v>
      </c>
    </row>
    <row r="447" spans="1:3" x14ac:dyDescent="0.45">
      <c r="A447" t="str">
        <f t="shared" si="6"/>
        <v>2AUTHOR FULL NAMES: Nwajiuba, Chinyere Augusta (7801367933); Igwe, Paul Agu (57201619466); Akinsola-Obatolu, Abiola Deborah (57214221249); Ituma, Afam (12139195500); Binuomote, Michael Olayinka (57214220416)</v>
      </c>
      <c r="B447">
        <v>2</v>
      </c>
      <c r="C447" t="s">
        <v>256</v>
      </c>
    </row>
    <row r="448" spans="1:3" x14ac:dyDescent="0.45">
      <c r="A448" t="str">
        <f t="shared" si="6"/>
        <v>37801367933; 57201619466; 57214221249; 12139195500; 57214220416</v>
      </c>
      <c r="B448">
        <v>3</v>
      </c>
      <c r="C448" t="s">
        <v>257</v>
      </c>
    </row>
    <row r="449" spans="1:3" x14ac:dyDescent="0.45">
      <c r="A449" t="str">
        <f t="shared" si="6"/>
        <v>4What can be done to improve higher education quality and graduate employability in Nigeria? A stakeholder approach</v>
      </c>
      <c r="B449">
        <v>4</v>
      </c>
      <c r="C449" t="s">
        <v>258</v>
      </c>
    </row>
    <row r="450" spans="1:3" x14ac:dyDescent="0.45">
      <c r="A450" t="str">
        <f t="shared" si="6"/>
        <v>5(2020) Industry and Higher Education, 34 (5), pp. 358 - 367, Cited 24 times.</v>
      </c>
      <c r="B450">
        <v>5</v>
      </c>
      <c r="C450" t="s">
        <v>259</v>
      </c>
    </row>
    <row r="451" spans="1:3" x14ac:dyDescent="0.45">
      <c r="A451" t="str">
        <f t="shared" si="6"/>
        <v>6DOI: 10.1177/0950422219901102</v>
      </c>
      <c r="B451">
        <v>6</v>
      </c>
      <c r="C451" t="s">
        <v>260</v>
      </c>
    </row>
    <row r="452" spans="1:3" x14ac:dyDescent="0.45">
      <c r="A452" t="str">
        <f t="shared" si="6"/>
        <v>7https://www.scopus.com/inward/record.uri?eid=2-s2.0-85078487909&amp;doi=10.1177%2f0950422219901102&amp;partnerID=40&amp;md5=143e0876abd993e217aaa0f1008fbe0f</v>
      </c>
      <c r="B452">
        <v>7</v>
      </c>
      <c r="C452" t="s">
        <v>261</v>
      </c>
    </row>
    <row r="453" spans="1:3" x14ac:dyDescent="0.45">
      <c r="A453" t="str">
        <f t="shared" ref="A453:A516" si="7">B453&amp;C453</f>
        <v>8</v>
      </c>
      <c r="B453">
        <v>8</v>
      </c>
    </row>
    <row r="454" spans="1:3" x14ac:dyDescent="0.45">
      <c r="A454" t="str">
        <f t="shared" si="7"/>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54">
        <v>9</v>
      </c>
      <c r="C454" t="s">
        <v>262</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1Kezar A.</v>
      </c>
      <c r="B459">
        <v>1</v>
      </c>
      <c r="C459" t="s">
        <v>270</v>
      </c>
    </row>
    <row r="460" spans="1:3" x14ac:dyDescent="0.45">
      <c r="A460" t="str">
        <f t="shared" si="7"/>
        <v>2AUTHOR FULL NAMES: Kezar, Adrianna (6603555003)</v>
      </c>
      <c r="B460">
        <v>2</v>
      </c>
      <c r="C460" t="s">
        <v>271</v>
      </c>
    </row>
    <row r="461" spans="1:3" x14ac:dyDescent="0.45">
      <c r="A461" t="str">
        <f t="shared" si="7"/>
        <v>36603555003</v>
      </c>
      <c r="B461">
        <v>3</v>
      </c>
      <c r="C461">
        <v>6603555003</v>
      </c>
    </row>
    <row r="462" spans="1:3" x14ac:dyDescent="0.45">
      <c r="A462" t="str">
        <f t="shared" si="7"/>
        <v>4Understanding sensemaking/sensegiving in transformational change processes from the bottom up</v>
      </c>
      <c r="B462">
        <v>4</v>
      </c>
      <c r="C462" t="s">
        <v>272</v>
      </c>
    </row>
    <row r="463" spans="1:3" x14ac:dyDescent="0.45">
      <c r="A463" t="str">
        <f t="shared" si="7"/>
        <v>5(2013) Higher Education, 65 (6), pp. 761 - 780, Cited 69 times.</v>
      </c>
      <c r="B463">
        <v>5</v>
      </c>
      <c r="C463" t="s">
        <v>273</v>
      </c>
    </row>
    <row r="464" spans="1:3" x14ac:dyDescent="0.45">
      <c r="A464" t="str">
        <f t="shared" si="7"/>
        <v>6DOI: 10.1007/s10734-012-9575-7</v>
      </c>
      <c r="B464">
        <v>6</v>
      </c>
      <c r="C464" t="s">
        <v>274</v>
      </c>
    </row>
    <row r="465" spans="1:3" x14ac:dyDescent="0.45">
      <c r="A465" t="str">
        <f t="shared" si="7"/>
        <v>7https://www.scopus.com/inward/record.uri?eid=2-s2.0-84877601416&amp;doi=10.1007%2fs10734-012-9575-7&amp;partnerID=40&amp;md5=c2d00c4b57631efe301e213b1d79c2d1</v>
      </c>
      <c r="B465">
        <v>7</v>
      </c>
      <c r="C465" t="s">
        <v>275</v>
      </c>
    </row>
    <row r="466" spans="1:3" x14ac:dyDescent="0.45">
      <c r="A466" t="str">
        <f t="shared" si="7"/>
        <v>8</v>
      </c>
      <c r="B466">
        <v>8</v>
      </c>
    </row>
    <row r="467" spans="1:3" x14ac:dyDescent="0.45">
      <c r="A467"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67">
        <v>9</v>
      </c>
      <c r="C467" t="s">
        <v>276</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1Lieblein G., Breland T.A., Francis C., Østergaard E.</v>
      </c>
      <c r="B472">
        <v>1</v>
      </c>
      <c r="C472" t="s">
        <v>2366</v>
      </c>
    </row>
    <row r="473" spans="1:3" x14ac:dyDescent="0.45">
      <c r="A473" t="str">
        <f t="shared" si="7"/>
        <v>2AUTHOR FULL NAMES: Lieblein, Geir (56128750500); Breland, Tor Arvid (6701367388); Francis, Charles (7203004875); Østergaard, Edvin (14833211800)</v>
      </c>
      <c r="B473">
        <v>2</v>
      </c>
      <c r="C473" t="s">
        <v>2367</v>
      </c>
    </row>
    <row r="474" spans="1:3" x14ac:dyDescent="0.45">
      <c r="A474" t="str">
        <f t="shared" si="7"/>
        <v>356128750500; 6701367388; 7203004875; 14833211800</v>
      </c>
      <c r="B474">
        <v>3</v>
      </c>
      <c r="C474" t="s">
        <v>2368</v>
      </c>
    </row>
    <row r="475" spans="1:3" x14ac:dyDescent="0.45">
      <c r="A475" t="str">
        <f t="shared" si="7"/>
        <v>4Agroecology Education: Action-oriented Learning and Research</v>
      </c>
      <c r="B475">
        <v>4</v>
      </c>
      <c r="C475" t="s">
        <v>2369</v>
      </c>
    </row>
    <row r="476" spans="1:3" x14ac:dyDescent="0.45">
      <c r="A476" t="str">
        <f t="shared" si="7"/>
        <v>5(2012) Journal of Agricultural Education and Extension, 18 (1), pp. 27 - 40, Cited 27 times.</v>
      </c>
      <c r="B476">
        <v>5</v>
      </c>
      <c r="C476" t="s">
        <v>2370</v>
      </c>
    </row>
    <row r="477" spans="1:3" x14ac:dyDescent="0.45">
      <c r="A477" t="str">
        <f t="shared" si="7"/>
        <v>6DOI: 10.1080/1389224X.2012.638781</v>
      </c>
      <c r="B477">
        <v>6</v>
      </c>
      <c r="C477" t="s">
        <v>2371</v>
      </c>
    </row>
    <row r="478" spans="1:3" x14ac:dyDescent="0.45">
      <c r="A478" t="str">
        <f t="shared" si="7"/>
        <v>7https://www.scopus.com/inward/record.uri?eid=2-s2.0-84860901892&amp;doi=10.1080%2f1389224X.2012.638781&amp;partnerID=40&amp;md5=7c5430817c451b29fab72c415289bb20</v>
      </c>
      <c r="B478">
        <v>7</v>
      </c>
      <c r="C478" t="s">
        <v>2372</v>
      </c>
    </row>
    <row r="479" spans="1:3" x14ac:dyDescent="0.45">
      <c r="A479" t="str">
        <f t="shared" si="7"/>
        <v>8</v>
      </c>
      <c r="B479">
        <v>8</v>
      </c>
    </row>
    <row r="480" spans="1:3" x14ac:dyDescent="0.45">
      <c r="A480" t="str">
        <f t="shared" si="7"/>
        <v>9ABSTRACT: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B480">
        <v>9</v>
      </c>
      <c r="C480" t="s">
        <v>2373</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1Okanović A., Ješić J., Ðaković V., Vukadinović S., Panić A.A.</v>
      </c>
      <c r="B485">
        <v>1</v>
      </c>
      <c r="C485" t="s">
        <v>277</v>
      </c>
    </row>
    <row r="486" spans="1:3" x14ac:dyDescent="0.45">
      <c r="A486" t="str">
        <f t="shared" si="7"/>
        <v>2AUTHOR FULL NAMES: Okanović, Andrea (57216770030); Ješić, Jelena (57219029695); Ðaković, Vladimir (35309570300); Vukadinović, Simonida (56469406400); Panić, Andrea Andrejević (54389262300)</v>
      </c>
      <c r="B486">
        <v>2</v>
      </c>
      <c r="C486" t="s">
        <v>278</v>
      </c>
    </row>
    <row r="487" spans="1:3" x14ac:dyDescent="0.45">
      <c r="A487" t="str">
        <f t="shared" si="7"/>
        <v>357216770030; 57219029695; 35309570300; 56469406400; 54389262300</v>
      </c>
      <c r="B487">
        <v>3</v>
      </c>
      <c r="C487" t="s">
        <v>279</v>
      </c>
    </row>
    <row r="488" spans="1:3" x14ac:dyDescent="0.45">
      <c r="A488" t="str">
        <f t="shared" si="7"/>
        <v>4Increasing university competitiveness through assessment of green content in curriculum and eco-labeling in higher education</v>
      </c>
      <c r="B488">
        <v>4</v>
      </c>
      <c r="C488" t="s">
        <v>280</v>
      </c>
    </row>
    <row r="489" spans="1:3" x14ac:dyDescent="0.45">
      <c r="A489" t="str">
        <f t="shared" si="7"/>
        <v>5(2021) Sustainability (Switzerland), 13 (2), art. no. 712, pp. 1 - 20, Cited 17 times.</v>
      </c>
      <c r="B489">
        <v>5</v>
      </c>
      <c r="C489" t="s">
        <v>281</v>
      </c>
    </row>
    <row r="490" spans="1:3" x14ac:dyDescent="0.45">
      <c r="A490" t="str">
        <f t="shared" si="7"/>
        <v>6DOI: 10.3390/su13020712</v>
      </c>
      <c r="B490">
        <v>6</v>
      </c>
      <c r="C490" t="s">
        <v>282</v>
      </c>
    </row>
    <row r="491" spans="1:3" x14ac:dyDescent="0.45">
      <c r="A491" t="str">
        <f t="shared" si="7"/>
        <v>7https://www.scopus.com/inward/record.uri?eid=2-s2.0-85099424329&amp;doi=10.3390%2fsu13020712&amp;partnerID=40&amp;md5=ffb6da2f4d8bdc6a4e1299657a2053bd</v>
      </c>
      <c r="B491">
        <v>7</v>
      </c>
      <c r="C491" t="s">
        <v>283</v>
      </c>
    </row>
    <row r="492" spans="1:3" x14ac:dyDescent="0.45">
      <c r="A492" t="str">
        <f t="shared" si="7"/>
        <v>8</v>
      </c>
      <c r="B492">
        <v>8</v>
      </c>
    </row>
    <row r="493" spans="1:3" x14ac:dyDescent="0.45">
      <c r="A493"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93">
        <v>9</v>
      </c>
      <c r="C493" t="s">
        <v>284</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1Wright T., Horst N.</v>
      </c>
      <c r="B498">
        <v>1</v>
      </c>
      <c r="C498" t="s">
        <v>2374</v>
      </c>
    </row>
    <row r="499" spans="1:3" x14ac:dyDescent="0.45">
      <c r="A499" t="str">
        <f t="shared" si="7"/>
        <v>2AUTHOR FULL NAMES: Wright, Tarah (15752403300); Horst, Naomi (55635317400)</v>
      </c>
      <c r="B499">
        <v>2</v>
      </c>
      <c r="C499" t="s">
        <v>2375</v>
      </c>
    </row>
    <row r="500" spans="1:3" x14ac:dyDescent="0.45">
      <c r="A500" t="str">
        <f t="shared" si="7"/>
        <v>315752403300; 55635317400</v>
      </c>
      <c r="B500">
        <v>3</v>
      </c>
      <c r="C500" t="s">
        <v>2376</v>
      </c>
    </row>
    <row r="501" spans="1:3" x14ac:dyDescent="0.45">
      <c r="A501" t="str">
        <f t="shared" si="7"/>
        <v>4Exploring the ambiguity: What faculty leaders really think of sustainability in higher education</v>
      </c>
      <c r="B501">
        <v>4</v>
      </c>
      <c r="C501" t="s">
        <v>2377</v>
      </c>
    </row>
    <row r="502" spans="1:3" x14ac:dyDescent="0.45">
      <c r="A502" t="str">
        <f t="shared" si="7"/>
        <v>5(2013) International Journal of Sustainability in Higher Education, 14 (2), pp. 209 - 227, Cited 103 times.</v>
      </c>
      <c r="B502">
        <v>5</v>
      </c>
      <c r="C502" t="s">
        <v>2378</v>
      </c>
    </row>
    <row r="503" spans="1:3" x14ac:dyDescent="0.45">
      <c r="A503" t="str">
        <f t="shared" si="7"/>
        <v>6DOI: 10.1108/14676371311312905</v>
      </c>
      <c r="B503">
        <v>6</v>
      </c>
      <c r="C503" t="s">
        <v>2379</v>
      </c>
    </row>
    <row r="504" spans="1:3" x14ac:dyDescent="0.45">
      <c r="A504" t="str">
        <f t="shared" si="7"/>
        <v>7https://www.scopus.com/inward/record.uri?eid=2-s2.0-84875626175&amp;doi=10.1108%2f14676371311312905&amp;partnerID=40&amp;md5=091e061a9d365d2aaf9d6ed71db4b626</v>
      </c>
      <c r="B504">
        <v>7</v>
      </c>
      <c r="C504" t="s">
        <v>2380</v>
      </c>
    </row>
    <row r="505" spans="1:3" x14ac:dyDescent="0.45">
      <c r="A505" t="str">
        <f t="shared" si="7"/>
        <v>8</v>
      </c>
      <c r="B505">
        <v>8</v>
      </c>
    </row>
    <row r="506" spans="1:3" x14ac:dyDescent="0.45">
      <c r="A506" t="str">
        <f t="shared" si="7"/>
        <v>9ABSTRACT: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B506">
        <v>9</v>
      </c>
      <c r="C506" t="s">
        <v>2381</v>
      </c>
    </row>
    <row r="507" spans="1:3" x14ac:dyDescent="0.45">
      <c r="A507" t="str">
        <f t="shared" si="7"/>
        <v>10LANGUAGE OF ORIGINAL DOCUMENT: English</v>
      </c>
      <c r="B507">
        <v>10</v>
      </c>
      <c r="C507" t="s">
        <v>10</v>
      </c>
    </row>
    <row r="508" spans="1:3" x14ac:dyDescent="0.45">
      <c r="A508" t="str">
        <f t="shared" si="7"/>
        <v>11DOCUMENT TYPE: Article</v>
      </c>
      <c r="B508">
        <v>11</v>
      </c>
      <c r="C508" t="s">
        <v>11</v>
      </c>
    </row>
    <row r="509" spans="1:3" x14ac:dyDescent="0.45">
      <c r="A509" t="str">
        <f t="shared" si="7"/>
        <v>12SOURCE: Scopus</v>
      </c>
      <c r="B509">
        <v>12</v>
      </c>
      <c r="C509" t="s">
        <v>12</v>
      </c>
    </row>
    <row r="510" spans="1:3" x14ac:dyDescent="0.45">
      <c r="A510" t="str">
        <f t="shared" si="7"/>
        <v>13</v>
      </c>
      <c r="B510">
        <v>13</v>
      </c>
    </row>
    <row r="511" spans="1:3" x14ac:dyDescent="0.45">
      <c r="A511" t="str">
        <f t="shared" si="7"/>
        <v>1Lozano R.</v>
      </c>
      <c r="B511">
        <v>1</v>
      </c>
      <c r="C511" t="s">
        <v>2258</v>
      </c>
    </row>
    <row r="512" spans="1:3" x14ac:dyDescent="0.45">
      <c r="A512" t="str">
        <f t="shared" si="7"/>
        <v>2AUTHOR FULL NAMES: Lozano, Rodrigo (13008815400)</v>
      </c>
      <c r="B512">
        <v>2</v>
      </c>
      <c r="C512" t="s">
        <v>2259</v>
      </c>
    </row>
    <row r="513" spans="1:3" x14ac:dyDescent="0.45">
      <c r="A513" t="str">
        <f t="shared" si="7"/>
        <v>313008815400</v>
      </c>
      <c r="B513">
        <v>3</v>
      </c>
      <c r="C513">
        <v>13008815400</v>
      </c>
    </row>
    <row r="514" spans="1:3" x14ac:dyDescent="0.45">
      <c r="A514" t="str">
        <f t="shared" si="7"/>
        <v>4Incorporation and institutionalization of SD into universities: breaking through barriers to change</v>
      </c>
      <c r="B514">
        <v>4</v>
      </c>
      <c r="C514" t="s">
        <v>2260</v>
      </c>
    </row>
    <row r="515" spans="1:3" x14ac:dyDescent="0.45">
      <c r="A515" t="str">
        <f t="shared" si="7"/>
        <v>5(2006) Journal of Cleaner Production, 14 (9-11), pp. 787 - 796, Cited 536 times.</v>
      </c>
      <c r="B515">
        <v>5</v>
      </c>
      <c r="C515" t="s">
        <v>2261</v>
      </c>
    </row>
    <row r="516" spans="1:3" x14ac:dyDescent="0.45">
      <c r="A516" t="str">
        <f t="shared" si="7"/>
        <v>6DOI: 10.1016/j.jclepro.2005.12.010</v>
      </c>
      <c r="B516">
        <v>6</v>
      </c>
      <c r="C516" t="s">
        <v>2262</v>
      </c>
    </row>
    <row r="517" spans="1:3" x14ac:dyDescent="0.45">
      <c r="A517" t="str">
        <f t="shared" ref="A517:A580" si="8">B517&amp;C517</f>
        <v>7https://www.scopus.com/inward/record.uri?eid=2-s2.0-33646050957&amp;doi=10.1016%2fj.jclepro.2005.12.010&amp;partnerID=40&amp;md5=d6bc85482e65bc60f9491f25c39a1820</v>
      </c>
      <c r="B517">
        <v>7</v>
      </c>
      <c r="C517" t="s">
        <v>2263</v>
      </c>
    </row>
    <row r="518" spans="1:3" x14ac:dyDescent="0.45">
      <c r="A518" t="str">
        <f t="shared" si="8"/>
        <v>8</v>
      </c>
      <c r="B518">
        <v>8</v>
      </c>
    </row>
    <row r="519" spans="1:3" x14ac:dyDescent="0.45">
      <c r="A519" t="str">
        <f t="shared" si="8"/>
        <v>9ABSTRACT: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B519">
        <v>9</v>
      </c>
      <c r="C519" t="s">
        <v>2264</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1Benneworth P., de Boer H., Jongbloed B.</v>
      </c>
      <c r="B524">
        <v>1</v>
      </c>
      <c r="C524" t="s">
        <v>2382</v>
      </c>
    </row>
    <row r="525" spans="1:3" x14ac:dyDescent="0.45">
      <c r="A525" t="str">
        <f t="shared" si="8"/>
        <v>2AUTHOR FULL NAMES: Benneworth, Paul (6505965654); de Boer, Harry (7102500341); Jongbloed, Ben (6508131278)</v>
      </c>
      <c r="B525">
        <v>2</v>
      </c>
      <c r="C525" t="s">
        <v>2383</v>
      </c>
    </row>
    <row r="526" spans="1:3" x14ac:dyDescent="0.45">
      <c r="A526" t="str">
        <f t="shared" si="8"/>
        <v>36505965654; 7102500341; 6508131278</v>
      </c>
      <c r="B526">
        <v>3</v>
      </c>
      <c r="C526" t="s">
        <v>2384</v>
      </c>
    </row>
    <row r="527" spans="1:3" x14ac:dyDescent="0.45">
      <c r="A527" t="str">
        <f t="shared" si="8"/>
        <v>4Between good intentions and urgent stakeholder pressures: Institutionalizing the universities’ third mission in the Swedish context</v>
      </c>
      <c r="B527">
        <v>4</v>
      </c>
      <c r="C527" t="s">
        <v>2385</v>
      </c>
    </row>
    <row r="528" spans="1:3" x14ac:dyDescent="0.45">
      <c r="A528" t="str">
        <f t="shared" si="8"/>
        <v>5(2015) European Journal of Higher Education, 5 (3), pp. 280 - 296, Cited 31 times.</v>
      </c>
      <c r="B528">
        <v>5</v>
      </c>
      <c r="C528" t="s">
        <v>2386</v>
      </c>
    </row>
    <row r="529" spans="1:3" x14ac:dyDescent="0.45">
      <c r="A529" t="str">
        <f t="shared" si="8"/>
        <v>6DOI: 10.1080/21568235.2015.1044549</v>
      </c>
      <c r="B529">
        <v>6</v>
      </c>
      <c r="C529" t="s">
        <v>2387</v>
      </c>
    </row>
    <row r="530" spans="1:3" x14ac:dyDescent="0.45">
      <c r="A530" t="str">
        <f t="shared" si="8"/>
        <v>7https://www.scopus.com/inward/record.uri?eid=2-s2.0-85032740961&amp;doi=10.1080%2f21568235.2015.1044549&amp;partnerID=40&amp;md5=981de7aedbb3694659c307b24237f41a</v>
      </c>
      <c r="B530">
        <v>7</v>
      </c>
      <c r="C530" t="s">
        <v>2388</v>
      </c>
    </row>
    <row r="531" spans="1:3" x14ac:dyDescent="0.45">
      <c r="A531" t="str">
        <f t="shared" si="8"/>
        <v>8</v>
      </c>
      <c r="B531">
        <v>8</v>
      </c>
    </row>
    <row r="532" spans="1:3" x14ac:dyDescent="0.45">
      <c r="A532" t="str">
        <f t="shared" si="8"/>
        <v>9ABSTRACT: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B532">
        <v>9</v>
      </c>
      <c r="C532" t="s">
        <v>2389</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1Beerkens M., Udam M.</v>
      </c>
      <c r="B537">
        <v>1</v>
      </c>
      <c r="C537" t="s">
        <v>308</v>
      </c>
    </row>
    <row r="538" spans="1:3" x14ac:dyDescent="0.45">
      <c r="A538" t="str">
        <f t="shared" si="8"/>
        <v>2AUTHOR FULL NAMES: Beerkens, Maarja (36179370300); Udam, Maiki (55626157900)</v>
      </c>
      <c r="B538">
        <v>2</v>
      </c>
      <c r="C538" t="s">
        <v>309</v>
      </c>
    </row>
    <row r="539" spans="1:3" x14ac:dyDescent="0.45">
      <c r="A539" t="str">
        <f t="shared" si="8"/>
        <v>336179370300; 55626157900</v>
      </c>
      <c r="B539">
        <v>3</v>
      </c>
      <c r="C539" t="s">
        <v>310</v>
      </c>
    </row>
    <row r="540" spans="1:3" x14ac:dyDescent="0.45">
      <c r="A540" t="str">
        <f t="shared" si="8"/>
        <v>4Stakeholders in Higher Education Quality Assurance: Richness in Diversity?</v>
      </c>
      <c r="B540">
        <v>4</v>
      </c>
      <c r="C540" t="s">
        <v>311</v>
      </c>
    </row>
    <row r="541" spans="1:3" x14ac:dyDescent="0.45">
      <c r="A541" t="str">
        <f t="shared" si="8"/>
        <v>5(2017) Higher Education Policy, 30 (3), pp. 341 - 359, Cited 33 times.</v>
      </c>
      <c r="B541">
        <v>5</v>
      </c>
      <c r="C541" t="s">
        <v>312</v>
      </c>
    </row>
    <row r="542" spans="1:3" x14ac:dyDescent="0.45">
      <c r="A542" t="str">
        <f t="shared" si="8"/>
        <v>6DOI: 10.1057/s41307-016-0032-6</v>
      </c>
      <c r="B542">
        <v>6</v>
      </c>
      <c r="C542" t="s">
        <v>313</v>
      </c>
    </row>
    <row r="543" spans="1:3" x14ac:dyDescent="0.45">
      <c r="A543" t="str">
        <f t="shared" si="8"/>
        <v>7https://www.scopus.com/inward/record.uri?eid=2-s2.0-85025150262&amp;doi=10.1057%2fs41307-016-0032-6&amp;partnerID=40&amp;md5=427b03952adea51edb157ad24def17ff</v>
      </c>
      <c r="B543">
        <v>7</v>
      </c>
      <c r="C543" t="s">
        <v>314</v>
      </c>
    </row>
    <row r="544" spans="1:3" x14ac:dyDescent="0.45">
      <c r="A544" t="str">
        <f t="shared" si="8"/>
        <v>8</v>
      </c>
      <c r="B544">
        <v>8</v>
      </c>
    </row>
    <row r="545" spans="1:3" x14ac:dyDescent="0.45">
      <c r="A545"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45">
        <v>9</v>
      </c>
      <c r="C545" t="s">
        <v>315</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1Tsang A.</v>
      </c>
      <c r="B550">
        <v>1</v>
      </c>
      <c r="C550" t="s">
        <v>316</v>
      </c>
    </row>
    <row r="551" spans="1:3" x14ac:dyDescent="0.45">
      <c r="A551" t="str">
        <f t="shared" si="8"/>
        <v>2AUTHOR FULL NAMES: Tsang, Art (57194104747)</v>
      </c>
      <c r="B551">
        <v>2</v>
      </c>
      <c r="C551" t="s">
        <v>317</v>
      </c>
    </row>
    <row r="552" spans="1:3" x14ac:dyDescent="0.45">
      <c r="A552" t="str">
        <f t="shared" si="8"/>
        <v>357194104747</v>
      </c>
      <c r="B552">
        <v>3</v>
      </c>
      <c r="C552">
        <v>57194104747</v>
      </c>
    </row>
    <row r="553" spans="1:3" x14ac:dyDescent="0.45">
      <c r="A553" t="str">
        <f t="shared" si="8"/>
        <v>4Enhancing learners’ awareness of oral presentation (delivery) skills in the context of self-regulated learning</v>
      </c>
      <c r="B553">
        <v>4</v>
      </c>
      <c r="C553" t="s">
        <v>318</v>
      </c>
    </row>
    <row r="554" spans="1:3" x14ac:dyDescent="0.45">
      <c r="A554" t="str">
        <f t="shared" si="8"/>
        <v>5(2020) Active Learning in Higher Education, 21 (1), pp. 39 - 50, Cited 21 times.</v>
      </c>
      <c r="B554">
        <v>5</v>
      </c>
      <c r="C554" t="s">
        <v>319</v>
      </c>
    </row>
    <row r="555" spans="1:3" x14ac:dyDescent="0.45">
      <c r="A555" t="str">
        <f t="shared" si="8"/>
        <v>6DOI: 10.1177/1469787417731214</v>
      </c>
      <c r="B555">
        <v>6</v>
      </c>
      <c r="C555" t="s">
        <v>320</v>
      </c>
    </row>
    <row r="556" spans="1:3" x14ac:dyDescent="0.45">
      <c r="A556" t="str">
        <f t="shared" si="8"/>
        <v>7https://www.scopus.com/inward/record.uri?eid=2-s2.0-85048222597&amp;doi=10.1177%2f1469787417731214&amp;partnerID=40&amp;md5=1519dc30aaa8bad03780e0f8e4748f02</v>
      </c>
      <c r="B556">
        <v>7</v>
      </c>
      <c r="C556" t="s">
        <v>321</v>
      </c>
    </row>
    <row r="557" spans="1:3" x14ac:dyDescent="0.45">
      <c r="A557" t="str">
        <f t="shared" si="8"/>
        <v>8</v>
      </c>
      <c r="B557">
        <v>8</v>
      </c>
    </row>
    <row r="558" spans="1:3" x14ac:dyDescent="0.45">
      <c r="A558"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58">
        <v>9</v>
      </c>
      <c r="C558" t="s">
        <v>322</v>
      </c>
    </row>
    <row r="559" spans="1:3" x14ac:dyDescent="0.45">
      <c r="A559" t="str">
        <f t="shared" si="8"/>
        <v>10LANGUAGE OF ORIGINAL DOCUMENT: English</v>
      </c>
      <c r="B559">
        <v>10</v>
      </c>
      <c r="C559" t="s">
        <v>10</v>
      </c>
    </row>
    <row r="560" spans="1:3" x14ac:dyDescent="0.45">
      <c r="A560" t="str">
        <f t="shared" si="8"/>
        <v>11DOCUMENT TYPE: Article</v>
      </c>
      <c r="B560">
        <v>11</v>
      </c>
      <c r="C560" t="s">
        <v>11</v>
      </c>
    </row>
    <row r="561" spans="1:3" x14ac:dyDescent="0.45">
      <c r="A561" t="str">
        <f t="shared" si="8"/>
        <v>12SOURCE: Scopus</v>
      </c>
      <c r="B561">
        <v>12</v>
      </c>
      <c r="C561" t="s">
        <v>12</v>
      </c>
    </row>
    <row r="562" spans="1:3" x14ac:dyDescent="0.45">
      <c r="A562" t="str">
        <f t="shared" si="8"/>
        <v>13</v>
      </c>
      <c r="B562">
        <v>13</v>
      </c>
    </row>
    <row r="563" spans="1:3" x14ac:dyDescent="0.45">
      <c r="A563" t="str">
        <f t="shared" si="8"/>
        <v>1Colasanti N., Frondizi R., Meneguzzo M.</v>
      </c>
      <c r="B563">
        <v>1</v>
      </c>
      <c r="C563" t="s">
        <v>2390</v>
      </c>
    </row>
    <row r="564" spans="1:3" x14ac:dyDescent="0.45">
      <c r="A564" t="str">
        <f t="shared" si="8"/>
        <v>2AUTHOR FULL NAMES: Colasanti, Nathalie (57200305313); Frondizi, Rocco (57200308248); Meneguzzo, Marco (6504760313)</v>
      </c>
      <c r="B564">
        <v>2</v>
      </c>
      <c r="C564" t="s">
        <v>2391</v>
      </c>
    </row>
    <row r="565" spans="1:3" x14ac:dyDescent="0.45">
      <c r="A565" t="str">
        <f t="shared" si="8"/>
        <v>357200305313; 57200308248; 6504760313</v>
      </c>
      <c r="B565">
        <v>3</v>
      </c>
      <c r="C565" t="s">
        <v>2392</v>
      </c>
    </row>
    <row r="566" spans="1:3" x14ac:dyDescent="0.45">
      <c r="A566" t="str">
        <f t="shared" si="8"/>
        <v>4Higher education and stakeholders’ donations: successful civic crowdfunding in an Italian university</v>
      </c>
      <c r="B566">
        <v>4</v>
      </c>
      <c r="C566" t="s">
        <v>2393</v>
      </c>
    </row>
    <row r="567" spans="1:3" x14ac:dyDescent="0.45">
      <c r="A567" t="str">
        <f t="shared" si="8"/>
        <v>5(2018) Public Money and Management, 38 (4), pp. 281 - 288, Cited 26 times.</v>
      </c>
      <c r="B567">
        <v>5</v>
      </c>
      <c r="C567" t="s">
        <v>2394</v>
      </c>
    </row>
    <row r="568" spans="1:3" x14ac:dyDescent="0.45">
      <c r="A568" t="str">
        <f t="shared" si="8"/>
        <v>6DOI: 10.1080/09540962.2018.1449471</v>
      </c>
      <c r="B568">
        <v>6</v>
      </c>
      <c r="C568" t="s">
        <v>2395</v>
      </c>
    </row>
    <row r="569" spans="1:3" x14ac:dyDescent="0.45">
      <c r="A569" t="str">
        <f t="shared" si="8"/>
        <v>7https://www.scopus.com/inward/record.uri?eid=2-s2.0-85044436989&amp;doi=10.1080%2f09540962.2018.1449471&amp;partnerID=40&amp;md5=28d505d9cdab4441a70391c78dce0371</v>
      </c>
      <c r="B569">
        <v>7</v>
      </c>
      <c r="C569" t="s">
        <v>2396</v>
      </c>
    </row>
    <row r="570" spans="1:3" x14ac:dyDescent="0.45">
      <c r="A570" t="str">
        <f t="shared" si="8"/>
        <v>8</v>
      </c>
      <c r="B570">
        <v>8</v>
      </c>
    </row>
    <row r="571" spans="1:3" x14ac:dyDescent="0.45">
      <c r="A571" t="str">
        <f t="shared" si="8"/>
        <v>9ABSTRACT: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B571">
        <v>9</v>
      </c>
      <c r="C571" t="s">
        <v>2397</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1Mainardes E., Alves H., Raposo M.</v>
      </c>
      <c r="B576">
        <v>1</v>
      </c>
      <c r="C576" t="s">
        <v>2398</v>
      </c>
    </row>
    <row r="577" spans="1:3" x14ac:dyDescent="0.45">
      <c r="A577" t="str">
        <f t="shared" si="8"/>
        <v>2AUTHOR FULL NAMES: Mainardes, Emerson (35764807800); Alves, Helena (35208145700); Raposo, Mario (23768404400)</v>
      </c>
      <c r="B577">
        <v>2</v>
      </c>
      <c r="C577" t="s">
        <v>2399</v>
      </c>
    </row>
    <row r="578" spans="1:3" x14ac:dyDescent="0.45">
      <c r="A578" t="str">
        <f t="shared" si="8"/>
        <v>335764807800; 35208145700; 23768404400</v>
      </c>
      <c r="B578">
        <v>3</v>
      </c>
      <c r="C578" t="s">
        <v>2236</v>
      </c>
    </row>
    <row r="579" spans="1:3" x14ac:dyDescent="0.45">
      <c r="A579" t="str">
        <f t="shared" si="8"/>
        <v>4Identifying stakeholders in a Portuguese university: A case study [La identificación de los stakeholders en una universidad Portuguesa]</v>
      </c>
      <c r="B579">
        <v>4</v>
      </c>
      <c r="C579" t="s">
        <v>2400</v>
      </c>
    </row>
    <row r="580" spans="1:3" x14ac:dyDescent="0.45">
      <c r="A580" t="str">
        <f t="shared" si="8"/>
        <v>5(2013) Revista de Educacion, (362), pp. 429 - 457, Cited 29 times.</v>
      </c>
      <c r="B580">
        <v>5</v>
      </c>
      <c r="C580" t="s">
        <v>2401</v>
      </c>
    </row>
    <row r="581" spans="1:3" x14ac:dyDescent="0.45">
      <c r="A581" t="str">
        <f t="shared" ref="A581:A644" si="9">B581&amp;C581</f>
        <v>6DOI: 10.4438/1988-592X-RE-2012-362-167</v>
      </c>
      <c r="B581">
        <v>6</v>
      </c>
      <c r="C581" t="s">
        <v>2402</v>
      </c>
    </row>
    <row r="582" spans="1:3" x14ac:dyDescent="0.45">
      <c r="A582" t="str">
        <f t="shared" si="9"/>
        <v>7https://www.scopus.com/inward/record.uri?eid=2-s2.0-84923673219&amp;doi=10.4438%2f1988-592X-RE-2012-362-167&amp;partnerID=40&amp;md5=f591c0f6e21e83079c9eef0e50d84c28</v>
      </c>
      <c r="B582">
        <v>7</v>
      </c>
      <c r="C582" t="s">
        <v>2403</v>
      </c>
    </row>
    <row r="583" spans="1:3" x14ac:dyDescent="0.45">
      <c r="A583" t="str">
        <f t="shared" si="9"/>
        <v>8</v>
      </c>
      <c r="B583">
        <v>8</v>
      </c>
    </row>
    <row r="584" spans="1:3" x14ac:dyDescent="0.45">
      <c r="A584" t="str">
        <f t="shared" si="9"/>
        <v>9ABSTRACT: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B584">
        <v>9</v>
      </c>
      <c r="C584" t="s">
        <v>2404</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1Aversano N., Nicolò G., Sannino G., Tartaglia Polcini P.</v>
      </c>
      <c r="B589">
        <v>1</v>
      </c>
      <c r="C589" t="s">
        <v>2405</v>
      </c>
    </row>
    <row r="590" spans="1:3" x14ac:dyDescent="0.45">
      <c r="A590" t="str">
        <f t="shared" si="9"/>
        <v>2AUTHOR FULL NAMES: Aversano, Natalia (55647167100); Nicolò, Giuseppe (57195628696); Sannino, Giuseppe (57192982774); Tartaglia Polcini, Paolo (57200109261)</v>
      </c>
      <c r="B590">
        <v>2</v>
      </c>
      <c r="C590" t="s">
        <v>2406</v>
      </c>
    </row>
    <row r="591" spans="1:3" x14ac:dyDescent="0.45">
      <c r="A591" t="str">
        <f t="shared" si="9"/>
        <v>355647167100; 57195628696; 57192982774; 57200109261</v>
      </c>
      <c r="B591">
        <v>3</v>
      </c>
      <c r="C591" t="s">
        <v>2407</v>
      </c>
    </row>
    <row r="592" spans="1:3" x14ac:dyDescent="0.45">
      <c r="A592" t="str">
        <f t="shared" si="9"/>
        <v>4The Integrated Plan in Italian public universities: new patterns in intellectual capital disclosure</v>
      </c>
      <c r="B592">
        <v>4</v>
      </c>
      <c r="C592" t="s">
        <v>2408</v>
      </c>
    </row>
    <row r="593" spans="1:3" x14ac:dyDescent="0.45">
      <c r="A593" t="str">
        <f t="shared" si="9"/>
        <v>5(2020) Meditari Accountancy Research, 28 (4), pp. 655 - 679, Cited 19 times.</v>
      </c>
      <c r="B593">
        <v>5</v>
      </c>
      <c r="C593" t="s">
        <v>2409</v>
      </c>
    </row>
    <row r="594" spans="1:3" x14ac:dyDescent="0.45">
      <c r="A594" t="str">
        <f t="shared" si="9"/>
        <v>6DOI: 10.1108/MEDAR-07-2019-0519</v>
      </c>
      <c r="B594">
        <v>6</v>
      </c>
      <c r="C594" t="s">
        <v>2410</v>
      </c>
    </row>
    <row r="595" spans="1:3" x14ac:dyDescent="0.45">
      <c r="A595" t="str">
        <f t="shared" si="9"/>
        <v>7https://www.scopus.com/inward/record.uri?eid=2-s2.0-85082403874&amp;doi=10.1108%2fMEDAR-07-2019-0519&amp;partnerID=40&amp;md5=1fdfdedb1b3ca4c9dd30ca17d64ab1c5</v>
      </c>
      <c r="B595">
        <v>7</v>
      </c>
      <c r="C595" t="s">
        <v>2411</v>
      </c>
    </row>
    <row r="596" spans="1:3" x14ac:dyDescent="0.45">
      <c r="A596" t="str">
        <f t="shared" si="9"/>
        <v>8</v>
      </c>
      <c r="B596">
        <v>8</v>
      </c>
    </row>
    <row r="597" spans="1:3" x14ac:dyDescent="0.45">
      <c r="A597" t="str">
        <f t="shared" si="9"/>
        <v>9ABSTRACT: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B597">
        <v>9</v>
      </c>
      <c r="C597" t="s">
        <v>2412</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1Graham C.</v>
      </c>
      <c r="B602">
        <v>1</v>
      </c>
      <c r="C602" t="s">
        <v>347</v>
      </c>
    </row>
    <row r="603" spans="1:3" x14ac:dyDescent="0.45">
      <c r="A603" t="str">
        <f t="shared" si="9"/>
        <v>2AUTHOR FULL NAMES: Graham, Carroll (15845569500)</v>
      </c>
      <c r="B603">
        <v>2</v>
      </c>
      <c r="C603" t="s">
        <v>348</v>
      </c>
    </row>
    <row r="604" spans="1:3" x14ac:dyDescent="0.45">
      <c r="A604" t="str">
        <f t="shared" si="9"/>
        <v>315845569500</v>
      </c>
      <c r="B604">
        <v>3</v>
      </c>
      <c r="C604">
        <v>15845569500</v>
      </c>
    </row>
    <row r="605" spans="1:3" x14ac:dyDescent="0.45">
      <c r="A605" t="str">
        <f t="shared" si="9"/>
        <v>4Hearing the voices of general staff: A delphi study of the contributions of general staff to student outcomes</v>
      </c>
      <c r="B605">
        <v>4</v>
      </c>
      <c r="C605" t="s">
        <v>349</v>
      </c>
    </row>
    <row r="606" spans="1:3" x14ac:dyDescent="0.45">
      <c r="A606" t="str">
        <f t="shared" si="9"/>
        <v>5(2010) Journal of Higher Education Policy and Management, 32 (3), pp. 213 - 223, Cited 20 times.</v>
      </c>
      <c r="B606">
        <v>5</v>
      </c>
      <c r="C606" t="s">
        <v>350</v>
      </c>
    </row>
    <row r="607" spans="1:3" x14ac:dyDescent="0.45">
      <c r="A607" t="str">
        <f t="shared" si="9"/>
        <v>6DOI: 10.1080/13600801003743315</v>
      </c>
      <c r="B607">
        <v>6</v>
      </c>
      <c r="C607" t="s">
        <v>351</v>
      </c>
    </row>
    <row r="608" spans="1:3" x14ac:dyDescent="0.45">
      <c r="A608" t="str">
        <f t="shared" si="9"/>
        <v>7https://www.scopus.com/inward/record.uri?eid=2-s2.0-77952000283&amp;doi=10.1080%2f13600801003743315&amp;partnerID=40&amp;md5=d3d9a3cbbf5fc90dd463feb2f4488eeb</v>
      </c>
      <c r="B608">
        <v>7</v>
      </c>
      <c r="C608" t="s">
        <v>352</v>
      </c>
    </row>
    <row r="609" spans="1:3" x14ac:dyDescent="0.45">
      <c r="A609" t="str">
        <f t="shared" si="9"/>
        <v>8</v>
      </c>
      <c r="B609">
        <v>8</v>
      </c>
    </row>
    <row r="610" spans="1:3" x14ac:dyDescent="0.45">
      <c r="A610"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610">
        <v>9</v>
      </c>
      <c r="C610" t="s">
        <v>353</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1Shpigelman C.-N., Mor S., Sachs D., Schreuer N.</v>
      </c>
      <c r="B615">
        <v>1</v>
      </c>
      <c r="C615" t="s">
        <v>354</v>
      </c>
    </row>
    <row r="616" spans="1:3" x14ac:dyDescent="0.45">
      <c r="A616" t="str">
        <f t="shared" si="9"/>
        <v>2AUTHOR FULL NAMES: Shpigelman, Carmit-Noa (24075022900); Mor, Sagit (55332943600); Sachs, Dalia (7202809960); Schreuer, Naomi (14063889400)</v>
      </c>
      <c r="B616">
        <v>2</v>
      </c>
      <c r="C616" t="s">
        <v>355</v>
      </c>
    </row>
    <row r="617" spans="1:3" x14ac:dyDescent="0.45">
      <c r="A617" t="str">
        <f t="shared" si="9"/>
        <v>324075022900; 55332943600; 7202809960; 14063889400</v>
      </c>
      <c r="B617">
        <v>3</v>
      </c>
      <c r="C617" t="s">
        <v>356</v>
      </c>
    </row>
    <row r="618" spans="1:3" x14ac:dyDescent="0.45">
      <c r="A618" t="str">
        <f t="shared" si="9"/>
        <v>4Supporting the development of students with disabilities in higher education: access, stigma, identity, and power</v>
      </c>
      <c r="B618">
        <v>4</v>
      </c>
      <c r="C618" t="s">
        <v>357</v>
      </c>
    </row>
    <row r="619" spans="1:3" x14ac:dyDescent="0.45">
      <c r="A619" t="str">
        <f t="shared" si="9"/>
        <v>5(2022) Studies in Higher Education, 47 (9), pp. 1776 - 1791, Cited 17 times.</v>
      </c>
      <c r="B619">
        <v>5</v>
      </c>
      <c r="C619" t="s">
        <v>358</v>
      </c>
    </row>
    <row r="620" spans="1:3" x14ac:dyDescent="0.45">
      <c r="A620" t="str">
        <f t="shared" si="9"/>
        <v>6DOI: 10.1080/03075079.2021.1960303</v>
      </c>
      <c r="B620">
        <v>6</v>
      </c>
      <c r="C620" t="s">
        <v>359</v>
      </c>
    </row>
    <row r="621" spans="1:3" x14ac:dyDescent="0.45">
      <c r="A621" t="str">
        <f t="shared" si="9"/>
        <v>7https://www.scopus.com/inward/record.uri?eid=2-s2.0-85111668274&amp;doi=10.1080%2f03075079.2021.1960303&amp;partnerID=40&amp;md5=6a6fafc8d5cc633d87832a1af5b81307</v>
      </c>
      <c r="B621">
        <v>7</v>
      </c>
      <c r="C621" t="s">
        <v>360</v>
      </c>
    </row>
    <row r="622" spans="1:3" x14ac:dyDescent="0.45">
      <c r="A622" t="str">
        <f t="shared" si="9"/>
        <v>8</v>
      </c>
      <c r="B622">
        <v>8</v>
      </c>
    </row>
    <row r="623" spans="1:3" x14ac:dyDescent="0.45">
      <c r="A623" t="str">
        <f t="shared" si="9"/>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623">
        <v>9</v>
      </c>
      <c r="C623" t="s">
        <v>361</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1Desfiandi A., Rajest S.S., Venkateswaran P.S., Kumar M.P., Singh S.</v>
      </c>
      <c r="B628">
        <v>1</v>
      </c>
      <c r="C628" t="s">
        <v>2413</v>
      </c>
    </row>
    <row r="629" spans="1:3" x14ac:dyDescent="0.45">
      <c r="A629" t="str">
        <f t="shared" si="9"/>
        <v>2AUTHOR FULL NAMES: Desfiandi, Andi (57192420234); Rajest, S. Suman (57204111477); Venkateswaran, P.S. (57197899030); Kumar, M. Palani (57214630395); Singh, Sonia (57202713980)</v>
      </c>
      <c r="B629">
        <v>2</v>
      </c>
      <c r="C629" t="s">
        <v>2414</v>
      </c>
    </row>
    <row r="630" spans="1:3" x14ac:dyDescent="0.45">
      <c r="A630" t="str">
        <f t="shared" si="9"/>
        <v>357192420234; 57204111477; 57197899030; 57214630395; 57202713980</v>
      </c>
      <c r="B630">
        <v>3</v>
      </c>
      <c r="C630" t="s">
        <v>2415</v>
      </c>
    </row>
    <row r="631" spans="1:3" x14ac:dyDescent="0.45">
      <c r="A631" t="str">
        <f t="shared" si="9"/>
        <v>4Company credibility: A tool to trigger positive csr image in the cause-brand alliance context in Indonesia</v>
      </c>
      <c r="B631">
        <v>4</v>
      </c>
      <c r="C631" t="s">
        <v>2416</v>
      </c>
    </row>
    <row r="632" spans="1:3" x14ac:dyDescent="0.45">
      <c r="A632" t="str">
        <f t="shared" si="9"/>
        <v>5(2019) Humanities and Social Sciences Reviews, 7 (6), pp. 320 - 331, Cited 39 times.</v>
      </c>
      <c r="B632">
        <v>5</v>
      </c>
      <c r="C632" t="s">
        <v>2417</v>
      </c>
    </row>
    <row r="633" spans="1:3" x14ac:dyDescent="0.45">
      <c r="A633" t="str">
        <f t="shared" si="9"/>
        <v>6DOI: 10.18510/hssr.2019.7657</v>
      </c>
      <c r="B633">
        <v>6</v>
      </c>
      <c r="C633" t="s">
        <v>2418</v>
      </c>
    </row>
    <row r="634" spans="1:3" x14ac:dyDescent="0.45">
      <c r="A634" t="str">
        <f t="shared" si="9"/>
        <v>7https://www.scopus.com/inward/record.uri?eid=2-s2.0-85075603301&amp;doi=10.18510%2fhssr.2019.7657&amp;partnerID=40&amp;md5=4e872e1a5bdc631bbb0e9e4044fc52db</v>
      </c>
      <c r="B634">
        <v>7</v>
      </c>
      <c r="C634" t="s">
        <v>2419</v>
      </c>
    </row>
    <row r="635" spans="1:3" x14ac:dyDescent="0.45">
      <c r="A635" t="str">
        <f t="shared" si="9"/>
        <v>8</v>
      </c>
      <c r="B635">
        <v>8</v>
      </c>
    </row>
    <row r="636" spans="1:3" x14ac:dyDescent="0.45">
      <c r="A636" t="str">
        <f t="shared" si="9"/>
        <v>9ABSTRACT: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B636">
        <v>9</v>
      </c>
      <c r="C636" t="s">
        <v>2420</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1Young K., Anderson M., Stewart S.</v>
      </c>
      <c r="B641">
        <v>1</v>
      </c>
      <c r="C641" t="s">
        <v>2421</v>
      </c>
    </row>
    <row r="642" spans="1:3" x14ac:dyDescent="0.45">
      <c r="A642" t="str">
        <f t="shared" si="9"/>
        <v>2AUTHOR FULL NAMES: Young, Kathryn (26322218900); Anderson, Myron (56447559600); Stewart, Saran (56447860900)</v>
      </c>
      <c r="B642">
        <v>2</v>
      </c>
      <c r="C642" t="s">
        <v>2422</v>
      </c>
    </row>
    <row r="643" spans="1:3" x14ac:dyDescent="0.45">
      <c r="A643" t="str">
        <f t="shared" si="9"/>
        <v>326322218900; 56447559600; 56447860900</v>
      </c>
      <c r="B643">
        <v>3</v>
      </c>
      <c r="C643" t="s">
        <v>2423</v>
      </c>
    </row>
    <row r="644" spans="1:3" x14ac:dyDescent="0.45">
      <c r="A644" t="str">
        <f t="shared" si="9"/>
        <v>4Hierarchical microaggressions in higher education</v>
      </c>
      <c r="B644">
        <v>4</v>
      </c>
      <c r="C644" t="s">
        <v>2424</v>
      </c>
    </row>
    <row r="645" spans="1:3" x14ac:dyDescent="0.45">
      <c r="A645" t="str">
        <f t="shared" ref="A645:A708" si="10">B645&amp;C645</f>
        <v>5(2015) Journal of Diversity in Higher Education, 8 (1), pp. 61 - 71, Cited 50 times.</v>
      </c>
      <c r="B645">
        <v>5</v>
      </c>
      <c r="C645" t="s">
        <v>2425</v>
      </c>
    </row>
    <row r="646" spans="1:3" x14ac:dyDescent="0.45">
      <c r="A646" t="str">
        <f t="shared" si="10"/>
        <v>6DOI: 10.1037/a0038464</v>
      </c>
      <c r="B646">
        <v>6</v>
      </c>
      <c r="C646" t="s">
        <v>2426</v>
      </c>
    </row>
    <row r="647" spans="1:3" x14ac:dyDescent="0.45">
      <c r="A647" t="str">
        <f t="shared" si="10"/>
        <v>7https://www.scopus.com/inward/record.uri?eid=2-s2.0-84925708855&amp;doi=10.1037%2fa0038464&amp;partnerID=40&amp;md5=ebc7a7a89941db05b4276d8099994d85</v>
      </c>
      <c r="B647">
        <v>7</v>
      </c>
      <c r="C647" t="s">
        <v>2427</v>
      </c>
    </row>
    <row r="648" spans="1:3" x14ac:dyDescent="0.45">
      <c r="A648" t="str">
        <f t="shared" si="10"/>
        <v>8</v>
      </c>
      <c r="B648">
        <v>8</v>
      </c>
    </row>
    <row r="649" spans="1:3" x14ac:dyDescent="0.45">
      <c r="A649" t="str">
        <f t="shared" si="10"/>
        <v>9ABSTRACT: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B649">
        <v>9</v>
      </c>
      <c r="C649" t="s">
        <v>2428</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1O’Leary S.</v>
      </c>
      <c r="B654">
        <v>1</v>
      </c>
      <c r="C654" t="s">
        <v>377</v>
      </c>
    </row>
    <row r="655" spans="1:3" x14ac:dyDescent="0.45">
      <c r="A655" t="str">
        <f t="shared" si="10"/>
        <v>2AUTHOR FULL NAMES: O’Leary, Simon (56875439300)</v>
      </c>
      <c r="B655">
        <v>2</v>
      </c>
      <c r="C655" t="s">
        <v>378</v>
      </c>
    </row>
    <row r="656" spans="1:3" x14ac:dyDescent="0.45">
      <c r="A656" t="str">
        <f t="shared" si="10"/>
        <v>356875439300</v>
      </c>
      <c r="B656">
        <v>3</v>
      </c>
      <c r="C656">
        <v>56875439300</v>
      </c>
    </row>
    <row r="657" spans="1:3" x14ac:dyDescent="0.45">
      <c r="A657" t="str">
        <f t="shared" si="10"/>
        <v>4Graduates’ experiences of, and attitudes towards, the inclusion of employability-related support in undergraduate degree programmes; trends and variations by subject discipline and gender</v>
      </c>
      <c r="B657">
        <v>4</v>
      </c>
      <c r="C657" t="s">
        <v>379</v>
      </c>
    </row>
    <row r="658" spans="1:3" x14ac:dyDescent="0.45">
      <c r="A658" t="str">
        <f t="shared" si="10"/>
        <v>5(2017) Journal of Education and Work, 30 (1), pp. 84 - 105, Cited 66 times.</v>
      </c>
      <c r="B658">
        <v>5</v>
      </c>
      <c r="C658" t="s">
        <v>380</v>
      </c>
    </row>
    <row r="659" spans="1:3" x14ac:dyDescent="0.45">
      <c r="A659" t="str">
        <f t="shared" si="10"/>
        <v>6DOI: 10.1080/13639080.2015.1122181</v>
      </c>
      <c r="B659">
        <v>6</v>
      </c>
      <c r="C659" t="s">
        <v>381</v>
      </c>
    </row>
    <row r="660" spans="1:3" x14ac:dyDescent="0.45">
      <c r="A660" t="str">
        <f t="shared" si="10"/>
        <v>7https://www.scopus.com/inward/record.uri?eid=2-s2.0-84953211411&amp;doi=10.1080%2f13639080.2015.1122181&amp;partnerID=40&amp;md5=21e254a7664bee882f3bf7933af4ac73</v>
      </c>
      <c r="B660">
        <v>7</v>
      </c>
      <c r="C660" t="s">
        <v>382</v>
      </c>
    </row>
    <row r="661" spans="1:3" x14ac:dyDescent="0.45">
      <c r="A661" t="str">
        <f t="shared" si="10"/>
        <v>8</v>
      </c>
      <c r="B661">
        <v>8</v>
      </c>
    </row>
    <row r="662" spans="1:3" x14ac:dyDescent="0.45">
      <c r="A662" t="str">
        <f t="shared" si="10"/>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62">
        <v>9</v>
      </c>
      <c r="C662" t="s">
        <v>383</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1Cunningham M., Walton G.</v>
      </c>
      <c r="B667">
        <v>1</v>
      </c>
      <c r="C667" t="s">
        <v>2429</v>
      </c>
    </row>
    <row r="668" spans="1:3" x14ac:dyDescent="0.45">
      <c r="A668" t="str">
        <f t="shared" si="10"/>
        <v>2AUTHOR FULL NAMES: Cunningham, Matthew (57044090400); Walton, Graham (55875053100)</v>
      </c>
      <c r="B668">
        <v>2</v>
      </c>
      <c r="C668" t="s">
        <v>2430</v>
      </c>
    </row>
    <row r="669" spans="1:3" x14ac:dyDescent="0.45">
      <c r="A669" t="str">
        <f t="shared" si="10"/>
        <v>357044090400; 55875053100</v>
      </c>
      <c r="B669">
        <v>3</v>
      </c>
      <c r="C669" t="s">
        <v>2431</v>
      </c>
    </row>
    <row r="670" spans="1:3" x14ac:dyDescent="0.45">
      <c r="A670" t="str">
        <f t="shared" si="10"/>
        <v>4Informal learning spaces (ILS) in university libraries and their campuses: A Loughborough University case study</v>
      </c>
      <c r="B670">
        <v>4</v>
      </c>
      <c r="C670" t="s">
        <v>2432</v>
      </c>
    </row>
    <row r="671" spans="1:3" x14ac:dyDescent="0.45">
      <c r="A671" t="str">
        <f t="shared" si="10"/>
        <v>5(2016) New Library World, 117 (1-2), pp. 49 - 62, Cited 30 times.</v>
      </c>
      <c r="B671">
        <v>5</v>
      </c>
      <c r="C671" t="s">
        <v>2433</v>
      </c>
    </row>
    <row r="672" spans="1:3" x14ac:dyDescent="0.45">
      <c r="A672" t="str">
        <f t="shared" si="10"/>
        <v>6DOI: 10.1108/NLW-04-2015-0031</v>
      </c>
      <c r="B672">
        <v>6</v>
      </c>
      <c r="C672" t="s">
        <v>2434</v>
      </c>
    </row>
    <row r="673" spans="1:3" x14ac:dyDescent="0.45">
      <c r="A673" t="str">
        <f t="shared" si="10"/>
        <v>7https://www.scopus.com/inward/record.uri?eid=2-s2.0-84953774981&amp;doi=10.1108%2fNLW-04-2015-0031&amp;partnerID=40&amp;md5=76f0de01e373c59e03513e9dc3ac2a03</v>
      </c>
      <c r="B673">
        <v>7</v>
      </c>
      <c r="C673" t="s">
        <v>2435</v>
      </c>
    </row>
    <row r="674" spans="1:3" x14ac:dyDescent="0.45">
      <c r="A674" t="str">
        <f t="shared" si="10"/>
        <v>8</v>
      </c>
      <c r="B674">
        <v>8</v>
      </c>
    </row>
    <row r="675" spans="1:3" x14ac:dyDescent="0.45">
      <c r="A675" t="str">
        <f t="shared" si="10"/>
        <v>9ABSTRACT: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B675">
        <v>9</v>
      </c>
      <c r="C675" t="s">
        <v>2436</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1Maxey D., Kezar A.</v>
      </c>
      <c r="B680">
        <v>1</v>
      </c>
      <c r="C680" t="s">
        <v>400</v>
      </c>
    </row>
    <row r="681" spans="1:3" x14ac:dyDescent="0.45">
      <c r="A681" t="str">
        <f t="shared" si="10"/>
        <v>2AUTHOR FULL NAMES: Maxey, Daniel (55943083100); Kezar, Adrianna (6603555003)</v>
      </c>
      <c r="B681">
        <v>2</v>
      </c>
      <c r="C681" t="s">
        <v>401</v>
      </c>
    </row>
    <row r="682" spans="1:3" x14ac:dyDescent="0.45">
      <c r="A682" t="str">
        <f t="shared" si="10"/>
        <v>355943083100; 6603555003</v>
      </c>
      <c r="B682">
        <v>3</v>
      </c>
      <c r="C682" t="s">
        <v>402</v>
      </c>
    </row>
    <row r="683" spans="1:3" x14ac:dyDescent="0.45">
      <c r="A683" t="str">
        <f t="shared" si="10"/>
        <v>4Revealing opportunities and obstacles for changing non-tenure-track faculty practices: An examination of stakeholders’ awareness of institutional contradictions</v>
      </c>
      <c r="B683">
        <v>4</v>
      </c>
      <c r="C683" t="s">
        <v>403</v>
      </c>
    </row>
    <row r="684" spans="1:3" x14ac:dyDescent="0.45">
      <c r="A684" t="str">
        <f t="shared" si="10"/>
        <v>5(2015) Journal of Higher Education, 86 (4), pp. 564 - 594, Cited 25 times.</v>
      </c>
      <c r="B684">
        <v>5</v>
      </c>
      <c r="C684" t="s">
        <v>404</v>
      </c>
    </row>
    <row r="685" spans="1:3" x14ac:dyDescent="0.45">
      <c r="A685" t="str">
        <f t="shared" si="10"/>
        <v>6DOI: 10.1353/jhe.2015.0022</v>
      </c>
      <c r="B685">
        <v>6</v>
      </c>
      <c r="C685" t="s">
        <v>405</v>
      </c>
    </row>
    <row r="686" spans="1:3" x14ac:dyDescent="0.45">
      <c r="A686" t="str">
        <f t="shared" si="10"/>
        <v>7https://www.scopus.com/inward/record.uri?eid=2-s2.0-84931843829&amp;doi=10.1353%2fjhe.2015.0022&amp;partnerID=40&amp;md5=e5a90c8f3fcdb79a55ed13d7a8d5a540</v>
      </c>
      <c r="B686">
        <v>7</v>
      </c>
      <c r="C686" t="s">
        <v>406</v>
      </c>
    </row>
    <row r="687" spans="1:3" x14ac:dyDescent="0.45">
      <c r="A687" t="str">
        <f t="shared" si="10"/>
        <v>8</v>
      </c>
      <c r="B687">
        <v>8</v>
      </c>
    </row>
    <row r="688" spans="1:3" x14ac:dyDescent="0.45">
      <c r="A688" t="str">
        <f t="shared" si="10"/>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688">
        <v>9</v>
      </c>
      <c r="C688" t="s">
        <v>407</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1Abbas J.</v>
      </c>
      <c r="B693">
        <v>1</v>
      </c>
      <c r="C693" t="s">
        <v>408</v>
      </c>
    </row>
    <row r="694" spans="1:3" x14ac:dyDescent="0.45">
      <c r="A694" t="str">
        <f t="shared" si="10"/>
        <v>2AUTHOR FULL NAMES: Abbas, Jawad (57206897602)</v>
      </c>
      <c r="B694">
        <v>2</v>
      </c>
      <c r="C694" t="s">
        <v>409</v>
      </c>
    </row>
    <row r="695" spans="1:3" x14ac:dyDescent="0.45">
      <c r="A695" t="str">
        <f t="shared" si="10"/>
        <v>357206897602</v>
      </c>
      <c r="B695">
        <v>3</v>
      </c>
      <c r="C695">
        <v>57206897602</v>
      </c>
    </row>
    <row r="696" spans="1:3" x14ac:dyDescent="0.45">
      <c r="A696" t="str">
        <f t="shared" si="10"/>
        <v>4HEISQUAL: A modern approach to measure service quality in higher education institutions</v>
      </c>
      <c r="B696">
        <v>4</v>
      </c>
      <c r="C696" t="s">
        <v>410</v>
      </c>
    </row>
    <row r="697" spans="1:3" x14ac:dyDescent="0.45">
      <c r="A697" t="str">
        <f t="shared" si="10"/>
        <v>5(2020) Studies in Educational Evaluation, 67, art. no. 100933, Cited 54 times.</v>
      </c>
      <c r="B697">
        <v>5</v>
      </c>
      <c r="C697" t="s">
        <v>411</v>
      </c>
    </row>
    <row r="698" spans="1:3" x14ac:dyDescent="0.45">
      <c r="A698" t="str">
        <f t="shared" si="10"/>
        <v>6DOI: 10.1016/j.stueduc.2020.100933</v>
      </c>
      <c r="B698">
        <v>6</v>
      </c>
      <c r="C698" t="s">
        <v>412</v>
      </c>
    </row>
    <row r="699" spans="1:3" x14ac:dyDescent="0.45">
      <c r="A699" t="str">
        <f t="shared" si="10"/>
        <v>7https://www.scopus.com/inward/record.uri?eid=2-s2.0-85091955767&amp;doi=10.1016%2fj.stueduc.2020.100933&amp;partnerID=40&amp;md5=5eb588eba36227b77f3e10a9819251d2</v>
      </c>
      <c r="B699">
        <v>7</v>
      </c>
      <c r="C699" t="s">
        <v>413</v>
      </c>
    </row>
    <row r="700" spans="1:3" x14ac:dyDescent="0.45">
      <c r="A700" t="str">
        <f t="shared" si="10"/>
        <v>8</v>
      </c>
      <c r="B700">
        <v>8</v>
      </c>
    </row>
    <row r="701" spans="1:3" x14ac:dyDescent="0.45">
      <c r="A701" t="str">
        <f t="shared" si="10"/>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701">
        <v>9</v>
      </c>
      <c r="C701" t="s">
        <v>414</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1Del-Castillo-Feito C., Blanco-González A., González-Vázquez E.</v>
      </c>
      <c r="B706">
        <v>1</v>
      </c>
      <c r="C706" t="s">
        <v>2437</v>
      </c>
    </row>
    <row r="707" spans="1:3" x14ac:dyDescent="0.45">
      <c r="A707" t="str">
        <f t="shared" si="10"/>
        <v>2AUTHOR FULL NAMES: Del-Castillo-Feito, Cristina (57194173385); Blanco-González, Alicia (55321865800); González-Vázquez, Encarnación (55321988200)</v>
      </c>
      <c r="B707">
        <v>2</v>
      </c>
      <c r="C707" t="s">
        <v>2438</v>
      </c>
    </row>
    <row r="708" spans="1:3" x14ac:dyDescent="0.45">
      <c r="A708" t="str">
        <f t="shared" si="10"/>
        <v>357194173385; 55321865800; 55321988200</v>
      </c>
      <c r="B708">
        <v>3</v>
      </c>
      <c r="C708" t="s">
        <v>2439</v>
      </c>
    </row>
    <row r="709" spans="1:3" x14ac:dyDescent="0.45">
      <c r="A709" t="str">
        <f t="shared" ref="A709:A772" si="11">B709&amp;C709</f>
        <v>4The relationship between image and reputation in the Spanish public university</v>
      </c>
      <c r="B709">
        <v>4</v>
      </c>
      <c r="C709" t="s">
        <v>2440</v>
      </c>
    </row>
    <row r="710" spans="1:3" x14ac:dyDescent="0.45">
      <c r="A710" t="str">
        <f t="shared" si="11"/>
        <v>5(2019) European Research on Management and Business Economics, 25 (2), pp. 87 - 92, Cited 43 times.</v>
      </c>
      <c r="B710">
        <v>5</v>
      </c>
      <c r="C710" t="s">
        <v>2441</v>
      </c>
    </row>
    <row r="711" spans="1:3" x14ac:dyDescent="0.45">
      <c r="A711" t="str">
        <f t="shared" si="11"/>
        <v>6DOI: 10.1016/j.iedeen.2019.01.001</v>
      </c>
      <c r="B711">
        <v>6</v>
      </c>
      <c r="C711" t="s">
        <v>2442</v>
      </c>
    </row>
    <row r="712" spans="1:3" x14ac:dyDescent="0.45">
      <c r="A712" t="str">
        <f t="shared" si="11"/>
        <v>7https://www.scopus.com/inward/record.uri?eid=2-s2.0-85061213505&amp;doi=10.1016%2fj.iedeen.2019.01.001&amp;partnerID=40&amp;md5=790a828089cf9664676b035f3e451b60</v>
      </c>
      <c r="B712">
        <v>7</v>
      </c>
      <c r="C712" t="s">
        <v>2443</v>
      </c>
    </row>
    <row r="713" spans="1:3" x14ac:dyDescent="0.45">
      <c r="A713" t="str">
        <f t="shared" si="11"/>
        <v>8</v>
      </c>
      <c r="B713">
        <v>8</v>
      </c>
    </row>
    <row r="714" spans="1:3" x14ac:dyDescent="0.45">
      <c r="A714" t="str">
        <f t="shared" si="11"/>
        <v>9ABSTRACT: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B714">
        <v>9</v>
      </c>
      <c r="C714" t="s">
        <v>2444</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1Nandy M., Lodh S., Tang A.</v>
      </c>
      <c r="B719">
        <v>1</v>
      </c>
      <c r="C719" t="s">
        <v>453</v>
      </c>
    </row>
    <row r="720" spans="1:3" x14ac:dyDescent="0.45">
      <c r="A720" t="str">
        <f t="shared" si="11"/>
        <v>2AUTHOR FULL NAMES: Nandy, Monomita (55427817600); Lodh, Suman (55428980800); Tang, Audrey (57219204274)</v>
      </c>
      <c r="B720">
        <v>2</v>
      </c>
      <c r="C720" t="s">
        <v>454</v>
      </c>
    </row>
    <row r="721" spans="1:3" x14ac:dyDescent="0.45">
      <c r="A721" t="str">
        <f t="shared" si="11"/>
        <v>355427817600; 55428980800; 57219204274</v>
      </c>
      <c r="B721">
        <v>3</v>
      </c>
      <c r="C721" t="s">
        <v>455</v>
      </c>
    </row>
    <row r="722" spans="1:3" x14ac:dyDescent="0.45">
      <c r="A722" t="str">
        <f t="shared" si="11"/>
        <v>4Lessons from Covid-19 and a resilience model for higher education</v>
      </c>
      <c r="B722">
        <v>4</v>
      </c>
      <c r="C722" t="s">
        <v>456</v>
      </c>
    </row>
    <row r="723" spans="1:3" x14ac:dyDescent="0.45">
      <c r="A723" t="str">
        <f t="shared" si="11"/>
        <v>5(2021) Industry and Higher Education, 35 (1), pp. 3 - 9, Cited 32 times.</v>
      </c>
      <c r="B723">
        <v>5</v>
      </c>
      <c r="C723" t="s">
        <v>457</v>
      </c>
    </row>
    <row r="724" spans="1:3" x14ac:dyDescent="0.45">
      <c r="A724" t="str">
        <f t="shared" si="11"/>
        <v>6DOI: 10.1177/0950422220962696</v>
      </c>
      <c r="B724">
        <v>6</v>
      </c>
      <c r="C724" t="s">
        <v>458</v>
      </c>
    </row>
    <row r="725" spans="1:3" x14ac:dyDescent="0.45">
      <c r="A725" t="str">
        <f t="shared" si="11"/>
        <v>7https://www.scopus.com/inward/record.uri?eid=2-s2.0-85091684573&amp;doi=10.1177%2f0950422220962696&amp;partnerID=40&amp;md5=d7f9b5522aafd876345bd9518ccb068f</v>
      </c>
      <c r="B725">
        <v>7</v>
      </c>
      <c r="C725" t="s">
        <v>459</v>
      </c>
    </row>
    <row r="726" spans="1:3" x14ac:dyDescent="0.45">
      <c r="A726" t="str">
        <f t="shared" si="11"/>
        <v>8</v>
      </c>
      <c r="B726">
        <v>8</v>
      </c>
    </row>
    <row r="727" spans="1:3" x14ac:dyDescent="0.45">
      <c r="A727"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27">
        <v>9</v>
      </c>
      <c r="C727" t="s">
        <v>460</v>
      </c>
    </row>
    <row r="728" spans="1:3" x14ac:dyDescent="0.45">
      <c r="A728" t="str">
        <f t="shared" si="11"/>
        <v>10LANGUAGE OF ORIGINAL DOCUMENT: English</v>
      </c>
      <c r="B728">
        <v>10</v>
      </c>
      <c r="C728" t="s">
        <v>10</v>
      </c>
    </row>
    <row r="729" spans="1:3" x14ac:dyDescent="0.45">
      <c r="A729" t="str">
        <f t="shared" si="11"/>
        <v>11DOCUMENT TYPE: Article</v>
      </c>
      <c r="B729">
        <v>11</v>
      </c>
      <c r="C729" t="s">
        <v>11</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1Bambawale M.J., Sovacool B.K.</v>
      </c>
      <c r="B732">
        <v>1</v>
      </c>
      <c r="C732" t="s">
        <v>2445</v>
      </c>
    </row>
    <row r="733" spans="1:3" x14ac:dyDescent="0.45">
      <c r="A733" t="str">
        <f t="shared" si="11"/>
        <v>2AUTHOR FULL NAMES: Bambawale, Malavika Jain (36616847600); Sovacool, Benjamin K. (9333655700)</v>
      </c>
      <c r="B733">
        <v>2</v>
      </c>
      <c r="C733" t="s">
        <v>2446</v>
      </c>
    </row>
    <row r="734" spans="1:3" x14ac:dyDescent="0.45">
      <c r="A734" t="str">
        <f t="shared" si="11"/>
        <v>336616847600; 9333655700</v>
      </c>
      <c r="B734">
        <v>3</v>
      </c>
      <c r="C734" t="s">
        <v>2447</v>
      </c>
    </row>
    <row r="735" spans="1:3" x14ac:dyDescent="0.45">
      <c r="A735" t="str">
        <f t="shared" si="11"/>
        <v>4India's energy security: A sample of business, government, civil society, and university perspectives</v>
      </c>
      <c r="B735">
        <v>4</v>
      </c>
      <c r="C735" t="s">
        <v>2448</v>
      </c>
    </row>
    <row r="736" spans="1:3" x14ac:dyDescent="0.45">
      <c r="A736" t="str">
        <f t="shared" si="11"/>
        <v>5(2011) Energy Policy, 39 (3), pp. 1254 - 1264, Cited 28 times.</v>
      </c>
      <c r="B736">
        <v>5</v>
      </c>
      <c r="C736" t="s">
        <v>2449</v>
      </c>
    </row>
    <row r="737" spans="1:3" x14ac:dyDescent="0.45">
      <c r="A737" t="str">
        <f t="shared" si="11"/>
        <v>6DOI: 10.1016/j.enpol.2010.11.053</v>
      </c>
      <c r="B737">
        <v>6</v>
      </c>
      <c r="C737" t="s">
        <v>2450</v>
      </c>
    </row>
    <row r="738" spans="1:3" x14ac:dyDescent="0.45">
      <c r="A738" t="str">
        <f t="shared" si="11"/>
        <v>7https://www.scopus.com/inward/record.uri?eid=2-s2.0-79952069339&amp;doi=10.1016%2fj.enpol.2010.11.053&amp;partnerID=40&amp;md5=f66d4a677b01d2b8082f97d5fd354459</v>
      </c>
      <c r="B738">
        <v>7</v>
      </c>
      <c r="C738" t="s">
        <v>2451</v>
      </c>
    </row>
    <row r="739" spans="1:3" x14ac:dyDescent="0.45">
      <c r="A739" t="str">
        <f t="shared" si="11"/>
        <v>8</v>
      </c>
      <c r="B739">
        <v>8</v>
      </c>
    </row>
    <row r="740" spans="1:3" x14ac:dyDescent="0.45">
      <c r="A740" t="str">
        <f t="shared" si="11"/>
        <v>9ABSTRACT: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v>
      </c>
      <c r="B740">
        <v>9</v>
      </c>
      <c r="C740" t="s">
        <v>2452</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1Sin C., Amaral A.</v>
      </c>
      <c r="B745">
        <v>1</v>
      </c>
      <c r="C745" t="s">
        <v>483</v>
      </c>
    </row>
    <row r="746" spans="1:3" x14ac:dyDescent="0.45">
      <c r="A746" t="str">
        <f t="shared" si="11"/>
        <v>2AUTHOR FULL NAMES: Sin, Cristina (55342408500); Amaral, Alberto (7005934671)</v>
      </c>
      <c r="B746">
        <v>2</v>
      </c>
      <c r="C746" t="s">
        <v>484</v>
      </c>
    </row>
    <row r="747" spans="1:3" x14ac:dyDescent="0.45">
      <c r="A747" t="str">
        <f t="shared" si="11"/>
        <v>355342408500; 7005934671</v>
      </c>
      <c r="B747">
        <v>3</v>
      </c>
      <c r="C747" t="s">
        <v>485</v>
      </c>
    </row>
    <row r="748" spans="1:3" x14ac:dyDescent="0.45">
      <c r="A748" t="str">
        <f t="shared" si="11"/>
        <v>4Academics’ and employers’ perceptions about responsibilities for employability and their initiatives towards its development</v>
      </c>
      <c r="B748">
        <v>4</v>
      </c>
      <c r="C748" t="s">
        <v>486</v>
      </c>
    </row>
    <row r="749" spans="1:3" x14ac:dyDescent="0.45">
      <c r="A749" t="str">
        <f t="shared" si="11"/>
        <v>5(2017) Higher Education, 73 (1), pp. 97 - 111, Cited 55 times.</v>
      </c>
      <c r="B749">
        <v>5</v>
      </c>
      <c r="C749" t="s">
        <v>487</v>
      </c>
    </row>
    <row r="750" spans="1:3" x14ac:dyDescent="0.45">
      <c r="A750" t="str">
        <f t="shared" si="11"/>
        <v>6DOI: 10.1007/s10734-016-0007-y</v>
      </c>
      <c r="B750">
        <v>6</v>
      </c>
      <c r="C750" t="s">
        <v>488</v>
      </c>
    </row>
    <row r="751" spans="1:3" x14ac:dyDescent="0.45">
      <c r="A751" t="str">
        <f t="shared" si="11"/>
        <v>7https://www.scopus.com/inward/record.uri?eid=2-s2.0-84963724116&amp;doi=10.1007%2fs10734-016-0007-y&amp;partnerID=40&amp;md5=c254d5132e6d427d0ede2690a71bcbcc</v>
      </c>
      <c r="B751">
        <v>7</v>
      </c>
      <c r="C751" t="s">
        <v>489</v>
      </c>
    </row>
    <row r="752" spans="1:3" x14ac:dyDescent="0.45">
      <c r="A752" t="str">
        <f t="shared" si="11"/>
        <v>8</v>
      </c>
      <c r="B752">
        <v>8</v>
      </c>
    </row>
    <row r="753" spans="1:3" x14ac:dyDescent="0.45">
      <c r="A753" t="str">
        <f t="shared" si="11"/>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753">
        <v>9</v>
      </c>
      <c r="C753" t="s">
        <v>490</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1Volchik V., Oganesyan A., Olejarz T.</v>
      </c>
      <c r="B758">
        <v>1</v>
      </c>
      <c r="C758" t="s">
        <v>491</v>
      </c>
    </row>
    <row r="759" spans="1:3" x14ac:dyDescent="0.45">
      <c r="A759" t="str">
        <f t="shared" si="11"/>
        <v>2AUTHOR FULL NAMES: Volchik, Vyacheslav (55967741800); Oganesyan, Anna (57441723800); Olejarz, Tadeusz (57201256936)</v>
      </c>
      <c r="B759">
        <v>2</v>
      </c>
      <c r="C759" t="s">
        <v>492</v>
      </c>
    </row>
    <row r="760" spans="1:3" x14ac:dyDescent="0.45">
      <c r="A760" t="str">
        <f t="shared" si="11"/>
        <v>355967741800; 57441723800; 57201256936</v>
      </c>
      <c r="B760">
        <v>3</v>
      </c>
      <c r="C760" t="s">
        <v>493</v>
      </c>
    </row>
    <row r="761" spans="1:3" x14ac:dyDescent="0.45">
      <c r="A761" t="str">
        <f t="shared" si="11"/>
        <v>4Higher education as a factor of socio-economic performance and development</v>
      </c>
      <c r="B761">
        <v>4</v>
      </c>
      <c r="C761" t="s">
        <v>494</v>
      </c>
    </row>
    <row r="762" spans="1:3" x14ac:dyDescent="0.45">
      <c r="A762" t="str">
        <f t="shared" si="11"/>
        <v>5(2018) Journal of International Studies, 11 (4), pp. 326 - 340, Cited 20 times.</v>
      </c>
      <c r="B762">
        <v>5</v>
      </c>
      <c r="C762" t="s">
        <v>495</v>
      </c>
    </row>
    <row r="763" spans="1:3" x14ac:dyDescent="0.45">
      <c r="A763" t="str">
        <f t="shared" si="11"/>
        <v>6DOI: 10.14254/2071-8330.2018/11-4/23</v>
      </c>
      <c r="B763">
        <v>6</v>
      </c>
      <c r="C763" t="s">
        <v>496</v>
      </c>
    </row>
    <row r="764" spans="1:3" x14ac:dyDescent="0.45">
      <c r="A764" t="str">
        <f t="shared" si="11"/>
        <v>7https://www.scopus.com/inward/record.uri?eid=2-s2.0-85060053553&amp;doi=10.14254%2f2071-8330.2018%2f11-4%2f23&amp;partnerID=40&amp;md5=eedb346b02f025385a028ab3a50d34ef</v>
      </c>
      <c r="B764">
        <v>7</v>
      </c>
      <c r="C764" t="s">
        <v>497</v>
      </c>
    </row>
    <row r="765" spans="1:3" x14ac:dyDescent="0.45">
      <c r="A765" t="str">
        <f t="shared" si="11"/>
        <v>8</v>
      </c>
      <c r="B765">
        <v>8</v>
      </c>
    </row>
    <row r="766" spans="1:3" x14ac:dyDescent="0.45">
      <c r="A766" t="str">
        <f t="shared" si="11"/>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766">
        <v>9</v>
      </c>
      <c r="C766" t="s">
        <v>498</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1Watty K.</v>
      </c>
      <c r="B771">
        <v>1</v>
      </c>
      <c r="C771" t="s">
        <v>507</v>
      </c>
    </row>
    <row r="772" spans="1:3" x14ac:dyDescent="0.45">
      <c r="A772" t="str">
        <f t="shared" si="11"/>
        <v>2AUTHOR FULL NAMES: Watty, Kim (16235144400)</v>
      </c>
      <c r="B772">
        <v>2</v>
      </c>
      <c r="C772" t="s">
        <v>508</v>
      </c>
    </row>
    <row r="773" spans="1:3" x14ac:dyDescent="0.45">
      <c r="A773" t="str">
        <f t="shared" ref="A773:A836" si="12">B773&amp;C773</f>
        <v>316235144400</v>
      </c>
      <c r="B773">
        <v>3</v>
      </c>
      <c r="C773">
        <v>16235144400</v>
      </c>
    </row>
    <row r="774" spans="1:3" x14ac:dyDescent="0.45">
      <c r="A774" t="str">
        <f t="shared" si="12"/>
        <v>4Quality in accounting education and low english standards among overseas students: Is there a link?</v>
      </c>
      <c r="B774">
        <v>4</v>
      </c>
      <c r="C774" t="s">
        <v>509</v>
      </c>
    </row>
    <row r="775" spans="1:3" x14ac:dyDescent="0.45">
      <c r="A775" t="str">
        <f t="shared" si="12"/>
        <v>5(2007) People and Place, 15 (1), pp. 22 - 29, Cited 37 times.</v>
      </c>
      <c r="B775">
        <v>5</v>
      </c>
      <c r="C775" t="s">
        <v>510</v>
      </c>
    </row>
    <row r="776" spans="1:3" x14ac:dyDescent="0.45">
      <c r="A776" t="str">
        <f t="shared" si="12"/>
        <v>6</v>
      </c>
      <c r="B776">
        <v>6</v>
      </c>
    </row>
    <row r="777" spans="1:3" x14ac:dyDescent="0.45">
      <c r="A777" t="str">
        <f t="shared" si="12"/>
        <v>7https://www.scopus.com/inward/record.uri?eid=2-s2.0-34247254795&amp;partnerID=40&amp;md5=146fbf5bdfde0d00cbab5c82ca011c2a</v>
      </c>
      <c r="B777">
        <v>7</v>
      </c>
      <c r="C777" t="s">
        <v>511</v>
      </c>
    </row>
    <row r="778" spans="1:3" x14ac:dyDescent="0.45">
      <c r="A778" t="str">
        <f t="shared" si="12"/>
        <v>8</v>
      </c>
      <c r="B778">
        <v>8</v>
      </c>
    </row>
    <row r="779" spans="1:3" x14ac:dyDescent="0.45">
      <c r="A779" t="str">
        <f t="shared" si="12"/>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779">
        <v>9</v>
      </c>
      <c r="C779" t="s">
        <v>512</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1Lasagabaster D.</v>
      </c>
      <c r="B784">
        <v>1</v>
      </c>
      <c r="C784" t="s">
        <v>2453</v>
      </c>
    </row>
    <row r="785" spans="1:3" x14ac:dyDescent="0.45">
      <c r="A785" t="str">
        <f t="shared" si="12"/>
        <v>2AUTHOR FULL NAMES: Lasagabaster, David (25825336800)</v>
      </c>
      <c r="B785">
        <v>2</v>
      </c>
      <c r="C785" t="s">
        <v>2454</v>
      </c>
    </row>
    <row r="786" spans="1:3" x14ac:dyDescent="0.45">
      <c r="A786" t="str">
        <f t="shared" si="12"/>
        <v>325825336800</v>
      </c>
      <c r="B786">
        <v>3</v>
      </c>
      <c r="C786">
        <v>25825336800</v>
      </c>
    </row>
    <row r="787" spans="1:3" x14ac:dyDescent="0.45">
      <c r="A787" t="str">
        <f t="shared" si="12"/>
        <v>4Language policy and language choice at European Universities: Is there really a ‘choice’?</v>
      </c>
      <c r="B787">
        <v>4</v>
      </c>
      <c r="C787" t="s">
        <v>2455</v>
      </c>
    </row>
    <row r="788" spans="1:3" x14ac:dyDescent="0.45">
      <c r="A788" t="str">
        <f t="shared" si="12"/>
        <v>5(2015) European Journal of Applied Linguistics, 3 (2), pp. 255 - 276, Cited 21 times.</v>
      </c>
      <c r="B788">
        <v>5</v>
      </c>
      <c r="C788" t="s">
        <v>2456</v>
      </c>
    </row>
    <row r="789" spans="1:3" x14ac:dyDescent="0.45">
      <c r="A789" t="str">
        <f t="shared" si="12"/>
        <v>6DOI: 10.1515/eujal-2014-0024</v>
      </c>
      <c r="B789">
        <v>6</v>
      </c>
      <c r="C789" t="s">
        <v>2457</v>
      </c>
    </row>
    <row r="790" spans="1:3" x14ac:dyDescent="0.45">
      <c r="A790" t="str">
        <f t="shared" si="12"/>
        <v>7https://www.scopus.com/inward/record.uri?eid=2-s2.0-84976610178&amp;doi=10.1515%2feujal-2014-0024&amp;partnerID=40&amp;md5=230979d8f5e391b6cbba4cfa96d917c8</v>
      </c>
      <c r="B790">
        <v>7</v>
      </c>
      <c r="C790" t="s">
        <v>2458</v>
      </c>
    </row>
    <row r="791" spans="1:3" x14ac:dyDescent="0.45">
      <c r="A791" t="str">
        <f t="shared" si="12"/>
        <v>8</v>
      </c>
      <c r="B791">
        <v>8</v>
      </c>
    </row>
    <row r="792" spans="1:3" x14ac:dyDescent="0.45">
      <c r="A792" t="str">
        <f t="shared" si="12"/>
        <v>9ABSTRACT: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B792">
        <v>9</v>
      </c>
      <c r="C792" t="s">
        <v>2459</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1Mainardes E.W., Raposo M., Alves H.</v>
      </c>
      <c r="B797">
        <v>1</v>
      </c>
      <c r="C797" t="s">
        <v>2460</v>
      </c>
    </row>
    <row r="798" spans="1:3" x14ac:dyDescent="0.45">
      <c r="A798" t="str">
        <f t="shared" si="12"/>
        <v>2AUTHOR FULL NAMES: Mainardes, Emerson Wagner (35764807800); Raposo, Mário (23768404400); Alves, Helena (35208145700)</v>
      </c>
      <c r="B798">
        <v>2</v>
      </c>
      <c r="C798" t="s">
        <v>2461</v>
      </c>
    </row>
    <row r="799" spans="1:3" x14ac:dyDescent="0.45">
      <c r="A799" t="str">
        <f t="shared" si="12"/>
        <v>335764807800; 23768404400; 35208145700</v>
      </c>
      <c r="B799">
        <v>3</v>
      </c>
      <c r="C799" t="s">
        <v>2462</v>
      </c>
    </row>
    <row r="800" spans="1:3" x14ac:dyDescent="0.45">
      <c r="A800" t="str">
        <f t="shared" si="12"/>
        <v>4Universities Need a Market Orientation to Attract Non-Traditional Stakeholders as New Financing Sources</v>
      </c>
      <c r="B800">
        <v>4</v>
      </c>
      <c r="C800" t="s">
        <v>2463</v>
      </c>
    </row>
    <row r="801" spans="1:3" x14ac:dyDescent="0.45">
      <c r="A801" t="str">
        <f t="shared" si="12"/>
        <v>5(2014) Public Organization Review, 14 (2), pp. 159 - 171, Cited 22 times.</v>
      </c>
      <c r="B801">
        <v>5</v>
      </c>
      <c r="C801" t="s">
        <v>2464</v>
      </c>
    </row>
    <row r="802" spans="1:3" x14ac:dyDescent="0.45">
      <c r="A802" t="str">
        <f t="shared" si="12"/>
        <v>6DOI: 10.1007/s11115-012-0211-x</v>
      </c>
      <c r="B802">
        <v>6</v>
      </c>
      <c r="C802" t="s">
        <v>2465</v>
      </c>
    </row>
    <row r="803" spans="1:3" x14ac:dyDescent="0.45">
      <c r="A803" t="str">
        <f t="shared" si="12"/>
        <v>7https://www.scopus.com/inward/record.uri?eid=2-s2.0-84901489005&amp;doi=10.1007%2fs11115-012-0211-x&amp;partnerID=40&amp;md5=a6dc00f570e30c6c64e2b03d6046c1b0</v>
      </c>
      <c r="B803">
        <v>7</v>
      </c>
      <c r="C803" t="s">
        <v>2466</v>
      </c>
    </row>
    <row r="804" spans="1:3" x14ac:dyDescent="0.45">
      <c r="A804" t="str">
        <f t="shared" si="12"/>
        <v>8</v>
      </c>
      <c r="B804">
        <v>8</v>
      </c>
    </row>
    <row r="805" spans="1:3" x14ac:dyDescent="0.45">
      <c r="A805" t="str">
        <f t="shared" si="12"/>
        <v>9ABSTRACT: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B805">
        <v>9</v>
      </c>
      <c r="C805" t="s">
        <v>2467</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1Saniee Monfared M.A., Safi M.</v>
      </c>
      <c r="B810">
        <v>1</v>
      </c>
      <c r="C810" t="s">
        <v>2468</v>
      </c>
    </row>
    <row r="811" spans="1:3" x14ac:dyDescent="0.45">
      <c r="A811" t="str">
        <f t="shared" si="12"/>
        <v>2AUTHOR FULL NAMES: Saniee Monfared, Mohammad Ali (55371353700); Safi, Mahsa (57194029603)</v>
      </c>
      <c r="B811">
        <v>2</v>
      </c>
      <c r="C811" t="s">
        <v>2469</v>
      </c>
    </row>
    <row r="812" spans="1:3" x14ac:dyDescent="0.45">
      <c r="A812" t="str">
        <f t="shared" si="12"/>
        <v>355371353700; 57194029603</v>
      </c>
      <c r="B812">
        <v>3</v>
      </c>
      <c r="C812" t="s">
        <v>2470</v>
      </c>
    </row>
    <row r="813" spans="1:3" x14ac:dyDescent="0.45">
      <c r="A813" t="str">
        <f t="shared" si="12"/>
        <v>4Network DEA: an application to analysis of academic performance</v>
      </c>
      <c r="B813">
        <v>4</v>
      </c>
      <c r="C813" t="s">
        <v>2471</v>
      </c>
    </row>
    <row r="814" spans="1:3" x14ac:dyDescent="0.45">
      <c r="A814" t="str">
        <f t="shared" si="12"/>
        <v>5(2013) Journal of Industrial Engineering International, 9 (1), art. no. 15, Cited 39 times.</v>
      </c>
      <c r="B814">
        <v>5</v>
      </c>
      <c r="C814" t="s">
        <v>2472</v>
      </c>
    </row>
    <row r="815" spans="1:3" x14ac:dyDescent="0.45">
      <c r="A815" t="str">
        <f t="shared" si="12"/>
        <v>6DOI: 10.1186/2251-712X-9-15</v>
      </c>
      <c r="B815">
        <v>6</v>
      </c>
      <c r="C815" t="s">
        <v>2473</v>
      </c>
    </row>
    <row r="816" spans="1:3" x14ac:dyDescent="0.45">
      <c r="A816" t="str">
        <f t="shared" si="12"/>
        <v>7https://www.scopus.com/inward/record.uri?eid=2-s2.0-85007096088&amp;doi=10.1186%2f2251-712X-9-15&amp;partnerID=40&amp;md5=215c1a033b1708495204c67a0a0d9dd5</v>
      </c>
      <c r="B816">
        <v>7</v>
      </c>
      <c r="C816" t="s">
        <v>2474</v>
      </c>
    </row>
    <row r="817" spans="1:3" x14ac:dyDescent="0.45">
      <c r="A817" t="str">
        <f t="shared" si="12"/>
        <v>8</v>
      </c>
      <c r="B817">
        <v>8</v>
      </c>
    </row>
    <row r="818" spans="1:3" x14ac:dyDescent="0.45">
      <c r="A818" t="str">
        <f t="shared" si="12"/>
        <v>9ABSTRACT: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v>
      </c>
      <c r="B818">
        <v>9</v>
      </c>
      <c r="C818" t="s">
        <v>2475</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1Falqueto J.M.Z., Hoffmann V.E., Gomes R.C., Onoyama Mori S.S.</v>
      </c>
      <c r="B823">
        <v>1</v>
      </c>
      <c r="C823" t="s">
        <v>2476</v>
      </c>
    </row>
    <row r="824" spans="1:3" x14ac:dyDescent="0.45">
      <c r="A824" t="str">
        <f t="shared" si="12"/>
        <v>2AUTHOR FULL NAMES: Falqueto, Júnia Maria Zandonade (57211873231); Hoffmann, Valmir Emil (36815902600); Gomes, Ricardo Corrêa (27067631600); Onoyama Mori, Silvia Satiko (57211867319)</v>
      </c>
      <c r="B824">
        <v>2</v>
      </c>
      <c r="C824" t="s">
        <v>2477</v>
      </c>
    </row>
    <row r="825" spans="1:3" x14ac:dyDescent="0.45">
      <c r="A825" t="str">
        <f t="shared" si="12"/>
        <v>357211873231; 36815902600; 27067631600; 57211867319</v>
      </c>
      <c r="B825">
        <v>3</v>
      </c>
      <c r="C825" t="s">
        <v>2478</v>
      </c>
    </row>
    <row r="826" spans="1:3" x14ac:dyDescent="0.45">
      <c r="A826" t="str">
        <f t="shared" si="12"/>
        <v>4Strategic planning in higher education institutions: what are the stakeholders’ roles in the process?</v>
      </c>
      <c r="B826">
        <v>4</v>
      </c>
      <c r="C826" t="s">
        <v>2479</v>
      </c>
    </row>
    <row r="827" spans="1:3" x14ac:dyDescent="0.45">
      <c r="A827" t="str">
        <f t="shared" si="12"/>
        <v>5(2020) Higher Education, 79 (6), pp. 1039 - 1056, Cited 18 times.</v>
      </c>
      <c r="B827">
        <v>5</v>
      </c>
      <c r="C827" t="s">
        <v>2480</v>
      </c>
    </row>
    <row r="828" spans="1:3" x14ac:dyDescent="0.45">
      <c r="A828" t="str">
        <f t="shared" si="12"/>
        <v>6DOI: 10.1007/s10734-019-00455-8</v>
      </c>
      <c r="B828">
        <v>6</v>
      </c>
      <c r="C828" t="s">
        <v>2481</v>
      </c>
    </row>
    <row r="829" spans="1:3" x14ac:dyDescent="0.45">
      <c r="A829" t="str">
        <f t="shared" si="12"/>
        <v>7https://www.scopus.com/inward/record.uri?eid=2-s2.0-85075200379&amp;doi=10.1007%2fs10734-019-00455-8&amp;partnerID=40&amp;md5=38534b7bd2ea8229b9a897cf6c43609a</v>
      </c>
      <c r="B829">
        <v>7</v>
      </c>
      <c r="C829" t="s">
        <v>2482</v>
      </c>
    </row>
    <row r="830" spans="1:3" x14ac:dyDescent="0.45">
      <c r="A830" t="str">
        <f t="shared" si="12"/>
        <v>8</v>
      </c>
      <c r="B830">
        <v>8</v>
      </c>
    </row>
    <row r="831" spans="1:3" x14ac:dyDescent="0.45">
      <c r="A831" t="str">
        <f t="shared" si="12"/>
        <v>9ABSTRACT: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B831">
        <v>9</v>
      </c>
      <c r="C831" t="s">
        <v>2483</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1Anthym M., Tuitt F.</v>
      </c>
      <c r="B836">
        <v>1</v>
      </c>
      <c r="C836" t="s">
        <v>527</v>
      </c>
    </row>
    <row r="837" spans="1:3" x14ac:dyDescent="0.45">
      <c r="A837" t="str">
        <f t="shared" ref="A837:A900" si="13">B837&amp;C837</f>
        <v>2AUTHOR FULL NAMES: Anthym, Myntha (57202680898); Tuitt, Franklin (36959776200)</v>
      </c>
      <c r="B837">
        <v>2</v>
      </c>
      <c r="C837" t="s">
        <v>528</v>
      </c>
    </row>
    <row r="838" spans="1:3" x14ac:dyDescent="0.45">
      <c r="A838" t="str">
        <f t="shared" si="13"/>
        <v>357202680898; 36959776200</v>
      </c>
      <c r="B838">
        <v>3</v>
      </c>
      <c r="C838" t="s">
        <v>529</v>
      </c>
    </row>
    <row r="839" spans="1:3" x14ac:dyDescent="0.45">
      <c r="A839" t="str">
        <f t="shared" si="13"/>
        <v>4When the levees break: the cost of vicarious trauma, microaggressions and emotional labor for Black administrators and faculty engaging in race work at traditionally White institutions</v>
      </c>
      <c r="B839">
        <v>4</v>
      </c>
      <c r="C839" t="s">
        <v>530</v>
      </c>
    </row>
    <row r="840" spans="1:3" x14ac:dyDescent="0.45">
      <c r="A840" t="str">
        <f t="shared" si="13"/>
        <v>5(2019) International Journal of Qualitative Studies in Education, 32 (9), pp. 1072 - 1093, Cited 21 times.</v>
      </c>
      <c r="B840">
        <v>5</v>
      </c>
      <c r="C840" t="s">
        <v>531</v>
      </c>
    </row>
    <row r="841" spans="1:3" x14ac:dyDescent="0.45">
      <c r="A841" t="str">
        <f t="shared" si="13"/>
        <v>6DOI: 10.1080/09518398.2019.1645907</v>
      </c>
      <c r="B841">
        <v>6</v>
      </c>
      <c r="C841" t="s">
        <v>532</v>
      </c>
    </row>
    <row r="842" spans="1:3" x14ac:dyDescent="0.45">
      <c r="A842" t="str">
        <f t="shared" si="13"/>
        <v>7https://www.scopus.com/inward/record.uri?eid=2-s2.0-85073216539&amp;doi=10.1080%2f09518398.2019.1645907&amp;partnerID=40&amp;md5=63b98cffcdb0de6ad2231351df40888c</v>
      </c>
      <c r="B842">
        <v>7</v>
      </c>
      <c r="C842" t="s">
        <v>533</v>
      </c>
    </row>
    <row r="843" spans="1:3" x14ac:dyDescent="0.45">
      <c r="A843" t="str">
        <f t="shared" si="13"/>
        <v>8</v>
      </c>
      <c r="B843">
        <v>8</v>
      </c>
    </row>
    <row r="844" spans="1:3" x14ac:dyDescent="0.45">
      <c r="A844"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44">
        <v>9</v>
      </c>
      <c r="C844" t="s">
        <v>534</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1Lindsay A.</v>
      </c>
      <c r="B849">
        <v>1</v>
      </c>
      <c r="C849" t="s">
        <v>535</v>
      </c>
    </row>
    <row r="850" spans="1:3" x14ac:dyDescent="0.45">
      <c r="A850" t="str">
        <f t="shared" si="13"/>
        <v>2AUTHOR FULL NAMES: Lindsay, Alan (16453733000)</v>
      </c>
      <c r="B850">
        <v>2</v>
      </c>
      <c r="C850" t="s">
        <v>536</v>
      </c>
    </row>
    <row r="851" spans="1:3" x14ac:dyDescent="0.45">
      <c r="A851" t="str">
        <f t="shared" si="13"/>
        <v>316453733000</v>
      </c>
      <c r="B851">
        <v>3</v>
      </c>
      <c r="C851">
        <v>16453733000</v>
      </c>
    </row>
    <row r="852" spans="1:3" x14ac:dyDescent="0.45">
      <c r="A852" t="str">
        <f t="shared" si="13"/>
        <v>4Concepts of Quality in Higher Education</v>
      </c>
      <c r="B852">
        <v>4</v>
      </c>
      <c r="C852" t="s">
        <v>537</v>
      </c>
    </row>
    <row r="853" spans="1:3" x14ac:dyDescent="0.45">
      <c r="A853" t="str">
        <f t="shared" si="13"/>
        <v>5(1992) Journal of Tertiary Education Administration, 14 (2), pp. 153 - 163, Cited 17 times.</v>
      </c>
      <c r="B853">
        <v>5</v>
      </c>
      <c r="C853" t="s">
        <v>538</v>
      </c>
    </row>
    <row r="854" spans="1:3" x14ac:dyDescent="0.45">
      <c r="A854" t="str">
        <f t="shared" si="13"/>
        <v>6DOI: 10.1080/1036970920140203</v>
      </c>
      <c r="B854">
        <v>6</v>
      </c>
      <c r="C854" t="s">
        <v>539</v>
      </c>
    </row>
    <row r="855" spans="1:3" x14ac:dyDescent="0.45">
      <c r="A855" t="str">
        <f t="shared" si="13"/>
        <v>7https://www.scopus.com/inward/record.uri?eid=2-s2.0-0012729517&amp;doi=10.1080%2f1036970920140203&amp;partnerID=40&amp;md5=86242b2c44394897f342c551cc1c9134</v>
      </c>
      <c r="B855">
        <v>7</v>
      </c>
      <c r="C855" t="s">
        <v>540</v>
      </c>
    </row>
    <row r="856" spans="1:3" x14ac:dyDescent="0.45">
      <c r="A856" t="str">
        <f t="shared" si="13"/>
        <v>8</v>
      </c>
      <c r="B856">
        <v>8</v>
      </c>
    </row>
    <row r="857" spans="1:3" x14ac:dyDescent="0.45">
      <c r="A857" t="str">
        <f t="shared" si="13"/>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857">
        <v>9</v>
      </c>
      <c r="C857" t="s">
        <v>541</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1Córcoles Y.R., Peñalver J.F.S., Ponce A.T.</v>
      </c>
      <c r="B862">
        <v>1</v>
      </c>
      <c r="C862" t="s">
        <v>2484</v>
      </c>
    </row>
    <row r="863" spans="1:3" x14ac:dyDescent="0.45">
      <c r="A863" t="str">
        <f t="shared" si="13"/>
        <v>2AUTHOR FULL NAMES: Córcoles, Yolanda Ramírez (22952077100); Peñalver, Jesús F. Santos (43762326000); Ponce, Ángel Tejada (36129674800)</v>
      </c>
      <c r="B863">
        <v>2</v>
      </c>
      <c r="C863" t="s">
        <v>2485</v>
      </c>
    </row>
    <row r="864" spans="1:3" x14ac:dyDescent="0.45">
      <c r="A864" t="str">
        <f t="shared" si="13"/>
        <v>322952077100; 43762326000; 36129674800</v>
      </c>
      <c r="B864">
        <v>3</v>
      </c>
      <c r="C864" t="s">
        <v>2486</v>
      </c>
    </row>
    <row r="865" spans="1:3" x14ac:dyDescent="0.45">
      <c r="A865" t="str">
        <f t="shared" si="13"/>
        <v>4Intellectual capital in Spanish public universities: Stakeholders' information needs</v>
      </c>
      <c r="B865">
        <v>4</v>
      </c>
      <c r="C865" t="s">
        <v>2487</v>
      </c>
    </row>
    <row r="866" spans="1:3" x14ac:dyDescent="0.45">
      <c r="A866" t="str">
        <f t="shared" si="13"/>
        <v>5(2011) Journal of Intellectual Capital, 12 (3), pp. 356 - 376, Cited 86 times.</v>
      </c>
      <c r="B866">
        <v>5</v>
      </c>
      <c r="C866" t="s">
        <v>2488</v>
      </c>
    </row>
    <row r="867" spans="1:3" x14ac:dyDescent="0.45">
      <c r="A867" t="str">
        <f t="shared" si="13"/>
        <v>6DOI: 10.1108/14691931111154689</v>
      </c>
      <c r="B867">
        <v>6</v>
      </c>
      <c r="C867" t="s">
        <v>2489</v>
      </c>
    </row>
    <row r="868" spans="1:3" x14ac:dyDescent="0.45">
      <c r="A868" t="str">
        <f t="shared" si="13"/>
        <v>7https://www.scopus.com/inward/record.uri?eid=2-s2.0-79960620270&amp;doi=10.1108%2f14691931111154689&amp;partnerID=40&amp;md5=83a51ec16c2c75fc190dc74f4506298d</v>
      </c>
      <c r="B868">
        <v>7</v>
      </c>
      <c r="C868" t="s">
        <v>2490</v>
      </c>
    </row>
    <row r="869" spans="1:3" x14ac:dyDescent="0.45">
      <c r="A869" t="str">
        <f t="shared" si="13"/>
        <v>8</v>
      </c>
      <c r="B869">
        <v>8</v>
      </c>
    </row>
    <row r="870" spans="1:3" x14ac:dyDescent="0.45">
      <c r="A870" t="str">
        <f t="shared" si="13"/>
        <v>9ABSTRACT: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B870">
        <v>9</v>
      </c>
      <c r="C870" t="s">
        <v>2491</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1Cebriána G.</v>
      </c>
      <c r="B875">
        <v>1</v>
      </c>
      <c r="C875" t="s">
        <v>2492</v>
      </c>
    </row>
    <row r="876" spans="1:3" x14ac:dyDescent="0.45">
      <c r="A876" t="str">
        <f t="shared" si="13"/>
        <v>2AUTHOR FULL NAMES: Cebriána, Gisela (55790220300)</v>
      </c>
      <c r="B876">
        <v>2</v>
      </c>
      <c r="C876" t="s">
        <v>2493</v>
      </c>
    </row>
    <row r="877" spans="1:3" x14ac:dyDescent="0.45">
      <c r="A877" t="str">
        <f t="shared" si="13"/>
        <v>355790220300</v>
      </c>
      <c r="B877">
        <v>3</v>
      </c>
      <c r="C877">
        <v>55790220300</v>
      </c>
    </row>
    <row r="878" spans="1:3" x14ac:dyDescent="0.45">
      <c r="A878" t="str">
        <f t="shared" si="13"/>
        <v>4The I3E model for embedding education for sustainability within higher education institutions</v>
      </c>
      <c r="B878">
        <v>4</v>
      </c>
      <c r="C878" t="s">
        <v>2494</v>
      </c>
    </row>
    <row r="879" spans="1:3" x14ac:dyDescent="0.45">
      <c r="A879" t="str">
        <f t="shared" si="13"/>
        <v>5(2018) Environmental Education Research, 24 (2), pp. 153 - 171, Cited 32 times.</v>
      </c>
      <c r="B879">
        <v>5</v>
      </c>
      <c r="C879" t="s">
        <v>2495</v>
      </c>
    </row>
    <row r="880" spans="1:3" x14ac:dyDescent="0.45">
      <c r="A880" t="str">
        <f t="shared" si="13"/>
        <v>6DOI: 10.1080/13504622.2016.1217395</v>
      </c>
      <c r="B880">
        <v>6</v>
      </c>
      <c r="C880" t="s">
        <v>2496</v>
      </c>
    </row>
    <row r="881" spans="1:3" x14ac:dyDescent="0.45">
      <c r="A881" t="str">
        <f t="shared" si="13"/>
        <v>7https://www.scopus.com/inward/record.uri?eid=2-s2.0-84982244530&amp;doi=10.1080%2f13504622.2016.1217395&amp;partnerID=40&amp;md5=de8603c3e72f9511980b7fa7b002b7e1</v>
      </c>
      <c r="B881">
        <v>7</v>
      </c>
      <c r="C881" t="s">
        <v>2497</v>
      </c>
    </row>
    <row r="882" spans="1:3" x14ac:dyDescent="0.45">
      <c r="A882" t="str">
        <f t="shared" si="13"/>
        <v>8</v>
      </c>
      <c r="B882">
        <v>8</v>
      </c>
    </row>
    <row r="883" spans="1:3" x14ac:dyDescent="0.45">
      <c r="A883" t="str">
        <f t="shared" si="13"/>
        <v>9ABSTRACT: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B883">
        <v>9</v>
      </c>
      <c r="C883" t="s">
        <v>2498</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1Smith A.R.</v>
      </c>
      <c r="B888">
        <v>1</v>
      </c>
      <c r="C888" t="s">
        <v>558</v>
      </c>
    </row>
    <row r="889" spans="1:3" x14ac:dyDescent="0.45">
      <c r="A889" t="str">
        <f t="shared" si="13"/>
        <v>2AUTHOR FULL NAMES: Smith, Arthur Richardson (57193705397)</v>
      </c>
      <c r="B889">
        <v>2</v>
      </c>
      <c r="C889" t="s">
        <v>559</v>
      </c>
    </row>
    <row r="890" spans="1:3" x14ac:dyDescent="0.45">
      <c r="A890" t="str">
        <f t="shared" si="13"/>
        <v>357193705397</v>
      </c>
      <c r="B890">
        <v>3</v>
      </c>
      <c r="C890">
        <v>57193705397</v>
      </c>
    </row>
    <row r="891" spans="1:3" x14ac:dyDescent="0.45">
      <c r="A891" t="str">
        <f t="shared" si="13"/>
        <v>4Ensuring quality: The faculty role in online higher education</v>
      </c>
      <c r="B891">
        <v>4</v>
      </c>
      <c r="C891" t="s">
        <v>560</v>
      </c>
    </row>
    <row r="892" spans="1:3" x14ac:dyDescent="0.45">
      <c r="A892" t="str">
        <f t="shared" si="13"/>
        <v>5(2016) Handbook of Research on Building, Growing, and Sustaining Quality E-Learning Programs, pp. 210 - 231, Cited 27 times.</v>
      </c>
      <c r="B892">
        <v>5</v>
      </c>
      <c r="C892" t="s">
        <v>561</v>
      </c>
    </row>
    <row r="893" spans="1:3" x14ac:dyDescent="0.45">
      <c r="A893" t="str">
        <f t="shared" si="13"/>
        <v>6DOI: 10.4018/978-1-5225-0877-9.ch011</v>
      </c>
      <c r="B893">
        <v>6</v>
      </c>
      <c r="C893" t="s">
        <v>562</v>
      </c>
    </row>
    <row r="894" spans="1:3" x14ac:dyDescent="0.45">
      <c r="A894" t="str">
        <f t="shared" si="13"/>
        <v>7https://www.scopus.com/inward/record.uri?eid=2-s2.0-85016029305&amp;doi=10.4018%2f978-1-5225-0877-9.ch011&amp;partnerID=40&amp;md5=71af9effd2f82c45b8075ca101499d0c</v>
      </c>
      <c r="B894">
        <v>7</v>
      </c>
      <c r="C894" t="s">
        <v>563</v>
      </c>
    </row>
    <row r="895" spans="1:3" x14ac:dyDescent="0.45">
      <c r="A895" t="str">
        <f t="shared" si="13"/>
        <v>8</v>
      </c>
      <c r="B895">
        <v>8</v>
      </c>
    </row>
    <row r="896" spans="1:3" x14ac:dyDescent="0.45">
      <c r="A896" t="str">
        <f t="shared" si="13"/>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896">
        <v>9</v>
      </c>
      <c r="C896" t="s">
        <v>564</v>
      </c>
    </row>
    <row r="897" spans="1:3" x14ac:dyDescent="0.45">
      <c r="A897" t="str">
        <f t="shared" si="13"/>
        <v>10LANGUAGE OF ORIGINAL DOCUMENT: English</v>
      </c>
      <c r="B897">
        <v>10</v>
      </c>
      <c r="C897" t="s">
        <v>10</v>
      </c>
    </row>
    <row r="898" spans="1:3" x14ac:dyDescent="0.45">
      <c r="A898" t="str">
        <f t="shared" si="13"/>
        <v>11DOCUMENT TYPE: Book chapter</v>
      </c>
      <c r="B898">
        <v>11</v>
      </c>
      <c r="C898" t="s">
        <v>128</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1Liu O.L., Bridgeman B., Adler R.M.</v>
      </c>
      <c r="B901">
        <v>1</v>
      </c>
      <c r="C901" t="s">
        <v>565</v>
      </c>
    </row>
    <row r="902" spans="1:3" x14ac:dyDescent="0.45">
      <c r="A902" t="str">
        <f t="shared" si="14"/>
        <v>2AUTHOR FULL NAMES: Liu, Ou Lydia (35334732900); Bridgeman, Brent (7005526936); Adler, Rachel M. (55520916800)</v>
      </c>
      <c r="B902">
        <v>2</v>
      </c>
      <c r="C902" t="s">
        <v>566</v>
      </c>
    </row>
    <row r="903" spans="1:3" x14ac:dyDescent="0.45">
      <c r="A903" t="str">
        <f t="shared" si="14"/>
        <v>335334732900; 7005526936; 55520916800</v>
      </c>
      <c r="B903">
        <v>3</v>
      </c>
      <c r="C903" t="s">
        <v>567</v>
      </c>
    </row>
    <row r="904" spans="1:3" x14ac:dyDescent="0.45">
      <c r="A904" t="str">
        <f t="shared" si="14"/>
        <v>4Measuring Learning Outcomes in Higher Education: Motivation Matters</v>
      </c>
      <c r="B904">
        <v>4</v>
      </c>
      <c r="C904" t="s">
        <v>568</v>
      </c>
    </row>
    <row r="905" spans="1:3" x14ac:dyDescent="0.45">
      <c r="A905" t="str">
        <f t="shared" si="14"/>
        <v>5(2012) Educational Researcher, 41 (9), pp. 352 - 362, Cited 152 times.</v>
      </c>
      <c r="B905">
        <v>5</v>
      </c>
      <c r="C905" t="s">
        <v>569</v>
      </c>
    </row>
    <row r="906" spans="1:3" x14ac:dyDescent="0.45">
      <c r="A906" t="str">
        <f t="shared" si="14"/>
        <v>6DOI: 10.3102/0013189X12459679</v>
      </c>
      <c r="B906">
        <v>6</v>
      </c>
      <c r="C906" t="s">
        <v>570</v>
      </c>
    </row>
    <row r="907" spans="1:3" x14ac:dyDescent="0.45">
      <c r="A907" t="str">
        <f t="shared" si="14"/>
        <v>7https://www.scopus.com/inward/record.uri?eid=2-s2.0-84870915520&amp;doi=10.3102%2f0013189X12459679&amp;partnerID=40&amp;md5=15013f015fe80a83dd915b4777d075ed</v>
      </c>
      <c r="B907">
        <v>7</v>
      </c>
      <c r="C907" t="s">
        <v>571</v>
      </c>
    </row>
    <row r="908" spans="1:3" x14ac:dyDescent="0.45">
      <c r="A908" t="str">
        <f t="shared" si="14"/>
        <v>8</v>
      </c>
      <c r="B908">
        <v>8</v>
      </c>
    </row>
    <row r="909" spans="1:3" x14ac:dyDescent="0.45">
      <c r="A909"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09">
        <v>9</v>
      </c>
      <c r="C909" t="s">
        <v>572</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1Waas T., Verbruggen A., Wright T.</v>
      </c>
      <c r="B914">
        <v>1</v>
      </c>
      <c r="C914" t="s">
        <v>2250</v>
      </c>
    </row>
    <row r="915" spans="1:3" x14ac:dyDescent="0.45">
      <c r="A915" t="str">
        <f t="shared" si="14"/>
        <v>2AUTHOR FULL NAMES: Waas, T. (35091605800); Verbruggen, A. (7102211457); Wright, T. (15752403300)</v>
      </c>
      <c r="B915">
        <v>2</v>
      </c>
      <c r="C915" t="s">
        <v>2251</v>
      </c>
    </row>
    <row r="916" spans="1:3" x14ac:dyDescent="0.45">
      <c r="A916" t="str">
        <f t="shared" si="14"/>
        <v>335091605800; 7102211457; 15752403300</v>
      </c>
      <c r="B916">
        <v>3</v>
      </c>
      <c r="C916" t="s">
        <v>2252</v>
      </c>
    </row>
    <row r="917" spans="1:3" x14ac:dyDescent="0.45">
      <c r="A917" t="str">
        <f t="shared" si="14"/>
        <v>4University research for sustainable development: definition and characteristics explored</v>
      </c>
      <c r="B917">
        <v>4</v>
      </c>
      <c r="C917" t="s">
        <v>2253</v>
      </c>
    </row>
    <row r="918" spans="1:3" x14ac:dyDescent="0.45">
      <c r="A918" t="str">
        <f t="shared" si="14"/>
        <v>5(2010) Journal of Cleaner Production, 18 (7), pp. 629 - 636, Cited 213 times.</v>
      </c>
      <c r="B918">
        <v>5</v>
      </c>
      <c r="C918" t="s">
        <v>2254</v>
      </c>
    </row>
    <row r="919" spans="1:3" x14ac:dyDescent="0.45">
      <c r="A919" t="str">
        <f t="shared" si="14"/>
        <v>6DOI: 10.1016/j.jclepro.2009.09.017</v>
      </c>
      <c r="B919">
        <v>6</v>
      </c>
      <c r="C919" t="s">
        <v>2255</v>
      </c>
    </row>
    <row r="920" spans="1:3" x14ac:dyDescent="0.45">
      <c r="A920" t="str">
        <f t="shared" si="14"/>
        <v>7https://www.scopus.com/inward/record.uri?eid=2-s2.0-77949916539&amp;doi=10.1016%2fj.jclepro.2009.09.017&amp;partnerID=40&amp;md5=bfe4b21a1aba48941eaad5761995b023</v>
      </c>
      <c r="B920">
        <v>7</v>
      </c>
      <c r="C920" t="s">
        <v>2256</v>
      </c>
    </row>
    <row r="921" spans="1:3" x14ac:dyDescent="0.45">
      <c r="A921" t="str">
        <f t="shared" si="14"/>
        <v>8</v>
      </c>
      <c r="B921">
        <v>8</v>
      </c>
    </row>
    <row r="922" spans="1:3" x14ac:dyDescent="0.45">
      <c r="A922" t="str">
        <f t="shared" si="14"/>
        <v>9ABSTRACT: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B922">
        <v>9</v>
      </c>
      <c r="C922" t="s">
        <v>2257</v>
      </c>
    </row>
    <row r="923" spans="1:3" x14ac:dyDescent="0.45">
      <c r="A923" t="str">
        <f t="shared" si="14"/>
        <v>10LANGUAGE OF ORIGINAL DOCUMENT: English</v>
      </c>
      <c r="B923">
        <v>10</v>
      </c>
      <c r="C923" t="s">
        <v>10</v>
      </c>
    </row>
    <row r="924" spans="1:3" x14ac:dyDescent="0.45">
      <c r="A924" t="str">
        <f t="shared" si="14"/>
        <v>11DOCUMENT TYPE: Article</v>
      </c>
      <c r="B924">
        <v>11</v>
      </c>
      <c r="C924" t="s">
        <v>11</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1Franco I., Saito O., Vaughter P., Whereat J., Kanie N., Takemoto K.</v>
      </c>
      <c r="B927">
        <v>1</v>
      </c>
      <c r="C927" t="s">
        <v>573</v>
      </c>
    </row>
    <row r="928" spans="1:3" x14ac:dyDescent="0.45">
      <c r="A928" t="str">
        <f t="shared" si="14"/>
        <v>2AUTHOR FULL NAMES: Franco, I. (57192805988); Saito, O. (57990138500); Vaughter, P. (55832320700); Whereat, J. (57203926454); Kanie, N. (35234161600); Takemoto, K. (57191348260)</v>
      </c>
      <c r="B928">
        <v>2</v>
      </c>
      <c r="C928" t="s">
        <v>574</v>
      </c>
    </row>
    <row r="929" spans="1:3" x14ac:dyDescent="0.45">
      <c r="A929" t="str">
        <f t="shared" si="14"/>
        <v>357192805988; 57990138500; 55832320700; 57203926454; 35234161600; 57191348260</v>
      </c>
      <c r="B929">
        <v>3</v>
      </c>
      <c r="C929" t="s">
        <v>575</v>
      </c>
    </row>
    <row r="930" spans="1:3" x14ac:dyDescent="0.45">
      <c r="A930" t="str">
        <f t="shared" si="14"/>
        <v>4Higher education for sustainable development: actioning the global goals in policy, curriculum and practice</v>
      </c>
      <c r="B930">
        <v>4</v>
      </c>
      <c r="C930" t="s">
        <v>576</v>
      </c>
    </row>
    <row r="931" spans="1:3" x14ac:dyDescent="0.45">
      <c r="A931" t="str">
        <f t="shared" si="14"/>
        <v>5(2019) Sustainability Science, 14 (6), pp. 1621 - 1642, Cited 118 times.</v>
      </c>
      <c r="B931">
        <v>5</v>
      </c>
      <c r="C931" t="s">
        <v>577</v>
      </c>
    </row>
    <row r="932" spans="1:3" x14ac:dyDescent="0.45">
      <c r="A932" t="str">
        <f t="shared" si="14"/>
        <v>6DOI: 10.1007/s11625-018-0628-4</v>
      </c>
      <c r="B932">
        <v>6</v>
      </c>
      <c r="C932" t="s">
        <v>578</v>
      </c>
    </row>
    <row r="933" spans="1:3" x14ac:dyDescent="0.45">
      <c r="A933" t="str">
        <f t="shared" si="14"/>
        <v>7https://www.scopus.com/inward/record.uri?eid=2-s2.0-85053611788&amp;doi=10.1007%2fs11625-018-0628-4&amp;partnerID=40&amp;md5=ae3caecdaace615a18013da36bb35335</v>
      </c>
      <c r="B933">
        <v>7</v>
      </c>
      <c r="C933" t="s">
        <v>579</v>
      </c>
    </row>
    <row r="934" spans="1:3" x14ac:dyDescent="0.45">
      <c r="A934" t="str">
        <f t="shared" si="14"/>
        <v>8</v>
      </c>
      <c r="B934">
        <v>8</v>
      </c>
    </row>
    <row r="935" spans="1:3" x14ac:dyDescent="0.45">
      <c r="A935" t="str">
        <f t="shared" si="14"/>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35">
        <v>9</v>
      </c>
      <c r="C935" t="s">
        <v>580</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1Zepkea N., Leach L., Butler P.</v>
      </c>
      <c r="B940">
        <v>1</v>
      </c>
      <c r="C940" t="s">
        <v>581</v>
      </c>
    </row>
    <row r="941" spans="1:3" x14ac:dyDescent="0.45">
      <c r="A941" t="str">
        <f t="shared" si="14"/>
        <v>2AUTHOR FULL NAMES: Zepkea, Nick (8320605700); Leach, Linda (8320605800); Butler, Philippa (35955716300)</v>
      </c>
      <c r="B941">
        <v>2</v>
      </c>
      <c r="C941" t="s">
        <v>582</v>
      </c>
    </row>
    <row r="942" spans="1:3" x14ac:dyDescent="0.45">
      <c r="A942" t="str">
        <f t="shared" si="14"/>
        <v>38320605700; 8320605800; 35955716300</v>
      </c>
      <c r="B942">
        <v>3</v>
      </c>
      <c r="C942" t="s">
        <v>583</v>
      </c>
    </row>
    <row r="943" spans="1:3" x14ac:dyDescent="0.45">
      <c r="A943" t="str">
        <f t="shared" si="14"/>
        <v>4Non-institutional influences and student perceptions of success</v>
      </c>
      <c r="B943">
        <v>4</v>
      </c>
      <c r="C943" t="s">
        <v>584</v>
      </c>
    </row>
    <row r="944" spans="1:3" x14ac:dyDescent="0.45">
      <c r="A944" t="str">
        <f t="shared" si="14"/>
        <v>5(2011) Studies in Higher Education, 36 (2), pp. 227 - 242, Cited 32 times.</v>
      </c>
      <c r="B944">
        <v>5</v>
      </c>
      <c r="C944" t="s">
        <v>585</v>
      </c>
    </row>
    <row r="945" spans="1:3" x14ac:dyDescent="0.45">
      <c r="A945" t="str">
        <f t="shared" si="14"/>
        <v>6DOI: 10.1080/03075070903545074</v>
      </c>
      <c r="B945">
        <v>6</v>
      </c>
      <c r="C945" t="s">
        <v>586</v>
      </c>
    </row>
    <row r="946" spans="1:3" x14ac:dyDescent="0.45">
      <c r="A946" t="str">
        <f t="shared" si="14"/>
        <v>7https://www.scopus.com/inward/record.uri?eid=2-s2.0-79952504468&amp;doi=10.1080%2f03075070903545074&amp;partnerID=40&amp;md5=a11899d8b11c61b6c3ad3828e1fe73eb</v>
      </c>
      <c r="B946">
        <v>7</v>
      </c>
      <c r="C946" t="s">
        <v>587</v>
      </c>
    </row>
    <row r="947" spans="1:3" x14ac:dyDescent="0.45">
      <c r="A947" t="str">
        <f t="shared" si="14"/>
        <v>8</v>
      </c>
      <c r="B947">
        <v>8</v>
      </c>
    </row>
    <row r="948" spans="1:3" x14ac:dyDescent="0.45">
      <c r="A948" t="str">
        <f t="shared" si="14"/>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48">
        <v>9</v>
      </c>
      <c r="C948" t="s">
        <v>588</v>
      </c>
    </row>
    <row r="949" spans="1:3" x14ac:dyDescent="0.45">
      <c r="A949" t="str">
        <f t="shared" si="14"/>
        <v>10LANGUAGE OF ORIGINAL DOCUMENT: English</v>
      </c>
      <c r="B949">
        <v>10</v>
      </c>
      <c r="C949" t="s">
        <v>10</v>
      </c>
    </row>
    <row r="950" spans="1:3" x14ac:dyDescent="0.45">
      <c r="A950" t="str">
        <f t="shared" si="14"/>
        <v>11DOCUMENT TYPE: Article</v>
      </c>
      <c r="B950">
        <v>11</v>
      </c>
      <c r="C950" t="s">
        <v>11</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1Ramírez Córcoles Y., Tejada Ponce Á.</v>
      </c>
      <c r="B953">
        <v>1</v>
      </c>
      <c r="C953" t="s">
        <v>2499</v>
      </c>
    </row>
    <row r="954" spans="1:3" x14ac:dyDescent="0.45">
      <c r="A954" t="str">
        <f t="shared" si="14"/>
        <v>2AUTHOR FULL NAMES: Ramírez Córcoles, Yolanda (22952077100); Tejada Ponce, Ángel (57669158200)</v>
      </c>
      <c r="B954">
        <v>2</v>
      </c>
      <c r="C954" t="s">
        <v>2500</v>
      </c>
    </row>
    <row r="955" spans="1:3" x14ac:dyDescent="0.45">
      <c r="A955" t="str">
        <f t="shared" si="14"/>
        <v>322952077100; 57669158200</v>
      </c>
      <c r="B955">
        <v>3</v>
      </c>
      <c r="C955" t="s">
        <v>2501</v>
      </c>
    </row>
    <row r="956" spans="1:3" x14ac:dyDescent="0.45">
      <c r="A956" t="str">
        <f t="shared" si="14"/>
        <v>4Cost-benefit analysis of intellectual capital disclosure: University stakeholders' view</v>
      </c>
      <c r="B956">
        <v>4</v>
      </c>
      <c r="C956" t="s">
        <v>2502</v>
      </c>
    </row>
    <row r="957" spans="1:3" x14ac:dyDescent="0.45">
      <c r="A957" t="str">
        <f t="shared" si="14"/>
        <v>5(2013) Revista de Contabilidad-Spanish Accounting Review, 16 (2), pp. 106 - 117, Cited 17 times.</v>
      </c>
      <c r="B957">
        <v>5</v>
      </c>
      <c r="C957" t="s">
        <v>2503</v>
      </c>
    </row>
    <row r="958" spans="1:3" x14ac:dyDescent="0.45">
      <c r="A958" t="str">
        <f t="shared" si="14"/>
        <v>6DOI: 10.1016/j.rcsar.2013.07.001</v>
      </c>
      <c r="B958">
        <v>6</v>
      </c>
      <c r="C958" t="s">
        <v>2504</v>
      </c>
    </row>
    <row r="959" spans="1:3" x14ac:dyDescent="0.45">
      <c r="A959" t="str">
        <f t="shared" si="14"/>
        <v>7https://www.scopus.com/inward/record.uri?eid=2-s2.0-84887855503&amp;doi=10.1016%2fj.rcsar.2013.07.001&amp;partnerID=40&amp;md5=1e0d4861bab77046bbdbb1d9a98f7927</v>
      </c>
      <c r="B959">
        <v>7</v>
      </c>
      <c r="C959" t="s">
        <v>2505</v>
      </c>
    </row>
    <row r="960" spans="1:3" x14ac:dyDescent="0.45">
      <c r="A960" t="str">
        <f t="shared" si="14"/>
        <v>8</v>
      </c>
      <c r="B960">
        <v>8</v>
      </c>
    </row>
    <row r="961" spans="1:3" x14ac:dyDescent="0.45">
      <c r="A961" t="str">
        <f t="shared" si="14"/>
        <v>9ABSTRACT: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B961">
        <v>9</v>
      </c>
      <c r="C961" t="s">
        <v>2506</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1Kim N., Park J., Choi J.-J.</v>
      </c>
      <c r="B966">
        <v>1</v>
      </c>
      <c r="C966" t="s">
        <v>589</v>
      </c>
    </row>
    <row r="967" spans="1:3" x14ac:dyDescent="0.45">
      <c r="A967" t="str">
        <f t="shared" si="15"/>
        <v>2AUTHOR FULL NAMES: Kim, Namhyun (55311728700); Park, Joungkoo (16745387400); Choi, Jeong-Ja (56411213300)</v>
      </c>
      <c r="B967">
        <v>2</v>
      </c>
      <c r="C967" t="s">
        <v>590</v>
      </c>
    </row>
    <row r="968" spans="1:3" x14ac:dyDescent="0.45">
      <c r="A968" t="str">
        <f t="shared" si="15"/>
        <v>355311728700; 16745387400; 56411213300</v>
      </c>
      <c r="B968">
        <v>3</v>
      </c>
      <c r="C968" t="s">
        <v>591</v>
      </c>
    </row>
    <row r="969" spans="1:3" x14ac:dyDescent="0.45">
      <c r="A969" t="str">
        <f t="shared" si="15"/>
        <v>4Perceptual differences in core competencies between tourism industry practitioners and students using Analytic Hierarchy Process (AHP)</v>
      </c>
      <c r="B969">
        <v>4</v>
      </c>
      <c r="C969" t="s">
        <v>592</v>
      </c>
    </row>
    <row r="970" spans="1:3" x14ac:dyDescent="0.45">
      <c r="A970" t="str">
        <f t="shared" si="15"/>
        <v>5(2017) Journal of Hospitality, Leisure, Sport and Tourism Education, 20, pp. 76 - 86, Cited 41 times.</v>
      </c>
      <c r="B970">
        <v>5</v>
      </c>
      <c r="C970" t="s">
        <v>593</v>
      </c>
    </row>
    <row r="971" spans="1:3" x14ac:dyDescent="0.45">
      <c r="A971" t="str">
        <f t="shared" si="15"/>
        <v>6DOI: 10.1016/j.jhlste.2017.04.003</v>
      </c>
      <c r="B971">
        <v>6</v>
      </c>
      <c r="C971" t="s">
        <v>594</v>
      </c>
    </row>
    <row r="972" spans="1:3" x14ac:dyDescent="0.45">
      <c r="A972" t="str">
        <f t="shared" si="15"/>
        <v>7https://www.scopus.com/inward/record.uri?eid=2-s2.0-85017534467&amp;doi=10.1016%2fj.jhlste.2017.04.003&amp;partnerID=40&amp;md5=39ef4618616a9c45e949a8ab6ee49991</v>
      </c>
      <c r="B972">
        <v>7</v>
      </c>
      <c r="C972" t="s">
        <v>595</v>
      </c>
    </row>
    <row r="973" spans="1:3" x14ac:dyDescent="0.45">
      <c r="A973" t="str">
        <f t="shared" si="15"/>
        <v>8</v>
      </c>
      <c r="B973">
        <v>8</v>
      </c>
    </row>
    <row r="974" spans="1:3" x14ac:dyDescent="0.45">
      <c r="A974"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974">
        <v>9</v>
      </c>
      <c r="C974" t="s">
        <v>596</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1Ramirez Y., Merino E., Manzaneque M.</v>
      </c>
      <c r="B979">
        <v>1</v>
      </c>
      <c r="C979" t="s">
        <v>2507</v>
      </c>
    </row>
    <row r="980" spans="1:3" x14ac:dyDescent="0.45">
      <c r="A980" t="str">
        <f t="shared" si="15"/>
        <v>2AUTHOR FULL NAMES: Ramirez, Yolanda (22952077100); Merino, Elena (50861773300); Manzaneque, Montserrat (50861449500)</v>
      </c>
      <c r="B980">
        <v>2</v>
      </c>
      <c r="C980" t="s">
        <v>2508</v>
      </c>
    </row>
    <row r="981" spans="1:3" x14ac:dyDescent="0.45">
      <c r="A981" t="str">
        <f t="shared" si="15"/>
        <v>322952077100; 50861773300; 50861449500</v>
      </c>
      <c r="B981">
        <v>3</v>
      </c>
      <c r="C981" t="s">
        <v>2509</v>
      </c>
    </row>
    <row r="982" spans="1:3" x14ac:dyDescent="0.45">
      <c r="A982" t="str">
        <f t="shared" si="15"/>
        <v>4Examining the intellectual capital web reporting by Spanish universities</v>
      </c>
      <c r="B982">
        <v>4</v>
      </c>
      <c r="C982" t="s">
        <v>2510</v>
      </c>
    </row>
    <row r="983" spans="1:3" x14ac:dyDescent="0.45">
      <c r="A983" t="str">
        <f t="shared" si="15"/>
        <v>5(2019) Online Information Review, 43 (5), pp. 775 - 798, Cited 18 times.</v>
      </c>
      <c r="B983">
        <v>5</v>
      </c>
      <c r="C983" t="s">
        <v>2511</v>
      </c>
    </row>
    <row r="984" spans="1:3" x14ac:dyDescent="0.45">
      <c r="A984" t="str">
        <f t="shared" si="15"/>
        <v>6DOI: 10.1108/OIR-02-2018-0048</v>
      </c>
      <c r="B984">
        <v>6</v>
      </c>
      <c r="C984" t="s">
        <v>2512</v>
      </c>
    </row>
    <row r="985" spans="1:3" x14ac:dyDescent="0.45">
      <c r="A985" t="str">
        <f t="shared" si="15"/>
        <v>7https://www.scopus.com/inward/record.uri?eid=2-s2.0-85063332364&amp;doi=10.1108%2fOIR-02-2018-0048&amp;partnerID=40&amp;md5=42e8fd5747bf9ee1446145dd8e7704a8</v>
      </c>
      <c r="B985">
        <v>7</v>
      </c>
      <c r="C985" t="s">
        <v>2513</v>
      </c>
    </row>
    <row r="986" spans="1:3" x14ac:dyDescent="0.45">
      <c r="A986" t="str">
        <f t="shared" si="15"/>
        <v>8</v>
      </c>
      <c r="B986">
        <v>8</v>
      </c>
    </row>
    <row r="987" spans="1:3" x14ac:dyDescent="0.45">
      <c r="A987" t="str">
        <f t="shared" si="15"/>
        <v>9ABSTRACT: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B987">
        <v>9</v>
      </c>
      <c r="C987" t="s">
        <v>2514</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1Tran L.H.N.</v>
      </c>
      <c r="B992">
        <v>1</v>
      </c>
      <c r="C992" t="s">
        <v>604</v>
      </c>
    </row>
    <row r="993" spans="1:3" x14ac:dyDescent="0.45">
      <c r="A993" t="str">
        <f t="shared" si="15"/>
        <v>2AUTHOR FULL NAMES: Tran, Le Huu Nghia (57192099731)</v>
      </c>
      <c r="B993">
        <v>2</v>
      </c>
      <c r="C993" t="s">
        <v>605</v>
      </c>
    </row>
    <row r="994" spans="1:3" x14ac:dyDescent="0.45">
      <c r="A994" t="str">
        <f t="shared" si="15"/>
        <v>357192099731</v>
      </c>
      <c r="B994">
        <v>3</v>
      </c>
      <c r="C994">
        <v>57192099731</v>
      </c>
    </row>
    <row r="995" spans="1:3" x14ac:dyDescent="0.45">
      <c r="A995" t="str">
        <f t="shared" si="15"/>
        <v>4Game of blames: Higher education stakeholders’ perceptions of causes of Vietnamese graduates’ skills gap</v>
      </c>
      <c r="B995">
        <v>4</v>
      </c>
      <c r="C995" t="s">
        <v>606</v>
      </c>
    </row>
    <row r="996" spans="1:3" x14ac:dyDescent="0.45">
      <c r="A996" t="str">
        <f t="shared" si="15"/>
        <v>5(2018) International Journal of Educational Development, 62, pp. 302 - 312, Cited 24 times.</v>
      </c>
      <c r="B996">
        <v>5</v>
      </c>
      <c r="C996" t="s">
        <v>607</v>
      </c>
    </row>
    <row r="997" spans="1:3" x14ac:dyDescent="0.45">
      <c r="A997" t="str">
        <f t="shared" si="15"/>
        <v>6DOI: 10.1016/j.ijedudev.2018.07.005</v>
      </c>
      <c r="B997">
        <v>6</v>
      </c>
      <c r="C997" t="s">
        <v>608</v>
      </c>
    </row>
    <row r="998" spans="1:3" x14ac:dyDescent="0.45">
      <c r="A998" t="str">
        <f t="shared" si="15"/>
        <v>7https://www.scopus.com/inward/record.uri?eid=2-s2.0-85050297918&amp;doi=10.1016%2fj.ijedudev.2018.07.005&amp;partnerID=40&amp;md5=f0c1c67d00fe72b58e3260819c524dd2</v>
      </c>
      <c r="B998">
        <v>7</v>
      </c>
      <c r="C998" t="s">
        <v>609</v>
      </c>
    </row>
    <row r="999" spans="1:3" x14ac:dyDescent="0.45">
      <c r="A999" t="str">
        <f t="shared" si="15"/>
        <v>8</v>
      </c>
      <c r="B999">
        <v>8</v>
      </c>
    </row>
    <row r="1000" spans="1:3" x14ac:dyDescent="0.45">
      <c r="A1000"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00">
        <v>9</v>
      </c>
      <c r="C1000" t="s">
        <v>610</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1McBride L.-J., Fitzgerald C., Costello C., Perkins K.</v>
      </c>
      <c r="B1005">
        <v>1</v>
      </c>
      <c r="C1005" t="s">
        <v>2515</v>
      </c>
    </row>
    <row r="1006" spans="1:3" x14ac:dyDescent="0.45">
      <c r="A1006" t="str">
        <f t="shared" si="15"/>
        <v>2AUTHOR FULL NAMES: McBride, Liza-Jane (56624159100); Fitzgerald, Cate (56200069400); Costello, Claire (57204810328); Perkins, Kristy (57204807876)</v>
      </c>
      <c r="B1006">
        <v>2</v>
      </c>
      <c r="C1006" t="s">
        <v>2516</v>
      </c>
    </row>
    <row r="1007" spans="1:3" x14ac:dyDescent="0.45">
      <c r="A1007" t="str">
        <f t="shared" si="15"/>
        <v>356624159100; 56200069400; 57204810328; 57204807876</v>
      </c>
      <c r="B1007">
        <v>3</v>
      </c>
      <c r="C1007" t="s">
        <v>2517</v>
      </c>
    </row>
    <row r="1008" spans="1:3" x14ac:dyDescent="0.45">
      <c r="A1008" t="str">
        <f t="shared" si="15"/>
        <v>4Allied health pre-entry student clinical placement capacity: Can it be sustained?</v>
      </c>
      <c r="B1008">
        <v>4</v>
      </c>
      <c r="C1008" t="s">
        <v>2518</v>
      </c>
    </row>
    <row r="1009" spans="1:3" x14ac:dyDescent="0.45">
      <c r="A1009" t="str">
        <f t="shared" si="15"/>
        <v>5(2019) Australian Health Review, 44 (1), pp. 39 - 46, Cited 18 times.</v>
      </c>
      <c r="B1009">
        <v>5</v>
      </c>
      <c r="C1009" t="s">
        <v>2519</v>
      </c>
    </row>
    <row r="1010" spans="1:3" x14ac:dyDescent="0.45">
      <c r="A1010" t="str">
        <f t="shared" si="15"/>
        <v>6DOI: 10.1071/AH18088</v>
      </c>
      <c r="B1010">
        <v>6</v>
      </c>
      <c r="C1010" t="s">
        <v>2520</v>
      </c>
    </row>
    <row r="1011" spans="1:3" x14ac:dyDescent="0.45">
      <c r="A1011" t="str">
        <f t="shared" si="15"/>
        <v>7https://www.scopus.com/inward/record.uri?eid=2-s2.0-85057283479&amp;doi=10.1071%2fAH18088&amp;partnerID=40&amp;md5=976e65b0c0a3450f742713c83d646d17</v>
      </c>
      <c r="B1011">
        <v>7</v>
      </c>
      <c r="C1011" t="s">
        <v>2521</v>
      </c>
    </row>
    <row r="1012" spans="1:3" x14ac:dyDescent="0.45">
      <c r="A1012" t="str">
        <f t="shared" si="15"/>
        <v>8</v>
      </c>
      <c r="B1012">
        <v>8</v>
      </c>
    </row>
    <row r="1013" spans="1:3" x14ac:dyDescent="0.45">
      <c r="A1013" t="str">
        <f t="shared" si="15"/>
        <v>9ABSTRACT: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v>
      </c>
      <c r="B1013">
        <v>9</v>
      </c>
      <c r="C1013" t="s">
        <v>2522</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1Ali M.B.</v>
      </c>
      <c r="B1018">
        <v>1</v>
      </c>
      <c r="C1018" t="s">
        <v>2523</v>
      </c>
    </row>
    <row r="1019" spans="1:3" x14ac:dyDescent="0.45">
      <c r="A1019" t="str">
        <f t="shared" si="15"/>
        <v>2AUTHOR FULL NAMES: Ali, Mohammed Banu (57204057627)</v>
      </c>
      <c r="B1019">
        <v>2</v>
      </c>
      <c r="C1019" t="s">
        <v>2524</v>
      </c>
    </row>
    <row r="1020" spans="1:3" x14ac:dyDescent="0.45">
      <c r="A1020" t="str">
        <f t="shared" si="15"/>
        <v>357204057627</v>
      </c>
      <c r="B1020">
        <v>3</v>
      </c>
      <c r="C1020">
        <v>57204057627</v>
      </c>
    </row>
    <row r="1021" spans="1:3" x14ac:dyDescent="0.45">
      <c r="A1021" t="str">
        <f t="shared" si="15"/>
        <v>4Multi-perspectives of cloud computing service adoption quality and risks in higher education</v>
      </c>
      <c r="B1021">
        <v>4</v>
      </c>
      <c r="C1021" t="s">
        <v>2525</v>
      </c>
    </row>
    <row r="1022" spans="1:3" x14ac:dyDescent="0.45">
      <c r="A1022" t="str">
        <f t="shared" si="15"/>
        <v>5(2020) Handbook of Research on Modern Educational Technologies, Applications, and Management (2 Vol.), pp. 1 - 19, Cited 29 times.</v>
      </c>
      <c r="B1022">
        <v>5</v>
      </c>
      <c r="C1022" t="s">
        <v>2526</v>
      </c>
    </row>
    <row r="1023" spans="1:3" x14ac:dyDescent="0.45">
      <c r="A1023" t="str">
        <f t="shared" si="15"/>
        <v>6DOI: 10.4018/978-1-7998-3476-2.ch001</v>
      </c>
      <c r="B1023">
        <v>6</v>
      </c>
      <c r="C1023" t="s">
        <v>2527</v>
      </c>
    </row>
    <row r="1024" spans="1:3" x14ac:dyDescent="0.45">
      <c r="A1024" t="str">
        <f t="shared" si="15"/>
        <v>7https://www.scopus.com/inward/record.uri?eid=2-s2.0-85100231090&amp;doi=10.4018%2f978-1-7998-3476-2.ch001&amp;partnerID=40&amp;md5=69d9efd88a051a72f202f46c62c33138</v>
      </c>
      <c r="B1024">
        <v>7</v>
      </c>
      <c r="C1024" t="s">
        <v>2528</v>
      </c>
    </row>
    <row r="1025" spans="1:3" x14ac:dyDescent="0.45">
      <c r="A1025" t="str">
        <f t="shared" si="15"/>
        <v>8</v>
      </c>
      <c r="B1025">
        <v>8</v>
      </c>
    </row>
    <row r="1026" spans="1:3" x14ac:dyDescent="0.45">
      <c r="A1026" t="str">
        <f t="shared" si="15"/>
        <v>9ABSTRACT: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B1026">
        <v>9</v>
      </c>
      <c r="C1026" t="s">
        <v>2529</v>
      </c>
    </row>
    <row r="1027" spans="1:3" x14ac:dyDescent="0.45">
      <c r="A1027" t="str">
        <f t="shared" si="15"/>
        <v>10LANGUAGE OF ORIGINAL DOCUMENT: English</v>
      </c>
      <c r="B1027">
        <v>10</v>
      </c>
      <c r="C1027" t="s">
        <v>10</v>
      </c>
    </row>
    <row r="1028" spans="1:3" x14ac:dyDescent="0.45">
      <c r="A1028" t="str">
        <f t="shared" si="15"/>
        <v>11DOCUMENT TYPE: Book chapter</v>
      </c>
      <c r="B1028">
        <v>11</v>
      </c>
      <c r="C1028" t="s">
        <v>128</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1Ramírez Y., Gordillo S.</v>
      </c>
      <c r="B1031">
        <v>1</v>
      </c>
      <c r="C1031" t="s">
        <v>2530</v>
      </c>
    </row>
    <row r="1032" spans="1:3" x14ac:dyDescent="0.45">
      <c r="A1032" t="str">
        <f t="shared" si="16"/>
        <v>2AUTHOR FULL NAMES: Ramírez, Yolanda (22952077100); Gordillo, Silvia (6603940178)</v>
      </c>
      <c r="B1032">
        <v>2</v>
      </c>
      <c r="C1032" t="s">
        <v>2531</v>
      </c>
    </row>
    <row r="1033" spans="1:3" x14ac:dyDescent="0.45">
      <c r="A1033" t="str">
        <f t="shared" si="16"/>
        <v>322952077100; 6603940178</v>
      </c>
      <c r="B1033">
        <v>3</v>
      </c>
      <c r="C1033" t="s">
        <v>2532</v>
      </c>
    </row>
    <row r="1034" spans="1:3" x14ac:dyDescent="0.45">
      <c r="A1034" t="str">
        <f t="shared" si="16"/>
        <v>4Recognition and measurement of intellectual capital in Spanish universities</v>
      </c>
      <c r="B1034">
        <v>4</v>
      </c>
      <c r="C1034" t="s">
        <v>2533</v>
      </c>
    </row>
    <row r="1035" spans="1:3" x14ac:dyDescent="0.45">
      <c r="A1035" t="str">
        <f t="shared" si="16"/>
        <v>5(2014) Journal of Intellectual Capital, 15 (1), pp. 173 - 188, Cited 83 times.</v>
      </c>
      <c r="B1035">
        <v>5</v>
      </c>
      <c r="C1035" t="s">
        <v>2534</v>
      </c>
    </row>
    <row r="1036" spans="1:3" x14ac:dyDescent="0.45">
      <c r="A1036" t="str">
        <f t="shared" si="16"/>
        <v>6DOI: 10.1108/JIC-05-2013-0058</v>
      </c>
      <c r="B1036">
        <v>6</v>
      </c>
      <c r="C1036" t="s">
        <v>2535</v>
      </c>
    </row>
    <row r="1037" spans="1:3" x14ac:dyDescent="0.45">
      <c r="A1037" t="str">
        <f t="shared" si="16"/>
        <v>7https://www.scopus.com/inward/record.uri?eid=2-s2.0-84890877430&amp;doi=10.1108%2fJIC-05-2013-0058&amp;partnerID=40&amp;md5=7c2abb950572b5827791007cc7fcc1c4</v>
      </c>
      <c r="B1037">
        <v>7</v>
      </c>
      <c r="C1037" t="s">
        <v>2536</v>
      </c>
    </row>
    <row r="1038" spans="1:3" x14ac:dyDescent="0.45">
      <c r="A1038" t="str">
        <f t="shared" si="16"/>
        <v>8</v>
      </c>
      <c r="B1038">
        <v>8</v>
      </c>
    </row>
    <row r="1039" spans="1:3" x14ac:dyDescent="0.45">
      <c r="A1039" t="str">
        <f t="shared" si="16"/>
        <v>9ABSTRACT: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B1039">
        <v>9</v>
      </c>
      <c r="C1039" t="s">
        <v>2537</v>
      </c>
    </row>
    <row r="1040" spans="1:3" x14ac:dyDescent="0.45">
      <c r="A1040" t="str">
        <f t="shared" si="16"/>
        <v>10LANGUAGE OF ORIGINAL DOCUMENT: English</v>
      </c>
      <c r="B1040">
        <v>10</v>
      </c>
      <c r="C1040" t="s">
        <v>10</v>
      </c>
    </row>
    <row r="1041" spans="1:3" x14ac:dyDescent="0.45">
      <c r="A1041" t="str">
        <f t="shared" si="16"/>
        <v>11DOCUMENT TYPE: Article</v>
      </c>
      <c r="B1041">
        <v>11</v>
      </c>
      <c r="C1041" t="s">
        <v>11</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1Bervell B., Umar I.N.</v>
      </c>
      <c r="B1044">
        <v>1</v>
      </c>
      <c r="C1044" t="s">
        <v>626</v>
      </c>
    </row>
    <row r="1045" spans="1:3" x14ac:dyDescent="0.45">
      <c r="A1045" t="str">
        <f t="shared" si="16"/>
        <v>2AUTHOR FULL NAMES: Bervell, Brandford (56004832100); Umar, Irfan Naufal (16231976500)</v>
      </c>
      <c r="B1045">
        <v>2</v>
      </c>
      <c r="C1045" t="s">
        <v>627</v>
      </c>
    </row>
    <row r="1046" spans="1:3" x14ac:dyDescent="0.45">
      <c r="A1046" t="str">
        <f t="shared" si="16"/>
        <v>356004832100; 16231976500</v>
      </c>
      <c r="B1046">
        <v>3</v>
      </c>
      <c r="C1046" t="s">
        <v>628</v>
      </c>
    </row>
    <row r="1047" spans="1:3" x14ac:dyDescent="0.45">
      <c r="A1047" t="str">
        <f t="shared" si="16"/>
        <v>4A decade of LMS acceptance and adoption research in Sub-Sahara African higher education: A systematic review of models, methodologies, milestones and main challenges</v>
      </c>
      <c r="B1047">
        <v>4</v>
      </c>
      <c r="C1047" t="s">
        <v>629</v>
      </c>
    </row>
    <row r="1048" spans="1:3" x14ac:dyDescent="0.45">
      <c r="A1048" t="str">
        <f t="shared" si="16"/>
        <v>5(2017) Eurasia Journal of Mathematics, Science and Technology Education, 13 (11), pp. 7269 - 7286, Cited 41 times.</v>
      </c>
      <c r="B1048">
        <v>5</v>
      </c>
      <c r="C1048" t="s">
        <v>630</v>
      </c>
    </row>
    <row r="1049" spans="1:3" x14ac:dyDescent="0.45">
      <c r="A1049" t="str">
        <f t="shared" si="16"/>
        <v>6DOI: 10.12973/ejmste/79444</v>
      </c>
      <c r="B1049">
        <v>6</v>
      </c>
      <c r="C1049" t="s">
        <v>631</v>
      </c>
    </row>
    <row r="1050" spans="1:3" x14ac:dyDescent="0.45">
      <c r="A1050" t="str">
        <f t="shared" si="16"/>
        <v>7https://www.scopus.com/inward/record.uri?eid=2-s2.0-85033784024&amp;doi=10.12973%2fejmste%2f79444&amp;partnerID=40&amp;md5=edc804d3778ffb002af23209b1d9d633</v>
      </c>
      <c r="B1050">
        <v>7</v>
      </c>
      <c r="C1050" t="s">
        <v>632</v>
      </c>
    </row>
    <row r="1051" spans="1:3" x14ac:dyDescent="0.45">
      <c r="A1051" t="str">
        <f t="shared" si="16"/>
        <v>8</v>
      </c>
      <c r="B1051">
        <v>8</v>
      </c>
    </row>
    <row r="1052" spans="1:3" x14ac:dyDescent="0.45">
      <c r="A1052"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52">
        <v>9</v>
      </c>
      <c r="C1052" t="s">
        <v>633</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1Hauptman Komotar M.</v>
      </c>
      <c r="B1057">
        <v>1</v>
      </c>
      <c r="C1057" t="s">
        <v>634</v>
      </c>
    </row>
    <row r="1058" spans="1:3" x14ac:dyDescent="0.45">
      <c r="A1058" t="str">
        <f t="shared" si="16"/>
        <v>2AUTHOR FULL NAMES: Hauptman Komotar, Maruša (57202385802)</v>
      </c>
      <c r="B1058">
        <v>2</v>
      </c>
      <c r="C1058" t="s">
        <v>635</v>
      </c>
    </row>
    <row r="1059" spans="1:3" x14ac:dyDescent="0.45">
      <c r="A1059" t="str">
        <f t="shared" si="16"/>
        <v>357202385802</v>
      </c>
      <c r="B1059">
        <v>3</v>
      </c>
      <c r="C1059">
        <v>57202385802</v>
      </c>
    </row>
    <row r="1060" spans="1:3" x14ac:dyDescent="0.45">
      <c r="A1060" t="str">
        <f t="shared" si="16"/>
        <v>4Discourses on quality and quality assurance in higher education from the perspective of global university rankings</v>
      </c>
      <c r="B1060">
        <v>4</v>
      </c>
      <c r="C1060" t="s">
        <v>636</v>
      </c>
    </row>
    <row r="1061" spans="1:3" x14ac:dyDescent="0.45">
      <c r="A1061" t="str">
        <f t="shared" si="16"/>
        <v>5(2020) Quality Assurance in Education, 28 (1), pp. 78 - 88, Cited 24 times.</v>
      </c>
      <c r="B1061">
        <v>5</v>
      </c>
      <c r="C1061" t="s">
        <v>637</v>
      </c>
    </row>
    <row r="1062" spans="1:3" x14ac:dyDescent="0.45">
      <c r="A1062" t="str">
        <f t="shared" si="16"/>
        <v>6DOI: 10.1108/QAE-05-2019-0055</v>
      </c>
      <c r="B1062">
        <v>6</v>
      </c>
      <c r="C1062" t="s">
        <v>638</v>
      </c>
    </row>
    <row r="1063" spans="1:3" x14ac:dyDescent="0.45">
      <c r="A1063" t="str">
        <f t="shared" si="16"/>
        <v>7https://www.scopus.com/inward/record.uri?eid=2-s2.0-85078974774&amp;doi=10.1108%2fQAE-05-2019-0055&amp;partnerID=40&amp;md5=299d7e56985e871e92d0316f7f781b5e</v>
      </c>
      <c r="B1063">
        <v>7</v>
      </c>
      <c r="C1063" t="s">
        <v>639</v>
      </c>
    </row>
    <row r="1064" spans="1:3" x14ac:dyDescent="0.45">
      <c r="A1064" t="str">
        <f t="shared" si="16"/>
        <v>8</v>
      </c>
      <c r="B1064">
        <v>8</v>
      </c>
    </row>
    <row r="1065" spans="1:3" x14ac:dyDescent="0.45">
      <c r="A1065"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65">
        <v>9</v>
      </c>
      <c r="C1065" t="s">
        <v>640</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1Johnes J.</v>
      </c>
      <c r="B1070">
        <v>1</v>
      </c>
      <c r="C1070" t="s">
        <v>641</v>
      </c>
    </row>
    <row r="1071" spans="1:3" x14ac:dyDescent="0.45">
      <c r="A1071" t="str">
        <f t="shared" si="16"/>
        <v>2AUTHOR FULL NAMES: Johnes, Jill (14012840500)</v>
      </c>
      <c r="B1071">
        <v>2</v>
      </c>
      <c r="C1071" t="s">
        <v>642</v>
      </c>
    </row>
    <row r="1072" spans="1:3" x14ac:dyDescent="0.45">
      <c r="A1072" t="str">
        <f t="shared" si="16"/>
        <v>314012840500</v>
      </c>
      <c r="B1072">
        <v>3</v>
      </c>
      <c r="C1072">
        <v>14012840500</v>
      </c>
    </row>
    <row r="1073" spans="1:3" x14ac:dyDescent="0.45">
      <c r="A1073" t="str">
        <f t="shared" si="16"/>
        <v>4University rankings: What do they really show?</v>
      </c>
      <c r="B1073">
        <v>4</v>
      </c>
      <c r="C1073" t="s">
        <v>643</v>
      </c>
    </row>
    <row r="1074" spans="1:3" x14ac:dyDescent="0.45">
      <c r="A1074" t="str">
        <f t="shared" si="16"/>
        <v>5(2018) Scientometrics, 115 (1), pp. 585 - 606, Cited 73 times.</v>
      </c>
      <c r="B1074">
        <v>5</v>
      </c>
      <c r="C1074" t="s">
        <v>644</v>
      </c>
    </row>
    <row r="1075" spans="1:3" x14ac:dyDescent="0.45">
      <c r="A1075" t="str">
        <f t="shared" si="16"/>
        <v>6DOI: 10.1007/s11192-018-2666-1</v>
      </c>
      <c r="B1075">
        <v>6</v>
      </c>
      <c r="C1075" t="s">
        <v>645</v>
      </c>
    </row>
    <row r="1076" spans="1:3" x14ac:dyDescent="0.45">
      <c r="A1076" t="str">
        <f t="shared" si="16"/>
        <v>7https://www.scopus.com/inward/record.uri?eid=2-s2.0-85041499797&amp;doi=10.1007%2fs11192-018-2666-1&amp;partnerID=40&amp;md5=838826efbea8eee11914d374eba4b672</v>
      </c>
      <c r="B1076">
        <v>7</v>
      </c>
      <c r="C1076" t="s">
        <v>646</v>
      </c>
    </row>
    <row r="1077" spans="1:3" x14ac:dyDescent="0.45">
      <c r="A1077" t="str">
        <f t="shared" si="16"/>
        <v>8</v>
      </c>
      <c r="B1077">
        <v>8</v>
      </c>
    </row>
    <row r="1078" spans="1:3" x14ac:dyDescent="0.45">
      <c r="A1078"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78">
        <v>9</v>
      </c>
      <c r="C1078" t="s">
        <v>647</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1Falcão T.P., Mello R.F., Rodrigues R.L., Diniz J.R.B., Tsai Y.-S., Gaševic D.</v>
      </c>
      <c r="B1083">
        <v>1</v>
      </c>
      <c r="C1083" t="s">
        <v>656</v>
      </c>
    </row>
    <row r="1084" spans="1:3" x14ac:dyDescent="0.45">
      <c r="A1084" t="str">
        <f t="shared" si="16"/>
        <v>2AUTHOR FULL NAMES: Falcão, Taciana Pontual (24072726000); Mello, Rafael Ferreira (56405263500); Rodrigues, Rodrigo Lins (56341147600); Diniz, Juliana Regueira Basto (57191372128); Tsai, Yi-Shan (57193766658); Gaševic, Dragan (8549413500)</v>
      </c>
      <c r="B1084">
        <v>2</v>
      </c>
      <c r="C1084" t="s">
        <v>657</v>
      </c>
    </row>
    <row r="1085" spans="1:3" x14ac:dyDescent="0.45">
      <c r="A1085" t="str">
        <f t="shared" si="16"/>
        <v>324072726000; 56405263500; 56341147600; 57191372128; 57193766658; 8549413500</v>
      </c>
      <c r="B1085">
        <v>3</v>
      </c>
      <c r="C1085" t="s">
        <v>658</v>
      </c>
    </row>
    <row r="1086" spans="1:3" x14ac:dyDescent="0.45">
      <c r="A1086" t="str">
        <f t="shared" si="16"/>
        <v>4Perceptions and expectations about learning analytics from a brazilian higher education institution</v>
      </c>
      <c r="B1086">
        <v>4</v>
      </c>
      <c r="C1086" t="s">
        <v>659</v>
      </c>
    </row>
    <row r="1087" spans="1:3" x14ac:dyDescent="0.45">
      <c r="A1087" t="str">
        <f t="shared" si="16"/>
        <v>5(2020) ACM International Conference Proceeding Series, pp. 240 - 249, Cited 17 times.</v>
      </c>
      <c r="B1087">
        <v>5</v>
      </c>
      <c r="C1087" t="s">
        <v>660</v>
      </c>
    </row>
    <row r="1088" spans="1:3" x14ac:dyDescent="0.45">
      <c r="A1088" t="str">
        <f t="shared" si="16"/>
        <v>6DOI: 10.1145/3375462.3375478</v>
      </c>
      <c r="B1088">
        <v>6</v>
      </c>
      <c r="C1088" t="s">
        <v>661</v>
      </c>
    </row>
    <row r="1089" spans="1:3" x14ac:dyDescent="0.45">
      <c r="A1089" t="str">
        <f t="shared" si="16"/>
        <v>7https://www.scopus.com/inward/record.uri?eid=2-s2.0-85082401145&amp;doi=10.1145%2f3375462.3375478&amp;partnerID=40&amp;md5=b1b8ae02d4a30a5d6d51bf116cf08c8b</v>
      </c>
      <c r="B1089">
        <v>7</v>
      </c>
      <c r="C1089" t="s">
        <v>662</v>
      </c>
    </row>
    <row r="1090" spans="1:3" x14ac:dyDescent="0.45">
      <c r="A1090" t="str">
        <f t="shared" si="16"/>
        <v>8</v>
      </c>
      <c r="B1090">
        <v>8</v>
      </c>
    </row>
    <row r="1091" spans="1:3" x14ac:dyDescent="0.45">
      <c r="A1091" t="str">
        <f t="shared" si="16"/>
        <v>9ABSTRACT: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B1091">
        <v>9</v>
      </c>
      <c r="C1091" t="s">
        <v>663</v>
      </c>
    </row>
    <row r="1092" spans="1:3" x14ac:dyDescent="0.45">
      <c r="A1092" t="str">
        <f t="shared" si="16"/>
        <v>10LANGUAGE OF ORIGINAL DOCUMENT: English</v>
      </c>
      <c r="B1092">
        <v>10</v>
      </c>
      <c r="C1092" t="s">
        <v>10</v>
      </c>
    </row>
    <row r="1093" spans="1:3" x14ac:dyDescent="0.45">
      <c r="A1093" t="str">
        <f t="shared" ref="A1093:A1156" si="17">B1093&amp;C1093</f>
        <v>11DOCUMENT TYPE: Conference paper</v>
      </c>
      <c r="B1093">
        <v>11</v>
      </c>
      <c r="C1093" t="s">
        <v>207</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1Dollinger M., Lodge J.</v>
      </c>
      <c r="B1096">
        <v>1</v>
      </c>
      <c r="C1096" t="s">
        <v>664</v>
      </c>
    </row>
    <row r="1097" spans="1:3" x14ac:dyDescent="0.45">
      <c r="A1097" t="str">
        <f t="shared" si="17"/>
        <v>2AUTHOR FULL NAMES: Dollinger, Mollie (57201722485); Lodge, Jason (56694060500)</v>
      </c>
      <c r="B1097">
        <v>2</v>
      </c>
      <c r="C1097" t="s">
        <v>665</v>
      </c>
    </row>
    <row r="1098" spans="1:3" x14ac:dyDescent="0.45">
      <c r="A1098" t="str">
        <f t="shared" si="17"/>
        <v>357201722485; 56694060500</v>
      </c>
      <c r="B1098">
        <v>3</v>
      </c>
      <c r="C1098" t="s">
        <v>666</v>
      </c>
    </row>
    <row r="1099" spans="1:3" x14ac:dyDescent="0.45">
      <c r="A1099" t="str">
        <f t="shared" si="17"/>
        <v>4Student-staff co-creation in higher education: an evidence-informed model to support future design and implementation</v>
      </c>
      <c r="B1099">
        <v>4</v>
      </c>
      <c r="C1099" t="s">
        <v>667</v>
      </c>
    </row>
    <row r="1100" spans="1:3" x14ac:dyDescent="0.45">
      <c r="A1100" t="str">
        <f t="shared" si="17"/>
        <v>5(2020) Journal of Higher Education Policy and Management, 42 (5), pp. 532 - 546, Cited 41 times.</v>
      </c>
      <c r="B1100">
        <v>5</v>
      </c>
      <c r="C1100" t="s">
        <v>668</v>
      </c>
    </row>
    <row r="1101" spans="1:3" x14ac:dyDescent="0.45">
      <c r="A1101" t="str">
        <f t="shared" si="17"/>
        <v>6DOI: 10.1080/1360080X.2019.1663681</v>
      </c>
      <c r="B1101">
        <v>6</v>
      </c>
      <c r="C1101" t="s">
        <v>669</v>
      </c>
    </row>
    <row r="1102" spans="1:3" x14ac:dyDescent="0.45">
      <c r="A1102" t="str">
        <f t="shared" si="17"/>
        <v>7https://www.scopus.com/inward/record.uri?eid=2-s2.0-85071977892&amp;doi=10.1080%2f1360080X.2019.1663681&amp;partnerID=40&amp;md5=7f5bd3c79ca59f4dcaf804755e78a638</v>
      </c>
      <c r="B1102">
        <v>7</v>
      </c>
      <c r="C1102" t="s">
        <v>670</v>
      </c>
    </row>
    <row r="1103" spans="1:3" x14ac:dyDescent="0.45">
      <c r="A1103" t="str">
        <f t="shared" si="17"/>
        <v>8</v>
      </c>
      <c r="B1103">
        <v>8</v>
      </c>
    </row>
    <row r="1104" spans="1:3" x14ac:dyDescent="0.45">
      <c r="A1104"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04">
        <v>9</v>
      </c>
      <c r="C1104" t="s">
        <v>671</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1Ramírez Y., Tejada Á.</v>
      </c>
      <c r="B1109">
        <v>1</v>
      </c>
      <c r="C1109" t="s">
        <v>2538</v>
      </c>
    </row>
    <row r="1110" spans="1:3" x14ac:dyDescent="0.45">
      <c r="A1110" t="str">
        <f t="shared" si="17"/>
        <v>2AUTHOR FULL NAMES: Ramírez, Yolanda (22952077100); Tejada, Ángel (57669158200)</v>
      </c>
      <c r="B1110">
        <v>2</v>
      </c>
      <c r="C1110" t="s">
        <v>2539</v>
      </c>
    </row>
    <row r="1111" spans="1:3" x14ac:dyDescent="0.45">
      <c r="A1111" t="str">
        <f t="shared" si="17"/>
        <v>322952077100; 57669158200</v>
      </c>
      <c r="B1111">
        <v>3</v>
      </c>
      <c r="C1111" t="s">
        <v>2501</v>
      </c>
    </row>
    <row r="1112" spans="1:3" x14ac:dyDescent="0.45">
      <c r="A1112" t="str">
        <f t="shared" si="17"/>
        <v>4Digital transparency and public accountability in Spanish universities in online media</v>
      </c>
      <c r="B1112">
        <v>4</v>
      </c>
      <c r="C1112" t="s">
        <v>2540</v>
      </c>
    </row>
    <row r="1113" spans="1:3" x14ac:dyDescent="0.45">
      <c r="A1113" t="str">
        <f t="shared" si="17"/>
        <v>5(2019) Journal of Intellectual Capital, 20 (5), pp. 701 - 732, Cited 25 times.</v>
      </c>
      <c r="B1113">
        <v>5</v>
      </c>
      <c r="C1113" t="s">
        <v>2541</v>
      </c>
    </row>
    <row r="1114" spans="1:3" x14ac:dyDescent="0.45">
      <c r="A1114" t="str">
        <f t="shared" si="17"/>
        <v>6DOI: 10.1108/JIC-02-2019-0039</v>
      </c>
      <c r="B1114">
        <v>6</v>
      </c>
      <c r="C1114" t="s">
        <v>2542</v>
      </c>
    </row>
    <row r="1115" spans="1:3" x14ac:dyDescent="0.45">
      <c r="A1115" t="str">
        <f t="shared" si="17"/>
        <v>7https://www.scopus.com/inward/record.uri?eid=2-s2.0-85074224754&amp;doi=10.1108%2fJIC-02-2019-0039&amp;partnerID=40&amp;md5=35cb82016ed7d306636111dadf0c526a</v>
      </c>
      <c r="B1115">
        <v>7</v>
      </c>
      <c r="C1115" t="s">
        <v>2543</v>
      </c>
    </row>
    <row r="1116" spans="1:3" x14ac:dyDescent="0.45">
      <c r="A1116" t="str">
        <f t="shared" si="17"/>
        <v>8</v>
      </c>
      <c r="B1116">
        <v>8</v>
      </c>
    </row>
    <row r="1117" spans="1:3" x14ac:dyDescent="0.45">
      <c r="A1117" t="str">
        <f t="shared" si="17"/>
        <v>9ABSTRACT: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B1117">
        <v>9</v>
      </c>
      <c r="C1117" t="s">
        <v>2544</v>
      </c>
    </row>
    <row r="1118" spans="1:3" x14ac:dyDescent="0.45">
      <c r="A1118" t="str">
        <f t="shared" si="17"/>
        <v>10LANGUAGE OF ORIGINAL DOCUMENT: English</v>
      </c>
      <c r="B1118">
        <v>10</v>
      </c>
      <c r="C1118" t="s">
        <v>10</v>
      </c>
    </row>
    <row r="1119" spans="1:3" x14ac:dyDescent="0.45">
      <c r="A1119" t="str">
        <f t="shared" si="17"/>
        <v>11DOCUMENT TYPE: Article</v>
      </c>
      <c r="B1119">
        <v>11</v>
      </c>
      <c r="C1119" t="s">
        <v>11</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1Shaw M.A.</v>
      </c>
      <c r="B1122">
        <v>1</v>
      </c>
      <c r="C1122" t="s">
        <v>686</v>
      </c>
    </row>
    <row r="1123" spans="1:3" x14ac:dyDescent="0.45">
      <c r="A1123" t="str">
        <f t="shared" si="17"/>
        <v>2AUTHOR FULL NAMES: Shaw, Marta A. (55829846000)</v>
      </c>
      <c r="B1123">
        <v>2</v>
      </c>
      <c r="C1123" t="s">
        <v>687</v>
      </c>
    </row>
    <row r="1124" spans="1:3" x14ac:dyDescent="0.45">
      <c r="A1124" t="str">
        <f t="shared" si="17"/>
        <v>355829846000</v>
      </c>
      <c r="B1124">
        <v>3</v>
      </c>
      <c r="C1124">
        <v>55829846000</v>
      </c>
    </row>
    <row r="1125" spans="1:3" x14ac:dyDescent="0.45">
      <c r="A1125" t="str">
        <f t="shared" si="17"/>
        <v>4Public accountability versus academic independence: tensions of public higher education governance in Poland</v>
      </c>
      <c r="B1125">
        <v>4</v>
      </c>
      <c r="C1125" t="s">
        <v>688</v>
      </c>
    </row>
    <row r="1126" spans="1:3" x14ac:dyDescent="0.45">
      <c r="A1126" t="str">
        <f t="shared" si="17"/>
        <v>5(2019) Studies in Higher Education, 44 (12), pp. 2235 - 2248, Cited 15 times.</v>
      </c>
      <c r="B1126">
        <v>5</v>
      </c>
      <c r="C1126" t="s">
        <v>689</v>
      </c>
    </row>
    <row r="1127" spans="1:3" x14ac:dyDescent="0.45">
      <c r="A1127" t="str">
        <f t="shared" si="17"/>
        <v>6DOI: 10.1080/03075079.2018.1483910</v>
      </c>
      <c r="B1127">
        <v>6</v>
      </c>
      <c r="C1127" t="s">
        <v>690</v>
      </c>
    </row>
    <row r="1128" spans="1:3" x14ac:dyDescent="0.45">
      <c r="A1128" t="str">
        <f t="shared" si="17"/>
        <v>7https://www.scopus.com/inward/record.uri?eid=2-s2.0-85048370800&amp;doi=10.1080%2f03075079.2018.1483910&amp;partnerID=40&amp;md5=9592e610f248888381368a4d518b0b1a</v>
      </c>
      <c r="B1128">
        <v>7</v>
      </c>
      <c r="C1128" t="s">
        <v>691</v>
      </c>
    </row>
    <row r="1129" spans="1:3" x14ac:dyDescent="0.45">
      <c r="A1129" t="str">
        <f t="shared" si="17"/>
        <v>8</v>
      </c>
      <c r="B1129">
        <v>8</v>
      </c>
    </row>
    <row r="1130" spans="1:3" x14ac:dyDescent="0.45">
      <c r="A1130" t="str">
        <f t="shared" si="17"/>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30">
        <v>9</v>
      </c>
      <c r="C1130" t="s">
        <v>692</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1Lwehabura M.J., Stilwell C.</v>
      </c>
      <c r="B1135">
        <v>1</v>
      </c>
      <c r="C1135" t="s">
        <v>2545</v>
      </c>
    </row>
    <row r="1136" spans="1:3" x14ac:dyDescent="0.45">
      <c r="A1136" t="str">
        <f t="shared" si="17"/>
        <v>2AUTHOR FULL NAMES: Lwehabura, Mugyabuso Julius (6504129052); Stilwell, Christine (55962919900)</v>
      </c>
      <c r="B1136">
        <v>2</v>
      </c>
      <c r="C1136" t="s">
        <v>2546</v>
      </c>
    </row>
    <row r="1137" spans="1:3" x14ac:dyDescent="0.45">
      <c r="A1137" t="str">
        <f t="shared" si="17"/>
        <v>36504129052; 55962919900</v>
      </c>
      <c r="B1137">
        <v>3</v>
      </c>
      <c r="C1137" t="s">
        <v>2547</v>
      </c>
    </row>
    <row r="1138" spans="1:3" x14ac:dyDescent="0.45">
      <c r="A1138" t="str">
        <f t="shared" si="17"/>
        <v>4Information literacy in Tanzanian universities: Challenges and potential opportunities</v>
      </c>
      <c r="B1138">
        <v>4</v>
      </c>
      <c r="C1138" t="s">
        <v>2548</v>
      </c>
    </row>
    <row r="1139" spans="1:3" x14ac:dyDescent="0.45">
      <c r="A1139" t="str">
        <f t="shared" si="17"/>
        <v>5(2008) Journal of Librarianship and Information Science, 40 (3), pp. 179 - 191, Cited 27 times.</v>
      </c>
      <c r="B1139">
        <v>5</v>
      </c>
      <c r="C1139" t="s">
        <v>2549</v>
      </c>
    </row>
    <row r="1140" spans="1:3" x14ac:dyDescent="0.45">
      <c r="A1140" t="str">
        <f t="shared" si="17"/>
        <v>6DOI: 10.1177/0961000608092553</v>
      </c>
      <c r="B1140">
        <v>6</v>
      </c>
      <c r="C1140" t="s">
        <v>2550</v>
      </c>
    </row>
    <row r="1141" spans="1:3" x14ac:dyDescent="0.45">
      <c r="A1141" t="str">
        <f t="shared" si="17"/>
        <v>7https://www.scopus.com/inward/record.uri?eid=2-s2.0-49749137539&amp;doi=10.1177%2f0961000608092553&amp;partnerID=40&amp;md5=c00c66d8eaaf47d8a0fc3fff64019127</v>
      </c>
      <c r="B1141">
        <v>7</v>
      </c>
      <c r="C1141" t="s">
        <v>2551</v>
      </c>
    </row>
    <row r="1142" spans="1:3" x14ac:dyDescent="0.45">
      <c r="A1142" t="str">
        <f t="shared" si="17"/>
        <v>8</v>
      </c>
      <c r="B1142">
        <v>8</v>
      </c>
    </row>
    <row r="1143" spans="1:3" x14ac:dyDescent="0.45">
      <c r="A1143" t="str">
        <f t="shared" si="17"/>
        <v>9ABSTRACT: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B1143">
        <v>9</v>
      </c>
      <c r="C1143" t="s">
        <v>2552</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1Tate M., Evermann J., Hope B., Barnes S.</v>
      </c>
      <c r="B1148">
        <v>1</v>
      </c>
      <c r="C1148" t="s">
        <v>701</v>
      </c>
    </row>
    <row r="1149" spans="1:3" x14ac:dyDescent="0.45">
      <c r="A1149" t="str">
        <f t="shared" si="17"/>
        <v>2AUTHOR FULL NAMES: Tate, Mary (7102419445); Evermann, Joerg (8625437800); Hope, Beverley (7006670101); Barnes, Stuart (7202713947)</v>
      </c>
      <c r="B1149">
        <v>2</v>
      </c>
      <c r="C1149" t="s">
        <v>702</v>
      </c>
    </row>
    <row r="1150" spans="1:3" x14ac:dyDescent="0.45">
      <c r="A1150" t="str">
        <f t="shared" si="17"/>
        <v>37102419445; 8625437800; 7006670101; 7202713947</v>
      </c>
      <c r="B1150">
        <v>3</v>
      </c>
      <c r="C1150" t="s">
        <v>703</v>
      </c>
    </row>
    <row r="1151" spans="1:3" x14ac:dyDescent="0.45">
      <c r="A1151" t="str">
        <f t="shared" si="17"/>
        <v>4Perceived service quality in a University Web portal: Revising the e-qual instrument</v>
      </c>
      <c r="B1151">
        <v>4</v>
      </c>
      <c r="C1151" t="s">
        <v>704</v>
      </c>
    </row>
    <row r="1152" spans="1:3" x14ac:dyDescent="0.45">
      <c r="A1152" t="str">
        <f t="shared" si="17"/>
        <v>5(2007) Proceedings of the Annual Hawaii International Conference on System Sciences, art. no. 4076672, Cited 19 times.</v>
      </c>
      <c r="B1152">
        <v>5</v>
      </c>
      <c r="C1152" t="s">
        <v>705</v>
      </c>
    </row>
    <row r="1153" spans="1:3" x14ac:dyDescent="0.45">
      <c r="A1153" t="str">
        <f t="shared" si="17"/>
        <v>6DOI: 10.1109/HICSS.2007.431</v>
      </c>
      <c r="B1153">
        <v>6</v>
      </c>
      <c r="C1153" t="s">
        <v>706</v>
      </c>
    </row>
    <row r="1154" spans="1:3" x14ac:dyDescent="0.45">
      <c r="A1154" t="str">
        <f t="shared" si="17"/>
        <v>7https://www.scopus.com/inward/record.uri?eid=2-s2.0-39749139764&amp;doi=10.1109%2fHICSS.2007.431&amp;partnerID=40&amp;md5=1872b478833d78cf4f0988b905e698ad</v>
      </c>
      <c r="B1154">
        <v>7</v>
      </c>
      <c r="C1154" t="s">
        <v>707</v>
      </c>
    </row>
    <row r="1155" spans="1:3" x14ac:dyDescent="0.45">
      <c r="A1155" t="str">
        <f t="shared" si="17"/>
        <v>8</v>
      </c>
      <c r="B1155">
        <v>8</v>
      </c>
    </row>
    <row r="1156" spans="1:3" x14ac:dyDescent="0.45">
      <c r="A1156" t="str">
        <f t="shared" si="17"/>
        <v>9ABSTRACT: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B1156">
        <v>9</v>
      </c>
      <c r="C1156" t="s">
        <v>708</v>
      </c>
    </row>
    <row r="1157" spans="1:3" x14ac:dyDescent="0.45">
      <c r="A1157" t="str">
        <f t="shared" ref="A1157:A1220" si="18">B1157&amp;C1157</f>
        <v>10LANGUAGE OF ORIGINAL DOCUMENT: English</v>
      </c>
      <c r="B1157">
        <v>10</v>
      </c>
      <c r="C1157" t="s">
        <v>10</v>
      </c>
    </row>
    <row r="1158" spans="1:3" x14ac:dyDescent="0.45">
      <c r="A1158" t="str">
        <f t="shared" si="18"/>
        <v>11DOCUMENT TYPE: Conference paper</v>
      </c>
      <c r="B1158">
        <v>11</v>
      </c>
      <c r="C1158" t="s">
        <v>207</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1Ramirez Y., Tejada A., Manzaneque M.</v>
      </c>
      <c r="B1161">
        <v>1</v>
      </c>
      <c r="C1161" t="s">
        <v>2553</v>
      </c>
    </row>
    <row r="1162" spans="1:3" x14ac:dyDescent="0.45">
      <c r="A1162" t="str">
        <f t="shared" si="18"/>
        <v>2AUTHOR FULL NAMES: Ramirez, Yolanda (22952077100); Tejada, Angel (57669158200); Manzaneque, Montserrat (50861449500)</v>
      </c>
      <c r="B1162">
        <v>2</v>
      </c>
      <c r="C1162" t="s">
        <v>2554</v>
      </c>
    </row>
    <row r="1163" spans="1:3" x14ac:dyDescent="0.45">
      <c r="A1163" t="str">
        <f t="shared" si="18"/>
        <v>322952077100; 57669158200; 50861449500</v>
      </c>
      <c r="B1163">
        <v>3</v>
      </c>
      <c r="C1163" t="s">
        <v>2555</v>
      </c>
    </row>
    <row r="1164" spans="1:3" x14ac:dyDescent="0.45">
      <c r="A1164" t="str">
        <f t="shared" si="18"/>
        <v>4The value of disclosing intellectual capital in Spanish universities: A new challenge of our days</v>
      </c>
      <c r="B1164">
        <v>4</v>
      </c>
      <c r="C1164" t="s">
        <v>2556</v>
      </c>
    </row>
    <row r="1165" spans="1:3" x14ac:dyDescent="0.45">
      <c r="A1165" t="str">
        <f t="shared" si="18"/>
        <v>5(2016) Journal of Organizational Change Management, 29 (2), pp. 176 - 198, Cited 31 times.</v>
      </c>
      <c r="B1165">
        <v>5</v>
      </c>
      <c r="C1165" t="s">
        <v>2557</v>
      </c>
    </row>
    <row r="1166" spans="1:3" x14ac:dyDescent="0.45">
      <c r="A1166" t="str">
        <f t="shared" si="18"/>
        <v>6DOI: 10.1108/JOCM-02-2015-0025</v>
      </c>
      <c r="B1166">
        <v>6</v>
      </c>
      <c r="C1166" t="s">
        <v>2558</v>
      </c>
    </row>
    <row r="1167" spans="1:3" x14ac:dyDescent="0.45">
      <c r="A1167" t="str">
        <f t="shared" si="18"/>
        <v>7https://www.scopus.com/inward/record.uri?eid=2-s2.0-84961588700&amp;doi=10.1108%2fJOCM-02-2015-0025&amp;partnerID=40&amp;md5=7e6cd111c66c54791f948c6a430cd689</v>
      </c>
      <c r="B1167">
        <v>7</v>
      </c>
      <c r="C1167" t="s">
        <v>2559</v>
      </c>
    </row>
    <row r="1168" spans="1:3" x14ac:dyDescent="0.45">
      <c r="A1168" t="str">
        <f t="shared" si="18"/>
        <v>8</v>
      </c>
      <c r="B1168">
        <v>8</v>
      </c>
    </row>
    <row r="1169" spans="1:3" x14ac:dyDescent="0.45">
      <c r="A1169" t="str">
        <f t="shared" si="18"/>
        <v>9ABSTRACT: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B1169">
        <v>9</v>
      </c>
      <c r="C1169" t="s">
        <v>2560</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1del Rocío Bonilla M., Perea E., del Olmo J.L., Corrons A.</v>
      </c>
      <c r="B1174">
        <v>1</v>
      </c>
      <c r="C1174" t="s">
        <v>724</v>
      </c>
    </row>
    <row r="1175" spans="1:3" x14ac:dyDescent="0.45">
      <c r="A1175" t="str">
        <f t="shared" si="18"/>
        <v>2AUTHOR FULL NAMES: del Rocío Bonilla, María (57210788064); Perea, Eva (57204866281); del Olmo, José Luis (57204865842); Corrons, August (57207876720)</v>
      </c>
      <c r="B1175">
        <v>2</v>
      </c>
      <c r="C1175" t="s">
        <v>725</v>
      </c>
    </row>
    <row r="1176" spans="1:3" x14ac:dyDescent="0.45">
      <c r="A1176" t="str">
        <f t="shared" si="18"/>
        <v>357210788064; 57204866281; 57204865842; 57207876720</v>
      </c>
      <c r="B1176">
        <v>3</v>
      </c>
      <c r="C1176" t="s">
        <v>726</v>
      </c>
    </row>
    <row r="1177" spans="1:3" x14ac:dyDescent="0.45">
      <c r="A1177" t="str">
        <f t="shared" si="18"/>
        <v>4Insights into user engagement on social media. Case study of a higher education institution</v>
      </c>
      <c r="B1177">
        <v>4</v>
      </c>
      <c r="C1177" t="s">
        <v>727</v>
      </c>
    </row>
    <row r="1178" spans="1:3" x14ac:dyDescent="0.45">
      <c r="A1178" t="str">
        <f t="shared" si="18"/>
        <v>5(2020) Journal of Marketing for Higher Education, 30 (1), pp. 145 - 160, Cited 26 times.</v>
      </c>
      <c r="B1178">
        <v>5</v>
      </c>
      <c r="C1178" t="s">
        <v>728</v>
      </c>
    </row>
    <row r="1179" spans="1:3" x14ac:dyDescent="0.45">
      <c r="A1179" t="str">
        <f t="shared" si="18"/>
        <v>6DOI: 10.1080/08841241.2019.1693475</v>
      </c>
      <c r="B1179">
        <v>6</v>
      </c>
      <c r="C1179" t="s">
        <v>729</v>
      </c>
    </row>
    <row r="1180" spans="1:3" x14ac:dyDescent="0.45">
      <c r="A1180" t="str">
        <f t="shared" si="18"/>
        <v>7https://www.scopus.com/inward/record.uri?eid=2-s2.0-85075373922&amp;doi=10.1080%2f08841241.2019.1693475&amp;partnerID=40&amp;md5=f489cfae67512a8fbe04f2eebee729e8</v>
      </c>
      <c r="B1180">
        <v>7</v>
      </c>
      <c r="C1180" t="s">
        <v>730</v>
      </c>
    </row>
    <row r="1181" spans="1:3" x14ac:dyDescent="0.45">
      <c r="A1181" t="str">
        <f t="shared" si="18"/>
        <v>8</v>
      </c>
      <c r="B1181">
        <v>8</v>
      </c>
    </row>
    <row r="1182" spans="1:3" x14ac:dyDescent="0.45">
      <c r="A1182" t="str">
        <f t="shared" si="18"/>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182">
        <v>9</v>
      </c>
      <c r="C1182" t="s">
        <v>731</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1Mariani G., Carlesi A., Scarfò A.A.</v>
      </c>
      <c r="B1187">
        <v>1</v>
      </c>
      <c r="C1187" t="s">
        <v>2561</v>
      </c>
    </row>
    <row r="1188" spans="1:3" x14ac:dyDescent="0.45">
      <c r="A1188" t="str">
        <f t="shared" si="18"/>
        <v>2AUTHOR FULL NAMES: Mariani, Giovanna (55842936300); Carlesi, Ada (57200108974); Scarfò, Alfredo Antonino (57200113747)</v>
      </c>
      <c r="B1188">
        <v>2</v>
      </c>
      <c r="C1188" t="s">
        <v>2562</v>
      </c>
    </row>
    <row r="1189" spans="1:3" x14ac:dyDescent="0.45">
      <c r="A1189" t="str">
        <f t="shared" si="18"/>
        <v>355842936300; 57200108974; 57200113747</v>
      </c>
      <c r="B1189">
        <v>3</v>
      </c>
      <c r="C1189" t="s">
        <v>2563</v>
      </c>
    </row>
    <row r="1190" spans="1:3" x14ac:dyDescent="0.45">
      <c r="A1190" t="str">
        <f t="shared" si="18"/>
        <v>4Academic spinoffs as a value driver for intellectual capital: the case of the University of Pisa</v>
      </c>
      <c r="B1190">
        <v>4</v>
      </c>
      <c r="C1190" t="s">
        <v>2564</v>
      </c>
    </row>
    <row r="1191" spans="1:3" x14ac:dyDescent="0.45">
      <c r="A1191" t="str">
        <f t="shared" si="18"/>
        <v>5(2018) Journal of Intellectual Capital, 19 (1), pp. 202 - 226, Cited 22 times.</v>
      </c>
      <c r="B1191">
        <v>5</v>
      </c>
      <c r="C1191" t="s">
        <v>2565</v>
      </c>
    </row>
    <row r="1192" spans="1:3" x14ac:dyDescent="0.45">
      <c r="A1192" t="str">
        <f t="shared" si="18"/>
        <v>6DOI: 10.1108/JIC-03-2017-0050</v>
      </c>
      <c r="B1192">
        <v>6</v>
      </c>
      <c r="C1192" t="s">
        <v>2566</v>
      </c>
    </row>
    <row r="1193" spans="1:3" x14ac:dyDescent="0.45">
      <c r="A1193" t="str">
        <f t="shared" si="18"/>
        <v>7https://www.scopus.com/inward/record.uri?eid=2-s2.0-85039752451&amp;doi=10.1108%2fJIC-03-2017-0050&amp;partnerID=40&amp;md5=77d8c2d17d15de1dbc536d6551d6c8db</v>
      </c>
      <c r="B1193">
        <v>7</v>
      </c>
      <c r="C1193" t="s">
        <v>2567</v>
      </c>
    </row>
    <row r="1194" spans="1:3" x14ac:dyDescent="0.45">
      <c r="A1194" t="str">
        <f t="shared" si="18"/>
        <v>8</v>
      </c>
      <c r="B1194">
        <v>8</v>
      </c>
    </row>
    <row r="1195" spans="1:3" x14ac:dyDescent="0.45">
      <c r="A1195" t="str">
        <f t="shared" si="18"/>
        <v>9ABSTRACT: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B1195">
        <v>9</v>
      </c>
      <c r="C1195" t="s">
        <v>2568</v>
      </c>
    </row>
    <row r="1196" spans="1:3" x14ac:dyDescent="0.45">
      <c r="A1196" t="str">
        <f t="shared" si="18"/>
        <v>10LANGUAGE OF ORIGINAL DOCUMENT: English</v>
      </c>
      <c r="B1196">
        <v>10</v>
      </c>
      <c r="C1196" t="s">
        <v>10</v>
      </c>
    </row>
    <row r="1197" spans="1:3" x14ac:dyDescent="0.45">
      <c r="A1197" t="str">
        <f t="shared" si="18"/>
        <v>11DOCUMENT TYPE: Article</v>
      </c>
      <c r="B1197">
        <v>11</v>
      </c>
      <c r="C1197" t="s">
        <v>11</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1Gallardo-Vázquez D., Folgado-Fernández J.A., Hipólito-Ojalvo F., Valdez-Juárez L.E.</v>
      </c>
      <c r="B1200">
        <v>1</v>
      </c>
      <c r="C1200" t="s">
        <v>732</v>
      </c>
    </row>
    <row r="1201" spans="1:3" x14ac:dyDescent="0.45">
      <c r="A1201" t="str">
        <f t="shared" si="18"/>
        <v>2AUTHOR FULL NAMES: Gallardo-Vázquez, Dolores (25722541900); Folgado-Fernández, José Antonio (57190817810); Hipólito-Ojalvo, Francisco (57191441648); Valdez-Juárez, Luis Enrique (57190004091)</v>
      </c>
      <c r="B1201">
        <v>2</v>
      </c>
      <c r="C1201" t="s">
        <v>733</v>
      </c>
    </row>
    <row r="1202" spans="1:3" x14ac:dyDescent="0.45">
      <c r="A1202" t="str">
        <f t="shared" si="18"/>
        <v>325722541900; 57190817810; 57191441648; 57190004091</v>
      </c>
      <c r="B1202">
        <v>3</v>
      </c>
      <c r="C1202" t="s">
        <v>734</v>
      </c>
    </row>
    <row r="1203" spans="1:3" x14ac:dyDescent="0.45">
      <c r="A1203" t="str">
        <f t="shared" si="18"/>
        <v>4Social responsibility attitudes and behaviors' influence on university students' satisfaction</v>
      </c>
      <c r="B1203">
        <v>4</v>
      </c>
      <c r="C1203" t="s">
        <v>735</v>
      </c>
    </row>
    <row r="1204" spans="1:3" x14ac:dyDescent="0.45">
      <c r="A1204" t="str">
        <f t="shared" si="18"/>
        <v>5(2020) Social Sciences, 9 (2), art. no. 8, Cited 20 times.</v>
      </c>
      <c r="B1204">
        <v>5</v>
      </c>
      <c r="C1204" t="s">
        <v>736</v>
      </c>
    </row>
    <row r="1205" spans="1:3" x14ac:dyDescent="0.45">
      <c r="A1205" t="str">
        <f t="shared" si="18"/>
        <v>6DOI: 10.3390/socsci9020008</v>
      </c>
      <c r="B1205">
        <v>6</v>
      </c>
      <c r="C1205" t="s">
        <v>737</v>
      </c>
    </row>
    <row r="1206" spans="1:3" x14ac:dyDescent="0.45">
      <c r="A1206" t="str">
        <f t="shared" si="18"/>
        <v>7https://www.scopus.com/inward/record.uri?eid=2-s2.0-85082195729&amp;doi=10.3390%2fsocsci9020008&amp;partnerID=40&amp;md5=3e0b5f78cb07495c964fa93a6a5d3e9f</v>
      </c>
      <c r="B1206">
        <v>7</v>
      </c>
      <c r="C1206" t="s">
        <v>738</v>
      </c>
    </row>
    <row r="1207" spans="1:3" x14ac:dyDescent="0.45">
      <c r="A1207" t="str">
        <f t="shared" si="18"/>
        <v>8</v>
      </c>
      <c r="B1207">
        <v>8</v>
      </c>
    </row>
    <row r="1208" spans="1:3" x14ac:dyDescent="0.45">
      <c r="A1208" t="str">
        <f t="shared" si="18"/>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08">
        <v>9</v>
      </c>
      <c r="C1208" t="s">
        <v>739</v>
      </c>
    </row>
    <row r="1209" spans="1:3" x14ac:dyDescent="0.45">
      <c r="A1209" t="str">
        <f t="shared" si="18"/>
        <v>10LANGUAGE OF ORIGINAL DOCUMENT: English</v>
      </c>
      <c r="B1209">
        <v>10</v>
      </c>
      <c r="C1209" t="s">
        <v>10</v>
      </c>
    </row>
    <row r="1210" spans="1:3" x14ac:dyDescent="0.45">
      <c r="A1210" t="str">
        <f t="shared" si="18"/>
        <v>11DOCUMENT TYPE: Article</v>
      </c>
      <c r="B1210">
        <v>11</v>
      </c>
      <c r="C1210" t="s">
        <v>11</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1Small L., Shacklock K., Marchant T.</v>
      </c>
      <c r="B1213">
        <v>1</v>
      </c>
      <c r="C1213" t="s">
        <v>740</v>
      </c>
    </row>
    <row r="1214" spans="1:3" x14ac:dyDescent="0.45">
      <c r="A1214" t="str">
        <f t="shared" si="18"/>
        <v>2AUTHOR FULL NAMES: Small, Lynlea (57196344771); Shacklock, Kate (14521403200); Marchant, Teresa (35223672100)</v>
      </c>
      <c r="B1214">
        <v>2</v>
      </c>
      <c r="C1214" t="s">
        <v>741</v>
      </c>
    </row>
    <row r="1215" spans="1:3" x14ac:dyDescent="0.45">
      <c r="A1215" t="str">
        <f t="shared" si="18"/>
        <v>357196344771; 14521403200; 35223672100</v>
      </c>
      <c r="B1215">
        <v>3</v>
      </c>
      <c r="C1215" t="s">
        <v>742</v>
      </c>
    </row>
    <row r="1216" spans="1:3" x14ac:dyDescent="0.45">
      <c r="A1216" t="str">
        <f t="shared" si="18"/>
        <v>4Employability: a contemporary review for higher education stakeholders</v>
      </c>
      <c r="B1216">
        <v>4</v>
      </c>
      <c r="C1216" t="s">
        <v>743</v>
      </c>
    </row>
    <row r="1217" spans="1:3" x14ac:dyDescent="0.45">
      <c r="A1217" t="str">
        <f t="shared" si="18"/>
        <v>5(2018) Journal of Vocational Education and Training, 70 (1), pp. 148 - 166, Cited 90 times.</v>
      </c>
      <c r="B1217">
        <v>5</v>
      </c>
      <c r="C1217" t="s">
        <v>744</v>
      </c>
    </row>
    <row r="1218" spans="1:3" x14ac:dyDescent="0.45">
      <c r="A1218" t="str">
        <f t="shared" si="18"/>
        <v>6DOI: 10.1080/13636820.2017.1394355</v>
      </c>
      <c r="B1218">
        <v>6</v>
      </c>
      <c r="C1218" t="s">
        <v>745</v>
      </c>
    </row>
    <row r="1219" spans="1:3" x14ac:dyDescent="0.45">
      <c r="A1219" t="str">
        <f t="shared" si="18"/>
        <v>7https://www.scopus.com/inward/record.uri?eid=2-s2.0-85032656846&amp;doi=10.1080%2f13636820.2017.1394355&amp;partnerID=40&amp;md5=79dfc19cd295c29ab2bc780159d9829b</v>
      </c>
      <c r="B1219">
        <v>7</v>
      </c>
      <c r="C1219" t="s">
        <v>746</v>
      </c>
    </row>
    <row r="1220" spans="1:3" x14ac:dyDescent="0.45">
      <c r="A1220" t="str">
        <f t="shared" si="18"/>
        <v>8</v>
      </c>
      <c r="B1220">
        <v>8</v>
      </c>
    </row>
    <row r="1221" spans="1:3" x14ac:dyDescent="0.45">
      <c r="A1221" t="str">
        <f t="shared" ref="A1221:A1284" si="19">B1221&amp;C1221</f>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21">
        <v>9</v>
      </c>
      <c r="C1221" t="s">
        <v>747</v>
      </c>
    </row>
    <row r="1222" spans="1:3" x14ac:dyDescent="0.45">
      <c r="A1222" t="str">
        <f t="shared" si="19"/>
        <v>10LANGUAGE OF ORIGINAL DOCUMENT: English</v>
      </c>
      <c r="B1222">
        <v>10</v>
      </c>
      <c r="C1222" t="s">
        <v>10</v>
      </c>
    </row>
    <row r="1223" spans="1:3" x14ac:dyDescent="0.45">
      <c r="A1223" t="str">
        <f t="shared" si="19"/>
        <v>11DOCUMENT TYPE: Article</v>
      </c>
      <c r="B1223">
        <v>11</v>
      </c>
      <c r="C1223" t="s">
        <v>11</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1Sharabati A.-A.A., Alhileh M.M., Abusaimeh H.</v>
      </c>
      <c r="B1226">
        <v>1</v>
      </c>
      <c r="C1226" t="s">
        <v>2569</v>
      </c>
    </row>
    <row r="1227" spans="1:3" x14ac:dyDescent="0.45">
      <c r="A1227" t="str">
        <f t="shared" si="19"/>
        <v>2AUTHOR FULL NAMES: Sharabati, Abdel-Aziz Ahmad (35424614700); Alhileh, Mohammad M. (57209579120); Abusaimeh, Hesham (25521012800)</v>
      </c>
      <c r="B1227">
        <v>2</v>
      </c>
      <c r="C1227" t="s">
        <v>2570</v>
      </c>
    </row>
    <row r="1228" spans="1:3" x14ac:dyDescent="0.45">
      <c r="A1228" t="str">
        <f t="shared" si="19"/>
        <v>335424614700; 57209579120; 25521012800</v>
      </c>
      <c r="B1228">
        <v>3</v>
      </c>
      <c r="C1228" t="s">
        <v>2571</v>
      </c>
    </row>
    <row r="1229" spans="1:3" x14ac:dyDescent="0.45">
      <c r="A1229" t="str">
        <f t="shared" si="19"/>
        <v>4Effect of service quality on graduates’ satisfaction</v>
      </c>
      <c r="B1229">
        <v>4</v>
      </c>
      <c r="C1229" t="s">
        <v>2572</v>
      </c>
    </row>
    <row r="1230" spans="1:3" x14ac:dyDescent="0.45">
      <c r="A1230" t="str">
        <f t="shared" si="19"/>
        <v>5(2019) Quality Assurance in Education, 27 (3), pp. 320 - 337, Cited 18 times.</v>
      </c>
      <c r="B1230">
        <v>5</v>
      </c>
      <c r="C1230" t="s">
        <v>2573</v>
      </c>
    </row>
    <row r="1231" spans="1:3" x14ac:dyDescent="0.45">
      <c r="A1231" t="str">
        <f t="shared" si="19"/>
        <v>6DOI: 10.1108/QAE-04-2018-0035</v>
      </c>
      <c r="B1231">
        <v>6</v>
      </c>
      <c r="C1231" t="s">
        <v>2574</v>
      </c>
    </row>
    <row r="1232" spans="1:3" x14ac:dyDescent="0.45">
      <c r="A1232" t="str">
        <f t="shared" si="19"/>
        <v>7https://www.scopus.com/inward/record.uri?eid=2-s2.0-85068116670&amp;doi=10.1108%2fQAE-04-2018-0035&amp;partnerID=40&amp;md5=d3e4e9e5ccc07e78be82372b7d4172ff</v>
      </c>
      <c r="B1232">
        <v>7</v>
      </c>
      <c r="C1232" t="s">
        <v>2575</v>
      </c>
    </row>
    <row r="1233" spans="1:3" x14ac:dyDescent="0.45">
      <c r="A1233" t="str">
        <f t="shared" si="19"/>
        <v>8</v>
      </c>
      <c r="B1233">
        <v>8</v>
      </c>
    </row>
    <row r="1234" spans="1:3" x14ac:dyDescent="0.45">
      <c r="A1234" t="str">
        <f t="shared" si="19"/>
        <v>9ABSTRACT: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B1234">
        <v>9</v>
      </c>
      <c r="C1234" t="s">
        <v>2576</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1Alonso-Almeida M.D.M., Marimon F., Casani F., Rodriguez-Pomeda J.</v>
      </c>
      <c r="B1239">
        <v>1</v>
      </c>
      <c r="C1239" t="s">
        <v>2242</v>
      </c>
    </row>
    <row r="1240" spans="1:3" x14ac:dyDescent="0.45">
      <c r="A1240" t="str">
        <f t="shared" si="19"/>
        <v>2AUTHOR FULL NAMES: Alonso-Almeida, María Del Mar (35321918500); Marimon, Frederic (6504405453); Casani, Fernando (36127264700); Rodriguez-Pomeda, Jesús (56442697500)</v>
      </c>
      <c r="B1240">
        <v>2</v>
      </c>
      <c r="C1240" t="s">
        <v>2243</v>
      </c>
    </row>
    <row r="1241" spans="1:3" x14ac:dyDescent="0.45">
      <c r="A1241" t="str">
        <f t="shared" si="19"/>
        <v>335321918500; 6504405453; 36127264700; 56442697500</v>
      </c>
      <c r="B1241">
        <v>3</v>
      </c>
      <c r="C1241" t="s">
        <v>2244</v>
      </c>
    </row>
    <row r="1242" spans="1:3" x14ac:dyDescent="0.45">
      <c r="A1242" t="str">
        <f t="shared" si="19"/>
        <v>4Diffusion of sustainability reporting in universities: Current situation and future perspectives</v>
      </c>
      <c r="B1242">
        <v>4</v>
      </c>
      <c r="C1242" t="s">
        <v>2245</v>
      </c>
    </row>
    <row r="1243" spans="1:3" x14ac:dyDescent="0.45">
      <c r="A1243" t="str">
        <f t="shared" si="19"/>
        <v>5(2015) Journal of Cleaner Production, 106, pp. 144 - 154, Cited 199 times.</v>
      </c>
      <c r="B1243">
        <v>5</v>
      </c>
      <c r="C1243" t="s">
        <v>2246</v>
      </c>
    </row>
    <row r="1244" spans="1:3" x14ac:dyDescent="0.45">
      <c r="A1244" t="str">
        <f t="shared" si="19"/>
        <v>6DOI: 10.1016/j.jclepro.2014.02.008</v>
      </c>
      <c r="B1244">
        <v>6</v>
      </c>
      <c r="C1244" t="s">
        <v>2247</v>
      </c>
    </row>
    <row r="1245" spans="1:3" x14ac:dyDescent="0.45">
      <c r="A1245" t="str">
        <f t="shared" si="19"/>
        <v>7https://www.scopus.com/inward/record.uri?eid=2-s2.0-84938205933&amp;doi=10.1016%2fj.jclepro.2014.02.008&amp;partnerID=40&amp;md5=ac19edd22fc475f1bdce360eed8d36d0</v>
      </c>
      <c r="B1245">
        <v>7</v>
      </c>
      <c r="C1245" t="s">
        <v>2248</v>
      </c>
    </row>
    <row r="1246" spans="1:3" x14ac:dyDescent="0.45">
      <c r="A1246" t="str">
        <f t="shared" si="19"/>
        <v>8</v>
      </c>
      <c r="B1246">
        <v>8</v>
      </c>
    </row>
    <row r="1247" spans="1:3" x14ac:dyDescent="0.45">
      <c r="A1247" t="str">
        <f t="shared" si="19"/>
        <v>9ABSTRACT: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B1247">
        <v>9</v>
      </c>
      <c r="C1247" t="s">
        <v>2249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1Mainardes E.W., Alves H., Raposo M.</v>
      </c>
      <c r="B1252">
        <v>1</v>
      </c>
      <c r="C1252" t="s">
        <v>2234</v>
      </c>
    </row>
    <row r="1253" spans="1:3" x14ac:dyDescent="0.45">
      <c r="A1253" t="str">
        <f t="shared" si="19"/>
        <v>2AUTHOR FULL NAMES: Mainardes, Emerson Wagner (35764807800); Alves, Helena (35208145700); Raposo, Mário (23768404400)</v>
      </c>
      <c r="B1253">
        <v>2</v>
      </c>
      <c r="C1253" t="s">
        <v>2235</v>
      </c>
    </row>
    <row r="1254" spans="1:3" x14ac:dyDescent="0.45">
      <c r="A1254" t="str">
        <f t="shared" si="19"/>
        <v>335764807800; 35208145700; 23768404400</v>
      </c>
      <c r="B1254">
        <v>3</v>
      </c>
      <c r="C1254" t="s">
        <v>2236</v>
      </c>
    </row>
    <row r="1255" spans="1:3" x14ac:dyDescent="0.45">
      <c r="A1255" t="str">
        <f t="shared" si="19"/>
        <v>4A model for stakeholder classification and stakeholder relationships</v>
      </c>
      <c r="B1255">
        <v>4</v>
      </c>
      <c r="C1255" t="s">
        <v>2237</v>
      </c>
    </row>
    <row r="1256" spans="1:3" x14ac:dyDescent="0.45">
      <c r="A1256" t="str">
        <f t="shared" si="19"/>
        <v>5(2012) Management Decision, 50 (10), pp. 1861 - 1879, Cited 124 times.</v>
      </c>
      <c r="B1256">
        <v>5</v>
      </c>
      <c r="C1256" t="s">
        <v>2238</v>
      </c>
    </row>
    <row r="1257" spans="1:3" x14ac:dyDescent="0.45">
      <c r="A1257" t="str">
        <f t="shared" si="19"/>
        <v>6DOI: 10.1108/00251741211279648</v>
      </c>
      <c r="B1257">
        <v>6</v>
      </c>
      <c r="C1257" t="s">
        <v>2239</v>
      </c>
    </row>
    <row r="1258" spans="1:3" x14ac:dyDescent="0.45">
      <c r="A1258" t="str">
        <f t="shared" si="19"/>
        <v>7https://www.scopus.com/inward/record.uri?eid=2-s2.0-84869034391&amp;doi=10.1108%2f00251741211279648&amp;partnerID=40&amp;md5=e3e383e0d7d8472e9cf8fcf0a30c369c</v>
      </c>
      <c r="B1258">
        <v>7</v>
      </c>
      <c r="C1258" t="s">
        <v>2240</v>
      </c>
    </row>
    <row r="1259" spans="1:3" x14ac:dyDescent="0.45">
      <c r="A1259" t="str">
        <f t="shared" si="19"/>
        <v>8</v>
      </c>
      <c r="B1259">
        <v>8</v>
      </c>
    </row>
    <row r="1260" spans="1:3" x14ac:dyDescent="0.45">
      <c r="A1260" t="str">
        <f t="shared" si="19"/>
        <v>9ABSTRACT: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B1260">
        <v>9</v>
      </c>
      <c r="C1260" t="s">
        <v>2241</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1Ndou V., Secundo G., Schiuma G., Passiante G.</v>
      </c>
      <c r="B1265">
        <v>1</v>
      </c>
      <c r="C1265" t="s">
        <v>2577</v>
      </c>
    </row>
    <row r="1266" spans="1:3" x14ac:dyDescent="0.45">
      <c r="A1266" t="str">
        <f t="shared" si="19"/>
        <v>2AUTHOR FULL NAMES: Ndou, Valentina (28267881300); Secundo, Giustina (8246738300); Schiuma, Giovanni (24081137800); Passiante, Giuseppina (57203666961)</v>
      </c>
      <c r="B1266">
        <v>2</v>
      </c>
      <c r="C1266" t="s">
        <v>2578</v>
      </c>
    </row>
    <row r="1267" spans="1:3" x14ac:dyDescent="0.45">
      <c r="A1267" t="str">
        <f t="shared" si="19"/>
        <v>328267881300; 8246738300; 24081137800; 57203666961</v>
      </c>
      <c r="B1267">
        <v>3</v>
      </c>
      <c r="C1267" t="s">
        <v>2579</v>
      </c>
    </row>
    <row r="1268" spans="1:3" x14ac:dyDescent="0.45">
      <c r="A1268" t="str">
        <f t="shared" si="19"/>
        <v>4Insights for shaping Entrepreneurship Education: Evidence from the European Entrepreneurship centers</v>
      </c>
      <c r="B1268">
        <v>4</v>
      </c>
      <c r="C1268" t="s">
        <v>2580</v>
      </c>
    </row>
    <row r="1269" spans="1:3" x14ac:dyDescent="0.45">
      <c r="A1269" t="str">
        <f t="shared" si="19"/>
        <v>5(2018) Sustainability (Switzerland), 10 (11), art. no. 4323, Cited 46 times.</v>
      </c>
      <c r="B1269">
        <v>5</v>
      </c>
      <c r="C1269" t="s">
        <v>2581</v>
      </c>
    </row>
    <row r="1270" spans="1:3" x14ac:dyDescent="0.45">
      <c r="A1270" t="str">
        <f t="shared" si="19"/>
        <v>6DOI: 10.3390/su10114323</v>
      </c>
      <c r="B1270">
        <v>6</v>
      </c>
      <c r="C1270" t="s">
        <v>2582</v>
      </c>
    </row>
    <row r="1271" spans="1:3" x14ac:dyDescent="0.45">
      <c r="A1271" t="str">
        <f t="shared" si="19"/>
        <v>7https://www.scopus.com/inward/record.uri?eid=2-s2.0-85056752974&amp;doi=10.3390%2fsu10114323&amp;partnerID=40&amp;md5=10a1440da606333697230b3067fc7012</v>
      </c>
      <c r="B1271">
        <v>7</v>
      </c>
      <c r="C1271" t="s">
        <v>2583</v>
      </c>
    </row>
    <row r="1272" spans="1:3" x14ac:dyDescent="0.45">
      <c r="A1272" t="str">
        <f t="shared" si="19"/>
        <v>8</v>
      </c>
      <c r="B1272">
        <v>8</v>
      </c>
    </row>
    <row r="1273" spans="1:3" x14ac:dyDescent="0.45">
      <c r="A1273" t="str">
        <f t="shared" si="19"/>
        <v>9ABSTRACT: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B1273">
        <v>9</v>
      </c>
      <c r="C1273" t="s">
        <v>2584</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1Hentschel K., Jacob D., Singer J., Chalmers M.</v>
      </c>
      <c r="B1278">
        <v>1</v>
      </c>
      <c r="C1278" t="s">
        <v>2585</v>
      </c>
    </row>
    <row r="1279" spans="1:3" x14ac:dyDescent="0.45">
      <c r="A1279" t="str">
        <f t="shared" si="19"/>
        <v>2AUTHOR FULL NAMES: Hentschel, Kristian (57205485153); Jacob, Dejice (57191622576); Singer, Jeremy (14827373300); Chalmers, Matthew (7005801989)</v>
      </c>
      <c r="B1279">
        <v>2</v>
      </c>
      <c r="C1279" t="s">
        <v>2586</v>
      </c>
    </row>
    <row r="1280" spans="1:3" x14ac:dyDescent="0.45">
      <c r="A1280" t="str">
        <f t="shared" si="19"/>
        <v>357205485153; 57191622576; 14827373300; 7005801989</v>
      </c>
      <c r="B1280">
        <v>3</v>
      </c>
      <c r="C1280" t="s">
        <v>2587</v>
      </c>
    </row>
    <row r="1281" spans="1:3" x14ac:dyDescent="0.45">
      <c r="A1281" t="str">
        <f t="shared" si="19"/>
        <v>4Supersensors: Raspberry Pi devices for smart campus infrastructure</v>
      </c>
      <c r="B1281">
        <v>4</v>
      </c>
      <c r="C1281" t="s">
        <v>2588</v>
      </c>
    </row>
    <row r="1282" spans="1:3" x14ac:dyDescent="0.45">
      <c r="A1282" t="str">
        <f t="shared" si="19"/>
        <v>5(2016) Proceedings - 2016 IEEE 4th International Conference on Future Internet of Things and Cloud, FiCloud 2016, art. no. 7575844, pp. 58 - 62, Cited 41 times.</v>
      </c>
      <c r="B1282">
        <v>5</v>
      </c>
      <c r="C1282" t="s">
        <v>2589</v>
      </c>
    </row>
    <row r="1283" spans="1:3" x14ac:dyDescent="0.45">
      <c r="A1283" t="str">
        <f t="shared" si="19"/>
        <v>6DOI: 10.1109/FiCloud.2016.16</v>
      </c>
      <c r="B1283">
        <v>6</v>
      </c>
      <c r="C1283" t="s">
        <v>2590</v>
      </c>
    </row>
    <row r="1284" spans="1:3" x14ac:dyDescent="0.45">
      <c r="A1284" t="str">
        <f t="shared" si="19"/>
        <v>7https://www.scopus.com/inward/record.uri?eid=2-s2.0-84992146145&amp;doi=10.1109%2fFiCloud.2016.16&amp;partnerID=40&amp;md5=f399c1d7f533b7a9aa52421d27cb30dd</v>
      </c>
      <c r="B1284">
        <v>7</v>
      </c>
      <c r="C1284" t="s">
        <v>2591</v>
      </c>
    </row>
    <row r="1285" spans="1:3" x14ac:dyDescent="0.45">
      <c r="A1285" t="str">
        <f t="shared" ref="A1285:A1348" si="20">B1285&amp;C1285</f>
        <v>8</v>
      </c>
      <c r="B1285">
        <v>8</v>
      </c>
    </row>
    <row r="1286" spans="1:3" x14ac:dyDescent="0.45">
      <c r="A1286" t="str">
        <f t="shared" si="20"/>
        <v>9ABSTRACT: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v>
      </c>
      <c r="B1286">
        <v>9</v>
      </c>
      <c r="C1286" t="s">
        <v>2592</v>
      </c>
    </row>
    <row r="1287" spans="1:3" x14ac:dyDescent="0.45">
      <c r="A1287" t="str">
        <f t="shared" si="20"/>
        <v>10LANGUAGE OF ORIGINAL DOCUMENT: English</v>
      </c>
      <c r="B1287">
        <v>10</v>
      </c>
      <c r="C1287" t="s">
        <v>10</v>
      </c>
    </row>
    <row r="1288" spans="1:3" x14ac:dyDescent="0.45">
      <c r="A1288" t="str">
        <f t="shared" si="20"/>
        <v>11DOCUMENT TYPE: Conference paper</v>
      </c>
      <c r="B1288">
        <v>11</v>
      </c>
      <c r="C1288" t="s">
        <v>207</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1Halonen J.S.</v>
      </c>
      <c r="B1291">
        <v>1</v>
      </c>
      <c r="C1291" t="s">
        <v>756</v>
      </c>
    </row>
    <row r="1292" spans="1:3" x14ac:dyDescent="0.45">
      <c r="A1292" t="str">
        <f t="shared" si="20"/>
        <v>2AUTHOR FULL NAMES: Halonen, Jane S. (7004248190)</v>
      </c>
      <c r="B1292">
        <v>2</v>
      </c>
      <c r="C1292" t="s">
        <v>757</v>
      </c>
    </row>
    <row r="1293" spans="1:3" x14ac:dyDescent="0.45">
      <c r="A1293" t="str">
        <f t="shared" si="20"/>
        <v>37004248190</v>
      </c>
      <c r="B1293">
        <v>3</v>
      </c>
      <c r="C1293">
        <v>7004248190</v>
      </c>
    </row>
    <row r="1294" spans="1:3" x14ac:dyDescent="0.45">
      <c r="A1294" t="str">
        <f t="shared" si="20"/>
        <v>4Demystifying Critical Thinking</v>
      </c>
      <c r="B1294">
        <v>4</v>
      </c>
      <c r="C1294" t="s">
        <v>758</v>
      </c>
    </row>
    <row r="1295" spans="1:3" x14ac:dyDescent="0.45">
      <c r="A1295" t="str">
        <f t="shared" si="20"/>
        <v>5(1995) Teaching of Psychology, 22 (1), pp. 75 - 81, Cited 92 times.</v>
      </c>
      <c r="B1295">
        <v>5</v>
      </c>
      <c r="C1295" t="s">
        <v>759</v>
      </c>
    </row>
    <row r="1296" spans="1:3" x14ac:dyDescent="0.45">
      <c r="A1296" t="str">
        <f t="shared" si="20"/>
        <v>6DOI: 10.1207/s15328023top2201_23</v>
      </c>
      <c r="B1296">
        <v>6</v>
      </c>
      <c r="C1296" t="s">
        <v>760</v>
      </c>
    </row>
    <row r="1297" spans="1:3" x14ac:dyDescent="0.45">
      <c r="A1297" t="str">
        <f t="shared" si="20"/>
        <v>7https://www.scopus.com/inward/record.uri?eid=2-s2.0-84965400205&amp;doi=10.1207%2fs15328023top2201_23&amp;partnerID=40&amp;md5=5274e53a2c53b9c8290dad2ab6a64299</v>
      </c>
      <c r="B1297">
        <v>7</v>
      </c>
      <c r="C1297" t="s">
        <v>761</v>
      </c>
    </row>
    <row r="1298" spans="1:3" x14ac:dyDescent="0.45">
      <c r="A1298" t="str">
        <f t="shared" si="20"/>
        <v>8</v>
      </c>
      <c r="B1298">
        <v>8</v>
      </c>
    </row>
    <row r="1299" spans="1:3" x14ac:dyDescent="0.45">
      <c r="A1299"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99">
        <v>9</v>
      </c>
      <c r="C1299" t="s">
        <v>762</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1Baker C.K., Saclarides E.S., Harbour K.E., Hjalmarson M.A., Livers S.D., Edwards K.C.</v>
      </c>
      <c r="B1304">
        <v>1</v>
      </c>
      <c r="C1304" t="s">
        <v>2593</v>
      </c>
    </row>
    <row r="1305" spans="1:3" x14ac:dyDescent="0.45">
      <c r="A1305" t="str">
        <f t="shared" si="20"/>
        <v>2AUTHOR FULL NAMES: Baker, Courtney K. (57203454589); Saclarides, Evthokia Stephanie (57200451142); Harbour, Kristin E. (56611947100); Hjalmarson, Margret A. (18436848200); Livers, Stefanie D. (57196031194); Edwards, Katherine Comey (57377603300)</v>
      </c>
      <c r="B1305">
        <v>2</v>
      </c>
      <c r="C1305" t="s">
        <v>2594</v>
      </c>
    </row>
    <row r="1306" spans="1:3" x14ac:dyDescent="0.45">
      <c r="A1306" t="str">
        <f t="shared" si="20"/>
        <v>357203454589; 57200451142; 56611947100; 18436848200; 57196031194; 57377603300</v>
      </c>
      <c r="B1306">
        <v>3</v>
      </c>
      <c r="C1306" t="s">
        <v>2595</v>
      </c>
    </row>
    <row r="1307" spans="1:3" x14ac:dyDescent="0.45">
      <c r="A1307" t="str">
        <f t="shared" si="20"/>
        <v>4Trends in mathematics specialist literature: Analyzing research spanning four decades</v>
      </c>
      <c r="B1307">
        <v>4</v>
      </c>
      <c r="C1307" t="s">
        <v>2596</v>
      </c>
    </row>
    <row r="1308" spans="1:3" x14ac:dyDescent="0.45">
      <c r="A1308" t="str">
        <f t="shared" si="20"/>
        <v>5(2022) School Science and Mathematics, 122 (1), pp. 24 - 35, Cited 7 times.</v>
      </c>
      <c r="B1308">
        <v>5</v>
      </c>
      <c r="C1308" t="s">
        <v>2597</v>
      </c>
    </row>
    <row r="1309" spans="1:3" x14ac:dyDescent="0.45">
      <c r="A1309" t="str">
        <f t="shared" si="20"/>
        <v>6DOI: 10.1111/ssm.12507</v>
      </c>
      <c r="B1309">
        <v>6</v>
      </c>
      <c r="C1309" t="s">
        <v>2598</v>
      </c>
    </row>
    <row r="1310" spans="1:3" x14ac:dyDescent="0.45">
      <c r="A1310" t="str">
        <f t="shared" si="20"/>
        <v>7https://www.scopus.com/inward/record.uri?eid=2-s2.0-85121450370&amp;doi=10.1111%2fssm.12507&amp;partnerID=40&amp;md5=d0a9237ba321427b8326108398f56fbf</v>
      </c>
      <c r="B1310">
        <v>7</v>
      </c>
      <c r="C1310" t="s">
        <v>2599</v>
      </c>
    </row>
    <row r="1311" spans="1:3" x14ac:dyDescent="0.45">
      <c r="A1311" t="str">
        <f t="shared" si="20"/>
        <v>8</v>
      </c>
      <c r="B1311">
        <v>8</v>
      </c>
    </row>
    <row r="1312" spans="1:3" x14ac:dyDescent="0.45">
      <c r="A1312" t="str">
        <f t="shared" si="20"/>
        <v>9ABSTRACT: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B1312">
        <v>9</v>
      </c>
      <c r="C1312" t="s">
        <v>2600</v>
      </c>
    </row>
    <row r="1313" spans="1:3" x14ac:dyDescent="0.45">
      <c r="A1313" t="str">
        <f t="shared" si="20"/>
        <v>10LANGUAGE OF ORIGINAL DOCUMENT: English</v>
      </c>
      <c r="B1313">
        <v>10</v>
      </c>
      <c r="C1313" t="s">
        <v>10</v>
      </c>
    </row>
    <row r="1314" spans="1:3" x14ac:dyDescent="0.45">
      <c r="A1314" t="str">
        <f t="shared" si="20"/>
        <v>11DOCUMENT TYPE: Article</v>
      </c>
      <c r="B1314">
        <v>11</v>
      </c>
      <c r="C1314" t="s">
        <v>11</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1Mosey S., Westhead P., Lockett A.</v>
      </c>
      <c r="B1317">
        <v>1</v>
      </c>
      <c r="C1317" t="s">
        <v>2601</v>
      </c>
    </row>
    <row r="1318" spans="1:3" x14ac:dyDescent="0.45">
      <c r="A1318" t="str">
        <f t="shared" si="20"/>
        <v>2AUTHOR FULL NAMES: Mosey, Simon (12647712100); Westhead, Paul (6701864917); Lockett, Andy (7004487875)</v>
      </c>
      <c r="B1318">
        <v>2</v>
      </c>
      <c r="C1318" t="s">
        <v>2602</v>
      </c>
    </row>
    <row r="1319" spans="1:3" x14ac:dyDescent="0.45">
      <c r="A1319" t="str">
        <f t="shared" si="20"/>
        <v>312647712100; 6701864917; 7004487875</v>
      </c>
      <c r="B1319">
        <v>3</v>
      </c>
      <c r="C1319" t="s">
        <v>2603</v>
      </c>
    </row>
    <row r="1320" spans="1:3" x14ac:dyDescent="0.45">
      <c r="A1320" t="str">
        <f t="shared" si="20"/>
        <v>4University technology transfer: Network bridge promotion by the Medici Fellowship Scheme</v>
      </c>
      <c r="B1320">
        <v>4</v>
      </c>
      <c r="C1320" t="s">
        <v>2604</v>
      </c>
    </row>
    <row r="1321" spans="1:3" x14ac:dyDescent="0.45">
      <c r="A1321" t="str">
        <f t="shared" si="20"/>
        <v>5(2007) Journal of Small Business and Enterprise Development, 14 (3), pp. 360 - 384, Cited 12 times.</v>
      </c>
      <c r="B1321">
        <v>5</v>
      </c>
      <c r="C1321" t="s">
        <v>2605</v>
      </c>
    </row>
    <row r="1322" spans="1:3" x14ac:dyDescent="0.45">
      <c r="A1322" t="str">
        <f t="shared" si="20"/>
        <v>6DOI: 10.1108/14626000710773493</v>
      </c>
      <c r="B1322">
        <v>6</v>
      </c>
      <c r="C1322" t="s">
        <v>2606</v>
      </c>
    </row>
    <row r="1323" spans="1:3" x14ac:dyDescent="0.45">
      <c r="A1323" t="str">
        <f t="shared" si="20"/>
        <v>7https://www.scopus.com/inward/record.uri?eid=2-s2.0-34547906452&amp;doi=10.1108%2f14626000710773493&amp;partnerID=40&amp;md5=565b99a01109edf3fe936e33db97c6f2</v>
      </c>
      <c r="B1323">
        <v>7</v>
      </c>
      <c r="C1323" t="s">
        <v>2607</v>
      </c>
    </row>
    <row r="1324" spans="1:3" x14ac:dyDescent="0.45">
      <c r="A1324" t="str">
        <f t="shared" si="20"/>
        <v>8</v>
      </c>
      <c r="B1324">
        <v>8</v>
      </c>
    </row>
    <row r="1325" spans="1:3" x14ac:dyDescent="0.45">
      <c r="A1325" t="str">
        <f t="shared" si="20"/>
        <v>9ABSTRACT: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B1325">
        <v>9</v>
      </c>
      <c r="C1325" t="s">
        <v>2608</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1Chesser S.A., Porter M.M., Barclay R., King A.C., Menec V.H., Ripat J., Sibley K.M., Sylvestre G.M., Webber S.C.</v>
      </c>
      <c r="B1330">
        <v>1</v>
      </c>
      <c r="C1330" t="s">
        <v>2609</v>
      </c>
    </row>
    <row r="1331" spans="1:3" x14ac:dyDescent="0.45">
      <c r="A1331" t="str">
        <f t="shared" si="20"/>
        <v>2AUTHOR FULL NAMES: Chesser, Stephanie A (57220327911); Porter, Michelle M (7201468149); Barclay, Ruth (8256239200); King, Abby C (57217000306); Menec, Verena H (6701571070); Ripat, Jacquie (6507319050); Sibley, Kathryn M (14047543700); Sylvestre, Gina M (6602001153); Webber, Sandra C (7103280591)</v>
      </c>
      <c r="B1331">
        <v>2</v>
      </c>
      <c r="C1331" t="s">
        <v>2610</v>
      </c>
    </row>
    <row r="1332" spans="1:3" x14ac:dyDescent="0.45">
      <c r="A1332" t="str">
        <f t="shared" si="20"/>
        <v>357220327911; 7201468149; 8256239200; 57217000306; 6701571070; 6507319050; 14047543700; 6602001153; 7103280591</v>
      </c>
      <c r="B1332">
        <v>3</v>
      </c>
      <c r="C1332" t="s">
        <v>2611</v>
      </c>
    </row>
    <row r="1333" spans="1:3" x14ac:dyDescent="0.45">
      <c r="A1333" t="str">
        <f t="shared" si="20"/>
        <v>4Exploring University Age-Friendliness Using Collaborative Citizen Science</v>
      </c>
      <c r="B1333">
        <v>4</v>
      </c>
      <c r="C1333" t="s">
        <v>2612</v>
      </c>
    </row>
    <row r="1334" spans="1:3" x14ac:dyDescent="0.45">
      <c r="A1334" t="str">
        <f t="shared" si="20"/>
        <v>5(2020) Gerontologist, 60 (8), pp. 1527 - 1537, Cited 6 times.</v>
      </c>
      <c r="B1334">
        <v>5</v>
      </c>
      <c r="C1334" t="s">
        <v>2613</v>
      </c>
    </row>
    <row r="1335" spans="1:3" x14ac:dyDescent="0.45">
      <c r="A1335" t="str">
        <f t="shared" si="20"/>
        <v>6DOI: 10.1093/geront/gnaa026</v>
      </c>
      <c r="B1335">
        <v>6</v>
      </c>
      <c r="C1335" t="s">
        <v>2614</v>
      </c>
    </row>
    <row r="1336" spans="1:3" x14ac:dyDescent="0.45">
      <c r="A1336" t="str">
        <f t="shared" si="20"/>
        <v>7https://www.scopus.com/inward/record.uri?eid=2-s2.0-85096815711&amp;doi=10.1093%2fgeront%2fgnaa026&amp;partnerID=40&amp;md5=2aa0df48014eabc5dedc479cf0d9eef4</v>
      </c>
      <c r="B1336">
        <v>7</v>
      </c>
      <c r="C1336" t="s">
        <v>2615</v>
      </c>
    </row>
    <row r="1337" spans="1:3" x14ac:dyDescent="0.45">
      <c r="A1337" t="str">
        <f t="shared" si="20"/>
        <v>8</v>
      </c>
      <c r="B1337">
        <v>8</v>
      </c>
    </row>
    <row r="1338" spans="1:3" x14ac:dyDescent="0.45">
      <c r="A1338" t="str">
        <f t="shared" si="20"/>
        <v>9ABSTRACT: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v>
      </c>
      <c r="B1338">
        <v>9</v>
      </c>
      <c r="C1338" t="s">
        <v>2616</v>
      </c>
    </row>
    <row r="1339" spans="1:3" x14ac:dyDescent="0.45">
      <c r="A1339" t="str">
        <f t="shared" si="20"/>
        <v>10LANGUAGE OF ORIGINAL DOCUMENT: English</v>
      </c>
      <c r="B1339">
        <v>10</v>
      </c>
      <c r="C1339" t="s">
        <v>10</v>
      </c>
    </row>
    <row r="1340" spans="1:3" x14ac:dyDescent="0.45">
      <c r="A1340" t="str">
        <f t="shared" si="20"/>
        <v>11DOCUMENT TYPE: Article</v>
      </c>
      <c r="B1340">
        <v>11</v>
      </c>
      <c r="C1340" t="s">
        <v>11</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1Córcoles Y.R.</v>
      </c>
      <c r="B1343">
        <v>1</v>
      </c>
      <c r="C1343" t="s">
        <v>2617</v>
      </c>
    </row>
    <row r="1344" spans="1:3" x14ac:dyDescent="0.45">
      <c r="A1344" t="str">
        <f t="shared" si="20"/>
        <v>2AUTHOR FULL NAMES: Córcoles, Yolanda Ramírez (22952077100)</v>
      </c>
      <c r="B1344">
        <v>2</v>
      </c>
      <c r="C1344" t="s">
        <v>2618</v>
      </c>
    </row>
    <row r="1345" spans="1:3" x14ac:dyDescent="0.45">
      <c r="A1345" t="str">
        <f t="shared" si="20"/>
        <v>322952077100</v>
      </c>
      <c r="B1345">
        <v>3</v>
      </c>
      <c r="C1345">
        <v>22952077100</v>
      </c>
    </row>
    <row r="1346" spans="1:3" x14ac:dyDescent="0.45">
      <c r="A1346" t="str">
        <f t="shared" si="20"/>
        <v>4Importance of intellectual capital disclosure in Spanish universities</v>
      </c>
      <c r="B1346">
        <v>4</v>
      </c>
      <c r="C1346" t="s">
        <v>2619</v>
      </c>
    </row>
    <row r="1347" spans="1:3" x14ac:dyDescent="0.45">
      <c r="A1347" t="str">
        <f t="shared" si="20"/>
        <v>5(2013) Intangible Capital, 9 (3), pp. 931 - 944, Cited 9 times.</v>
      </c>
      <c r="B1347">
        <v>5</v>
      </c>
      <c r="C1347" t="s">
        <v>2620</v>
      </c>
    </row>
    <row r="1348" spans="1:3" x14ac:dyDescent="0.45">
      <c r="A1348" t="str">
        <f t="shared" si="20"/>
        <v>6DOI: 10.3926/ic.348</v>
      </c>
      <c r="B1348">
        <v>6</v>
      </c>
      <c r="C1348" t="s">
        <v>2621</v>
      </c>
    </row>
    <row r="1349" spans="1:3" x14ac:dyDescent="0.45">
      <c r="A1349" t="str">
        <f t="shared" ref="A1349:A1412" si="21">B1349&amp;C1349</f>
        <v>7https://www.scopus.com/inward/record.uri?eid=2-s2.0-84888101365&amp;doi=10.3926%2fic.348&amp;partnerID=40&amp;md5=dd83c2cf033f43ed5c6c9e8a46b87bdc</v>
      </c>
      <c r="B1349">
        <v>7</v>
      </c>
      <c r="C1349" t="s">
        <v>2622</v>
      </c>
    </row>
    <row r="1350" spans="1:3" x14ac:dyDescent="0.45">
      <c r="A1350" t="str">
        <f t="shared" si="21"/>
        <v>8</v>
      </c>
      <c r="B1350">
        <v>8</v>
      </c>
    </row>
    <row r="1351" spans="1:3" x14ac:dyDescent="0.45">
      <c r="A1351" t="str">
        <f t="shared" si="21"/>
        <v>9ABSTRACT: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B1351">
        <v>9</v>
      </c>
      <c r="C1351" t="s">
        <v>2623</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1Martin A.</v>
      </c>
      <c r="B1356">
        <v>1</v>
      </c>
      <c r="C1356" t="s">
        <v>2624</v>
      </c>
    </row>
    <row r="1357" spans="1:3" x14ac:dyDescent="0.45">
      <c r="A1357" t="str">
        <f t="shared" si="21"/>
        <v>2AUTHOR FULL NAMES: Martin, Angela (55708414600)</v>
      </c>
      <c r="B1357">
        <v>2</v>
      </c>
      <c r="C1357" t="s">
        <v>2625</v>
      </c>
    </row>
    <row r="1358" spans="1:3" x14ac:dyDescent="0.45">
      <c r="A1358" t="str">
        <f t="shared" si="21"/>
        <v>355708414600</v>
      </c>
      <c r="B1358">
        <v>3</v>
      </c>
      <c r="C1358">
        <v>55708414600</v>
      </c>
    </row>
    <row r="1359" spans="1:3" x14ac:dyDescent="0.45">
      <c r="A1359" t="str">
        <f t="shared" si="21"/>
        <v>4Service climate and employee well being in higher education</v>
      </c>
      <c r="B1359">
        <v>4</v>
      </c>
      <c r="C1359" t="s">
        <v>2626</v>
      </c>
    </row>
    <row r="1360" spans="1:3" x14ac:dyDescent="0.45">
      <c r="A1360" t="str">
        <f t="shared" si="21"/>
        <v>5(2008) Journal of Management and Organization, 14 (2), pp. 155 - 167, Cited 12 times.</v>
      </c>
      <c r="B1360">
        <v>5</v>
      </c>
      <c r="C1360" t="s">
        <v>2627</v>
      </c>
    </row>
    <row r="1361" spans="1:3" x14ac:dyDescent="0.45">
      <c r="A1361" t="str">
        <f t="shared" si="21"/>
        <v>6DOI: 10.5172/jmo.837.14.2.155</v>
      </c>
      <c r="B1361">
        <v>6</v>
      </c>
      <c r="C1361" t="s">
        <v>2628</v>
      </c>
    </row>
    <row r="1362" spans="1:3" x14ac:dyDescent="0.45">
      <c r="A1362" t="str">
        <f t="shared" si="21"/>
        <v>7https://www.scopus.com/inward/record.uri?eid=2-s2.0-50249139616&amp;doi=10.5172%2fjmo.837.14.2.155&amp;partnerID=40&amp;md5=c0eb3d3c3b40bd2690135403b6756f3c</v>
      </c>
      <c r="B1362">
        <v>7</v>
      </c>
      <c r="C1362" t="s">
        <v>2629</v>
      </c>
    </row>
    <row r="1363" spans="1:3" x14ac:dyDescent="0.45">
      <c r="A1363" t="str">
        <f t="shared" si="21"/>
        <v>8</v>
      </c>
      <c r="B1363">
        <v>8</v>
      </c>
    </row>
    <row r="1364" spans="1:3" x14ac:dyDescent="0.45">
      <c r="A1364" t="str">
        <f t="shared" si="21"/>
        <v>9ABSTRACT: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B1364">
        <v>9</v>
      </c>
      <c r="C1364" t="s">
        <v>2630</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1Choi S.</v>
      </c>
      <c r="B1369">
        <v>1</v>
      </c>
      <c r="C1369" t="s">
        <v>21</v>
      </c>
    </row>
    <row r="1370" spans="1:3" x14ac:dyDescent="0.45">
      <c r="A1370" t="str">
        <f t="shared" si="21"/>
        <v>2AUTHOR FULL NAMES: Choi, Seungchan (57207917552)</v>
      </c>
      <c r="B1370">
        <v>2</v>
      </c>
      <c r="C1370" t="s">
        <v>22</v>
      </c>
    </row>
    <row r="1371" spans="1:3" x14ac:dyDescent="0.45">
      <c r="A1371" t="str">
        <f t="shared" si="21"/>
        <v>357207917552</v>
      </c>
      <c r="B1371">
        <v>3</v>
      </c>
      <c r="C1371">
        <v>57207917552</v>
      </c>
    </row>
    <row r="1372" spans="1:3" x14ac:dyDescent="0.45">
      <c r="A1372" t="str">
        <f t="shared" si="21"/>
        <v>4Identifying indicators of university autonomy according to stakeholders’ interests</v>
      </c>
      <c r="B1372">
        <v>4</v>
      </c>
      <c r="C1372" t="s">
        <v>23</v>
      </c>
    </row>
    <row r="1373" spans="1:3" x14ac:dyDescent="0.45">
      <c r="A1373" t="str">
        <f t="shared" si="21"/>
        <v>5(2019) Tertiary Education and Management, 25 (1), pp. 17 - 29, Cited 12 times.</v>
      </c>
      <c r="B1373">
        <v>5</v>
      </c>
      <c r="C1373" t="s">
        <v>24</v>
      </c>
    </row>
    <row r="1374" spans="1:3" x14ac:dyDescent="0.45">
      <c r="A1374" t="str">
        <f t="shared" si="21"/>
        <v>6DOI: 10.1007/s11233-018-09011-y</v>
      </c>
      <c r="B1374">
        <v>6</v>
      </c>
      <c r="C1374" t="s">
        <v>25</v>
      </c>
    </row>
    <row r="1375" spans="1:3" x14ac:dyDescent="0.45">
      <c r="A1375" t="str">
        <f t="shared" si="21"/>
        <v>7https://www.scopus.com/inward/record.uri?eid=2-s2.0-85063194459&amp;doi=10.1007%2fs11233-018-09011-y&amp;partnerID=40&amp;md5=229ab2f3c6add71ae5c5674c35f8d42e</v>
      </c>
      <c r="B1375">
        <v>7</v>
      </c>
      <c r="C1375" t="s">
        <v>26</v>
      </c>
    </row>
    <row r="1376" spans="1:3" x14ac:dyDescent="0.45">
      <c r="A1376" t="str">
        <f t="shared" si="21"/>
        <v>8</v>
      </c>
      <c r="B1376">
        <v>8</v>
      </c>
    </row>
    <row r="1377" spans="1:3" x14ac:dyDescent="0.45">
      <c r="A1377" t="str">
        <f t="shared" si="21"/>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1377">
        <v>9</v>
      </c>
      <c r="C1377" t="s">
        <v>27</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1Jordaan M., Mennega N.</v>
      </c>
      <c r="B1382">
        <v>1</v>
      </c>
      <c r="C1382" t="s">
        <v>2631</v>
      </c>
    </row>
    <row r="1383" spans="1:3" x14ac:dyDescent="0.45">
      <c r="A1383" t="str">
        <f t="shared" si="21"/>
        <v>2AUTHOR FULL NAMES: Jordaan, Martina (55317201400); Mennega, Nita (57204755959)</v>
      </c>
      <c r="B1383">
        <v>2</v>
      </c>
      <c r="C1383" t="s">
        <v>2632</v>
      </c>
    </row>
    <row r="1384" spans="1:3" x14ac:dyDescent="0.45">
      <c r="A1384" t="str">
        <f t="shared" si="21"/>
        <v>355317201400; 57204755959</v>
      </c>
      <c r="B1384">
        <v>3</v>
      </c>
      <c r="C1384" t="s">
        <v>2633</v>
      </c>
    </row>
    <row r="1385" spans="1:3" x14ac:dyDescent="0.45">
      <c r="A1385" t="str">
        <f t="shared" si="21"/>
        <v>4Community partners' experiences of higher education service-learning in a community engagement module</v>
      </c>
      <c r="B1385">
        <v>4</v>
      </c>
      <c r="C1385" t="s">
        <v>2634</v>
      </c>
    </row>
    <row r="1386" spans="1:3" x14ac:dyDescent="0.45">
      <c r="A1386" t="str">
        <f t="shared" si="21"/>
        <v>5(2022) Journal of Applied Research in Higher Education, 14 (1), pp. 394 - 408, Cited 10 times.</v>
      </c>
      <c r="B1386">
        <v>5</v>
      </c>
      <c r="C1386" t="s">
        <v>2635</v>
      </c>
    </row>
    <row r="1387" spans="1:3" x14ac:dyDescent="0.45">
      <c r="A1387" t="str">
        <f t="shared" si="21"/>
        <v>6DOI: 10.1108/JARHE-09-2020-0327</v>
      </c>
      <c r="B1387">
        <v>6</v>
      </c>
      <c r="C1387" t="s">
        <v>2636</v>
      </c>
    </row>
    <row r="1388" spans="1:3" x14ac:dyDescent="0.45">
      <c r="A1388" t="str">
        <f t="shared" si="21"/>
        <v>7https://www.scopus.com/inward/record.uri?eid=2-s2.0-85102199317&amp;doi=10.1108%2fJARHE-09-2020-0327&amp;partnerID=40&amp;md5=6a32936daba244d4a1755641d73600c0</v>
      </c>
      <c r="B1388">
        <v>7</v>
      </c>
      <c r="C1388" t="s">
        <v>2637</v>
      </c>
    </row>
    <row r="1389" spans="1:3" x14ac:dyDescent="0.45">
      <c r="A1389" t="str">
        <f t="shared" si="21"/>
        <v>8</v>
      </c>
      <c r="B1389">
        <v>8</v>
      </c>
    </row>
    <row r="1390" spans="1:3" x14ac:dyDescent="0.45">
      <c r="A1390" t="str">
        <f t="shared" si="21"/>
        <v>9ABSTRACT: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B1390">
        <v>9</v>
      </c>
      <c r="C1390" t="s">
        <v>2638</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1Gozali A.A., Fujimura S.</v>
      </c>
      <c r="B1395">
        <v>1</v>
      </c>
      <c r="C1395" t="s">
        <v>2639</v>
      </c>
    </row>
    <row r="1396" spans="1:3" x14ac:dyDescent="0.45">
      <c r="A1396" t="str">
        <f t="shared" si="21"/>
        <v>2AUTHOR FULL NAMES: Gozali, Alfian Akbar (56725735500); Fujimura, Shigeru (35114765300)</v>
      </c>
      <c r="B1396">
        <v>2</v>
      </c>
      <c r="C1396" t="s">
        <v>2640</v>
      </c>
    </row>
    <row r="1397" spans="1:3" x14ac:dyDescent="0.45">
      <c r="A1397" t="str">
        <f t="shared" si="21"/>
        <v>356725735500; 35114765300</v>
      </c>
      <c r="B1397">
        <v>3</v>
      </c>
      <c r="C1397" t="s">
        <v>2641</v>
      </c>
    </row>
    <row r="1398" spans="1:3" x14ac:dyDescent="0.45">
      <c r="A1398" t="str">
        <f t="shared" si="21"/>
        <v>4Reinforced island model genetic algorithm to solve university course timetabling</v>
      </c>
      <c r="B1398">
        <v>4</v>
      </c>
      <c r="C1398" t="s">
        <v>2642</v>
      </c>
    </row>
    <row r="1399" spans="1:3" x14ac:dyDescent="0.45">
      <c r="A1399" t="str">
        <f t="shared" si="21"/>
        <v>5(2018) Telkomnika (Telecommunication Computing Electronics and Control), 16 (6), pp. 2747 - 2755, Cited 6 times.</v>
      </c>
      <c r="B1399">
        <v>5</v>
      </c>
      <c r="C1399" t="s">
        <v>2643</v>
      </c>
    </row>
    <row r="1400" spans="1:3" x14ac:dyDescent="0.45">
      <c r="A1400" t="str">
        <f t="shared" si="21"/>
        <v>6DOI: 10.12928/TELKOMNIKA.v16i6.9691</v>
      </c>
      <c r="B1400">
        <v>6</v>
      </c>
      <c r="C1400" t="s">
        <v>2644</v>
      </c>
    </row>
    <row r="1401" spans="1:3" x14ac:dyDescent="0.45">
      <c r="A1401" t="str">
        <f t="shared" si="21"/>
        <v>7https://www.scopus.com/inward/record.uri?eid=2-s2.0-85064715363&amp;doi=10.12928%2fTELKOMNIKA.v16i6.9691&amp;partnerID=40&amp;md5=bd527347103686e7e0caca3e459cfd77</v>
      </c>
      <c r="B1401">
        <v>7</v>
      </c>
      <c r="C1401" t="s">
        <v>2645</v>
      </c>
    </row>
    <row r="1402" spans="1:3" x14ac:dyDescent="0.45">
      <c r="A1402" t="str">
        <f t="shared" si="21"/>
        <v>8</v>
      </c>
      <c r="B1402">
        <v>8</v>
      </c>
    </row>
    <row r="1403" spans="1:3" x14ac:dyDescent="0.45">
      <c r="A1403" t="str">
        <f t="shared" si="21"/>
        <v>9ABSTRACT: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v>
      </c>
      <c r="B1403">
        <v>9</v>
      </c>
      <c r="C1403" t="s">
        <v>2646</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1Wang C., Medaglia R., Jensen T.B.</v>
      </c>
      <c r="B1408">
        <v>1</v>
      </c>
      <c r="C1408" t="s">
        <v>2647</v>
      </c>
    </row>
    <row r="1409" spans="1:3" x14ac:dyDescent="0.45">
      <c r="A1409" t="str">
        <f t="shared" si="21"/>
        <v>2AUTHOR FULL NAMES: Wang, Cancan (57196394620); Medaglia, Rony (34571222900); Jensen, Tina Blegind (21233991400)</v>
      </c>
      <c r="B1409">
        <v>2</v>
      </c>
      <c r="C1409" t="s">
        <v>2648</v>
      </c>
    </row>
    <row r="1410" spans="1:3" x14ac:dyDescent="0.45">
      <c r="A1410" t="str">
        <f t="shared" si="21"/>
        <v>357196394620; 34571222900; 21233991400</v>
      </c>
      <c r="B1410">
        <v>3</v>
      </c>
      <c r="C1410" t="s">
        <v>2649</v>
      </c>
    </row>
    <row r="1411" spans="1:3" x14ac:dyDescent="0.45">
      <c r="A1411" t="str">
        <f t="shared" si="21"/>
        <v>4When Ambiguity Rules: The Emergence of Adaptive Governance from (In)Congruent Frames of Knowledge Sharing Technology</v>
      </c>
      <c r="B1411">
        <v>4</v>
      </c>
      <c r="C1411" t="s">
        <v>2650</v>
      </c>
    </row>
    <row r="1412" spans="1:3" x14ac:dyDescent="0.45">
      <c r="A1412" t="str">
        <f t="shared" si="21"/>
        <v>5(2021) Information Systems Frontiers, 23 (6), pp. 1573 - 1591, Cited 6 times.</v>
      </c>
      <c r="B1412">
        <v>5</v>
      </c>
      <c r="C1412" t="s">
        <v>2651</v>
      </c>
    </row>
    <row r="1413" spans="1:3" x14ac:dyDescent="0.45">
      <c r="A1413" t="str">
        <f t="shared" ref="A1413:A1476" si="22">B1413&amp;C1413</f>
        <v>6DOI: 10.1007/s10796-020-10050-3</v>
      </c>
      <c r="B1413">
        <v>6</v>
      </c>
      <c r="C1413" t="s">
        <v>2652</v>
      </c>
    </row>
    <row r="1414" spans="1:3" x14ac:dyDescent="0.45">
      <c r="A1414" t="str">
        <f t="shared" si="22"/>
        <v>7https://www.scopus.com/inward/record.uri?eid=2-s2.0-85089755954&amp;doi=10.1007%2fs10796-020-10050-3&amp;partnerID=40&amp;md5=5d174bfc28492442c9c5c2d96904cd9f</v>
      </c>
      <c r="B1414">
        <v>7</v>
      </c>
      <c r="C1414" t="s">
        <v>2653</v>
      </c>
    </row>
    <row r="1415" spans="1:3" x14ac:dyDescent="0.45">
      <c r="A1415" t="str">
        <f t="shared" si="22"/>
        <v>8</v>
      </c>
      <c r="B1415">
        <v>8</v>
      </c>
    </row>
    <row r="1416" spans="1:3" x14ac:dyDescent="0.45">
      <c r="A1416" t="str">
        <f t="shared" si="22"/>
        <v>9ABSTRACT: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v>
      </c>
      <c r="B1416">
        <v>9</v>
      </c>
      <c r="C1416" t="s">
        <v>2654</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1Molina-Luque F., Casado N., Stončikaitė I.</v>
      </c>
      <c r="B1421">
        <v>1</v>
      </c>
      <c r="C1421" t="s">
        <v>2655</v>
      </c>
    </row>
    <row r="1422" spans="1:3" x14ac:dyDescent="0.45">
      <c r="A1422" t="str">
        <f t="shared" si="22"/>
        <v>2AUTHOR FULL NAMES: Molina-Luque, Fidel (7006624098); Casado, Núria (55247269800); Stončikaitė, Ieva (57204439983)</v>
      </c>
      <c r="B1422">
        <v>2</v>
      </c>
      <c r="C1422" t="s">
        <v>2656</v>
      </c>
    </row>
    <row r="1423" spans="1:3" x14ac:dyDescent="0.45">
      <c r="A1423" t="str">
        <f t="shared" si="22"/>
        <v>37006624098; 55247269800; 57204439983</v>
      </c>
      <c r="B1423">
        <v>3</v>
      </c>
      <c r="C1423" t="s">
        <v>2657</v>
      </c>
    </row>
    <row r="1424" spans="1:3" x14ac:dyDescent="0.45">
      <c r="A1424" t="str">
        <f t="shared" si="22"/>
        <v>4University stakeholders, intergenerational relationships and lifelong learning: a European case study</v>
      </c>
      <c r="B1424">
        <v>4</v>
      </c>
      <c r="C1424" t="s">
        <v>2658</v>
      </c>
    </row>
    <row r="1425" spans="1:3" x14ac:dyDescent="0.45">
      <c r="A1425" t="str">
        <f t="shared" si="22"/>
        <v>5(2018) Educational Gerontology, 44 (12), pp. 744 - 752, Cited 10 times.</v>
      </c>
      <c r="B1425">
        <v>5</v>
      </c>
      <c r="C1425" t="s">
        <v>2659</v>
      </c>
    </row>
    <row r="1426" spans="1:3" x14ac:dyDescent="0.45">
      <c r="A1426" t="str">
        <f t="shared" si="22"/>
        <v>6DOI: 10.1080/03601277.2018.1555366</v>
      </c>
      <c r="B1426">
        <v>6</v>
      </c>
      <c r="C1426" t="s">
        <v>2660</v>
      </c>
    </row>
    <row r="1427" spans="1:3" x14ac:dyDescent="0.45">
      <c r="A1427" t="str">
        <f t="shared" si="22"/>
        <v>7https://www.scopus.com/inward/record.uri?eid=2-s2.0-85058223796&amp;doi=10.1080%2f03601277.2018.1555366&amp;partnerID=40&amp;md5=a9129e4ab709f34f64da45f44eb6ff32</v>
      </c>
      <c r="B1427">
        <v>7</v>
      </c>
      <c r="C1427" t="s">
        <v>2661</v>
      </c>
    </row>
    <row r="1428" spans="1:3" x14ac:dyDescent="0.45">
      <c r="A1428" t="str">
        <f t="shared" si="22"/>
        <v>8</v>
      </c>
      <c r="B1428">
        <v>8</v>
      </c>
    </row>
    <row r="1429" spans="1:3" x14ac:dyDescent="0.45">
      <c r="A1429" t="str">
        <f t="shared" si="22"/>
        <v>9ABSTRACT: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B1429">
        <v>9</v>
      </c>
      <c r="C1429" t="s">
        <v>2662</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1Dashtestani R.</v>
      </c>
      <c r="B1434">
        <v>1</v>
      </c>
      <c r="C1434" t="s">
        <v>36</v>
      </c>
    </row>
    <row r="1435" spans="1:3" x14ac:dyDescent="0.45">
      <c r="A1435" t="str">
        <f t="shared" si="22"/>
        <v>2AUTHOR FULL NAMES: Dashtestani, Reza (55574793000)</v>
      </c>
      <c r="B1435">
        <v>2</v>
      </c>
      <c r="C1435" t="s">
        <v>37</v>
      </c>
    </row>
    <row r="1436" spans="1:3" x14ac:dyDescent="0.45">
      <c r="A1436" t="str">
        <f t="shared" si="22"/>
        <v>355574793000</v>
      </c>
      <c r="B1436">
        <v>3</v>
      </c>
      <c r="C1436">
        <v>55574793000</v>
      </c>
    </row>
    <row r="1437" spans="1:3" x14ac:dyDescent="0.45">
      <c r="A1437" t="str">
        <f t="shared" si="22"/>
        <v>4Online Courses in Higher Education in Iran: A Stakeholder-Based Investigation into Preservice Teachers' Acceptance, Learning Achievements, and Satisfaction: A Mixed-Methods Study</v>
      </c>
      <c r="B1437">
        <v>4</v>
      </c>
      <c r="C1437" t="s">
        <v>38</v>
      </c>
    </row>
    <row r="1438" spans="1:3" x14ac:dyDescent="0.45">
      <c r="A1438" t="str">
        <f t="shared" si="22"/>
        <v>5(2020) International Review of Research in Open and Distance Learning, 21 (4), pp. 117 - 142, Cited 9 times.</v>
      </c>
      <c r="B1438">
        <v>5</v>
      </c>
      <c r="C1438" t="s">
        <v>39</v>
      </c>
    </row>
    <row r="1439" spans="1:3" x14ac:dyDescent="0.45">
      <c r="A1439" t="str">
        <f t="shared" si="22"/>
        <v>6DOI: 10.19173/IRRODL.V21I4.4873</v>
      </c>
      <c r="B1439">
        <v>6</v>
      </c>
      <c r="C1439" t="s">
        <v>40</v>
      </c>
    </row>
    <row r="1440" spans="1:3" x14ac:dyDescent="0.45">
      <c r="A1440" t="str">
        <f t="shared" si="22"/>
        <v>7https://www.scopus.com/inward/record.uri?eid=2-s2.0-85098538562&amp;doi=10.19173%2fIRRODL.V21I4.4873&amp;partnerID=40&amp;md5=663fe5481b9c936d68dc91167ad08b2f</v>
      </c>
      <c r="B1440">
        <v>7</v>
      </c>
      <c r="C1440" t="s">
        <v>41</v>
      </c>
    </row>
    <row r="1441" spans="1:3" x14ac:dyDescent="0.45">
      <c r="A1441" t="str">
        <f t="shared" si="22"/>
        <v>8</v>
      </c>
      <c r="B1441">
        <v>8</v>
      </c>
    </row>
    <row r="1442" spans="1:3" x14ac:dyDescent="0.45">
      <c r="A1442" t="str">
        <f t="shared" si="22"/>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1442">
        <v>9</v>
      </c>
      <c r="C1442" t="s">
        <v>42</v>
      </c>
    </row>
    <row r="1443" spans="1:3" x14ac:dyDescent="0.45">
      <c r="A1443" t="str">
        <f t="shared" si="22"/>
        <v>10LANGUAGE OF ORIGINAL DOCUMENT: English</v>
      </c>
      <c r="B1443">
        <v>10</v>
      </c>
      <c r="C1443" t="s">
        <v>10</v>
      </c>
    </row>
    <row r="1444" spans="1:3" x14ac:dyDescent="0.45">
      <c r="A1444" t="str">
        <f t="shared" si="22"/>
        <v>11DOCUMENT TYPE: Article</v>
      </c>
      <c r="B1444">
        <v>11</v>
      </c>
      <c r="C1444" t="s">
        <v>11</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1McGrath C.</v>
      </c>
      <c r="B1447">
        <v>1</v>
      </c>
      <c r="C1447" t="s">
        <v>43</v>
      </c>
    </row>
    <row r="1448" spans="1:3" x14ac:dyDescent="0.45">
      <c r="A1448" t="str">
        <f t="shared" si="22"/>
        <v>2AUTHOR FULL NAMES: McGrath, Cormac (56051006100)</v>
      </c>
      <c r="B1448">
        <v>2</v>
      </c>
      <c r="C1448" t="s">
        <v>44</v>
      </c>
    </row>
    <row r="1449" spans="1:3" x14ac:dyDescent="0.45">
      <c r="A1449" t="str">
        <f t="shared" si="22"/>
        <v>356051006100</v>
      </c>
      <c r="B1449">
        <v>3</v>
      </c>
      <c r="C1449">
        <v>56051006100</v>
      </c>
    </row>
    <row r="1450" spans="1:3" x14ac:dyDescent="0.45">
      <c r="A1450" t="str">
        <f t="shared" si="22"/>
        <v>4Academic developers as brokers of change: insights from a research project on change practice and agency</v>
      </c>
      <c r="B1450">
        <v>4</v>
      </c>
      <c r="C1450" t="s">
        <v>45</v>
      </c>
    </row>
    <row r="1451" spans="1:3" x14ac:dyDescent="0.45">
      <c r="A1451" t="str">
        <f t="shared" si="22"/>
        <v>5(2020) International Journal for Academic Development, 25 (2), pp. 94 - 106, Cited 12 times.</v>
      </c>
      <c r="B1451">
        <v>5</v>
      </c>
      <c r="C1451" t="s">
        <v>46</v>
      </c>
    </row>
    <row r="1452" spans="1:3" x14ac:dyDescent="0.45">
      <c r="A1452" t="str">
        <f t="shared" si="22"/>
        <v>6DOI: 10.1080/1360144X.2019.1665524</v>
      </c>
      <c r="B1452">
        <v>6</v>
      </c>
      <c r="C1452" t="s">
        <v>47</v>
      </c>
    </row>
    <row r="1453" spans="1:3" x14ac:dyDescent="0.45">
      <c r="A1453" t="str">
        <f t="shared" si="22"/>
        <v>7https://www.scopus.com/inward/record.uri?eid=2-s2.0-85074580201&amp;doi=10.1080%2f1360144X.2019.1665524&amp;partnerID=40&amp;md5=0d7422d92d86afe4ad9a74b7a80ecb73</v>
      </c>
      <c r="B1453">
        <v>7</v>
      </c>
      <c r="C1453" t="s">
        <v>48</v>
      </c>
    </row>
    <row r="1454" spans="1:3" x14ac:dyDescent="0.45">
      <c r="A1454" t="str">
        <f t="shared" si="22"/>
        <v>8</v>
      </c>
      <c r="B1454">
        <v>8</v>
      </c>
    </row>
    <row r="1455" spans="1:3" x14ac:dyDescent="0.45">
      <c r="A1455" t="str">
        <f t="shared" si="22"/>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1455">
        <v>9</v>
      </c>
      <c r="C1455" t="s">
        <v>49</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1Salerno J.P., Gattamorta K.A., Williams N.D.</v>
      </c>
      <c r="B1460">
        <v>1</v>
      </c>
      <c r="C1460" t="s">
        <v>58</v>
      </c>
    </row>
    <row r="1461" spans="1:3" x14ac:dyDescent="0.45">
      <c r="A1461" t="str">
        <f t="shared" si="22"/>
        <v>2AUTHOR FULL NAMES: Salerno, John P. (57191895970); Gattamorta, Karina A. (26029063200); Williams, Natasha D. (57214896422)</v>
      </c>
      <c r="B1461">
        <v>2</v>
      </c>
      <c r="C1461" t="s">
        <v>59</v>
      </c>
    </row>
    <row r="1462" spans="1:3" x14ac:dyDescent="0.45">
      <c r="A1462" t="str">
        <f t="shared" si="22"/>
        <v>357191895970; 26029063200; 57214896422</v>
      </c>
      <c r="B1462">
        <v>3</v>
      </c>
      <c r="C1462" t="s">
        <v>60</v>
      </c>
    </row>
    <row r="1463" spans="1:3" x14ac:dyDescent="0.45">
      <c r="A1463" t="str">
        <f t="shared" si="22"/>
        <v>4Impact of Family Rejection and Racism on Sexual and Gender Minority Stress Among LGBTQ Young People of Color During COVID-19</v>
      </c>
      <c r="B1463">
        <v>4</v>
      </c>
      <c r="C1463" t="s">
        <v>61</v>
      </c>
    </row>
    <row r="1464" spans="1:3" x14ac:dyDescent="0.45">
      <c r="A1464" t="str">
        <f t="shared" si="22"/>
        <v>5(2022) Psychological Trauma: Theory, Research, Practice, and Policy, 15 (4), pp. 637 - 647, Cited 13 times.</v>
      </c>
      <c r="B1464">
        <v>5</v>
      </c>
      <c r="C1464" t="s">
        <v>62</v>
      </c>
    </row>
    <row r="1465" spans="1:3" x14ac:dyDescent="0.45">
      <c r="A1465" t="str">
        <f t="shared" si="22"/>
        <v>6DOI: 10.1037/tra0001254</v>
      </c>
      <c r="B1465">
        <v>6</v>
      </c>
      <c r="C1465" t="s">
        <v>63</v>
      </c>
    </row>
    <row r="1466" spans="1:3" x14ac:dyDescent="0.45">
      <c r="A1466" t="str">
        <f t="shared" si="22"/>
        <v>7https://www.scopus.com/inward/record.uri?eid=2-s2.0-85130614360&amp;doi=10.1037%2ftra0001254&amp;partnerID=40&amp;md5=e215e389033d547cd62fa7708afc6edd</v>
      </c>
      <c r="B1466">
        <v>7</v>
      </c>
      <c r="C1466" t="s">
        <v>64</v>
      </c>
    </row>
    <row r="1467" spans="1:3" x14ac:dyDescent="0.45">
      <c r="A1467" t="str">
        <f t="shared" si="22"/>
        <v>8</v>
      </c>
      <c r="B1467">
        <v>8</v>
      </c>
    </row>
    <row r="1468" spans="1:3" x14ac:dyDescent="0.45">
      <c r="A1468" t="str">
        <f t="shared" si="22"/>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1468">
        <v>9</v>
      </c>
      <c r="C1468" t="s">
        <v>65</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1Bucklow C., Clark P.</v>
      </c>
      <c r="B1473">
        <v>1</v>
      </c>
      <c r="C1473" t="s">
        <v>66</v>
      </c>
    </row>
    <row r="1474" spans="1:3" x14ac:dyDescent="0.45">
      <c r="A1474" t="str">
        <f t="shared" si="22"/>
        <v>2AUTHOR FULL NAMES: Bucklow, Caroline (6504538802); Clark, Paul (57641721500)</v>
      </c>
      <c r="B1474">
        <v>2</v>
      </c>
      <c r="C1474" t="s">
        <v>67</v>
      </c>
    </row>
    <row r="1475" spans="1:3" x14ac:dyDescent="0.45">
      <c r="A1475" t="str">
        <f t="shared" si="22"/>
        <v>36504538802; 57641721500</v>
      </c>
      <c r="B1475">
        <v>3</v>
      </c>
      <c r="C1475" t="s">
        <v>68</v>
      </c>
    </row>
    <row r="1476" spans="1:3" x14ac:dyDescent="0.45">
      <c r="A1476" t="str">
        <f t="shared" si="22"/>
        <v>4The role of the institute for learning and teaching in higher education in supporting professional development in learning and teaching in higher education</v>
      </c>
      <c r="B1476">
        <v>4</v>
      </c>
      <c r="C1476" t="s">
        <v>69</v>
      </c>
    </row>
    <row r="1477" spans="1:3" x14ac:dyDescent="0.45">
      <c r="A1477" t="str">
        <f t="shared" ref="A1477:A1540" si="23">B1477&amp;C1477</f>
        <v>5(2000) Teacher Development, 4 (1), pp. 7 - 13, Cited 8 times.</v>
      </c>
      <c r="B1477">
        <v>5</v>
      </c>
      <c r="C1477" t="s">
        <v>70</v>
      </c>
    </row>
    <row r="1478" spans="1:3" x14ac:dyDescent="0.45">
      <c r="A1478" t="str">
        <f t="shared" si="23"/>
        <v>6DOI: 10.1080/13664530000200101</v>
      </c>
      <c r="B1478">
        <v>6</v>
      </c>
      <c r="C1478" t="s">
        <v>71</v>
      </c>
    </row>
    <row r="1479" spans="1:3" x14ac:dyDescent="0.45">
      <c r="A1479" t="str">
        <f t="shared" si="23"/>
        <v>7https://www.scopus.com/inward/record.uri?eid=2-s2.0-85012535202&amp;doi=10.1080%2f13664530000200101&amp;partnerID=40&amp;md5=3bee7042293f7b22f9dc2402ab11299f</v>
      </c>
      <c r="B1479">
        <v>7</v>
      </c>
      <c r="C1479" t="s">
        <v>72</v>
      </c>
    </row>
    <row r="1480" spans="1:3" x14ac:dyDescent="0.45">
      <c r="A1480" t="str">
        <f t="shared" si="23"/>
        <v>8</v>
      </c>
      <c r="B1480">
        <v>8</v>
      </c>
    </row>
    <row r="1481" spans="1:3" x14ac:dyDescent="0.45">
      <c r="A1481" t="str">
        <f t="shared" si="23"/>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481">
        <v>9</v>
      </c>
      <c r="C1481" t="s">
        <v>73</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1Lambovska M., Todorova D.</v>
      </c>
      <c r="B1486">
        <v>1</v>
      </c>
      <c r="C1486" t="s">
        <v>2663</v>
      </c>
    </row>
    <row r="1487" spans="1:3" x14ac:dyDescent="0.45">
      <c r="A1487" t="str">
        <f t="shared" si="23"/>
        <v>2AUTHOR FULL NAMES: Lambovska, Maya (55308087500); Todorova, Daniela (57223019939)</v>
      </c>
      <c r="B1487">
        <v>2</v>
      </c>
      <c r="C1487" t="s">
        <v>2664</v>
      </c>
    </row>
    <row r="1488" spans="1:3" x14ac:dyDescent="0.45">
      <c r="A1488" t="str">
        <f t="shared" si="23"/>
        <v>355308087500; 57223019939</v>
      </c>
      <c r="B1488">
        <v>3</v>
      </c>
      <c r="C1488" t="s">
        <v>2665</v>
      </c>
    </row>
    <row r="1489" spans="1:3" x14ac:dyDescent="0.45">
      <c r="A1489" t="str">
        <f t="shared" si="23"/>
        <v>4‘Publish and flourish’ instead of ‘publish or perish’: A motivation model for top-quality publications</v>
      </c>
      <c r="B1489">
        <v>4</v>
      </c>
      <c r="C1489" t="s">
        <v>2666</v>
      </c>
    </row>
    <row r="1490" spans="1:3" x14ac:dyDescent="0.45">
      <c r="A1490" t="str">
        <f t="shared" si="23"/>
        <v>5(2021) Journal of Language and Education, 7 (1), pp. 141 - 155, Cited 13 times.</v>
      </c>
      <c r="B1490">
        <v>5</v>
      </c>
      <c r="C1490" t="s">
        <v>2667</v>
      </c>
    </row>
    <row r="1491" spans="1:3" x14ac:dyDescent="0.45">
      <c r="A1491" t="str">
        <f t="shared" si="23"/>
        <v>6DOI: 10.17323/jle.2021.11522</v>
      </c>
      <c r="B1491">
        <v>6</v>
      </c>
      <c r="C1491" t="s">
        <v>2668</v>
      </c>
    </row>
    <row r="1492" spans="1:3" x14ac:dyDescent="0.45">
      <c r="A1492" t="str">
        <f t="shared" si="23"/>
        <v>7https://www.scopus.com/inward/record.uri?eid=2-s2.0-85104438879&amp;doi=10.17323%2fjle.2021.11522&amp;partnerID=40&amp;md5=90524da444331f41ccdb1c2611a24a56</v>
      </c>
      <c r="B1492">
        <v>7</v>
      </c>
      <c r="C1492" t="s">
        <v>2669</v>
      </c>
    </row>
    <row r="1493" spans="1:3" x14ac:dyDescent="0.45">
      <c r="A1493" t="str">
        <f t="shared" si="23"/>
        <v>8</v>
      </c>
      <c r="B1493">
        <v>8</v>
      </c>
    </row>
    <row r="1494" spans="1:3" x14ac:dyDescent="0.45">
      <c r="A1494" t="str">
        <f t="shared" si="23"/>
        <v>9ABSTRACT: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B1494">
        <v>9</v>
      </c>
      <c r="C1494" t="s">
        <v>2670</v>
      </c>
    </row>
    <row r="1495" spans="1:3" x14ac:dyDescent="0.45">
      <c r="A1495" t="str">
        <f t="shared" si="23"/>
        <v>10LANGUAGE OF ORIGINAL DOCUMENT: English</v>
      </c>
      <c r="B1495">
        <v>10</v>
      </c>
      <c r="C1495" t="s">
        <v>10</v>
      </c>
    </row>
    <row r="1496" spans="1:3" x14ac:dyDescent="0.45">
      <c r="A1496" t="str">
        <f t="shared" si="23"/>
        <v>11DOCUMENT TYPE: Article</v>
      </c>
      <c r="B1496">
        <v>11</v>
      </c>
      <c r="C1496" t="s">
        <v>11</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1Simbolon N.E.</v>
      </c>
      <c r="B1499">
        <v>1</v>
      </c>
      <c r="C1499" t="s">
        <v>98</v>
      </c>
    </row>
    <row r="1500" spans="1:3" x14ac:dyDescent="0.45">
      <c r="A1500" t="str">
        <f t="shared" si="23"/>
        <v>2AUTHOR FULL NAMES: Simbolon, Nurmala Elmin (56960526600)</v>
      </c>
      <c r="B1500">
        <v>2</v>
      </c>
      <c r="C1500" t="s">
        <v>99</v>
      </c>
    </row>
    <row r="1501" spans="1:3" x14ac:dyDescent="0.45">
      <c r="A1501" t="str">
        <f t="shared" si="23"/>
        <v>356960526600</v>
      </c>
      <c r="B1501">
        <v>3</v>
      </c>
      <c r="C1501">
        <v>56960526600</v>
      </c>
    </row>
    <row r="1502" spans="1:3" x14ac:dyDescent="0.45">
      <c r="A1502" t="str">
        <f t="shared" si="23"/>
        <v>4Emi in indonesian higher education: Stakeholders’ perspectives</v>
      </c>
      <c r="B1502">
        <v>4</v>
      </c>
      <c r="C1502" t="s">
        <v>100</v>
      </c>
    </row>
    <row r="1503" spans="1:3" x14ac:dyDescent="0.45">
      <c r="A1503" t="str">
        <f t="shared" si="23"/>
        <v>5(2018) Teflin Journal, 29 (1), pp. 108 - 128, Cited 7 times.</v>
      </c>
      <c r="B1503">
        <v>5</v>
      </c>
      <c r="C1503" t="s">
        <v>101</v>
      </c>
    </row>
    <row r="1504" spans="1:3" x14ac:dyDescent="0.45">
      <c r="A1504" t="str">
        <f t="shared" si="23"/>
        <v>6DOI: 10.15639/teflinjournal.v29i1/108-128</v>
      </c>
      <c r="B1504">
        <v>6</v>
      </c>
      <c r="C1504" t="s">
        <v>102</v>
      </c>
    </row>
    <row r="1505" spans="1:3" x14ac:dyDescent="0.45">
      <c r="A1505" t="str">
        <f t="shared" si="23"/>
        <v>7https://www.scopus.com/inward/record.uri?eid=2-s2.0-85062373048&amp;doi=10.15639%2fteflinjournal.v29i1%2f108-128&amp;partnerID=40&amp;md5=270de99aa58032c99b04980506289848</v>
      </c>
      <c r="B1505">
        <v>7</v>
      </c>
      <c r="C1505" t="s">
        <v>103</v>
      </c>
    </row>
    <row r="1506" spans="1:3" x14ac:dyDescent="0.45">
      <c r="A1506" t="str">
        <f t="shared" si="23"/>
        <v>8</v>
      </c>
      <c r="B1506">
        <v>8</v>
      </c>
    </row>
    <row r="1507" spans="1:3" x14ac:dyDescent="0.45">
      <c r="A1507" t="str">
        <f t="shared" si="23"/>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507">
        <v>9</v>
      </c>
      <c r="C1507" t="s">
        <v>104</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1Murphy C.F., Dillon P.S., Pitts G.E.</v>
      </c>
      <c r="B1512">
        <v>1</v>
      </c>
      <c r="C1512" t="s">
        <v>2671</v>
      </c>
    </row>
    <row r="1513" spans="1:3" x14ac:dyDescent="0.45">
      <c r="A1513" t="str">
        <f t="shared" si="23"/>
        <v>2AUTHOR FULL NAMES: Murphy, C.F. (55797013200); Dillon, P.S. (7103005249); Pitts, G.E. (7005777747)</v>
      </c>
      <c r="B1513">
        <v>2</v>
      </c>
      <c r="C1513" t="s">
        <v>2672</v>
      </c>
    </row>
    <row r="1514" spans="1:3" x14ac:dyDescent="0.45">
      <c r="A1514" t="str">
        <f t="shared" si="23"/>
        <v>355797013200; 7103005249; 7005777747</v>
      </c>
      <c r="B1514">
        <v>3</v>
      </c>
      <c r="C1514" t="s">
        <v>2673</v>
      </c>
    </row>
    <row r="1515" spans="1:3" x14ac:dyDescent="0.45">
      <c r="A1515" t="str">
        <f t="shared" si="23"/>
        <v>4Economic and logistical modeling for regional processing and recovery of engineering thermoplastics</v>
      </c>
      <c r="B1515">
        <v>4</v>
      </c>
      <c r="C1515" t="s">
        <v>2674</v>
      </c>
    </row>
    <row r="1516" spans="1:3" x14ac:dyDescent="0.45">
      <c r="A1516" t="str">
        <f t="shared" si="23"/>
        <v>5(2001) IEEE International Symposium on Electronics and the Environment, pp. 229 - 235, Cited 10 times.</v>
      </c>
      <c r="B1516">
        <v>5</v>
      </c>
      <c r="C1516" t="s">
        <v>2675</v>
      </c>
    </row>
    <row r="1517" spans="1:3" x14ac:dyDescent="0.45">
      <c r="A1517" t="str">
        <f t="shared" si="23"/>
        <v>6</v>
      </c>
      <c r="B1517">
        <v>6</v>
      </c>
    </row>
    <row r="1518" spans="1:3" x14ac:dyDescent="0.45">
      <c r="A1518" t="str">
        <f t="shared" si="23"/>
        <v>7https://www.scopus.com/inward/record.uri?eid=2-s2.0-0034823004&amp;partnerID=40&amp;md5=a11e632a5027cc2af0f45bdb458ded6d</v>
      </c>
      <c r="B1518">
        <v>7</v>
      </c>
      <c r="C1518" t="s">
        <v>2676</v>
      </c>
    </row>
    <row r="1519" spans="1:3" x14ac:dyDescent="0.45">
      <c r="A1519" t="str">
        <f t="shared" si="23"/>
        <v>8</v>
      </c>
      <c r="B1519">
        <v>8</v>
      </c>
    </row>
    <row r="1520" spans="1:3" x14ac:dyDescent="0.45">
      <c r="A1520" t="str">
        <f t="shared" si="23"/>
        <v>9ABSTRACT: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v>
      </c>
      <c r="B1520">
        <v>9</v>
      </c>
      <c r="C1520" t="s">
        <v>2677</v>
      </c>
    </row>
    <row r="1521" spans="1:3" x14ac:dyDescent="0.45">
      <c r="A1521" t="str">
        <f t="shared" si="23"/>
        <v>10LANGUAGE OF ORIGINAL DOCUMENT: English</v>
      </c>
      <c r="B1521">
        <v>10</v>
      </c>
      <c r="C1521" t="s">
        <v>10</v>
      </c>
    </row>
    <row r="1522" spans="1:3" x14ac:dyDescent="0.45">
      <c r="A1522" t="str">
        <f t="shared" si="23"/>
        <v>11DOCUMENT TYPE: Conference paper</v>
      </c>
      <c r="B1522">
        <v>11</v>
      </c>
      <c r="C1522" t="s">
        <v>207</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1Sassi P.</v>
      </c>
      <c r="B1525">
        <v>1</v>
      </c>
      <c r="C1525" t="s">
        <v>2678</v>
      </c>
    </row>
    <row r="1526" spans="1:3" x14ac:dyDescent="0.45">
      <c r="A1526" t="str">
        <f t="shared" si="23"/>
        <v>2AUTHOR FULL NAMES: Sassi, Paola (24559461300)</v>
      </c>
      <c r="B1526">
        <v>2</v>
      </c>
      <c r="C1526" t="s">
        <v>2679</v>
      </c>
    </row>
    <row r="1527" spans="1:3" x14ac:dyDescent="0.45">
      <c r="A1527" t="str">
        <f t="shared" si="23"/>
        <v>324559461300</v>
      </c>
      <c r="B1527">
        <v>3</v>
      </c>
      <c r="C1527">
        <v>24559461300</v>
      </c>
    </row>
    <row r="1528" spans="1:3" x14ac:dyDescent="0.45">
      <c r="A1528" t="str">
        <f t="shared" si="23"/>
        <v>4Built environment sustainability and quality of life (BESQOL) assessment methodology</v>
      </c>
      <c r="B1528">
        <v>4</v>
      </c>
      <c r="C1528" t="s">
        <v>2680</v>
      </c>
    </row>
    <row r="1529" spans="1:3" x14ac:dyDescent="0.45">
      <c r="A1529" t="str">
        <f t="shared" si="23"/>
        <v>5(2016) World Sustainability Series, pp. 21 - 32, Cited 8 times.</v>
      </c>
      <c r="B1529">
        <v>5</v>
      </c>
      <c r="C1529" t="s">
        <v>2681</v>
      </c>
    </row>
    <row r="1530" spans="1:3" x14ac:dyDescent="0.45">
      <c r="A1530" t="str">
        <f t="shared" si="23"/>
        <v>6DOI: 10.1007/978-3-319-26734-0_2</v>
      </c>
      <c r="B1530">
        <v>6</v>
      </c>
      <c r="C1530" t="s">
        <v>2682</v>
      </c>
    </row>
    <row r="1531" spans="1:3" x14ac:dyDescent="0.45">
      <c r="A1531" t="str">
        <f t="shared" si="23"/>
        <v>7https://www.scopus.com/inward/record.uri?eid=2-s2.0-85006314155&amp;doi=10.1007%2f978-3-319-26734-0_2&amp;partnerID=40&amp;md5=0dd71c28ef944674b60a1d7e8a232f4f</v>
      </c>
      <c r="B1531">
        <v>7</v>
      </c>
      <c r="C1531" t="s">
        <v>2683</v>
      </c>
    </row>
    <row r="1532" spans="1:3" x14ac:dyDescent="0.45">
      <c r="A1532" t="str">
        <f t="shared" si="23"/>
        <v>8</v>
      </c>
      <c r="B1532">
        <v>8</v>
      </c>
    </row>
    <row r="1533" spans="1:3" x14ac:dyDescent="0.45">
      <c r="A1533" t="str">
        <f t="shared" si="23"/>
        <v>9ABSTRACT: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B1533">
        <v>9</v>
      </c>
      <c r="C1533" t="s">
        <v>2684</v>
      </c>
    </row>
    <row r="1534" spans="1:3" x14ac:dyDescent="0.45">
      <c r="A1534" t="str">
        <f t="shared" si="23"/>
        <v>10LANGUAGE OF ORIGINAL DOCUMENT: English</v>
      </c>
      <c r="B1534">
        <v>10</v>
      </c>
      <c r="C1534" t="s">
        <v>10</v>
      </c>
    </row>
    <row r="1535" spans="1:3" x14ac:dyDescent="0.45">
      <c r="A1535" t="str">
        <f t="shared" si="23"/>
        <v>11DOCUMENT TYPE: Book chapter</v>
      </c>
      <c r="B1535">
        <v>11</v>
      </c>
      <c r="C1535" t="s">
        <v>128</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1Xiong Y., Yang L.</v>
      </c>
      <c r="B1538">
        <v>1</v>
      </c>
      <c r="C1538" t="s">
        <v>2685</v>
      </c>
    </row>
    <row r="1539" spans="1:3" x14ac:dyDescent="0.45">
      <c r="A1539" t="str">
        <f t="shared" si="23"/>
        <v>2AUTHOR FULL NAMES: Xiong, Yiying (57220190067); Yang, Lijing (55549616800)</v>
      </c>
      <c r="B1539">
        <v>2</v>
      </c>
      <c r="C1539" t="s">
        <v>2686</v>
      </c>
    </row>
    <row r="1540" spans="1:3" x14ac:dyDescent="0.45">
      <c r="A1540" t="str">
        <f t="shared" si="23"/>
        <v>357220190067; 55549616800</v>
      </c>
      <c r="B1540">
        <v>3</v>
      </c>
      <c r="C1540" t="s">
        <v>2687</v>
      </c>
    </row>
    <row r="1541" spans="1:3" x14ac:dyDescent="0.45">
      <c r="A1541" t="str">
        <f t="shared" ref="A1541:A1604" si="24">B1541&amp;C1541</f>
        <v>4Asian international students’ help-seeking intentions and behavior in American Postsecondary Institutions</v>
      </c>
      <c r="B1541">
        <v>4</v>
      </c>
      <c r="C1541" t="s">
        <v>2688</v>
      </c>
    </row>
    <row r="1542" spans="1:3" x14ac:dyDescent="0.45">
      <c r="A1542" t="str">
        <f t="shared" si="24"/>
        <v>5(2021) International Journal of Intercultural Relations, 80, pp. 170 - 185, Cited 10 times.</v>
      </c>
      <c r="B1542">
        <v>5</v>
      </c>
      <c r="C1542" t="s">
        <v>2689</v>
      </c>
    </row>
    <row r="1543" spans="1:3" x14ac:dyDescent="0.45">
      <c r="A1543" t="str">
        <f t="shared" si="24"/>
        <v>6DOI: 10.1016/j.ijintrel.2020.11.007</v>
      </c>
      <c r="B1543">
        <v>6</v>
      </c>
      <c r="C1543" t="s">
        <v>2690</v>
      </c>
    </row>
    <row r="1544" spans="1:3" x14ac:dyDescent="0.45">
      <c r="A1544" t="str">
        <f t="shared" si="24"/>
        <v>7https://www.scopus.com/inward/record.uri?eid=2-s2.0-85097159530&amp;doi=10.1016%2fj.ijintrel.2020.11.007&amp;partnerID=40&amp;md5=5ca036af01d2408a2e5216c3e654129c</v>
      </c>
      <c r="B1544">
        <v>7</v>
      </c>
      <c r="C1544" t="s">
        <v>2691</v>
      </c>
    </row>
    <row r="1545" spans="1:3" x14ac:dyDescent="0.45">
      <c r="A1545" t="str">
        <f t="shared" si="24"/>
        <v>8</v>
      </c>
      <c r="B1545">
        <v>8</v>
      </c>
    </row>
    <row r="1546" spans="1:3" x14ac:dyDescent="0.45">
      <c r="A1546" t="str">
        <f t="shared" si="24"/>
        <v>9ABSTRACT: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B1546">
        <v>9</v>
      </c>
      <c r="C1546" t="s">
        <v>2692</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1Alkhateeb H., Al Hamad M., Mustafawi E.</v>
      </c>
      <c r="B1551">
        <v>1</v>
      </c>
      <c r="C1551" t="s">
        <v>2693</v>
      </c>
    </row>
    <row r="1552" spans="1:3" x14ac:dyDescent="0.45">
      <c r="A1552" t="str">
        <f t="shared" si="24"/>
        <v>2AUTHOR FULL NAMES: Alkhateeb, Hadeel (57215900180); Al Hamad, Muntasir (37082871900); Mustafawi, Eiman (47061891600)</v>
      </c>
      <c r="B1552">
        <v>2</v>
      </c>
      <c r="C1552" t="s">
        <v>2694</v>
      </c>
    </row>
    <row r="1553" spans="1:3" x14ac:dyDescent="0.45">
      <c r="A1553" t="str">
        <f t="shared" si="24"/>
        <v>357215900180; 37082871900; 47061891600</v>
      </c>
      <c r="B1553">
        <v>3</v>
      </c>
      <c r="C1553" t="s">
        <v>2695</v>
      </c>
    </row>
    <row r="1554" spans="1:3" x14ac:dyDescent="0.45">
      <c r="A1554" t="str">
        <f t="shared" si="24"/>
        <v>4Revealing stakeholders’ perspectives on educational language policy in higher education through Q-methodology</v>
      </c>
      <c r="B1554">
        <v>4</v>
      </c>
      <c r="C1554" t="s">
        <v>2696</v>
      </c>
    </row>
    <row r="1555" spans="1:3" x14ac:dyDescent="0.45">
      <c r="A1555" t="str">
        <f t="shared" si="24"/>
        <v>5(2020) Current Issues in Language Planning, 21 (4), pp. 415 - 433, Cited 8 times.</v>
      </c>
      <c r="B1555">
        <v>5</v>
      </c>
      <c r="C1555" t="s">
        <v>2697</v>
      </c>
    </row>
    <row r="1556" spans="1:3" x14ac:dyDescent="0.45">
      <c r="A1556" t="str">
        <f t="shared" si="24"/>
        <v>6DOI: 10.1080/14664208.2020.1741237</v>
      </c>
      <c r="B1556">
        <v>6</v>
      </c>
      <c r="C1556" t="s">
        <v>2698</v>
      </c>
    </row>
    <row r="1557" spans="1:3" x14ac:dyDescent="0.45">
      <c r="A1557" t="str">
        <f t="shared" si="24"/>
        <v>7https://www.scopus.com/inward/record.uri?eid=2-s2.0-85082331801&amp;doi=10.1080%2f14664208.2020.1741237&amp;partnerID=40&amp;md5=0fa2c8b8dfcf50f9954fa25b6d0d110b</v>
      </c>
      <c r="B1557">
        <v>7</v>
      </c>
      <c r="C1557" t="s">
        <v>2699</v>
      </c>
    </row>
    <row r="1558" spans="1:3" x14ac:dyDescent="0.45">
      <c r="A1558" t="str">
        <f t="shared" si="24"/>
        <v>8</v>
      </c>
      <c r="B1558">
        <v>8</v>
      </c>
    </row>
    <row r="1559" spans="1:3" x14ac:dyDescent="0.45">
      <c r="A1559" t="str">
        <f t="shared" si="24"/>
        <v>9ABSTRACT: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B1559">
        <v>9</v>
      </c>
      <c r="C1559" t="s">
        <v>2700</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1Pakkan S., Sudhakar C., Tripathi S., Rao M.</v>
      </c>
      <c r="B1564">
        <v>1</v>
      </c>
      <c r="C1564" t="s">
        <v>2701</v>
      </c>
    </row>
    <row r="1565" spans="1:3" x14ac:dyDescent="0.45">
      <c r="A1565" t="str">
        <f t="shared" si="24"/>
        <v>2AUTHOR FULL NAMES: Pakkan, Sheeba (57222049135); Sudhakar, Christopher (56088040300); Tripathi, Shubham (57222052659); Rao, Mahabaleshwara (55466246700)</v>
      </c>
      <c r="B1565">
        <v>2</v>
      </c>
      <c r="C1565" t="s">
        <v>2702</v>
      </c>
    </row>
    <row r="1566" spans="1:3" x14ac:dyDescent="0.45">
      <c r="A1566" t="str">
        <f t="shared" si="24"/>
        <v>357222049135; 56088040300; 57222052659; 55466246700</v>
      </c>
      <c r="B1566">
        <v>3</v>
      </c>
      <c r="C1566" t="s">
        <v>2703</v>
      </c>
    </row>
    <row r="1567" spans="1:3" x14ac:dyDescent="0.45">
      <c r="A1567" t="str">
        <f t="shared" si="24"/>
        <v>4A correlation study of sustainable development goal (SDG) interactions</v>
      </c>
      <c r="B1567">
        <v>4</v>
      </c>
      <c r="C1567" t="s">
        <v>2704</v>
      </c>
    </row>
    <row r="1568" spans="1:3" x14ac:dyDescent="0.45">
      <c r="A1568" t="str">
        <f t="shared" si="24"/>
        <v>5(2023) Quality and Quantity, 57 (2), pp. 1937 - 1956, Cited 8 times.</v>
      </c>
      <c r="B1568">
        <v>5</v>
      </c>
      <c r="C1568" t="s">
        <v>2705</v>
      </c>
    </row>
    <row r="1569" spans="1:3" x14ac:dyDescent="0.45">
      <c r="A1569" t="str">
        <f t="shared" si="24"/>
        <v>6DOI: 10.1007/s11135-022-01443-4</v>
      </c>
      <c r="B1569">
        <v>6</v>
      </c>
      <c r="C1569" t="s">
        <v>2706</v>
      </c>
    </row>
    <row r="1570" spans="1:3" x14ac:dyDescent="0.45">
      <c r="A1570" t="str">
        <f t="shared" si="24"/>
        <v>7https://www.scopus.com/inward/record.uri?eid=2-s2.0-85131879481&amp;doi=10.1007%2fs11135-022-01443-4&amp;partnerID=40&amp;md5=9bc957aeac0baa541b398f27adaba4d4</v>
      </c>
      <c r="B1570">
        <v>7</v>
      </c>
      <c r="C1570" t="s">
        <v>2707</v>
      </c>
    </row>
    <row r="1571" spans="1:3" x14ac:dyDescent="0.45">
      <c r="A1571" t="str">
        <f t="shared" si="24"/>
        <v>8</v>
      </c>
      <c r="B1571">
        <v>8</v>
      </c>
    </row>
    <row r="1572" spans="1:3" x14ac:dyDescent="0.45">
      <c r="A1572" t="str">
        <f t="shared" si="24"/>
        <v>9ABSTRACT: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B1572">
        <v>9</v>
      </c>
      <c r="C1572" t="s">
        <v>2708</v>
      </c>
    </row>
    <row r="1573" spans="1:3" x14ac:dyDescent="0.45">
      <c r="A1573" t="str">
        <f t="shared" si="24"/>
        <v>10LANGUAGE OF ORIGINAL DOCUMENT: English</v>
      </c>
      <c r="B1573">
        <v>10</v>
      </c>
      <c r="C1573" t="s">
        <v>10</v>
      </c>
    </row>
    <row r="1574" spans="1:3" x14ac:dyDescent="0.45">
      <c r="A1574" t="str">
        <f t="shared" si="24"/>
        <v>11DOCUMENT TYPE: Article</v>
      </c>
      <c r="B1574">
        <v>11</v>
      </c>
      <c r="C1574" t="s">
        <v>11</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1Budowle R., Krszjzaniek E., Taylor C.</v>
      </c>
      <c r="B1577">
        <v>1</v>
      </c>
      <c r="C1577" t="s">
        <v>2709</v>
      </c>
    </row>
    <row r="1578" spans="1:3" x14ac:dyDescent="0.45">
      <c r="A1578" t="str">
        <f t="shared" si="24"/>
        <v>2AUTHOR FULL NAMES: Budowle, Rachael (57189325243); Krszjzaniek, Eric (57195682169); Taylor, Chelsea (57224528668)</v>
      </c>
      <c r="B1578">
        <v>2</v>
      </c>
      <c r="C1578" t="s">
        <v>2710</v>
      </c>
    </row>
    <row r="1579" spans="1:3" x14ac:dyDescent="0.45">
      <c r="A1579" t="str">
        <f t="shared" si="24"/>
        <v>357189325243; 57195682169; 57224528668</v>
      </c>
      <c r="B1579">
        <v>3</v>
      </c>
      <c r="C1579" t="s">
        <v>2711</v>
      </c>
    </row>
    <row r="1580" spans="1:3" x14ac:dyDescent="0.45">
      <c r="A1580" t="str">
        <f t="shared" si="24"/>
        <v>4Students as change agents for community–university sustainability transition partnerships</v>
      </c>
      <c r="B1580">
        <v>4</v>
      </c>
      <c r="C1580" t="s">
        <v>2712</v>
      </c>
    </row>
    <row r="1581" spans="1:3" x14ac:dyDescent="0.45">
      <c r="A1581" t="str">
        <f t="shared" si="24"/>
        <v>5(2021) Sustainability (Switzerland), 13 (11), art. no. 6036, Cited 9 times.</v>
      </c>
      <c r="B1581">
        <v>5</v>
      </c>
      <c r="C1581" t="s">
        <v>2713</v>
      </c>
    </row>
    <row r="1582" spans="1:3" x14ac:dyDescent="0.45">
      <c r="A1582" t="str">
        <f t="shared" si="24"/>
        <v>6DOI: 10.3390/su13116036</v>
      </c>
      <c r="B1582">
        <v>6</v>
      </c>
      <c r="C1582" t="s">
        <v>2714</v>
      </c>
    </row>
    <row r="1583" spans="1:3" x14ac:dyDescent="0.45">
      <c r="A1583" t="str">
        <f t="shared" si="24"/>
        <v>7https://www.scopus.com/inward/record.uri?eid=2-s2.0-85107822975&amp;doi=10.3390%2fsu13116036&amp;partnerID=40&amp;md5=bd624fc404920fd18dd1ef013b71e46a</v>
      </c>
      <c r="B1583">
        <v>7</v>
      </c>
      <c r="C1583" t="s">
        <v>2715</v>
      </c>
    </row>
    <row r="1584" spans="1:3" x14ac:dyDescent="0.45">
      <c r="A1584" t="str">
        <f t="shared" si="24"/>
        <v>8</v>
      </c>
      <c r="B1584">
        <v>8</v>
      </c>
    </row>
    <row r="1585" spans="1:3" x14ac:dyDescent="0.45">
      <c r="A1585" t="str">
        <f t="shared" si="24"/>
        <v>9ABSTRACT: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B1585">
        <v>9</v>
      </c>
      <c r="C1585" t="s">
        <v>2716</v>
      </c>
    </row>
    <row r="1586" spans="1:3" x14ac:dyDescent="0.45">
      <c r="A1586" t="str">
        <f t="shared" si="24"/>
        <v>10LANGUAGE OF ORIGINAL DOCUMENT: English</v>
      </c>
      <c r="B1586">
        <v>10</v>
      </c>
      <c r="C1586" t="s">
        <v>10</v>
      </c>
    </row>
    <row r="1587" spans="1:3" x14ac:dyDescent="0.45">
      <c r="A1587" t="str">
        <f t="shared" si="24"/>
        <v>11DOCUMENT TYPE: Article</v>
      </c>
      <c r="B1587">
        <v>11</v>
      </c>
      <c r="C1587" t="s">
        <v>11</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1Mainardes E.W., Raposo M., Alves H.</v>
      </c>
      <c r="B1590">
        <v>1</v>
      </c>
      <c r="C1590" t="s">
        <v>2460</v>
      </c>
    </row>
    <row r="1591" spans="1:3" x14ac:dyDescent="0.45">
      <c r="A1591" t="str">
        <f t="shared" si="24"/>
        <v>2AUTHOR FULL NAMES: Mainardes, Emerson Wagner (35764807800); Raposo, Mario (23768404400); Alves, Helena (35208145700)</v>
      </c>
      <c r="B1591">
        <v>2</v>
      </c>
      <c r="C1591" t="s">
        <v>2717</v>
      </c>
    </row>
    <row r="1592" spans="1:3" x14ac:dyDescent="0.45">
      <c r="A1592" t="str">
        <f t="shared" si="24"/>
        <v>335764807800; 23768404400; 35208145700</v>
      </c>
      <c r="B1592">
        <v>3</v>
      </c>
      <c r="C1592" t="s">
        <v>2462</v>
      </c>
    </row>
    <row r="1593" spans="1:3" x14ac:dyDescent="0.45">
      <c r="A1593" t="str">
        <f t="shared" si="24"/>
        <v>4Public university students' expectations: An empirical study based on the Stakeholders Theory</v>
      </c>
      <c r="B1593">
        <v>4</v>
      </c>
      <c r="C1593" t="s">
        <v>2718</v>
      </c>
    </row>
    <row r="1594" spans="1:3" x14ac:dyDescent="0.45">
      <c r="A1594" t="str">
        <f t="shared" si="24"/>
        <v>5(2012) Transylvanian Review of Administrative Sciences, (35), pp. 173 - 196, Cited 15 times.</v>
      </c>
      <c r="B1594">
        <v>5</v>
      </c>
      <c r="C1594" t="s">
        <v>2719</v>
      </c>
    </row>
    <row r="1595" spans="1:3" x14ac:dyDescent="0.45">
      <c r="A1595" t="str">
        <f t="shared" si="24"/>
        <v>6</v>
      </c>
      <c r="B1595">
        <v>6</v>
      </c>
    </row>
    <row r="1596" spans="1:3" x14ac:dyDescent="0.45">
      <c r="A1596" t="str">
        <f t="shared" si="24"/>
        <v>7https://www.scopus.com/inward/record.uri?eid=2-s2.0-84857255478&amp;partnerID=40&amp;md5=a6ed2e395d27fb13ea319955aa117913</v>
      </c>
      <c r="B1596">
        <v>7</v>
      </c>
      <c r="C1596" t="s">
        <v>2720</v>
      </c>
    </row>
    <row r="1597" spans="1:3" x14ac:dyDescent="0.45">
      <c r="A1597" t="str">
        <f t="shared" si="24"/>
        <v>8</v>
      </c>
      <c r="B1597">
        <v>8</v>
      </c>
    </row>
    <row r="1598" spans="1:3" x14ac:dyDescent="0.45">
      <c r="A1598" t="str">
        <f t="shared" si="24"/>
        <v>9ABSTRACT: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B1598">
        <v>9</v>
      </c>
      <c r="C1598" t="s">
        <v>2721</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1Mncube V.S., Mutongoza B.H., Olawale B.E.</v>
      </c>
      <c r="B1603">
        <v>1</v>
      </c>
      <c r="C1603" t="s">
        <v>2722</v>
      </c>
    </row>
    <row r="1604" spans="1:3" x14ac:dyDescent="0.45">
      <c r="A1604" t="str">
        <f t="shared" si="24"/>
        <v>2AUTHOR FULL NAMES: Mncube, V.S. (35746597000); Mutongoza, B.H. (57222621940); Olawale, B.E. (57222627369)</v>
      </c>
      <c r="B1604">
        <v>2</v>
      </c>
      <c r="C1604" t="s">
        <v>2723</v>
      </c>
    </row>
    <row r="1605" spans="1:3" x14ac:dyDescent="0.45">
      <c r="A1605" t="str">
        <f t="shared" ref="A1605:A1668" si="25">B1605&amp;C1605</f>
        <v>335746597000; 57222621940; 57222627369</v>
      </c>
      <c r="B1605">
        <v>3</v>
      </c>
      <c r="C1605" t="s">
        <v>2724</v>
      </c>
    </row>
    <row r="1606" spans="1:3" x14ac:dyDescent="0.45">
      <c r="A1606" t="str">
        <f t="shared" si="25"/>
        <v>4Managing higher education institutions in the context of COVID-19 stringency: Experiences of stakeholders at a rural south african university</v>
      </c>
      <c r="B1606">
        <v>4</v>
      </c>
      <c r="C1606" t="s">
        <v>2725</v>
      </c>
    </row>
    <row r="1607" spans="1:3" x14ac:dyDescent="0.45">
      <c r="A1607" t="str">
        <f t="shared" si="25"/>
        <v>5(2021) Perspectives in Education, 39 (1), pp. 390 - 409, Cited 14 times.</v>
      </c>
      <c r="B1607">
        <v>5</v>
      </c>
      <c r="C1607" t="s">
        <v>2726</v>
      </c>
    </row>
    <row r="1608" spans="1:3" x14ac:dyDescent="0.45">
      <c r="A1608" t="str">
        <f t="shared" si="25"/>
        <v>6DOI: 10.18820/2519593X/pie.v39.i1.24</v>
      </c>
      <c r="B1608">
        <v>6</v>
      </c>
      <c r="C1608" t="s">
        <v>2727</v>
      </c>
    </row>
    <row r="1609" spans="1:3" x14ac:dyDescent="0.45">
      <c r="A1609" t="str">
        <f t="shared" si="25"/>
        <v>7https://www.scopus.com/inward/record.uri?eid=2-s2.0-85103518601&amp;doi=10.18820%2f2519593X%2fpie.v39.i1.24&amp;partnerID=40&amp;md5=d0509f5f33e3dc1accd1af6d9a69e81b</v>
      </c>
      <c r="B1609">
        <v>7</v>
      </c>
      <c r="C1609" t="s">
        <v>2728</v>
      </c>
    </row>
    <row r="1610" spans="1:3" x14ac:dyDescent="0.45">
      <c r="A1610" t="str">
        <f t="shared" si="25"/>
        <v>8</v>
      </c>
      <c r="B1610">
        <v>8</v>
      </c>
    </row>
    <row r="1611" spans="1:3" x14ac:dyDescent="0.45">
      <c r="A1611" t="str">
        <f t="shared" si="25"/>
        <v>9ABSTRACT: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B1611">
        <v>9</v>
      </c>
      <c r="C1611" t="s">
        <v>2729</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1Llonch J., Casablancas-Segura C., Alarcón-del-Amo M.C.</v>
      </c>
      <c r="B1616">
        <v>1</v>
      </c>
      <c r="C1616" t="s">
        <v>2730</v>
      </c>
    </row>
    <row r="1617" spans="1:3" x14ac:dyDescent="0.45">
      <c r="A1617" t="str">
        <f t="shared" si="25"/>
        <v>2AUTHOR FULL NAMES: Llonch, J. (55323188800); Casablancas-Segura, C. (56910269700); Alarcón-del-Amo, M.C. (53867882700)</v>
      </c>
      <c r="B1617">
        <v>2</v>
      </c>
      <c r="C1617" t="s">
        <v>2731</v>
      </c>
    </row>
    <row r="1618" spans="1:3" x14ac:dyDescent="0.45">
      <c r="A1618" t="str">
        <f t="shared" si="25"/>
        <v>355323188800; 56910269700; 53867882700</v>
      </c>
      <c r="B1618">
        <v>3</v>
      </c>
      <c r="C1618" t="s">
        <v>2732</v>
      </c>
    </row>
    <row r="1619" spans="1:3" x14ac:dyDescent="0.45">
      <c r="A1619" t="str">
        <f t="shared" si="25"/>
        <v>4Stakeholder orientation in public universities: A conceptual discussion and a scale development [Orientación a los stakeholders en las universidades públicas: una discusión conceptual y el desarrollo de una escala de medición]</v>
      </c>
      <c r="B1619">
        <v>4</v>
      </c>
      <c r="C1619" t="s">
        <v>2733</v>
      </c>
    </row>
    <row r="1620" spans="1:3" x14ac:dyDescent="0.45">
      <c r="A1620" t="str">
        <f t="shared" si="25"/>
        <v>5(2016) Spanish Journal of Marketing - ESIC, 20 (1), pp. 41 - 57, Cited 9 times.</v>
      </c>
      <c r="B1620">
        <v>5</v>
      </c>
      <c r="C1620" t="s">
        <v>2734</v>
      </c>
    </row>
    <row r="1621" spans="1:3" x14ac:dyDescent="0.45">
      <c r="A1621" t="str">
        <f t="shared" si="25"/>
        <v>6DOI: 10.1016/j.reimke.2016.01.001</v>
      </c>
      <c r="B1621">
        <v>6</v>
      </c>
      <c r="C1621" t="s">
        <v>2735</v>
      </c>
    </row>
    <row r="1622" spans="1:3" x14ac:dyDescent="0.45">
      <c r="A1622" t="str">
        <f t="shared" si="25"/>
        <v>7https://www.scopus.com/inward/record.uri?eid=2-s2.0-85013283260&amp;doi=10.1016%2fj.reimke.2016.01.001&amp;partnerID=40&amp;md5=b6e9025067c55776e71a81547597041a</v>
      </c>
      <c r="B1622">
        <v>7</v>
      </c>
      <c r="C1622" t="s">
        <v>2736</v>
      </c>
    </row>
    <row r="1623" spans="1:3" x14ac:dyDescent="0.45">
      <c r="A1623" t="str">
        <f t="shared" si="25"/>
        <v>8</v>
      </c>
      <c r="B1623">
        <v>8</v>
      </c>
    </row>
    <row r="1624" spans="1:3" x14ac:dyDescent="0.45">
      <c r="A1624" t="str">
        <f t="shared" si="25"/>
        <v>9ABSTRACT: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B1624">
        <v>9</v>
      </c>
      <c r="C1624" t="s">
        <v>2737</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1Al. Pop N., Todea S., Partenie C.-V., Ott C.</v>
      </c>
      <c r="B1629">
        <v>1</v>
      </c>
      <c r="C1629" t="s">
        <v>2738</v>
      </c>
    </row>
    <row r="1630" spans="1:3" x14ac:dyDescent="0.45">
      <c r="A1630" t="str">
        <f t="shared" si="25"/>
        <v>2AUTHOR FULL NAMES: Al. Pop, Nicolae (33568254500); Todea, Steluta (57217022235); Partenie, Cristina-Veronica (57217019191); Ott, Cristina (57217454601)</v>
      </c>
      <c r="B1630">
        <v>2</v>
      </c>
      <c r="C1630" t="s">
        <v>2739</v>
      </c>
    </row>
    <row r="1631" spans="1:3" x14ac:dyDescent="0.45">
      <c r="A1631" t="str">
        <f t="shared" si="25"/>
        <v>333568254500; 57217022235; 57217019191; 57217454601</v>
      </c>
      <c r="B1631">
        <v>3</v>
      </c>
      <c r="C1631" t="s">
        <v>2740</v>
      </c>
    </row>
    <row r="1632" spans="1:3" x14ac:dyDescent="0.45">
      <c r="A1632" t="str">
        <f t="shared" si="25"/>
        <v>4Stakeholders' perception regarding sustainable universities</v>
      </c>
      <c r="B1632">
        <v>4</v>
      </c>
      <c r="C1632" t="s">
        <v>2741</v>
      </c>
    </row>
    <row r="1633" spans="1:3" x14ac:dyDescent="0.45">
      <c r="A1633" t="str">
        <f t="shared" si="25"/>
        <v>5(2020) Amfiteatru Economic, 22 (54), pp. 330 - 345, Cited 7 times.</v>
      </c>
      <c r="B1633">
        <v>5</v>
      </c>
      <c r="C1633" t="s">
        <v>2742</v>
      </c>
    </row>
    <row r="1634" spans="1:3" x14ac:dyDescent="0.45">
      <c r="A1634" t="str">
        <f t="shared" si="25"/>
        <v>6DOI: 10.24818/EA/2020/54/330</v>
      </c>
      <c r="B1634">
        <v>6</v>
      </c>
      <c r="C1634" t="s">
        <v>2743</v>
      </c>
    </row>
    <row r="1635" spans="1:3" x14ac:dyDescent="0.45">
      <c r="A1635" t="str">
        <f t="shared" si="25"/>
        <v>7https://www.scopus.com/inward/record.uri?eid=2-s2.0-85085740439&amp;doi=10.24818%2fEA%2f2020%2f54%2f330&amp;partnerID=40&amp;md5=edb46686eca2196901653142eb5a8ff4</v>
      </c>
      <c r="B1635">
        <v>7</v>
      </c>
      <c r="C1635" t="s">
        <v>2744</v>
      </c>
    </row>
    <row r="1636" spans="1:3" x14ac:dyDescent="0.45">
      <c r="A1636" t="str">
        <f t="shared" si="25"/>
        <v>8</v>
      </c>
      <c r="B1636">
        <v>8</v>
      </c>
    </row>
    <row r="1637" spans="1:3" x14ac:dyDescent="0.45">
      <c r="A1637" t="str">
        <f t="shared" si="25"/>
        <v>9ABSTRACT: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B1637">
        <v>9</v>
      </c>
      <c r="C1637" t="s">
        <v>2745</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1Johnson A.T., Hoba P.</v>
      </c>
      <c r="B1642">
        <v>1</v>
      </c>
      <c r="C1642" t="s">
        <v>2746</v>
      </c>
    </row>
    <row r="1643" spans="1:3" x14ac:dyDescent="0.45">
      <c r="A1643" t="str">
        <f t="shared" si="25"/>
        <v>2AUTHOR FULL NAMES: Johnson, Ane Turner (36080649500); Hoba, Pascal (36951458500)</v>
      </c>
      <c r="B1643">
        <v>2</v>
      </c>
      <c r="C1643" t="s">
        <v>2747</v>
      </c>
    </row>
    <row r="1644" spans="1:3" x14ac:dyDescent="0.45">
      <c r="A1644" t="str">
        <f t="shared" si="25"/>
        <v>336080649500; 36951458500</v>
      </c>
      <c r="B1644">
        <v>3</v>
      </c>
      <c r="C1644" t="s">
        <v>2748</v>
      </c>
    </row>
    <row r="1645" spans="1:3" x14ac:dyDescent="0.45">
      <c r="A1645" t="str">
        <f t="shared" si="25"/>
        <v>4Rebuilding higher education institutions in post-conflict contexts: Policy networks, process, perceptions, &amp; patterns</v>
      </c>
      <c r="B1645">
        <v>4</v>
      </c>
      <c r="C1645" t="s">
        <v>2749</v>
      </c>
    </row>
    <row r="1646" spans="1:3" x14ac:dyDescent="0.45">
      <c r="A1646" t="str">
        <f t="shared" si="25"/>
        <v>5(2015) International Journal of Educational Development, 43, pp. 118 - 125, Cited 7 times.</v>
      </c>
      <c r="B1646">
        <v>5</v>
      </c>
      <c r="C1646" t="s">
        <v>2750</v>
      </c>
    </row>
    <row r="1647" spans="1:3" x14ac:dyDescent="0.45">
      <c r="A1647" t="str">
        <f t="shared" si="25"/>
        <v>6DOI: 10.1016/j.ijedudev.2015.05.007</v>
      </c>
      <c r="B1647">
        <v>6</v>
      </c>
      <c r="C1647" t="s">
        <v>2751</v>
      </c>
    </row>
    <row r="1648" spans="1:3" x14ac:dyDescent="0.45">
      <c r="A1648" t="str">
        <f t="shared" si="25"/>
        <v>7https://www.scopus.com/inward/record.uri?eid=2-s2.0-84930948127&amp;doi=10.1016%2fj.ijedudev.2015.05.007&amp;partnerID=40&amp;md5=0ac43df9bc82b80cf728e69f04c7aa14</v>
      </c>
      <c r="B1648">
        <v>7</v>
      </c>
      <c r="C1648" t="s">
        <v>2752</v>
      </c>
    </row>
    <row r="1649" spans="1:3" x14ac:dyDescent="0.45">
      <c r="A1649" t="str">
        <f t="shared" si="25"/>
        <v>8</v>
      </c>
      <c r="B1649">
        <v>8</v>
      </c>
    </row>
    <row r="1650" spans="1:3" x14ac:dyDescent="0.45">
      <c r="A1650" t="str">
        <f t="shared" si="25"/>
        <v>9ABSTRACT: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B1650">
        <v>9</v>
      </c>
      <c r="C1650" t="s">
        <v>2753</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1Abdullah K.H., Aziz F.S.A.</v>
      </c>
      <c r="B1655">
        <v>1</v>
      </c>
      <c r="C1655" t="s">
        <v>2754</v>
      </c>
    </row>
    <row r="1656" spans="1:3" x14ac:dyDescent="0.45">
      <c r="A1656" t="str">
        <f t="shared" si="25"/>
        <v>2AUTHOR FULL NAMES: Abdullah, Khairul Hafezad (57219323548); Aziz, Fadzli Shah Abd (57201605620)</v>
      </c>
      <c r="B1656">
        <v>2</v>
      </c>
      <c r="C1656" t="s">
        <v>2755</v>
      </c>
    </row>
    <row r="1657" spans="1:3" x14ac:dyDescent="0.45">
      <c r="A1657" t="str">
        <f t="shared" si="25"/>
        <v>357219323548; 57201605620</v>
      </c>
      <c r="B1657">
        <v>3</v>
      </c>
      <c r="C1657" t="s">
        <v>2756</v>
      </c>
    </row>
    <row r="1658" spans="1:3" x14ac:dyDescent="0.45">
      <c r="A1658" t="str">
        <f t="shared" si="25"/>
        <v>4Safety behavior in the laboratory among university students</v>
      </c>
      <c r="B1658">
        <v>4</v>
      </c>
      <c r="C1658" t="s">
        <v>2757</v>
      </c>
    </row>
    <row r="1659" spans="1:3" x14ac:dyDescent="0.45">
      <c r="A1659" t="str">
        <f t="shared" si="25"/>
        <v>5(2020) Journal of Behavioral Science, 15 (3), pp. 51 - 65, Cited 8 times.</v>
      </c>
      <c r="B1659">
        <v>5</v>
      </c>
      <c r="C1659" t="s">
        <v>2758</v>
      </c>
    </row>
    <row r="1660" spans="1:3" x14ac:dyDescent="0.45">
      <c r="A1660" t="str">
        <f t="shared" si="25"/>
        <v>6</v>
      </c>
      <c r="B1660">
        <v>6</v>
      </c>
    </row>
    <row r="1661" spans="1:3" x14ac:dyDescent="0.45">
      <c r="A1661" t="str">
        <f t="shared" si="25"/>
        <v>7https://www.scopus.com/inward/record.uri?eid=2-s2.0-85092259596&amp;partnerID=40&amp;md5=d4ef12b370407d70e0403319c5484890</v>
      </c>
      <c r="B1661">
        <v>7</v>
      </c>
      <c r="C1661" t="s">
        <v>2759</v>
      </c>
    </row>
    <row r="1662" spans="1:3" x14ac:dyDescent="0.45">
      <c r="A1662" t="str">
        <f t="shared" si="25"/>
        <v>8</v>
      </c>
      <c r="B1662">
        <v>8</v>
      </c>
    </row>
    <row r="1663" spans="1:3" x14ac:dyDescent="0.45">
      <c r="A1663" t="str">
        <f t="shared" si="25"/>
        <v>9ABSTRACT: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B1663">
        <v>9</v>
      </c>
      <c r="C1663" t="s">
        <v>2760</v>
      </c>
    </row>
    <row r="1664" spans="1:3" x14ac:dyDescent="0.45">
      <c r="A1664" t="str">
        <f t="shared" si="25"/>
        <v>10LANGUAGE OF ORIGINAL DOCUMENT: English</v>
      </c>
      <c r="B1664">
        <v>10</v>
      </c>
      <c r="C1664" t="s">
        <v>10</v>
      </c>
    </row>
    <row r="1665" spans="1:3" x14ac:dyDescent="0.45">
      <c r="A1665" t="str">
        <f t="shared" si="25"/>
        <v>11DOCUMENT TYPE: Article</v>
      </c>
      <c r="B1665">
        <v>11</v>
      </c>
      <c r="C1665" t="s">
        <v>11</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1Hoat L.N., Lan Viet N., Van Der Wilt G.J., Broerse J., Ruitenberg E.J., Wright E.P.</v>
      </c>
      <c r="B1668">
        <v>1</v>
      </c>
      <c r="C1668" t="s">
        <v>2761</v>
      </c>
    </row>
    <row r="1669" spans="1:3" x14ac:dyDescent="0.45">
      <c r="A1669" t="str">
        <f t="shared" ref="A1669:A1732" si="26">B1669&amp;C1669</f>
        <v>2AUTHOR FULL NAMES: Hoat, Luu Ngoc (17342236900); Lan Viet, Nguyen (33368074900); Van Der Wilt, G.J. (6701654928); Broerse, J. (7005410143); Ruitenberg, E.J. (35838548000); Wright, E.P. (23570995300)</v>
      </c>
      <c r="B1669">
        <v>2</v>
      </c>
      <c r="C1669" t="s">
        <v>2762</v>
      </c>
    </row>
    <row r="1670" spans="1:3" x14ac:dyDescent="0.45">
      <c r="A1670" t="str">
        <f t="shared" si="26"/>
        <v>317342236900; 33368074900; 6701654928; 7005410143; 35838548000; 23570995300</v>
      </c>
      <c r="B1670">
        <v>3</v>
      </c>
      <c r="C1670" t="s">
        <v>2763</v>
      </c>
    </row>
    <row r="1671" spans="1:3" x14ac:dyDescent="0.45">
      <c r="A1671" t="str">
        <f t="shared" si="26"/>
        <v>4Motivation of university and non-university stakeholders to change medical education in Vietnam</v>
      </c>
      <c r="B1671">
        <v>4</v>
      </c>
      <c r="C1671" t="s">
        <v>2764</v>
      </c>
    </row>
    <row r="1672" spans="1:3" x14ac:dyDescent="0.45">
      <c r="A1672" t="str">
        <f t="shared" si="26"/>
        <v>5(2009) BMC Medical Education, 9 (1), art. no. 49, Cited 15 times.</v>
      </c>
      <c r="B1672">
        <v>5</v>
      </c>
      <c r="C1672" t="s">
        <v>2765</v>
      </c>
    </row>
    <row r="1673" spans="1:3" x14ac:dyDescent="0.45">
      <c r="A1673" t="str">
        <f t="shared" si="26"/>
        <v>6DOI: 10.1186/1472-6920-9-49</v>
      </c>
      <c r="B1673">
        <v>6</v>
      </c>
      <c r="C1673" t="s">
        <v>2766</v>
      </c>
    </row>
    <row r="1674" spans="1:3" x14ac:dyDescent="0.45">
      <c r="A1674" t="str">
        <f t="shared" si="26"/>
        <v>7https://www.scopus.com/inward/record.uri?eid=2-s2.0-69049105475&amp;doi=10.1186%2f1472-6920-9-49&amp;partnerID=40&amp;md5=59e9c03001d52b646c5b5c4807fa1cdc</v>
      </c>
      <c r="B1674">
        <v>7</v>
      </c>
      <c r="C1674" t="s">
        <v>2767</v>
      </c>
    </row>
    <row r="1675" spans="1:3" x14ac:dyDescent="0.45">
      <c r="A1675" t="str">
        <f t="shared" si="26"/>
        <v>8</v>
      </c>
      <c r="B1675">
        <v>8</v>
      </c>
    </row>
    <row r="1676" spans="1:3" x14ac:dyDescent="0.45">
      <c r="A1676" t="str">
        <f t="shared" si="26"/>
        <v>9ABSTRACT: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B1676">
        <v>9</v>
      </c>
      <c r="C1676" t="s">
        <v>2768</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1Sandhya S., Koppad S.H., Anupama Kumar S., Dharani A., Uma B.V., Subramanya K.N.</v>
      </c>
      <c r="B1681">
        <v>1</v>
      </c>
      <c r="C1681" t="s">
        <v>183</v>
      </c>
    </row>
    <row r="1682" spans="1:3" x14ac:dyDescent="0.45">
      <c r="A1682" t="str">
        <f t="shared" si="26"/>
        <v>2AUTHOR FULL NAMES: Sandhya, S. (57191854773); Koppad, Shaila H. (57191618577); Anupama Kumar, S. (57191624773); Dharani, Andhe (54383109800); Uma, B.V. (55130921800); Subramanya, K.N. (35753798900)</v>
      </c>
      <c r="B1682">
        <v>2</v>
      </c>
      <c r="C1682" t="s">
        <v>184</v>
      </c>
    </row>
    <row r="1683" spans="1:3" x14ac:dyDescent="0.45">
      <c r="A1683" t="str">
        <f t="shared" si="26"/>
        <v>357191854773; 57191618577; 57191624773; 54383109800; 55130921800; 35753798900</v>
      </c>
      <c r="B1683">
        <v>3</v>
      </c>
      <c r="C1683" t="s">
        <v>185</v>
      </c>
    </row>
    <row r="1684" spans="1:3" x14ac:dyDescent="0.45">
      <c r="A1684" t="str">
        <f t="shared" si="26"/>
        <v>4Adoption of google forms for enhancing collaborative stakeholder engagement in higher education</v>
      </c>
      <c r="B1684">
        <v>4</v>
      </c>
      <c r="C1684" t="s">
        <v>186</v>
      </c>
    </row>
    <row r="1685" spans="1:3" x14ac:dyDescent="0.45">
      <c r="A1685" t="str">
        <f t="shared" si="26"/>
        <v>5(2020) Journal of Engineering Education Transformations, 33 (Special Issue), pp. 283 - 289, Cited 9 times.</v>
      </c>
      <c r="B1685">
        <v>5</v>
      </c>
      <c r="C1685" t="s">
        <v>187</v>
      </c>
    </row>
    <row r="1686" spans="1:3" x14ac:dyDescent="0.45">
      <c r="A1686" t="str">
        <f t="shared" si="26"/>
        <v>6DOI: 10.16920/jeet/2020/v33i0/150161</v>
      </c>
      <c r="B1686">
        <v>6</v>
      </c>
      <c r="C1686" t="s">
        <v>188</v>
      </c>
    </row>
    <row r="1687" spans="1:3" x14ac:dyDescent="0.45">
      <c r="A1687" t="str">
        <f t="shared" si="26"/>
        <v>7https://www.scopus.com/inward/record.uri?eid=2-s2.0-85089035609&amp;doi=10.16920%2fjeet%2f2020%2fv33i0%2f150161&amp;partnerID=40&amp;md5=78cc6e8841f45f96782d99e6cdd036f5</v>
      </c>
      <c r="B1687">
        <v>7</v>
      </c>
      <c r="C1687" t="s">
        <v>189</v>
      </c>
    </row>
    <row r="1688" spans="1:3" x14ac:dyDescent="0.45">
      <c r="A1688" t="str">
        <f t="shared" si="26"/>
        <v>8</v>
      </c>
      <c r="B1688">
        <v>8</v>
      </c>
    </row>
    <row r="1689" spans="1:3" x14ac:dyDescent="0.45">
      <c r="A1689" t="str">
        <f t="shared" si="26"/>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1689">
        <v>9</v>
      </c>
      <c r="C1689" t="s">
        <v>190</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1Latham B., Poe J.W.</v>
      </c>
      <c r="B1694">
        <v>1</v>
      </c>
      <c r="C1694" t="s">
        <v>2769</v>
      </c>
    </row>
    <row r="1695" spans="1:3" x14ac:dyDescent="0.45">
      <c r="A1695" t="str">
        <f t="shared" si="26"/>
        <v>2AUTHOR FULL NAMES: Latham, Bethany (35077098600); Poe, Jodi Welch (26868029600)</v>
      </c>
      <c r="B1695">
        <v>2</v>
      </c>
      <c r="C1695" t="s">
        <v>2770</v>
      </c>
    </row>
    <row r="1696" spans="1:3" x14ac:dyDescent="0.45">
      <c r="A1696" t="str">
        <f t="shared" si="26"/>
        <v>335077098600; 26868029600</v>
      </c>
      <c r="B1696">
        <v>3</v>
      </c>
      <c r="C1696" t="s">
        <v>2771</v>
      </c>
    </row>
    <row r="1697" spans="1:3" x14ac:dyDescent="0.45">
      <c r="A1697" t="str">
        <f t="shared" si="26"/>
        <v>4The Library as Partner in University Data Curation: A Case Study in Collaboration</v>
      </c>
      <c r="B1697">
        <v>4</v>
      </c>
      <c r="C1697" t="s">
        <v>2772</v>
      </c>
    </row>
    <row r="1698" spans="1:3" x14ac:dyDescent="0.45">
      <c r="A1698" t="str">
        <f t="shared" si="26"/>
        <v>5(2012) Journal of Web Librarianship, 6 (4), pp. 288 - 304, Cited 9 times.</v>
      </c>
      <c r="B1698">
        <v>5</v>
      </c>
      <c r="C1698" t="s">
        <v>2773</v>
      </c>
    </row>
    <row r="1699" spans="1:3" x14ac:dyDescent="0.45">
      <c r="A1699" t="str">
        <f t="shared" si="26"/>
        <v>6DOI: 10.1080/19322909.2012.729429</v>
      </c>
      <c r="B1699">
        <v>6</v>
      </c>
      <c r="C1699" t="s">
        <v>2774</v>
      </c>
    </row>
    <row r="1700" spans="1:3" x14ac:dyDescent="0.45">
      <c r="A1700" t="str">
        <f t="shared" si="26"/>
        <v>7https://www.scopus.com/inward/record.uri?eid=2-s2.0-84871315914&amp;doi=10.1080%2f19322909.2012.729429&amp;partnerID=40&amp;md5=b621488db4ce619c6c687c6295e6625f</v>
      </c>
      <c r="B1700">
        <v>7</v>
      </c>
      <c r="C1700" t="s">
        <v>2775</v>
      </c>
    </row>
    <row r="1701" spans="1:3" x14ac:dyDescent="0.45">
      <c r="A1701" t="str">
        <f t="shared" si="26"/>
        <v>8</v>
      </c>
      <c r="B1701">
        <v>8</v>
      </c>
    </row>
    <row r="1702" spans="1:3" x14ac:dyDescent="0.45">
      <c r="A1702" t="str">
        <f t="shared" si="26"/>
        <v>9ABSTRACT: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B1702">
        <v>9</v>
      </c>
      <c r="C1702" t="s">
        <v>2776</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1Panday R., Purba J.T.</v>
      </c>
      <c r="B1707">
        <v>1</v>
      </c>
      <c r="C1707" t="s">
        <v>199</v>
      </c>
    </row>
    <row r="1708" spans="1:3" x14ac:dyDescent="0.45">
      <c r="A1708" t="str">
        <f t="shared" si="26"/>
        <v>2AUTHOR FULL NAMES: Panday, Rorim (56237009400); Purba, John Tampil (56669627400)</v>
      </c>
      <c r="B1708">
        <v>2</v>
      </c>
      <c r="C1708" t="s">
        <v>200</v>
      </c>
    </row>
    <row r="1709" spans="1:3" x14ac:dyDescent="0.45">
      <c r="A1709" t="str">
        <f t="shared" si="26"/>
        <v>356237009400; 56669627400</v>
      </c>
      <c r="B1709">
        <v>3</v>
      </c>
      <c r="C1709" t="s">
        <v>201</v>
      </c>
    </row>
    <row r="1710" spans="1:3" x14ac:dyDescent="0.45">
      <c r="A1710" t="str">
        <f t="shared" si="26"/>
        <v>4Lecturers and students technology readiness in implementing services delivery of academic information system in higher education institution: A case study</v>
      </c>
      <c r="B1710">
        <v>4</v>
      </c>
      <c r="C1710" t="s">
        <v>202</v>
      </c>
    </row>
    <row r="1711" spans="1:3" x14ac:dyDescent="0.45">
      <c r="A1711" t="str">
        <f t="shared" si="26"/>
        <v>5(2015) Communications in Computer and Information Science, 516, pp. 539 - 550, Cited 13 times.</v>
      </c>
      <c r="B1711">
        <v>5</v>
      </c>
      <c r="C1711" t="s">
        <v>203</v>
      </c>
    </row>
    <row r="1712" spans="1:3" x14ac:dyDescent="0.45">
      <c r="A1712" t="str">
        <f t="shared" si="26"/>
        <v>6DOI: 10.1007/978-3-662-46742-8_49</v>
      </c>
      <c r="B1712">
        <v>6</v>
      </c>
      <c r="C1712" t="s">
        <v>204</v>
      </c>
    </row>
    <row r="1713" spans="1:3" x14ac:dyDescent="0.45">
      <c r="A1713" t="str">
        <f t="shared" si="26"/>
        <v>7https://www.scopus.com/inward/record.uri?eid=2-s2.0-84930457328&amp;doi=10.1007%2f978-3-662-46742-8_49&amp;partnerID=40&amp;md5=1f8b9d3325d334d5814910ebe3baa8e7</v>
      </c>
      <c r="B1713">
        <v>7</v>
      </c>
      <c r="C1713" t="s">
        <v>205</v>
      </c>
    </row>
    <row r="1714" spans="1:3" x14ac:dyDescent="0.45">
      <c r="A1714" t="str">
        <f t="shared" si="26"/>
        <v>8</v>
      </c>
      <c r="B1714">
        <v>8</v>
      </c>
    </row>
    <row r="1715" spans="1:3" x14ac:dyDescent="0.45">
      <c r="A1715" t="str">
        <f t="shared" si="26"/>
        <v>9ABSTRACT: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B1715">
        <v>9</v>
      </c>
      <c r="C1715" t="s">
        <v>206</v>
      </c>
    </row>
    <row r="1716" spans="1:3" x14ac:dyDescent="0.45">
      <c r="A1716" t="str">
        <f t="shared" si="26"/>
        <v>10LANGUAGE OF ORIGINAL DOCUMENT: English</v>
      </c>
      <c r="B1716">
        <v>10</v>
      </c>
      <c r="C1716" t="s">
        <v>10</v>
      </c>
    </row>
    <row r="1717" spans="1:3" x14ac:dyDescent="0.45">
      <c r="A1717" t="str">
        <f t="shared" si="26"/>
        <v>11DOCUMENT TYPE: Conference paper</v>
      </c>
      <c r="B1717">
        <v>11</v>
      </c>
      <c r="C1717" t="s">
        <v>207</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1Manley S.</v>
      </c>
      <c r="B1720">
        <v>1</v>
      </c>
      <c r="C1720" t="s">
        <v>2777</v>
      </c>
    </row>
    <row r="1721" spans="1:3" x14ac:dyDescent="0.45">
      <c r="A1721" t="str">
        <f t="shared" si="26"/>
        <v>2AUTHOR FULL NAMES: Manley, Stewart (56454051800)</v>
      </c>
      <c r="B1721">
        <v>2</v>
      </c>
      <c r="C1721" t="s">
        <v>2778</v>
      </c>
    </row>
    <row r="1722" spans="1:3" x14ac:dyDescent="0.45">
      <c r="A1722" t="str">
        <f t="shared" si="26"/>
        <v>356454051800</v>
      </c>
      <c r="B1722">
        <v>3</v>
      </c>
      <c r="C1722">
        <v>56454051800</v>
      </c>
    </row>
    <row r="1723" spans="1:3" x14ac:dyDescent="0.45">
      <c r="A1723" t="str">
        <f t="shared" si="26"/>
        <v>4On the limitations of recent lawsuits against Sci-Hub, OMICS, ResearchGate, and Georgia State University</v>
      </c>
      <c r="B1723">
        <v>4</v>
      </c>
      <c r="C1723" t="s">
        <v>2779</v>
      </c>
    </row>
    <row r="1724" spans="1:3" x14ac:dyDescent="0.45">
      <c r="A1724" t="str">
        <f t="shared" si="26"/>
        <v>5(2019) Learned Publishing, 32 (4), pp. 375 - 381, Cited 12 times.</v>
      </c>
      <c r="B1724">
        <v>5</v>
      </c>
      <c r="C1724" t="s">
        <v>2780</v>
      </c>
    </row>
    <row r="1725" spans="1:3" x14ac:dyDescent="0.45">
      <c r="A1725" t="str">
        <f t="shared" si="26"/>
        <v>6DOI: 10.1002/leap.1254</v>
      </c>
      <c r="B1725">
        <v>6</v>
      </c>
      <c r="C1725" t="s">
        <v>2781</v>
      </c>
    </row>
    <row r="1726" spans="1:3" x14ac:dyDescent="0.45">
      <c r="A1726" t="str">
        <f t="shared" si="26"/>
        <v>7https://www.scopus.com/inward/record.uri?eid=2-s2.0-85069935813&amp;doi=10.1002%2fleap.1254&amp;partnerID=40&amp;md5=b578a4f56d21fd4cced8ef9065b6756f</v>
      </c>
      <c r="B1726">
        <v>7</v>
      </c>
      <c r="C1726" t="s">
        <v>2782</v>
      </c>
    </row>
    <row r="1727" spans="1:3" x14ac:dyDescent="0.45">
      <c r="A1727" t="str">
        <f t="shared" si="26"/>
        <v>8</v>
      </c>
      <c r="B1727">
        <v>8</v>
      </c>
    </row>
    <row r="1728" spans="1:3" x14ac:dyDescent="0.45">
      <c r="A1728" t="str">
        <f t="shared" si="26"/>
        <v>9ABSTRACT: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B1728">
        <v>9</v>
      </c>
      <c r="C1728" t="s">
        <v>2783</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1Franco D., Macke J., Cotton D., Paço A., Segers J.-P., Franco L.</v>
      </c>
      <c r="B1733">
        <v>1</v>
      </c>
      <c r="C1733" t="s">
        <v>208</v>
      </c>
    </row>
    <row r="1734" spans="1:3" x14ac:dyDescent="0.45">
      <c r="A1734" t="str">
        <f t="shared" si="27"/>
        <v>2AUTHOR FULL NAMES: Franco, Dirk (57191108111); Macke, Janaina (24768111200); Cotton, Debby (35323974400); Paço, Arminda (57870437600); Segers, Jean-Pierre (16422922700); Franco, Laura (56393935900)</v>
      </c>
      <c r="B1734">
        <v>2</v>
      </c>
      <c r="C1734" t="s">
        <v>209</v>
      </c>
    </row>
    <row r="1735" spans="1:3" x14ac:dyDescent="0.45">
      <c r="A1735" t="str">
        <f t="shared" si="27"/>
        <v>357191108111; 24768111200; 35323974400; 57870437600; 16422922700; 56393935900</v>
      </c>
      <c r="B1735">
        <v>3</v>
      </c>
      <c r="C1735" t="s">
        <v>210</v>
      </c>
    </row>
    <row r="1736" spans="1:3" x14ac:dyDescent="0.45">
      <c r="A1736" t="str">
        <f t="shared" si="27"/>
        <v>4Student energy-saving in higher education tackling the challenge of decarbonisation</v>
      </c>
      <c r="B1736">
        <v>4</v>
      </c>
      <c r="C1736" t="s">
        <v>211</v>
      </c>
    </row>
    <row r="1737" spans="1:3" x14ac:dyDescent="0.45">
      <c r="A1737" t="str">
        <f t="shared" si="27"/>
        <v>5(2022) International Journal of Sustainability in Higher Education, 23 (7), pp. 1648 - 1666, Cited 9 times.</v>
      </c>
      <c r="B1737">
        <v>5</v>
      </c>
      <c r="C1737" t="s">
        <v>212</v>
      </c>
    </row>
    <row r="1738" spans="1:3" x14ac:dyDescent="0.45">
      <c r="A1738" t="str">
        <f t="shared" si="27"/>
        <v>6DOI: 10.1108/IJSHE-10-2021-0432</v>
      </c>
      <c r="B1738">
        <v>6</v>
      </c>
      <c r="C1738" t="s">
        <v>213</v>
      </c>
    </row>
    <row r="1739" spans="1:3" x14ac:dyDescent="0.45">
      <c r="A1739" t="str">
        <f t="shared" si="27"/>
        <v>7https://www.scopus.com/inward/record.uri?eid=2-s2.0-85134613460&amp;doi=10.1108%2fIJSHE-10-2021-0432&amp;partnerID=40&amp;md5=4971192446a7816e090d6aa6defd5799</v>
      </c>
      <c r="B1739">
        <v>7</v>
      </c>
      <c r="C1739" t="s">
        <v>214</v>
      </c>
    </row>
    <row r="1740" spans="1:3" x14ac:dyDescent="0.45">
      <c r="A1740" t="str">
        <f t="shared" si="27"/>
        <v>8</v>
      </c>
      <c r="B1740">
        <v>8</v>
      </c>
    </row>
    <row r="1741" spans="1:3" x14ac:dyDescent="0.45">
      <c r="A1741" t="str">
        <f t="shared" si="27"/>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1741">
        <v>9</v>
      </c>
      <c r="C1741" t="s">
        <v>215</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1Hopff B., Nijhuis S., Verhoef L.A.</v>
      </c>
      <c r="B1746">
        <v>1</v>
      </c>
      <c r="C1746" t="s">
        <v>216</v>
      </c>
    </row>
    <row r="1747" spans="1:3" x14ac:dyDescent="0.45">
      <c r="A1747" t="str">
        <f t="shared" si="27"/>
        <v>2AUTHOR FULL NAMES: Hopff, Birgit (57205559623); Nijhuis, Steffen (55241293900); Verhoef, Leendert A. (7003309870)</v>
      </c>
      <c r="B1747">
        <v>2</v>
      </c>
      <c r="C1747" t="s">
        <v>217</v>
      </c>
    </row>
    <row r="1748" spans="1:3" x14ac:dyDescent="0.45">
      <c r="A1748" t="str">
        <f t="shared" si="27"/>
        <v>357205559623; 55241293900; 7003309870</v>
      </c>
      <c r="B1748">
        <v>3</v>
      </c>
      <c r="C1748" t="s">
        <v>218</v>
      </c>
    </row>
    <row r="1749" spans="1:3" x14ac:dyDescent="0.45">
      <c r="A1749" t="str">
        <f t="shared" si="27"/>
        <v>4New dimensions for circularity on campus-framework for the application of circular principles in campus development</v>
      </c>
      <c r="B1749">
        <v>4</v>
      </c>
      <c r="C1749" t="s">
        <v>219</v>
      </c>
    </row>
    <row r="1750" spans="1:3" x14ac:dyDescent="0.45">
      <c r="A1750" t="str">
        <f t="shared" si="27"/>
        <v>5(2019) Sustainability (Switzerland), 11 (3), art. no. 627, Cited 12 times.</v>
      </c>
      <c r="B1750">
        <v>5</v>
      </c>
      <c r="C1750" t="s">
        <v>220</v>
      </c>
    </row>
    <row r="1751" spans="1:3" x14ac:dyDescent="0.45">
      <c r="A1751" t="str">
        <f t="shared" si="27"/>
        <v>6DOI: 10.3390/su11030627</v>
      </c>
      <c r="B1751">
        <v>6</v>
      </c>
      <c r="C1751" t="s">
        <v>221</v>
      </c>
    </row>
    <row r="1752" spans="1:3" x14ac:dyDescent="0.45">
      <c r="A1752" t="str">
        <f t="shared" si="27"/>
        <v>7https://www.scopus.com/inward/record.uri?eid=2-s2.0-85060548418&amp;doi=10.3390%2fsu11030627&amp;partnerID=40&amp;md5=57b94c1b245da6394614a94a58baef60</v>
      </c>
      <c r="B1752">
        <v>7</v>
      </c>
      <c r="C1752" t="s">
        <v>222</v>
      </c>
    </row>
    <row r="1753" spans="1:3" x14ac:dyDescent="0.45">
      <c r="A1753" t="str">
        <f t="shared" si="27"/>
        <v>8</v>
      </c>
      <c r="B1753">
        <v>8</v>
      </c>
    </row>
    <row r="1754" spans="1:3" x14ac:dyDescent="0.45">
      <c r="A1754" t="str">
        <f t="shared" si="27"/>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1754">
        <v>9</v>
      </c>
      <c r="C1754" t="s">
        <v>223</v>
      </c>
    </row>
    <row r="1755" spans="1:3" x14ac:dyDescent="0.45">
      <c r="A1755" t="str">
        <f t="shared" si="27"/>
        <v>10LANGUAGE OF ORIGINAL DOCUMENT: English</v>
      </c>
      <c r="B1755">
        <v>10</v>
      </c>
      <c r="C1755" t="s">
        <v>10</v>
      </c>
    </row>
    <row r="1756" spans="1:3" x14ac:dyDescent="0.45">
      <c r="A1756" t="str">
        <f t="shared" si="27"/>
        <v>11DOCUMENT TYPE: Article</v>
      </c>
      <c r="B1756">
        <v>11</v>
      </c>
      <c r="C1756" t="s">
        <v>11</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1Ramlo S.</v>
      </c>
      <c r="B1759">
        <v>1</v>
      </c>
      <c r="C1759" t="s">
        <v>2784</v>
      </c>
    </row>
    <row r="1760" spans="1:3" x14ac:dyDescent="0.45">
      <c r="A1760" t="str">
        <f t="shared" si="27"/>
        <v>2AUTHOR FULL NAMES: Ramlo, Susan (23670734000)</v>
      </c>
      <c r="B1760">
        <v>2</v>
      </c>
      <c r="C1760" t="s">
        <v>2785</v>
      </c>
    </row>
    <row r="1761" spans="1:3" x14ac:dyDescent="0.45">
      <c r="A1761" t="str">
        <f t="shared" si="27"/>
        <v>323670734000</v>
      </c>
      <c r="B1761">
        <v>3</v>
      </c>
      <c r="C1761">
        <v>23670734000</v>
      </c>
    </row>
    <row r="1762" spans="1:3" x14ac:dyDescent="0.45">
      <c r="A1762" t="str">
        <f t="shared" si="27"/>
        <v>4Free speech on US university campuses: differentiating perspectives using Q methodology</v>
      </c>
      <c r="B1762">
        <v>4</v>
      </c>
      <c r="C1762" t="s">
        <v>2786</v>
      </c>
    </row>
    <row r="1763" spans="1:3" x14ac:dyDescent="0.45">
      <c r="A1763" t="str">
        <f t="shared" si="27"/>
        <v>5(2020) Studies in Higher Education, 45 (7), pp. 1488 - 1506, Cited 6 times.</v>
      </c>
      <c r="B1763">
        <v>5</v>
      </c>
      <c r="C1763" t="s">
        <v>2787</v>
      </c>
    </row>
    <row r="1764" spans="1:3" x14ac:dyDescent="0.45">
      <c r="A1764" t="str">
        <f t="shared" si="27"/>
        <v>6DOI: 10.1080/03075079.2018.1555700</v>
      </c>
      <c r="B1764">
        <v>6</v>
      </c>
      <c r="C1764" t="s">
        <v>2788</v>
      </c>
    </row>
    <row r="1765" spans="1:3" x14ac:dyDescent="0.45">
      <c r="A1765" t="str">
        <f t="shared" si="27"/>
        <v>7https://www.scopus.com/inward/record.uri?eid=2-s2.0-85058151769&amp;doi=10.1080%2f03075079.2018.1555700&amp;partnerID=40&amp;md5=e63e433edb73f8ad6b01398c98a08969</v>
      </c>
      <c r="B1765">
        <v>7</v>
      </c>
      <c r="C1765" t="s">
        <v>2789</v>
      </c>
    </row>
    <row r="1766" spans="1:3" x14ac:dyDescent="0.45">
      <c r="A1766" t="str">
        <f t="shared" si="27"/>
        <v>8</v>
      </c>
      <c r="B1766">
        <v>8</v>
      </c>
    </row>
    <row r="1767" spans="1:3" x14ac:dyDescent="0.45">
      <c r="A1767" t="str">
        <f t="shared" si="27"/>
        <v>9ABSTRACT: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B1767">
        <v>9</v>
      </c>
      <c r="C1767" t="s">
        <v>2790</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1Stankevičienė J., Vaiciukevičiūtė A.</v>
      </c>
      <c r="B1772">
        <v>1</v>
      </c>
      <c r="C1772" t="s">
        <v>232</v>
      </c>
    </row>
    <row r="1773" spans="1:3" x14ac:dyDescent="0.45">
      <c r="A1773" t="str">
        <f t="shared" si="27"/>
        <v>2AUTHOR FULL NAMES: Stankevičienė, Jelena (55632120400); Vaiciukevičiūtė, Agnė (36538267300)</v>
      </c>
      <c r="B1773">
        <v>2</v>
      </c>
      <c r="C1773" t="s">
        <v>233</v>
      </c>
    </row>
    <row r="1774" spans="1:3" x14ac:dyDescent="0.45">
      <c r="A1774" t="str">
        <f t="shared" si="27"/>
        <v>355632120400; 36538267300</v>
      </c>
      <c r="B1774">
        <v>3</v>
      </c>
      <c r="C1774" t="s">
        <v>234</v>
      </c>
    </row>
    <row r="1775" spans="1:3" x14ac:dyDescent="0.45">
      <c r="A1775" t="str">
        <f t="shared" si="27"/>
        <v>4Value creation for stakeholders in higher education management</v>
      </c>
      <c r="B1775">
        <v>4</v>
      </c>
      <c r="C1775" t="s">
        <v>235</v>
      </c>
    </row>
    <row r="1776" spans="1:3" x14ac:dyDescent="0.45">
      <c r="A1776" t="str">
        <f t="shared" si="27"/>
        <v>5(2016) E a M: Ekonomie a Management, 19 (1), pp. 17 - 32, Cited 9 times.</v>
      </c>
      <c r="B1776">
        <v>5</v>
      </c>
      <c r="C1776" t="s">
        <v>236</v>
      </c>
    </row>
    <row r="1777" spans="1:3" x14ac:dyDescent="0.45">
      <c r="A1777" t="str">
        <f t="shared" si="27"/>
        <v>6DOI: 10.15240/tul/001/2016-1-002</v>
      </c>
      <c r="B1777">
        <v>6</v>
      </c>
      <c r="C1777" t="s">
        <v>237</v>
      </c>
    </row>
    <row r="1778" spans="1:3" x14ac:dyDescent="0.45">
      <c r="A1778" t="str">
        <f t="shared" si="27"/>
        <v>7https://www.scopus.com/inward/record.uri?eid=2-s2.0-85016162960&amp;doi=10.15240%2ftul%2f001%2f2016-1-002&amp;partnerID=40&amp;md5=e31d56d208034b2a5f7b4e058ada676b</v>
      </c>
      <c r="B1778">
        <v>7</v>
      </c>
      <c r="C1778" t="s">
        <v>238</v>
      </c>
    </row>
    <row r="1779" spans="1:3" x14ac:dyDescent="0.45">
      <c r="A1779" t="str">
        <f t="shared" si="27"/>
        <v>8</v>
      </c>
      <c r="B1779">
        <v>8</v>
      </c>
    </row>
    <row r="1780" spans="1:3" x14ac:dyDescent="0.45">
      <c r="A1780" t="str">
        <f t="shared" si="27"/>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1780">
        <v>9</v>
      </c>
      <c r="C1780" t="s">
        <v>239</v>
      </c>
    </row>
    <row r="1781" spans="1:3" x14ac:dyDescent="0.45">
      <c r="A1781" t="str">
        <f t="shared" si="27"/>
        <v>10LANGUAGE OF ORIGINAL DOCUMENT: English</v>
      </c>
      <c r="B1781">
        <v>10</v>
      </c>
      <c r="C1781" t="s">
        <v>10</v>
      </c>
    </row>
    <row r="1782" spans="1:3" x14ac:dyDescent="0.45">
      <c r="A1782" t="str">
        <f t="shared" si="27"/>
        <v>11DOCUMENT TYPE: Article</v>
      </c>
      <c r="B1782">
        <v>11</v>
      </c>
      <c r="C1782" t="s">
        <v>11</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1Chan C.</v>
      </c>
      <c r="B1785">
        <v>1</v>
      </c>
      <c r="C1785" t="s">
        <v>240</v>
      </c>
    </row>
    <row r="1786" spans="1:3" x14ac:dyDescent="0.45">
      <c r="A1786" t="str">
        <f t="shared" si="27"/>
        <v>2AUTHOR FULL NAMES: Chan, Christopher (35219563200)</v>
      </c>
      <c r="B1786">
        <v>2</v>
      </c>
      <c r="C1786" t="s">
        <v>241</v>
      </c>
    </row>
    <row r="1787" spans="1:3" x14ac:dyDescent="0.45">
      <c r="A1787" t="str">
        <f t="shared" si="27"/>
        <v>335219563200</v>
      </c>
      <c r="B1787">
        <v>3</v>
      </c>
      <c r="C1787">
        <v>35219563200</v>
      </c>
    </row>
    <row r="1788" spans="1:3" x14ac:dyDescent="0.45">
      <c r="A1788" t="str">
        <f t="shared" si="27"/>
        <v>4Institutional assessment of student information literacy ability: A case study</v>
      </c>
      <c r="B1788">
        <v>4</v>
      </c>
      <c r="C1788" t="s">
        <v>242</v>
      </c>
    </row>
    <row r="1789" spans="1:3" x14ac:dyDescent="0.45">
      <c r="A1789" t="str">
        <f t="shared" si="27"/>
        <v>5(2016) Communications in Information Literacy, 10 (1), pp. 50 - 61, Cited 11 times.</v>
      </c>
      <c r="B1789">
        <v>5</v>
      </c>
      <c r="C1789" t="s">
        <v>243</v>
      </c>
    </row>
    <row r="1790" spans="1:3" x14ac:dyDescent="0.45">
      <c r="A1790" t="str">
        <f t="shared" si="27"/>
        <v>6DOI: 10.15760/comminfolit.2016.10.1.14</v>
      </c>
      <c r="B1790">
        <v>6</v>
      </c>
      <c r="C1790" t="s">
        <v>244</v>
      </c>
    </row>
    <row r="1791" spans="1:3" x14ac:dyDescent="0.45">
      <c r="A1791" t="str">
        <f t="shared" si="27"/>
        <v>7https://www.scopus.com/inward/record.uri?eid=2-s2.0-84973316249&amp;doi=10.15760%2fcomminfolit.2016.10.1.14&amp;partnerID=40&amp;md5=6c40b32a6336bb4281083812e7a0c0af</v>
      </c>
      <c r="B1791">
        <v>7</v>
      </c>
      <c r="C1791" t="s">
        <v>245</v>
      </c>
    </row>
    <row r="1792" spans="1:3" x14ac:dyDescent="0.45">
      <c r="A1792" t="str">
        <f t="shared" si="27"/>
        <v>8</v>
      </c>
      <c r="B1792">
        <v>8</v>
      </c>
    </row>
    <row r="1793" spans="1:3" x14ac:dyDescent="0.45">
      <c r="A1793" t="str">
        <f t="shared" si="27"/>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1793">
        <v>9</v>
      </c>
      <c r="C1793" t="s">
        <v>246</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1Lazić Z., Ðorđević A., Gazizulina A.</v>
      </c>
      <c r="B1798">
        <v>1</v>
      </c>
      <c r="C1798" t="s">
        <v>285</v>
      </c>
    </row>
    <row r="1799" spans="1:3" x14ac:dyDescent="0.45">
      <c r="A1799" t="str">
        <f t="shared" si="28"/>
        <v>2AUTHOR FULL NAMES: Lazić, Zorica (24830912400); Ðorđević, Aleksandar (57220193005); Gazizulina, Albina (57188622302)</v>
      </c>
      <c r="B1799">
        <v>2</v>
      </c>
      <c r="C1799" t="s">
        <v>286</v>
      </c>
    </row>
    <row r="1800" spans="1:3" x14ac:dyDescent="0.45">
      <c r="A1800" t="str">
        <f t="shared" si="28"/>
        <v>324830912400; 57220193005; 57188622302</v>
      </c>
      <c r="B1800">
        <v>3</v>
      </c>
      <c r="C1800" t="s">
        <v>287</v>
      </c>
    </row>
    <row r="1801" spans="1:3" x14ac:dyDescent="0.45">
      <c r="A1801" t="str">
        <f t="shared" si="28"/>
        <v>4Improvement of quality of higher education institutions as a basis for improvement of quality of life</v>
      </c>
      <c r="B1801">
        <v>4</v>
      </c>
      <c r="C1801" t="s">
        <v>288</v>
      </c>
    </row>
    <row r="1802" spans="1:3" x14ac:dyDescent="0.45">
      <c r="A1802" t="str">
        <f t="shared" si="28"/>
        <v>5(2021) Sustainability (Switzerland), 13 (8), art. no. 4149, Cited 13 times.</v>
      </c>
      <c r="B1802">
        <v>5</v>
      </c>
      <c r="C1802" t="s">
        <v>289</v>
      </c>
    </row>
    <row r="1803" spans="1:3" x14ac:dyDescent="0.45">
      <c r="A1803" t="str">
        <f t="shared" si="28"/>
        <v>6DOI: 10.3390/su13084149</v>
      </c>
      <c r="B1803">
        <v>6</v>
      </c>
      <c r="C1803" t="s">
        <v>290</v>
      </c>
    </row>
    <row r="1804" spans="1:3" x14ac:dyDescent="0.45">
      <c r="A1804" t="str">
        <f t="shared" si="28"/>
        <v>7https://www.scopus.com/inward/record.uri?eid=2-s2.0-85105200756&amp;doi=10.3390%2fsu13084149&amp;partnerID=40&amp;md5=121b5ef7ab8b447b4af0eb3c141b69e6</v>
      </c>
      <c r="B1804">
        <v>7</v>
      </c>
      <c r="C1804" t="s">
        <v>291</v>
      </c>
    </row>
    <row r="1805" spans="1:3" x14ac:dyDescent="0.45">
      <c r="A1805" t="str">
        <f t="shared" si="28"/>
        <v>8</v>
      </c>
      <c r="B1805">
        <v>8</v>
      </c>
    </row>
    <row r="1806" spans="1:3" x14ac:dyDescent="0.45">
      <c r="A1806" t="str">
        <f t="shared" si="28"/>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1806">
        <v>9</v>
      </c>
      <c r="C1806" t="s">
        <v>292</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1Campbell A., Gallen A.-M., Jones M.H., Walshe A.</v>
      </c>
      <c r="B1811">
        <v>1</v>
      </c>
      <c r="C1811" t="s">
        <v>2791</v>
      </c>
    </row>
    <row r="1812" spans="1:3" x14ac:dyDescent="0.45">
      <c r="A1812" t="str">
        <f t="shared" si="28"/>
        <v>2AUTHOR FULL NAMES: Campbell, Anne (53863138200); Gallen, Anne-Marie (57209269433); Jones, Mark H. (55976332100); Walshe, Ann (57204817604)</v>
      </c>
      <c r="B1812">
        <v>2</v>
      </c>
      <c r="C1812" t="s">
        <v>2792</v>
      </c>
    </row>
    <row r="1813" spans="1:3" x14ac:dyDescent="0.45">
      <c r="A1813" t="str">
        <f t="shared" si="28"/>
        <v>353863138200; 57209269433; 55976332100; 57204817604</v>
      </c>
      <c r="B1813">
        <v>3</v>
      </c>
      <c r="C1813" t="s">
        <v>2793</v>
      </c>
    </row>
    <row r="1814" spans="1:3" x14ac:dyDescent="0.45">
      <c r="A1814" t="str">
        <f t="shared" si="28"/>
        <v>4The perceptions of STEM tutors on the role of tutorials in distance learning</v>
      </c>
      <c r="B1814">
        <v>4</v>
      </c>
      <c r="C1814" t="s">
        <v>2794</v>
      </c>
    </row>
    <row r="1815" spans="1:3" x14ac:dyDescent="0.45">
      <c r="A1815" t="str">
        <f t="shared" si="28"/>
        <v>5(2019) Open Learning, 34 (1), pp. 89 - 102, Cited 11 times.</v>
      </c>
      <c r="B1815">
        <v>5</v>
      </c>
      <c r="C1815" t="s">
        <v>2795</v>
      </c>
    </row>
    <row r="1816" spans="1:3" x14ac:dyDescent="0.45">
      <c r="A1816" t="str">
        <f t="shared" si="28"/>
        <v>6DOI: 10.1080/02680513.2018.1544488</v>
      </c>
      <c r="B1816">
        <v>6</v>
      </c>
      <c r="C1816" t="s">
        <v>2796</v>
      </c>
    </row>
    <row r="1817" spans="1:3" x14ac:dyDescent="0.45">
      <c r="A1817" t="str">
        <f t="shared" si="28"/>
        <v>7https://www.scopus.com/inward/record.uri?eid=2-s2.0-85057346306&amp;doi=10.1080%2f02680513.2018.1544488&amp;partnerID=40&amp;md5=cc79e6c56184163e3ec819e2b79cdf61</v>
      </c>
      <c r="B1817">
        <v>7</v>
      </c>
      <c r="C1817" t="s">
        <v>2797</v>
      </c>
    </row>
    <row r="1818" spans="1:3" x14ac:dyDescent="0.45">
      <c r="A1818" t="str">
        <f t="shared" si="28"/>
        <v>8</v>
      </c>
      <c r="B1818">
        <v>8</v>
      </c>
    </row>
    <row r="1819" spans="1:3" x14ac:dyDescent="0.45">
      <c r="A1819" t="str">
        <f t="shared" si="28"/>
        <v>9ABSTRACT: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B1819">
        <v>9</v>
      </c>
      <c r="C1819" t="s">
        <v>2798</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1Radko N., Belitski M., Kalyuzhnova Y.</v>
      </c>
      <c r="B1824">
        <v>1</v>
      </c>
      <c r="C1824" t="s">
        <v>2799</v>
      </c>
    </row>
    <row r="1825" spans="1:3" x14ac:dyDescent="0.45">
      <c r="A1825" t="str">
        <f t="shared" si="28"/>
        <v>2AUTHOR FULL NAMES: Radko, Natalya (56530682400); Belitski, Maksim (55934938700); Kalyuzhnova, Yelena (17346269400)</v>
      </c>
      <c r="B1825">
        <v>2</v>
      </c>
      <c r="C1825" t="s">
        <v>2800</v>
      </c>
    </row>
    <row r="1826" spans="1:3" x14ac:dyDescent="0.45">
      <c r="A1826" t="str">
        <f t="shared" si="28"/>
        <v>356530682400; 55934938700; 17346269400</v>
      </c>
      <c r="B1826">
        <v>3</v>
      </c>
      <c r="C1826" t="s">
        <v>2801</v>
      </c>
    </row>
    <row r="1827" spans="1:3" x14ac:dyDescent="0.45">
      <c r="A1827" t="str">
        <f t="shared" si="28"/>
        <v>4Conceptualising the entrepreneurial university: the stakeholder approach</v>
      </c>
      <c r="B1827">
        <v>4</v>
      </c>
      <c r="C1827" t="s">
        <v>2802</v>
      </c>
    </row>
    <row r="1828" spans="1:3" x14ac:dyDescent="0.45">
      <c r="A1828" t="str">
        <f t="shared" si="28"/>
        <v>5(2023) Journal of Technology Transfer, 48 (3), pp. 955 - 1044, Cited 11 times.</v>
      </c>
      <c r="B1828">
        <v>5</v>
      </c>
      <c r="C1828" t="s">
        <v>2803</v>
      </c>
    </row>
    <row r="1829" spans="1:3" x14ac:dyDescent="0.45">
      <c r="A1829" t="str">
        <f t="shared" si="28"/>
        <v>6DOI: 10.1007/s10961-022-09926-0</v>
      </c>
      <c r="B1829">
        <v>6</v>
      </c>
      <c r="C1829" t="s">
        <v>2804</v>
      </c>
    </row>
    <row r="1830" spans="1:3" x14ac:dyDescent="0.45">
      <c r="A1830" t="str">
        <f t="shared" si="28"/>
        <v>7https://www.scopus.com/inward/record.uri?eid=2-s2.0-85127696165&amp;doi=10.1007%2fs10961-022-09926-0&amp;partnerID=40&amp;md5=f703550decead76a1fb8ecdda73f1c49</v>
      </c>
      <c r="B1830">
        <v>7</v>
      </c>
      <c r="C1830" t="s">
        <v>2805</v>
      </c>
    </row>
    <row r="1831" spans="1:3" x14ac:dyDescent="0.45">
      <c r="A1831" t="str">
        <f t="shared" si="28"/>
        <v>8</v>
      </c>
      <c r="B1831">
        <v>8</v>
      </c>
    </row>
    <row r="1832" spans="1:3" x14ac:dyDescent="0.45">
      <c r="A1832" t="str">
        <f t="shared" si="28"/>
        <v>9ABSTRACT: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B1832">
        <v>9</v>
      </c>
      <c r="C1832" t="s">
        <v>2806</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1Mainardes E., Alves H., Raposo M.</v>
      </c>
      <c r="B1837">
        <v>1</v>
      </c>
      <c r="C1837" t="s">
        <v>2398</v>
      </c>
    </row>
    <row r="1838" spans="1:3" x14ac:dyDescent="0.45">
      <c r="A1838" t="str">
        <f t="shared" si="28"/>
        <v>2AUTHOR FULL NAMES: Mainardes, Emerson (35764807800); Alves, Helena (35208145700); Raposo, Mario (23768404400)</v>
      </c>
      <c r="B1838">
        <v>2</v>
      </c>
      <c r="C1838" t="s">
        <v>2399</v>
      </c>
    </row>
    <row r="1839" spans="1:3" x14ac:dyDescent="0.45">
      <c r="A1839" t="str">
        <f t="shared" si="28"/>
        <v>335764807800; 35208145700; 23768404400</v>
      </c>
      <c r="B1839">
        <v>3</v>
      </c>
      <c r="C1839" t="s">
        <v>2236</v>
      </c>
    </row>
    <row r="1840" spans="1:3" x14ac:dyDescent="0.45">
      <c r="A1840" t="str">
        <f t="shared" si="28"/>
        <v>4Portuguese Public University Student Satisfaction: A stakeholder theory-based approach</v>
      </c>
      <c r="B1840">
        <v>4</v>
      </c>
      <c r="C1840" t="s">
        <v>2807</v>
      </c>
    </row>
    <row r="1841" spans="1:3" x14ac:dyDescent="0.45">
      <c r="A1841" t="str">
        <f t="shared" si="28"/>
        <v>5(2013) Tertiary Education and Management, 19 (4), pp. 353 - 372, Cited 9 times.</v>
      </c>
      <c r="B1841">
        <v>5</v>
      </c>
      <c r="C1841" t="s">
        <v>2808</v>
      </c>
    </row>
    <row r="1842" spans="1:3" x14ac:dyDescent="0.45">
      <c r="A1842" t="str">
        <f t="shared" si="28"/>
        <v>6DOI: 10.1080/13583883.2013.841984</v>
      </c>
      <c r="B1842">
        <v>6</v>
      </c>
      <c r="C1842" t="s">
        <v>2809</v>
      </c>
    </row>
    <row r="1843" spans="1:3" x14ac:dyDescent="0.45">
      <c r="A1843" t="str">
        <f t="shared" si="28"/>
        <v>7https://www.scopus.com/inward/record.uri?eid=2-s2.0-84885129273&amp;doi=10.1080%2f13583883.2013.841984&amp;partnerID=40&amp;md5=7700d01db81fc2be6eaf936077fadfea</v>
      </c>
      <c r="B1843">
        <v>7</v>
      </c>
      <c r="C1843" t="s">
        <v>2810</v>
      </c>
    </row>
    <row r="1844" spans="1:3" x14ac:dyDescent="0.45">
      <c r="A1844" t="str">
        <f t="shared" si="28"/>
        <v>8</v>
      </c>
      <c r="B1844">
        <v>8</v>
      </c>
    </row>
    <row r="1845" spans="1:3" x14ac:dyDescent="0.45">
      <c r="A1845" t="str">
        <f t="shared" si="28"/>
        <v>9ABSTRACT: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B1845">
        <v>9</v>
      </c>
      <c r="C1845" t="s">
        <v>2811</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1Staub D.</v>
      </c>
      <c r="B1850">
        <v>1</v>
      </c>
      <c r="C1850" t="s">
        <v>293</v>
      </c>
    </row>
    <row r="1851" spans="1:3" x14ac:dyDescent="0.45">
      <c r="A1851" t="str">
        <f t="shared" si="28"/>
        <v>2AUTHOR FULL NAMES: Staub, Donald (57194149867)</v>
      </c>
      <c r="B1851">
        <v>2</v>
      </c>
      <c r="C1851" t="s">
        <v>294</v>
      </c>
    </row>
    <row r="1852" spans="1:3" x14ac:dyDescent="0.45">
      <c r="A1852" t="str">
        <f t="shared" si="28"/>
        <v>357194149867</v>
      </c>
      <c r="B1852">
        <v>3</v>
      </c>
      <c r="C1852">
        <v>57194149867</v>
      </c>
    </row>
    <row r="1853" spans="1:3" x14ac:dyDescent="0.45">
      <c r="A1853" t="str">
        <f t="shared" si="28"/>
        <v>4‘Another accreditation? what’s the point?’ effective planning and implementation for specialised accreditation</v>
      </c>
      <c r="B1853">
        <v>4</v>
      </c>
      <c r="C1853" t="s">
        <v>295</v>
      </c>
    </row>
    <row r="1854" spans="1:3" x14ac:dyDescent="0.45">
      <c r="A1854" t="str">
        <f t="shared" si="28"/>
        <v>5(2019) Quality in Higher Education, 25 (2), pp. 171 - 190, Cited 8 times.</v>
      </c>
      <c r="B1854">
        <v>5</v>
      </c>
      <c r="C1854" t="s">
        <v>296</v>
      </c>
    </row>
    <row r="1855" spans="1:3" x14ac:dyDescent="0.45">
      <c r="A1855" t="str">
        <f t="shared" si="28"/>
        <v>6DOI: 10.1080/13538322.2019.1634342</v>
      </c>
      <c r="B1855">
        <v>6</v>
      </c>
      <c r="C1855" t="s">
        <v>297</v>
      </c>
    </row>
    <row r="1856" spans="1:3" x14ac:dyDescent="0.45">
      <c r="A1856" t="str">
        <f t="shared" si="28"/>
        <v>7https://www.scopus.com/inward/record.uri?eid=2-s2.0-85069462944&amp;doi=10.1080%2f13538322.2019.1634342&amp;partnerID=40&amp;md5=921529569ea174bb7ee1d08d6ba2cee3</v>
      </c>
      <c r="B1856">
        <v>7</v>
      </c>
      <c r="C1856" t="s">
        <v>298</v>
      </c>
    </row>
    <row r="1857" spans="1:3" x14ac:dyDescent="0.45">
      <c r="A1857" t="str">
        <f t="shared" si="28"/>
        <v>8</v>
      </c>
      <c r="B1857">
        <v>8</v>
      </c>
    </row>
    <row r="1858" spans="1:3" x14ac:dyDescent="0.45">
      <c r="A1858" t="str">
        <f t="shared" si="28"/>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1858">
        <v>9</v>
      </c>
      <c r="C1858" t="s">
        <v>299</v>
      </c>
    </row>
    <row r="1859" spans="1:3" x14ac:dyDescent="0.45">
      <c r="A1859" t="str">
        <f t="shared" si="28"/>
        <v>10LANGUAGE OF ORIGINAL DOCUMENT: English</v>
      </c>
      <c r="B1859">
        <v>10</v>
      </c>
      <c r="C1859" t="s">
        <v>10</v>
      </c>
    </row>
    <row r="1860" spans="1:3" x14ac:dyDescent="0.45">
      <c r="A1860" t="str">
        <f t="shared" si="28"/>
        <v>11DOCUMENT TYPE: Article</v>
      </c>
      <c r="B1860">
        <v>11</v>
      </c>
      <c r="C1860" t="s">
        <v>11</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1Gašević D., Tsai Y.-S., Drachsler H.</v>
      </c>
      <c r="B1863">
        <v>1</v>
      </c>
      <c r="C1863" t="s">
        <v>300</v>
      </c>
    </row>
    <row r="1864" spans="1:3" x14ac:dyDescent="0.45">
      <c r="A1864" t="str">
        <f t="shared" si="29"/>
        <v>2AUTHOR FULL NAMES: Gašević, Dragan (8549413500); Tsai, Yi-Shan (57193766658); Drachsler, Hendrik (26326216500)</v>
      </c>
      <c r="B1864">
        <v>2</v>
      </c>
      <c r="C1864" t="s">
        <v>301</v>
      </c>
    </row>
    <row r="1865" spans="1:3" x14ac:dyDescent="0.45">
      <c r="A1865" t="str">
        <f t="shared" si="29"/>
        <v>38549413500; 57193766658; 26326216500</v>
      </c>
      <c r="B1865">
        <v>3</v>
      </c>
      <c r="C1865" t="s">
        <v>302</v>
      </c>
    </row>
    <row r="1866" spans="1:3" x14ac:dyDescent="0.45">
      <c r="A1866" t="str">
        <f t="shared" si="29"/>
        <v>4Learning analytics in higher education – Stakeholders, strategy and scale</v>
      </c>
      <c r="B1866">
        <v>4</v>
      </c>
      <c r="C1866" t="s">
        <v>303</v>
      </c>
    </row>
    <row r="1867" spans="1:3" x14ac:dyDescent="0.45">
      <c r="A1867" t="str">
        <f t="shared" si="29"/>
        <v>5(2022) Internet and Higher Education, 52, art. no. 100833, Cited 8 times.</v>
      </c>
      <c r="B1867">
        <v>5</v>
      </c>
      <c r="C1867" t="s">
        <v>304</v>
      </c>
    </row>
    <row r="1868" spans="1:3" x14ac:dyDescent="0.45">
      <c r="A1868" t="str">
        <f t="shared" si="29"/>
        <v>6DOI: 10.1016/j.iheduc.2021.100833</v>
      </c>
      <c r="B1868">
        <v>6</v>
      </c>
      <c r="C1868" t="s">
        <v>305</v>
      </c>
    </row>
    <row r="1869" spans="1:3" x14ac:dyDescent="0.45">
      <c r="A1869" t="str">
        <f t="shared" si="29"/>
        <v>7https://www.scopus.com/inward/record.uri?eid=2-s2.0-85118539615&amp;doi=10.1016%2fj.iheduc.2021.100833&amp;partnerID=40&amp;md5=1d1fbdd5017e03e6ec22ad2ce38293b5</v>
      </c>
      <c r="B1869">
        <v>7</v>
      </c>
      <c r="C1869" t="s">
        <v>306</v>
      </c>
    </row>
    <row r="1870" spans="1:3" x14ac:dyDescent="0.45">
      <c r="A1870" t="str">
        <f t="shared" si="29"/>
        <v>8</v>
      </c>
      <c r="B1870">
        <v>8</v>
      </c>
    </row>
    <row r="1871" spans="1:3" x14ac:dyDescent="0.45">
      <c r="A1871" t="str">
        <f t="shared" si="29"/>
        <v>9</v>
      </c>
      <c r="B1871">
        <v>9</v>
      </c>
    </row>
    <row r="1872" spans="1:3" x14ac:dyDescent="0.45">
      <c r="A1872" t="str">
        <f t="shared" si="29"/>
        <v>10LANGUAGE OF ORIGINAL DOCUMENT: English</v>
      </c>
      <c r="B1872">
        <v>10</v>
      </c>
      <c r="C1872" t="s">
        <v>10</v>
      </c>
    </row>
    <row r="1873" spans="1:3" x14ac:dyDescent="0.45">
      <c r="A1873" t="str">
        <f t="shared" si="29"/>
        <v>11DOCUMENT TYPE: Editorial</v>
      </c>
      <c r="B1873">
        <v>11</v>
      </c>
      <c r="C1873" t="s">
        <v>307</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1Dewi A.</v>
      </c>
      <c r="B1876">
        <v>1</v>
      </c>
      <c r="C1876" t="s">
        <v>2812</v>
      </c>
    </row>
    <row r="1877" spans="1:3" x14ac:dyDescent="0.45">
      <c r="A1877" t="str">
        <f t="shared" si="29"/>
        <v>2AUTHOR FULL NAMES: Dewi, Anita (56151567400)</v>
      </c>
      <c r="B1877">
        <v>2</v>
      </c>
      <c r="C1877" t="s">
        <v>2813</v>
      </c>
    </row>
    <row r="1878" spans="1:3" x14ac:dyDescent="0.45">
      <c r="A1878" t="str">
        <f t="shared" si="29"/>
        <v>356151567400</v>
      </c>
      <c r="B1878">
        <v>3</v>
      </c>
      <c r="C1878">
        <v>56151567400</v>
      </c>
    </row>
    <row r="1879" spans="1:3" x14ac:dyDescent="0.45">
      <c r="A1879" t="str">
        <f t="shared" si="29"/>
        <v>4Is English A Form of Imperialism? A Study of Academic Community’s Perceptions at Yogyakarta Universities in Indonesia</v>
      </c>
      <c r="B1879">
        <v>4</v>
      </c>
      <c r="C1879" t="s">
        <v>2814</v>
      </c>
    </row>
    <row r="1880" spans="1:3" x14ac:dyDescent="0.45">
      <c r="A1880" t="str">
        <f t="shared" si="29"/>
        <v>5(2012) Asian Englishes, 15 (1), pp. 4 - 27, Cited 10 times.</v>
      </c>
      <c r="B1880">
        <v>5</v>
      </c>
      <c r="C1880" t="s">
        <v>2815</v>
      </c>
    </row>
    <row r="1881" spans="1:3" x14ac:dyDescent="0.45">
      <c r="A1881" t="str">
        <f t="shared" si="29"/>
        <v>6DOI: 10.1080/13488678.2012.10801317</v>
      </c>
      <c r="B1881">
        <v>6</v>
      </c>
      <c r="C1881" t="s">
        <v>2816</v>
      </c>
    </row>
    <row r="1882" spans="1:3" x14ac:dyDescent="0.45">
      <c r="A1882" t="str">
        <f t="shared" si="29"/>
        <v>7https://www.scopus.com/inward/record.uri?eid=2-s2.0-85033268598&amp;doi=10.1080%2f13488678.2012.10801317&amp;partnerID=40&amp;md5=16553e28c52ecbc27f9c95c8ca08d595</v>
      </c>
      <c r="B1882">
        <v>7</v>
      </c>
      <c r="C1882" t="s">
        <v>2817</v>
      </c>
    </row>
    <row r="1883" spans="1:3" x14ac:dyDescent="0.45">
      <c r="A1883" t="str">
        <f t="shared" si="29"/>
        <v>8</v>
      </c>
      <c r="B1883">
        <v>8</v>
      </c>
    </row>
    <row r="1884" spans="1:3" x14ac:dyDescent="0.45">
      <c r="A1884" t="str">
        <f t="shared" si="29"/>
        <v>9ABSTRACT: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B1884">
        <v>9</v>
      </c>
      <c r="C1884" t="s">
        <v>2818</v>
      </c>
    </row>
    <row r="1885" spans="1:3" x14ac:dyDescent="0.45">
      <c r="A1885" t="str">
        <f t="shared" si="29"/>
        <v>10LANGUAGE OF ORIGINAL DOCUMENT: English</v>
      </c>
      <c r="B1885">
        <v>10</v>
      </c>
      <c r="C1885" t="s">
        <v>10</v>
      </c>
    </row>
    <row r="1886" spans="1:3" x14ac:dyDescent="0.45">
      <c r="A1886" t="str">
        <f t="shared" si="29"/>
        <v>11DOCUMENT TYPE: Article</v>
      </c>
      <c r="B1886">
        <v>11</v>
      </c>
      <c r="C1886" t="s">
        <v>11</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1Brezavšček A., Bach M.P., Baggia A.</v>
      </c>
      <c r="B1889">
        <v>1</v>
      </c>
      <c r="C1889" t="s">
        <v>323</v>
      </c>
    </row>
    <row r="1890" spans="1:3" x14ac:dyDescent="0.45">
      <c r="A1890" t="str">
        <f t="shared" si="29"/>
        <v>2AUTHOR FULL NAMES: Brezavšček, Alenka (6507397367); Bach, Mirjana Pejić (14833251000); Baggia, Alenka (56108587300)</v>
      </c>
      <c r="B1890">
        <v>2</v>
      </c>
      <c r="C1890" t="s">
        <v>324</v>
      </c>
    </row>
    <row r="1891" spans="1:3" x14ac:dyDescent="0.45">
      <c r="A1891" t="str">
        <f t="shared" si="29"/>
        <v>36507397367; 14833251000; 56108587300</v>
      </c>
      <c r="B1891">
        <v>3</v>
      </c>
      <c r="C1891" t="s">
        <v>325</v>
      </c>
    </row>
    <row r="1892" spans="1:3" x14ac:dyDescent="0.45">
      <c r="A1892" t="str">
        <f t="shared" si="29"/>
        <v>4Markov Analysis of Students' Performance and Academic Progress in Higher Education</v>
      </c>
      <c r="B1892">
        <v>4</v>
      </c>
      <c r="C1892" t="s">
        <v>326</v>
      </c>
    </row>
    <row r="1893" spans="1:3" x14ac:dyDescent="0.45">
      <c r="A1893" t="str">
        <f t="shared" si="29"/>
        <v>5(2017) Organizacija, 50 (2), pp. 83 - 95, Cited 15 times.</v>
      </c>
      <c r="B1893">
        <v>5</v>
      </c>
      <c r="C1893" t="s">
        <v>327</v>
      </c>
    </row>
    <row r="1894" spans="1:3" x14ac:dyDescent="0.45">
      <c r="A1894" t="str">
        <f t="shared" si="29"/>
        <v>6DOI: 10.1515/orga-2017-0006</v>
      </c>
      <c r="B1894">
        <v>6</v>
      </c>
      <c r="C1894" t="s">
        <v>328</v>
      </c>
    </row>
    <row r="1895" spans="1:3" x14ac:dyDescent="0.45">
      <c r="A1895" t="str">
        <f t="shared" si="29"/>
        <v>7https://www.scopus.com/inward/record.uri?eid=2-s2.0-85021124246&amp;doi=10.1515%2forga-2017-0006&amp;partnerID=40&amp;md5=6c699e5734eaacc17611514618173a82</v>
      </c>
      <c r="B1895">
        <v>7</v>
      </c>
      <c r="C1895" t="s">
        <v>329</v>
      </c>
    </row>
    <row r="1896" spans="1:3" x14ac:dyDescent="0.45">
      <c r="A1896" t="str">
        <f t="shared" si="29"/>
        <v>8</v>
      </c>
      <c r="B1896">
        <v>8</v>
      </c>
    </row>
    <row r="1897" spans="1:3" x14ac:dyDescent="0.45">
      <c r="A1897" t="str">
        <f t="shared" si="29"/>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1897">
        <v>9</v>
      </c>
      <c r="C1897" t="s">
        <v>330</v>
      </c>
    </row>
    <row r="1898" spans="1:3" x14ac:dyDescent="0.45">
      <c r="A1898" t="str">
        <f t="shared" si="29"/>
        <v>10LANGUAGE OF ORIGINAL DOCUMENT: English</v>
      </c>
      <c r="B1898">
        <v>10</v>
      </c>
      <c r="C1898" t="s">
        <v>10</v>
      </c>
    </row>
    <row r="1899" spans="1:3" x14ac:dyDescent="0.45">
      <c r="A1899" t="str">
        <f t="shared" si="29"/>
        <v>11DOCUMENT TYPE: Article</v>
      </c>
      <c r="B1899">
        <v>11</v>
      </c>
      <c r="C1899" t="s">
        <v>11</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1Ramírez Y., Tejada Á.</v>
      </c>
      <c r="B1902">
        <v>1</v>
      </c>
      <c r="C1902" t="s">
        <v>2538</v>
      </c>
    </row>
    <row r="1903" spans="1:3" x14ac:dyDescent="0.45">
      <c r="A1903" t="str">
        <f t="shared" si="29"/>
        <v>2AUTHOR FULL NAMES: Ramírez, Yolanda (22952077100); Tejada, Ángel (57669158200)</v>
      </c>
      <c r="B1903">
        <v>2</v>
      </c>
      <c r="C1903" t="s">
        <v>2539</v>
      </c>
    </row>
    <row r="1904" spans="1:3" x14ac:dyDescent="0.45">
      <c r="A1904" t="str">
        <f t="shared" si="29"/>
        <v>322952077100; 57669158200</v>
      </c>
      <c r="B1904">
        <v>3</v>
      </c>
      <c r="C1904" t="s">
        <v>2501</v>
      </c>
    </row>
    <row r="1905" spans="1:3" x14ac:dyDescent="0.45">
      <c r="A1905" t="str">
        <f t="shared" si="29"/>
        <v>4University stakeholders’ perceptions of the impact and benefits of, and barriers to, human resource information systems in Spanish universities</v>
      </c>
      <c r="B1905">
        <v>4</v>
      </c>
      <c r="C1905" t="s">
        <v>2819</v>
      </c>
    </row>
    <row r="1906" spans="1:3" x14ac:dyDescent="0.45">
      <c r="A1906" t="str">
        <f t="shared" si="29"/>
        <v>5(2022) International Review of Administrative Sciences, 88 (1), pp. 171 - 188, Cited 8 times.</v>
      </c>
      <c r="B1906">
        <v>5</v>
      </c>
      <c r="C1906" t="s">
        <v>2820</v>
      </c>
    </row>
    <row r="1907" spans="1:3" x14ac:dyDescent="0.45">
      <c r="A1907" t="str">
        <f t="shared" si="29"/>
        <v>6DOI: 10.1177/0020852319890646</v>
      </c>
      <c r="B1907">
        <v>6</v>
      </c>
      <c r="C1907" t="s">
        <v>2821</v>
      </c>
    </row>
    <row r="1908" spans="1:3" x14ac:dyDescent="0.45">
      <c r="A1908" t="str">
        <f t="shared" si="29"/>
        <v>7https://www.scopus.com/inward/record.uri?eid=2-s2.0-85081951039&amp;doi=10.1177%2f0020852319890646&amp;partnerID=40&amp;md5=aa014fee189062abdd7d0e7117013ab9</v>
      </c>
      <c r="B1908">
        <v>7</v>
      </c>
      <c r="C1908" t="s">
        <v>2822</v>
      </c>
    </row>
    <row r="1909" spans="1:3" x14ac:dyDescent="0.45">
      <c r="A1909" t="str">
        <f t="shared" si="29"/>
        <v>8</v>
      </c>
      <c r="B1909">
        <v>8</v>
      </c>
    </row>
    <row r="1910" spans="1:3" x14ac:dyDescent="0.45">
      <c r="A1910" t="str">
        <f t="shared" si="29"/>
        <v>9ABSTRACT: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B1910">
        <v>9</v>
      </c>
      <c r="C1910" t="s">
        <v>2823</v>
      </c>
    </row>
    <row r="1911" spans="1:3" x14ac:dyDescent="0.45">
      <c r="A1911" t="str">
        <f t="shared" si="29"/>
        <v>10LANGUAGE OF ORIGINAL DOCUMENT: English</v>
      </c>
      <c r="B1911">
        <v>10</v>
      </c>
      <c r="C1911" t="s">
        <v>10</v>
      </c>
    </row>
    <row r="1912" spans="1:3" x14ac:dyDescent="0.45">
      <c r="A1912" t="str">
        <f t="shared" si="29"/>
        <v>11DOCUMENT TYPE: Article</v>
      </c>
      <c r="B1912">
        <v>11</v>
      </c>
      <c r="C1912" t="s">
        <v>11</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1Bretag T.</v>
      </c>
      <c r="B1915">
        <v>1</v>
      </c>
      <c r="C1915" t="s">
        <v>331</v>
      </c>
    </row>
    <row r="1916" spans="1:3" x14ac:dyDescent="0.45">
      <c r="A1916" t="str">
        <f t="shared" si="29"/>
        <v>2AUTHOR FULL NAMES: Bretag, Tracey (55793190008)</v>
      </c>
      <c r="B1916">
        <v>2</v>
      </c>
      <c r="C1916" t="s">
        <v>332</v>
      </c>
    </row>
    <row r="1917" spans="1:3" x14ac:dyDescent="0.45">
      <c r="A1917" t="str">
        <f t="shared" si="29"/>
        <v>355793190008</v>
      </c>
      <c r="B1917">
        <v>3</v>
      </c>
      <c r="C1917">
        <v>55793190008</v>
      </c>
    </row>
    <row r="1918" spans="1:3" x14ac:dyDescent="0.45">
      <c r="A1918" t="str">
        <f t="shared" si="29"/>
        <v>4A Research Agenda for Academic Integrity</v>
      </c>
      <c r="B1918">
        <v>4</v>
      </c>
      <c r="C1918" t="s">
        <v>333</v>
      </c>
    </row>
    <row r="1919" spans="1:3" x14ac:dyDescent="0.45">
      <c r="A1919" t="str">
        <f t="shared" si="29"/>
        <v>5(2020) A Research Agenda for Academic Integrity, pp. 1 - 206, Cited 9 times.</v>
      </c>
      <c r="B1919">
        <v>5</v>
      </c>
      <c r="C1919" t="s">
        <v>334</v>
      </c>
    </row>
    <row r="1920" spans="1:3" x14ac:dyDescent="0.45">
      <c r="A1920" t="str">
        <f t="shared" si="29"/>
        <v>6DOI: 10.4337/9781789903775</v>
      </c>
      <c r="B1920">
        <v>6</v>
      </c>
      <c r="C1920" t="s">
        <v>335</v>
      </c>
    </row>
    <row r="1921" spans="1:3" x14ac:dyDescent="0.45">
      <c r="A1921" t="str">
        <f t="shared" si="29"/>
        <v>7https://www.scopus.com/inward/record.uri?eid=2-s2.0-85098261942&amp;doi=10.4337%2f9781789903775&amp;partnerID=40&amp;md5=c9fe20770b9645084c357550c8a328d2</v>
      </c>
      <c r="B1921">
        <v>7</v>
      </c>
      <c r="C1921" t="s">
        <v>336</v>
      </c>
    </row>
    <row r="1922" spans="1:3" x14ac:dyDescent="0.45">
      <c r="A1922" t="str">
        <f t="shared" si="29"/>
        <v>8</v>
      </c>
      <c r="B1922">
        <v>8</v>
      </c>
    </row>
    <row r="1923" spans="1:3" x14ac:dyDescent="0.45">
      <c r="A1923" t="str">
        <f t="shared" si="29"/>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1923">
        <v>9</v>
      </c>
      <c r="C1923" t="s">
        <v>337</v>
      </c>
    </row>
    <row r="1924" spans="1:3" x14ac:dyDescent="0.45">
      <c r="A1924" t="str">
        <f t="shared" si="29"/>
        <v>10LANGUAGE OF ORIGINAL DOCUMENT: English</v>
      </c>
      <c r="B1924">
        <v>10</v>
      </c>
      <c r="C1924" t="s">
        <v>10</v>
      </c>
    </row>
    <row r="1925" spans="1:3" x14ac:dyDescent="0.45">
      <c r="A1925" t="str">
        <f t="shared" ref="A1925:A1988" si="30">B1925&amp;C1925</f>
        <v>11DOCUMENT TYPE: Book</v>
      </c>
      <c r="B1925">
        <v>11</v>
      </c>
      <c r="C1925" t="s">
        <v>338</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1Abrams K., Meyers C., Irani T., Baker L.</v>
      </c>
      <c r="B1928">
        <v>1</v>
      </c>
      <c r="C1928" t="s">
        <v>2824</v>
      </c>
    </row>
    <row r="1929" spans="1:3" x14ac:dyDescent="0.45">
      <c r="A1929" t="str">
        <f t="shared" si="30"/>
        <v>2AUTHOR FULL NAMES: Abrams, Katie (56481236400); Meyers, Courtney (36457709100); Irani, Tracy (8959865100); Baker, Lauri (57203945075)</v>
      </c>
      <c r="B1929">
        <v>2</v>
      </c>
      <c r="C1929" t="s">
        <v>2825</v>
      </c>
    </row>
    <row r="1930" spans="1:3" x14ac:dyDescent="0.45">
      <c r="A1930" t="str">
        <f t="shared" si="30"/>
        <v>356481236400; 36457709100; 8959865100; 57203945075</v>
      </c>
      <c r="B1930">
        <v>3</v>
      </c>
      <c r="C1930" t="s">
        <v>2826</v>
      </c>
    </row>
    <row r="1931" spans="1:3" x14ac:dyDescent="0.45">
      <c r="A1931" t="str">
        <f t="shared" si="30"/>
        <v>4Branding the land grant university: Stakeholders' awareness and perceptions of the tripartite mission</v>
      </c>
      <c r="B1931">
        <v>4</v>
      </c>
      <c r="C1931" t="s">
        <v>2827</v>
      </c>
    </row>
    <row r="1932" spans="1:3" x14ac:dyDescent="0.45">
      <c r="A1932" t="str">
        <f t="shared" si="30"/>
        <v>5(2010) Journal of Extension, 48 (6), pp. 1 - 11, Cited 7 times.</v>
      </c>
      <c r="B1932">
        <v>5</v>
      </c>
      <c r="C1932" t="s">
        <v>2828</v>
      </c>
    </row>
    <row r="1933" spans="1:3" x14ac:dyDescent="0.45">
      <c r="A1933" t="str">
        <f t="shared" si="30"/>
        <v>6</v>
      </c>
      <c r="B1933">
        <v>6</v>
      </c>
    </row>
    <row r="1934" spans="1:3" x14ac:dyDescent="0.45">
      <c r="A1934" t="str">
        <f t="shared" si="30"/>
        <v>7https://www.scopus.com/inward/record.uri?eid=2-s2.0-78650410509&amp;partnerID=40&amp;md5=0546cbc3b9f44525002ad3bc17a3a5d2</v>
      </c>
      <c r="B1934">
        <v>7</v>
      </c>
      <c r="C1934" t="s">
        <v>2829</v>
      </c>
    </row>
    <row r="1935" spans="1:3" x14ac:dyDescent="0.45">
      <c r="A1935" t="str">
        <f t="shared" si="30"/>
        <v>8</v>
      </c>
      <c r="B1935">
        <v>8</v>
      </c>
    </row>
    <row r="1936" spans="1:3" x14ac:dyDescent="0.45">
      <c r="A1936" t="str">
        <f t="shared" si="30"/>
        <v>9ABSTRACT: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B1936">
        <v>9</v>
      </c>
      <c r="C1936" t="s">
        <v>2830</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1Easterbrook A., Bulk L.Y., Jarus T., Hahn B., Ghanouni P., Lee M., Groening M., Opini B., Parhar G.</v>
      </c>
      <c r="B1941">
        <v>1</v>
      </c>
      <c r="C1941" t="s">
        <v>2831</v>
      </c>
    </row>
    <row r="1942" spans="1:3" x14ac:dyDescent="0.45">
      <c r="A1942" t="str">
        <f t="shared" si="30"/>
        <v>2AUTHOR FULL NAMES: Easterbrook, Adam (40361038100); Bulk, Laura Yvonne (57015636800); Jarus, Tal (6603892877); Hahn, Brian (57205304706); Ghanouni, Parisa (55443607600); Lee, Michael (55531882200); Groening, Marlee (6507945394); Opini, Bathseba (26321850300); Parhar, Gurdeep (57015234200)</v>
      </c>
      <c r="B1942">
        <v>2</v>
      </c>
      <c r="C1942" t="s">
        <v>2832</v>
      </c>
    </row>
    <row r="1943" spans="1:3" x14ac:dyDescent="0.45">
      <c r="A1943" t="str">
        <f t="shared" si="30"/>
        <v>340361038100; 57015636800; 6603892877; 57205304706; 55443607600; 55531882200; 6507945394; 26321850300; 57015234200</v>
      </c>
      <c r="B1943">
        <v>3</v>
      </c>
      <c r="C1943" t="s">
        <v>2833</v>
      </c>
    </row>
    <row r="1944" spans="1:3" x14ac:dyDescent="0.45">
      <c r="A1944" t="str">
        <f t="shared" si="30"/>
        <v>4University gatekeepers’ use of the rhetoric of citizenship to relegate the status of students with disabilities in Canada</v>
      </c>
      <c r="B1944">
        <v>4</v>
      </c>
      <c r="C1944" t="s">
        <v>2834</v>
      </c>
    </row>
    <row r="1945" spans="1:3" x14ac:dyDescent="0.45">
      <c r="A1945" t="str">
        <f t="shared" si="30"/>
        <v>5(2019) Disability and Society, 34 (1), pp. 1 - 23, Cited 14 times.</v>
      </c>
      <c r="B1945">
        <v>5</v>
      </c>
      <c r="C1945" t="s">
        <v>2835</v>
      </c>
    </row>
    <row r="1946" spans="1:3" x14ac:dyDescent="0.45">
      <c r="A1946" t="str">
        <f t="shared" si="30"/>
        <v>6DOI: 10.1080/09687599.2018.1505603</v>
      </c>
      <c r="B1946">
        <v>6</v>
      </c>
      <c r="C1946" t="s">
        <v>2836</v>
      </c>
    </row>
    <row r="1947" spans="1:3" x14ac:dyDescent="0.45">
      <c r="A1947" t="str">
        <f t="shared" si="30"/>
        <v>7https://www.scopus.com/inward/record.uri?eid=2-s2.0-85059453543&amp;doi=10.1080%2f09687599.2018.1505603&amp;partnerID=40&amp;md5=06464c1510d215b709c71a843f6b11c9</v>
      </c>
      <c r="B1947">
        <v>7</v>
      </c>
      <c r="C1947" t="s">
        <v>2837</v>
      </c>
    </row>
    <row r="1948" spans="1:3" x14ac:dyDescent="0.45">
      <c r="A1948" t="str">
        <f t="shared" si="30"/>
        <v>8</v>
      </c>
      <c r="B1948">
        <v>8</v>
      </c>
    </row>
    <row r="1949" spans="1:3" x14ac:dyDescent="0.45">
      <c r="A1949" t="str">
        <f t="shared" si="30"/>
        <v>9ABSTRACT: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B1949">
        <v>9</v>
      </c>
      <c r="C1949" t="s">
        <v>2838</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1Gaughan M., Bozeman B.</v>
      </c>
      <c r="B1954">
        <v>1</v>
      </c>
      <c r="C1954" t="s">
        <v>339</v>
      </c>
    </row>
    <row r="1955" spans="1:3" x14ac:dyDescent="0.45">
      <c r="A1955" t="str">
        <f t="shared" si="30"/>
        <v>2AUTHOR FULL NAMES: Gaughan, Monica (6603694136); Bozeman, Barry (7003367120)</v>
      </c>
      <c r="B1955">
        <v>2</v>
      </c>
      <c r="C1955" t="s">
        <v>340</v>
      </c>
    </row>
    <row r="1956" spans="1:3" x14ac:dyDescent="0.45">
      <c r="A1956" t="str">
        <f t="shared" si="30"/>
        <v>36603694136; 7003367120</v>
      </c>
      <c r="B1956">
        <v>3</v>
      </c>
      <c r="C1956" t="s">
        <v>341</v>
      </c>
    </row>
    <row r="1957" spans="1:3" x14ac:dyDescent="0.45">
      <c r="A1957" t="str">
        <f t="shared" si="30"/>
        <v>4Institutionalized inequity in the USA: The case of postdoctoral researchers</v>
      </c>
      <c r="B1957">
        <v>4</v>
      </c>
      <c r="C1957" t="s">
        <v>342</v>
      </c>
    </row>
    <row r="1958" spans="1:3" x14ac:dyDescent="0.45">
      <c r="A1958" t="str">
        <f t="shared" si="30"/>
        <v>5(2019) Science and Public Policy, 46 (3), pp. 358 - 368, Cited 6 times.</v>
      </c>
      <c r="B1958">
        <v>5</v>
      </c>
      <c r="C1958" t="s">
        <v>343</v>
      </c>
    </row>
    <row r="1959" spans="1:3" x14ac:dyDescent="0.45">
      <c r="A1959" t="str">
        <f t="shared" si="30"/>
        <v>6DOI: 10.1093/scipol/scy063</v>
      </c>
      <c r="B1959">
        <v>6</v>
      </c>
      <c r="C1959" t="s">
        <v>344</v>
      </c>
    </row>
    <row r="1960" spans="1:3" x14ac:dyDescent="0.45">
      <c r="A1960" t="str">
        <f t="shared" si="30"/>
        <v>7https://www.scopus.com/inward/record.uri?eid=2-s2.0-85072312089&amp;doi=10.1093%2fscipol%2fscy063&amp;partnerID=40&amp;md5=d87c72b80897c47a9cfff85d7fed1883</v>
      </c>
      <c r="B1960">
        <v>7</v>
      </c>
      <c r="C1960" t="s">
        <v>345</v>
      </c>
    </row>
    <row r="1961" spans="1:3" x14ac:dyDescent="0.45">
      <c r="A1961" t="str">
        <f t="shared" si="30"/>
        <v>8</v>
      </c>
      <c r="B1961">
        <v>8</v>
      </c>
    </row>
    <row r="1962" spans="1:3" x14ac:dyDescent="0.45">
      <c r="A1962" t="str">
        <f t="shared" si="30"/>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1962">
        <v>9</v>
      </c>
      <c r="C1962" t="s">
        <v>346</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1Kompanets V., Väätänen J.</v>
      </c>
      <c r="B1967">
        <v>1</v>
      </c>
      <c r="C1967" t="s">
        <v>2839</v>
      </c>
    </row>
    <row r="1968" spans="1:3" x14ac:dyDescent="0.45">
      <c r="A1968" t="str">
        <f t="shared" si="30"/>
        <v>2AUTHOR FULL NAMES: Kompanets, Victoria (57203916208); Väätänen, Juha (26424837300)</v>
      </c>
      <c r="B1968">
        <v>2</v>
      </c>
      <c r="C1968" t="s">
        <v>2840</v>
      </c>
    </row>
    <row r="1969" spans="1:3" x14ac:dyDescent="0.45">
      <c r="A1969" t="str">
        <f t="shared" si="30"/>
        <v>357203916208; 26424837300</v>
      </c>
      <c r="B1969">
        <v>3</v>
      </c>
      <c r="C1969" t="s">
        <v>2841</v>
      </c>
    </row>
    <row r="1970" spans="1:3" x14ac:dyDescent="0.45">
      <c r="A1970" t="str">
        <f t="shared" si="30"/>
        <v>4Different, yet similar: factors motivating international degree collaboration in higher education. The case of Finnish-Russian double degree programmes</v>
      </c>
      <c r="B1970">
        <v>4</v>
      </c>
      <c r="C1970" t="s">
        <v>2842</v>
      </c>
    </row>
    <row r="1971" spans="1:3" x14ac:dyDescent="0.45">
      <c r="A1971" t="str">
        <f t="shared" si="30"/>
        <v>5(2019) European Journal of Engineering Education, 44 (3), pp. 379 - 397, Cited 9 times.</v>
      </c>
      <c r="B1971">
        <v>5</v>
      </c>
      <c r="C1971" t="s">
        <v>2843</v>
      </c>
    </row>
    <row r="1972" spans="1:3" x14ac:dyDescent="0.45">
      <c r="A1972" t="str">
        <f t="shared" si="30"/>
        <v>6DOI: 10.1080/03043797.2018.1520811</v>
      </c>
      <c r="B1972">
        <v>6</v>
      </c>
      <c r="C1972" t="s">
        <v>2844</v>
      </c>
    </row>
    <row r="1973" spans="1:3" x14ac:dyDescent="0.45">
      <c r="A1973" t="str">
        <f t="shared" si="30"/>
        <v>7https://www.scopus.com/inward/record.uri?eid=2-s2.0-85053512227&amp;doi=10.1080%2f03043797.2018.1520811&amp;partnerID=40&amp;md5=0084722bd583f843d621279814608c12</v>
      </c>
      <c r="B1973">
        <v>7</v>
      </c>
      <c r="C1973" t="s">
        <v>2845</v>
      </c>
    </row>
    <row r="1974" spans="1:3" x14ac:dyDescent="0.45">
      <c r="A1974" t="str">
        <f t="shared" si="30"/>
        <v>8</v>
      </c>
      <c r="B1974">
        <v>8</v>
      </c>
    </row>
    <row r="1975" spans="1:3" x14ac:dyDescent="0.45">
      <c r="A1975" t="str">
        <f t="shared" si="30"/>
        <v>9ABSTRACT: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B1975">
        <v>9</v>
      </c>
      <c r="C1975" t="s">
        <v>2846</v>
      </c>
    </row>
    <row r="1976" spans="1:3" x14ac:dyDescent="0.45">
      <c r="A1976" t="str">
        <f t="shared" si="30"/>
        <v>10LANGUAGE OF ORIGINAL DOCUMENT: English</v>
      </c>
      <c r="B1976">
        <v>10</v>
      </c>
      <c r="C1976" t="s">
        <v>10</v>
      </c>
    </row>
    <row r="1977" spans="1:3" x14ac:dyDescent="0.45">
      <c r="A1977" t="str">
        <f t="shared" si="30"/>
        <v>11DOCUMENT TYPE: Article</v>
      </c>
      <c r="B1977">
        <v>11</v>
      </c>
      <c r="C1977" t="s">
        <v>11</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1Brown S.M.</v>
      </c>
      <c r="B1980">
        <v>1</v>
      </c>
      <c r="C1980" t="s">
        <v>362</v>
      </c>
    </row>
    <row r="1981" spans="1:3" x14ac:dyDescent="0.45">
      <c r="A1981" t="str">
        <f t="shared" si="30"/>
        <v>2AUTHOR FULL NAMES: Brown, Sylvia M. (57708948800)</v>
      </c>
      <c r="B1981">
        <v>2</v>
      </c>
      <c r="C1981" t="s">
        <v>363</v>
      </c>
    </row>
    <row r="1982" spans="1:3" x14ac:dyDescent="0.45">
      <c r="A1982" t="str">
        <f t="shared" si="30"/>
        <v>357708948800</v>
      </c>
      <c r="B1982">
        <v>3</v>
      </c>
      <c r="C1982">
        <v>57708948800</v>
      </c>
    </row>
    <row r="1983" spans="1:3" x14ac:dyDescent="0.45">
      <c r="A1983" t="str">
        <f t="shared" si="30"/>
        <v>4A systemic perspective on higher education in the United Kingdom</v>
      </c>
      <c r="B1983">
        <v>4</v>
      </c>
      <c r="C1983" t="s">
        <v>364</v>
      </c>
    </row>
    <row r="1984" spans="1:3" x14ac:dyDescent="0.45">
      <c r="A1984" t="str">
        <f t="shared" si="30"/>
        <v>5(1999) Systems Research and Behavioral Science, 16 (2), pp. 157 - 169, Cited 13 times.</v>
      </c>
      <c r="B1984">
        <v>5</v>
      </c>
      <c r="C1984" t="s">
        <v>365</v>
      </c>
    </row>
    <row r="1985" spans="1:3" x14ac:dyDescent="0.45">
      <c r="A1985" t="str">
        <f t="shared" si="30"/>
        <v>6DOI: 10.1002/(SICI)1099-1743(199903/04)16:2&lt;157::AID-SRES283&gt;3.0.CO;2-D</v>
      </c>
      <c r="B1985">
        <v>6</v>
      </c>
      <c r="C1985" t="s">
        <v>366</v>
      </c>
    </row>
    <row r="1986" spans="1:3" x14ac:dyDescent="0.45">
      <c r="A1986" t="str">
        <f t="shared" si="30"/>
        <v>7https://www.scopus.com/inward/record.uri?eid=2-s2.0-0033096480&amp;doi=10.1002%2f%28SICI%291099-1743%28199903%2f04%2916%3a2%3c157%3a%3aAID-SRES283%3e3.0.CO%3b2-D&amp;partnerID=40&amp;md5=d43759b96a0177679d9a47aa7774172d</v>
      </c>
      <c r="B1986">
        <v>7</v>
      </c>
      <c r="C1986" t="s">
        <v>367</v>
      </c>
    </row>
    <row r="1987" spans="1:3" x14ac:dyDescent="0.45">
      <c r="A1987" t="str">
        <f t="shared" si="30"/>
        <v>8</v>
      </c>
      <c r="B1987">
        <v>8</v>
      </c>
    </row>
    <row r="1988" spans="1:3" x14ac:dyDescent="0.45">
      <c r="A1988" t="str">
        <f t="shared" si="30"/>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1988">
        <v>9</v>
      </c>
      <c r="C1988" t="s">
        <v>368</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1Leem B.</v>
      </c>
      <c r="B1993">
        <v>1</v>
      </c>
      <c r="C1993" t="s">
        <v>2847</v>
      </c>
    </row>
    <row r="1994" spans="1:3" x14ac:dyDescent="0.45">
      <c r="A1994" t="str">
        <f t="shared" si="31"/>
        <v>2AUTHOR FULL NAMES: Leem, Byung–Hak (6507322701)</v>
      </c>
      <c r="B1994">
        <v>2</v>
      </c>
      <c r="C1994" t="s">
        <v>2848</v>
      </c>
    </row>
    <row r="1995" spans="1:3" x14ac:dyDescent="0.45">
      <c r="A1995" t="str">
        <f t="shared" si="31"/>
        <v>36507322701</v>
      </c>
      <c r="B1995">
        <v>3</v>
      </c>
      <c r="C1995">
        <v>6507322701</v>
      </c>
    </row>
    <row r="1996" spans="1:3" x14ac:dyDescent="0.45">
      <c r="A1996" t="str">
        <f t="shared" si="31"/>
        <v>4An effect of value co-creation on student benefits in COVID-19 pandemic</v>
      </c>
      <c r="B1996">
        <v>4</v>
      </c>
      <c r="C1996" t="s">
        <v>2849</v>
      </c>
    </row>
    <row r="1997" spans="1:3" x14ac:dyDescent="0.45">
      <c r="A1997" t="str">
        <f t="shared" si="31"/>
        <v>5(2021) International Journal of Engineering Business Management, 13, Cited 7 times.</v>
      </c>
      <c r="B1997">
        <v>5</v>
      </c>
      <c r="C1997" t="s">
        <v>2850</v>
      </c>
    </row>
    <row r="1998" spans="1:3" x14ac:dyDescent="0.45">
      <c r="A1998" t="str">
        <f t="shared" si="31"/>
        <v>6DOI: 10.1177/18479790211058320</v>
      </c>
      <c r="B1998">
        <v>6</v>
      </c>
      <c r="C1998" t="s">
        <v>2851</v>
      </c>
    </row>
    <row r="1999" spans="1:3" x14ac:dyDescent="0.45">
      <c r="A1999" t="str">
        <f t="shared" si="31"/>
        <v>7https://www.scopus.com/inward/record.uri?eid=2-s2.0-85121330552&amp;doi=10.1177%2f18479790211058320&amp;partnerID=40&amp;md5=050346d174f5cfd49359e08474557c2c</v>
      </c>
      <c r="B1999">
        <v>7</v>
      </c>
      <c r="C1999" t="s">
        <v>2852</v>
      </c>
    </row>
    <row r="2000" spans="1:3" x14ac:dyDescent="0.45">
      <c r="A2000" t="str">
        <f t="shared" si="31"/>
        <v>8</v>
      </c>
      <c r="B2000">
        <v>8</v>
      </c>
    </row>
    <row r="2001" spans="1:3" x14ac:dyDescent="0.45">
      <c r="A2001" t="str">
        <f t="shared" si="31"/>
        <v>9ABSTRACT: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B2001">
        <v>9</v>
      </c>
      <c r="C2001" t="s">
        <v>2853</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1Aver B., Fošner A., Alfirević N.</v>
      </c>
      <c r="B2006">
        <v>1</v>
      </c>
      <c r="C2006" t="s">
        <v>384</v>
      </c>
    </row>
    <row r="2007" spans="1:3" x14ac:dyDescent="0.45">
      <c r="A2007" t="str">
        <f t="shared" si="31"/>
        <v>2AUTHOR FULL NAMES: Aver, Boštjan (35490097800); Fošner, Ajda (8711468900); Alfirević, Nikša (24167859200)</v>
      </c>
      <c r="B2007">
        <v>2</v>
      </c>
      <c r="C2007" t="s">
        <v>385</v>
      </c>
    </row>
    <row r="2008" spans="1:3" x14ac:dyDescent="0.45">
      <c r="A2008" t="str">
        <f t="shared" si="31"/>
        <v>335490097800; 8711468900; 24167859200</v>
      </c>
      <c r="B2008">
        <v>3</v>
      </c>
      <c r="C2008" t="s">
        <v>386</v>
      </c>
    </row>
    <row r="2009" spans="1:3" x14ac:dyDescent="0.45">
      <c r="A2009" t="str">
        <f t="shared" si="31"/>
        <v>4Higher education challenges: Developing skills to address contemporary economic and sustainability issues</v>
      </c>
      <c r="B2009">
        <v>4</v>
      </c>
      <c r="C2009" t="s">
        <v>387</v>
      </c>
    </row>
    <row r="2010" spans="1:3" x14ac:dyDescent="0.45">
      <c r="A2010" t="str">
        <f t="shared" si="31"/>
        <v>5(2021) Sustainability (Switzerland), 13 (22), art. no. 12567, Cited 8 times.</v>
      </c>
      <c r="B2010">
        <v>5</v>
      </c>
      <c r="C2010" t="s">
        <v>388</v>
      </c>
    </row>
    <row r="2011" spans="1:3" x14ac:dyDescent="0.45">
      <c r="A2011" t="str">
        <f t="shared" si="31"/>
        <v>6DOI: 10.3390/su132212567</v>
      </c>
      <c r="B2011">
        <v>6</v>
      </c>
      <c r="C2011" t="s">
        <v>389</v>
      </c>
    </row>
    <row r="2012" spans="1:3" x14ac:dyDescent="0.45">
      <c r="A2012" t="str">
        <f t="shared" si="31"/>
        <v>7https://www.scopus.com/inward/record.uri?eid=2-s2.0-85125202289&amp;doi=10.3390%2fsu132212567&amp;partnerID=40&amp;md5=d539724e543280fdac8cb58dbab6ade2</v>
      </c>
      <c r="B2012">
        <v>7</v>
      </c>
      <c r="C2012" t="s">
        <v>390</v>
      </c>
    </row>
    <row r="2013" spans="1:3" x14ac:dyDescent="0.45">
      <c r="A2013" t="str">
        <f t="shared" si="31"/>
        <v>8</v>
      </c>
      <c r="B2013">
        <v>8</v>
      </c>
    </row>
    <row r="2014" spans="1:3" x14ac:dyDescent="0.45">
      <c r="A2014" t="str">
        <f t="shared" si="31"/>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2014">
        <v>9</v>
      </c>
      <c r="C2014" t="s">
        <v>391</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1Durkin M., Howcroft B., Fairless C.</v>
      </c>
      <c r="B2019">
        <v>1</v>
      </c>
      <c r="C2019" t="s">
        <v>2854</v>
      </c>
    </row>
    <row r="2020" spans="1:3" x14ac:dyDescent="0.45">
      <c r="A2020" t="str">
        <f t="shared" si="31"/>
        <v>2AUTHOR FULL NAMES: Durkin, Mark (18041689400); Howcroft, Barry (6602740041); Fairless, Craig (57188660984)</v>
      </c>
      <c r="B2020">
        <v>2</v>
      </c>
      <c r="C2020" t="s">
        <v>2855</v>
      </c>
    </row>
    <row r="2021" spans="1:3" x14ac:dyDescent="0.45">
      <c r="A2021" t="str">
        <f t="shared" si="31"/>
        <v>318041689400; 6602740041; 57188660984</v>
      </c>
      <c r="B2021">
        <v>3</v>
      </c>
      <c r="C2021" t="s">
        <v>2856</v>
      </c>
    </row>
    <row r="2022" spans="1:3" x14ac:dyDescent="0.45">
      <c r="A2022" t="str">
        <f t="shared" si="31"/>
        <v>4Product development in higher education marketing</v>
      </c>
      <c r="B2022">
        <v>4</v>
      </c>
      <c r="C2022" t="s">
        <v>2857</v>
      </c>
    </row>
    <row r="2023" spans="1:3" x14ac:dyDescent="0.45">
      <c r="A2023" t="str">
        <f t="shared" si="31"/>
        <v>5(2016) International Journal of Educational Management, 30 (3), pp. 354 - 369, Cited 9 times.</v>
      </c>
      <c r="B2023">
        <v>5</v>
      </c>
      <c r="C2023" t="s">
        <v>2858</v>
      </c>
    </row>
    <row r="2024" spans="1:3" x14ac:dyDescent="0.45">
      <c r="A2024" t="str">
        <f t="shared" si="31"/>
        <v>6DOI: 10.1108/IJEM-11-2014-0150</v>
      </c>
      <c r="B2024">
        <v>6</v>
      </c>
      <c r="C2024" t="s">
        <v>2859</v>
      </c>
    </row>
    <row r="2025" spans="1:3" x14ac:dyDescent="0.45">
      <c r="A2025" t="str">
        <f t="shared" si="31"/>
        <v>7https://www.scopus.com/inward/record.uri?eid=2-s2.0-84962158484&amp;doi=10.1108%2fIJEM-11-2014-0150&amp;partnerID=40&amp;md5=c4e188a65a00117d891e7f7d5ff4faa0</v>
      </c>
      <c r="B2025">
        <v>7</v>
      </c>
      <c r="C2025" t="s">
        <v>2860</v>
      </c>
    </row>
    <row r="2026" spans="1:3" x14ac:dyDescent="0.45">
      <c r="A2026" t="str">
        <f t="shared" si="31"/>
        <v>8</v>
      </c>
      <c r="B2026">
        <v>8</v>
      </c>
    </row>
    <row r="2027" spans="1:3" x14ac:dyDescent="0.45">
      <c r="A2027" t="str">
        <f t="shared" si="31"/>
        <v>9ABSTRACT: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B2027">
        <v>9</v>
      </c>
      <c r="C2027" t="s">
        <v>2861</v>
      </c>
    </row>
    <row r="2028" spans="1:3" x14ac:dyDescent="0.45">
      <c r="A2028" t="str">
        <f t="shared" si="31"/>
        <v>10LANGUAGE OF ORIGINAL DOCUMENT: English</v>
      </c>
      <c r="B2028">
        <v>10</v>
      </c>
      <c r="C2028" t="s">
        <v>10</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1Paucar-Caceres A., Cavalcanti-Bandos M.F., Quispe-Prieto S.C., Huerta-Tantalean L.N., Werner-Masters K.</v>
      </c>
      <c r="B2032">
        <v>1</v>
      </c>
      <c r="C2032" t="s">
        <v>392</v>
      </c>
    </row>
    <row r="2033" spans="1:3" x14ac:dyDescent="0.45">
      <c r="A2033" t="str">
        <f t="shared" si="31"/>
        <v>2AUTHOR FULL NAMES: Paucar-Caceres, Alberto (6506260181); Cavalcanti-Bandos, Melissa Franchini (57222168464); Quispe-Prieto, Silvia Cristina (58667556600); Huerta-Tantalean, Lucero Nicole (57274853300); Werner-Masters, Katarzyna (57193098413)</v>
      </c>
      <c r="B2033">
        <v>2</v>
      </c>
      <c r="C2033" t="s">
        <v>393</v>
      </c>
    </row>
    <row r="2034" spans="1:3" x14ac:dyDescent="0.45">
      <c r="A2034" t="str">
        <f t="shared" si="31"/>
        <v>36506260181; 57222168464; 58667556600; 57274853300; 57193098413</v>
      </c>
      <c r="B2034">
        <v>3</v>
      </c>
      <c r="C2034" t="s">
        <v>394</v>
      </c>
    </row>
    <row r="2035" spans="1:3" x14ac:dyDescent="0.45">
      <c r="A2035" t="str">
        <f t="shared" si="31"/>
        <v>4Using soft systems methodology to align community projects with sustainability development in higher education stakeholders' networks in a Brazilian university</v>
      </c>
      <c r="B2035">
        <v>4</v>
      </c>
      <c r="C2035" t="s">
        <v>395</v>
      </c>
    </row>
    <row r="2036" spans="1:3" x14ac:dyDescent="0.45">
      <c r="A2036" t="str">
        <f t="shared" si="31"/>
        <v>5(2022) Systems Research and Behavioral Science, 39 (4), pp. 750 - 764, Cited 6 times.</v>
      </c>
      <c r="B2036">
        <v>5</v>
      </c>
      <c r="C2036" t="s">
        <v>396</v>
      </c>
    </row>
    <row r="2037" spans="1:3" x14ac:dyDescent="0.45">
      <c r="A2037" t="str">
        <f t="shared" si="31"/>
        <v>6DOI: 10.1002/sres.2818</v>
      </c>
      <c r="B2037">
        <v>6</v>
      </c>
      <c r="C2037" t="s">
        <v>397</v>
      </c>
    </row>
    <row r="2038" spans="1:3" x14ac:dyDescent="0.45">
      <c r="A2038" t="str">
        <f t="shared" si="31"/>
        <v>7https://www.scopus.com/inward/record.uri?eid=2-s2.0-85115863756&amp;doi=10.1002%2fsres.2818&amp;partnerID=40&amp;md5=78f0d3b8db29b66690c097ac9380d3b4</v>
      </c>
      <c r="B2038">
        <v>7</v>
      </c>
      <c r="C2038" t="s">
        <v>398</v>
      </c>
    </row>
    <row r="2039" spans="1:3" x14ac:dyDescent="0.45">
      <c r="A2039" t="str">
        <f t="shared" si="31"/>
        <v>8</v>
      </c>
      <c r="B2039">
        <v>8</v>
      </c>
    </row>
    <row r="2040" spans="1:3" x14ac:dyDescent="0.45">
      <c r="A2040" t="str">
        <f t="shared" si="31"/>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2040">
        <v>9</v>
      </c>
      <c r="C2040" t="s">
        <v>399</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1Pilgrim C.</v>
      </c>
      <c r="B2045">
        <v>1</v>
      </c>
      <c r="C2045" t="s">
        <v>2862</v>
      </c>
    </row>
    <row r="2046" spans="1:3" x14ac:dyDescent="0.45">
      <c r="A2046" t="str">
        <f t="shared" si="31"/>
        <v>2AUTHOR FULL NAMES: Pilgrim, Chris (7005210328)</v>
      </c>
      <c r="B2046">
        <v>2</v>
      </c>
      <c r="C2046" t="s">
        <v>2863</v>
      </c>
    </row>
    <row r="2047" spans="1:3" x14ac:dyDescent="0.45">
      <c r="A2047" t="str">
        <f t="shared" si="31"/>
        <v>37005210328</v>
      </c>
      <c r="B2047">
        <v>3</v>
      </c>
      <c r="C2047">
        <v>7005210328</v>
      </c>
    </row>
    <row r="2048" spans="1:3" x14ac:dyDescent="0.45">
      <c r="A2048" t="str">
        <f t="shared" si="31"/>
        <v>4Industry and university perspectives of work integrated learning programs in ICT degrees</v>
      </c>
      <c r="B2048">
        <v>4</v>
      </c>
      <c r="C2048" t="s">
        <v>2864</v>
      </c>
    </row>
    <row r="2049" spans="1:3" x14ac:dyDescent="0.45">
      <c r="A2049" t="str">
        <f t="shared" si="31"/>
        <v>5(2012) ACIS 2012 :  Proceedings of the 23rd Australasian Conference on Information Systems, Cited 11 times.</v>
      </c>
      <c r="B2049">
        <v>5</v>
      </c>
      <c r="C2049" t="s">
        <v>2865</v>
      </c>
    </row>
    <row r="2050" spans="1:3" x14ac:dyDescent="0.45">
      <c r="A2050" t="str">
        <f t="shared" si="31"/>
        <v>6</v>
      </c>
      <c r="B2050">
        <v>6</v>
      </c>
    </row>
    <row r="2051" spans="1:3" x14ac:dyDescent="0.45">
      <c r="A2051" t="str">
        <f t="shared" si="31"/>
        <v>7https://www.scopus.com/inward/record.uri?eid=2-s2.0-84878314249&amp;partnerID=40&amp;md5=f1025e59cee9240ffb2d0fef14f483fc</v>
      </c>
      <c r="B2051">
        <v>7</v>
      </c>
      <c r="C2051" t="s">
        <v>2866</v>
      </c>
    </row>
    <row r="2052" spans="1:3" x14ac:dyDescent="0.45">
      <c r="A2052" t="str">
        <f t="shared" si="31"/>
        <v>8</v>
      </c>
      <c r="B2052">
        <v>8</v>
      </c>
    </row>
    <row r="2053" spans="1:3" x14ac:dyDescent="0.45">
      <c r="A2053" t="str">
        <f t="shared" ref="A2053:A2116" si="32">B2053&amp;C2053</f>
        <v>9ABSTRACT: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v>
      </c>
      <c r="B2053">
        <v>9</v>
      </c>
      <c r="C2053" t="s">
        <v>2867</v>
      </c>
    </row>
    <row r="2054" spans="1:3" x14ac:dyDescent="0.45">
      <c r="A2054" t="str">
        <f t="shared" si="32"/>
        <v>10LANGUAGE OF ORIGINAL DOCUMENT: English</v>
      </c>
      <c r="B2054">
        <v>10</v>
      </c>
      <c r="C2054" t="s">
        <v>10</v>
      </c>
    </row>
    <row r="2055" spans="1:3" x14ac:dyDescent="0.45">
      <c r="A2055" t="str">
        <f t="shared" si="32"/>
        <v>11DOCUMENT TYPE: Conference paper</v>
      </c>
      <c r="B2055">
        <v>11</v>
      </c>
      <c r="C2055" t="s">
        <v>207</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1Žižek S.S., Mulej M., Treven S., Vaner M.</v>
      </c>
      <c r="B2058">
        <v>1</v>
      </c>
      <c r="C2058" t="s">
        <v>415</v>
      </c>
    </row>
    <row r="2059" spans="1:3" x14ac:dyDescent="0.45">
      <c r="A2059" t="str">
        <f t="shared" si="32"/>
        <v>2AUTHOR FULL NAMES: Žižek, Simona Šarotar (55613314100); Mulej, Matjaž (6602729400); Treven, Sonja (56035079700); Vaner, Martina (56246924700)</v>
      </c>
      <c r="B2059">
        <v>2</v>
      </c>
      <c r="C2059" t="s">
        <v>416</v>
      </c>
    </row>
    <row r="2060" spans="1:3" x14ac:dyDescent="0.45">
      <c r="A2060" t="str">
        <f t="shared" si="32"/>
        <v>355613314100; 6602729400; 56035079700; 56246924700</v>
      </c>
      <c r="B2060">
        <v>3</v>
      </c>
      <c r="C2060" t="s">
        <v>417</v>
      </c>
    </row>
    <row r="2061" spans="1:3" x14ac:dyDescent="0.45">
      <c r="A2061" t="str">
        <f t="shared" si="32"/>
        <v>4Well-being of all stakeholders in higher education - From knowledge management to knowledge-cum-values management</v>
      </c>
      <c r="B2061">
        <v>4</v>
      </c>
      <c r="C2061" t="s">
        <v>418</v>
      </c>
    </row>
    <row r="2062" spans="1:3" x14ac:dyDescent="0.45">
      <c r="A2062" t="str">
        <f t="shared" si="32"/>
        <v>5(2014) International Journal of Management in Education, 8 (3), pp. 225 - 243, Cited 8 times.</v>
      </c>
      <c r="B2062">
        <v>5</v>
      </c>
      <c r="C2062" t="s">
        <v>419</v>
      </c>
    </row>
    <row r="2063" spans="1:3" x14ac:dyDescent="0.45">
      <c r="A2063" t="str">
        <f t="shared" si="32"/>
        <v>6DOI: 10.1504/IJMIE.2014.062958</v>
      </c>
      <c r="B2063">
        <v>6</v>
      </c>
      <c r="C2063" t="s">
        <v>420</v>
      </c>
    </row>
    <row r="2064" spans="1:3" x14ac:dyDescent="0.45">
      <c r="A2064" t="str">
        <f t="shared" si="32"/>
        <v>7https://www.scopus.com/inward/record.uri?eid=2-s2.0-84903762192&amp;doi=10.1504%2fIJMIE.2014.062958&amp;partnerID=40&amp;md5=b96fbc34b074eab5dab30e556cac5d97</v>
      </c>
      <c r="B2064">
        <v>7</v>
      </c>
      <c r="C2064" t="s">
        <v>421</v>
      </c>
    </row>
    <row r="2065" spans="1:3" x14ac:dyDescent="0.45">
      <c r="A2065" t="str">
        <f t="shared" si="32"/>
        <v>8</v>
      </c>
      <c r="B2065">
        <v>8</v>
      </c>
    </row>
    <row r="2066" spans="1:3" x14ac:dyDescent="0.45">
      <c r="A2066" t="str">
        <f t="shared" si="32"/>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2066">
        <v>9</v>
      </c>
      <c r="C2066" t="s">
        <v>422</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1Tassone V.C., Biemans H.J.A., den Brok P., Runhaar P.</v>
      </c>
      <c r="B2071">
        <v>1</v>
      </c>
      <c r="C2071" t="s">
        <v>2868</v>
      </c>
    </row>
    <row r="2072" spans="1:3" x14ac:dyDescent="0.45">
      <c r="A2072" t="str">
        <f t="shared" si="32"/>
        <v>2AUTHOR FULL NAMES: Tassone, Valentina C. (6602332242); Biemans, Harm J. A. (6603110521); den Brok, Perry (6507809291); Runhaar, Piety (35730535600)</v>
      </c>
      <c r="B2072">
        <v>2</v>
      </c>
      <c r="C2072" t="s">
        <v>2869</v>
      </c>
    </row>
    <row r="2073" spans="1:3" x14ac:dyDescent="0.45">
      <c r="A2073" t="str">
        <f t="shared" si="32"/>
        <v>36602332242; 6603110521; 6507809291; 35730535600</v>
      </c>
      <c r="B2073">
        <v>3</v>
      </c>
      <c r="C2073" t="s">
        <v>2870</v>
      </c>
    </row>
    <row r="2074" spans="1:3" x14ac:dyDescent="0.45">
      <c r="A2074" t="str">
        <f t="shared" si="32"/>
        <v>4Mapping course innovation in higher education: a multi-faceted analytical framework</v>
      </c>
      <c r="B2074">
        <v>4</v>
      </c>
      <c r="C2074" t="s">
        <v>2871</v>
      </c>
    </row>
    <row r="2075" spans="1:3" x14ac:dyDescent="0.45">
      <c r="A2075" t="str">
        <f t="shared" si="32"/>
        <v>5(2022) Higher Education Research and Development, 41 (7), pp. 2458 - 2472, Cited 6 times.</v>
      </c>
      <c r="B2075">
        <v>5</v>
      </c>
      <c r="C2075" t="s">
        <v>2872</v>
      </c>
    </row>
    <row r="2076" spans="1:3" x14ac:dyDescent="0.45">
      <c r="A2076" t="str">
        <f t="shared" si="32"/>
        <v>6DOI: 10.1080/07294360.2021.1985089</v>
      </c>
      <c r="B2076">
        <v>6</v>
      </c>
      <c r="C2076" t="s">
        <v>2873</v>
      </c>
    </row>
    <row r="2077" spans="1:3" x14ac:dyDescent="0.45">
      <c r="A2077" t="str">
        <f t="shared" si="32"/>
        <v>7https://www.scopus.com/inward/record.uri?eid=2-s2.0-85117857014&amp;doi=10.1080%2f07294360.2021.1985089&amp;partnerID=40&amp;md5=d104519ab29bee932477d87b890a7109</v>
      </c>
      <c r="B2077">
        <v>7</v>
      </c>
      <c r="C2077" t="s">
        <v>2874</v>
      </c>
    </row>
    <row r="2078" spans="1:3" x14ac:dyDescent="0.45">
      <c r="A2078" t="str">
        <f t="shared" si="32"/>
        <v>8</v>
      </c>
      <c r="B2078">
        <v>8</v>
      </c>
    </row>
    <row r="2079" spans="1:3" x14ac:dyDescent="0.45">
      <c r="A2079" t="str">
        <f t="shared" si="32"/>
        <v>9ABSTRACT: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B2079">
        <v>9</v>
      </c>
      <c r="C2079" t="s">
        <v>2875</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1Kayapinar Kaya S., Ozdemir Y., Dal M.</v>
      </c>
      <c r="B2084">
        <v>1</v>
      </c>
      <c r="C2084" t="s">
        <v>2876</v>
      </c>
    </row>
    <row r="2085" spans="1:3" x14ac:dyDescent="0.45">
      <c r="A2085" t="str">
        <f t="shared" si="32"/>
        <v>2AUTHOR FULL NAMES: Kayapinar Kaya, Sema (55837509200); Ozdemir, Yasal (57194386308); Dal, Murat (56625737800)</v>
      </c>
      <c r="B2085">
        <v>2</v>
      </c>
      <c r="C2085" t="s">
        <v>2877</v>
      </c>
    </row>
    <row r="2086" spans="1:3" x14ac:dyDescent="0.45">
      <c r="A2086" t="str">
        <f t="shared" si="32"/>
        <v>355837509200; 57194386308; 56625737800</v>
      </c>
      <c r="B2086">
        <v>3</v>
      </c>
      <c r="C2086" t="s">
        <v>2878</v>
      </c>
    </row>
    <row r="2087" spans="1:3" x14ac:dyDescent="0.45">
      <c r="A2087" t="str">
        <f t="shared" si="32"/>
        <v>4“Home-buying behaviour model of Generation Y in Turkey”</v>
      </c>
      <c r="B2087">
        <v>4</v>
      </c>
      <c r="C2087" t="s">
        <v>2879</v>
      </c>
    </row>
    <row r="2088" spans="1:3" x14ac:dyDescent="0.45">
      <c r="A2088" t="str">
        <f t="shared" si="32"/>
        <v>5(2020) International Journal of Housing Markets and Analysis, 13 (5), pp. 713 - 736, Cited 6 times.</v>
      </c>
      <c r="B2088">
        <v>5</v>
      </c>
      <c r="C2088" t="s">
        <v>2880</v>
      </c>
    </row>
    <row r="2089" spans="1:3" x14ac:dyDescent="0.45">
      <c r="A2089" t="str">
        <f t="shared" si="32"/>
        <v>6DOI: 10.1108/IJHMA-05-2019-0048</v>
      </c>
      <c r="B2089">
        <v>6</v>
      </c>
      <c r="C2089" t="s">
        <v>2881</v>
      </c>
    </row>
    <row r="2090" spans="1:3" x14ac:dyDescent="0.45">
      <c r="A2090" t="str">
        <f t="shared" si="32"/>
        <v>7https://www.scopus.com/inward/record.uri?eid=2-s2.0-85073971906&amp;doi=10.1108%2fIJHMA-05-2019-0048&amp;partnerID=40&amp;md5=0c466d9955259075552c01f3c2fdaa82</v>
      </c>
      <c r="B2090">
        <v>7</v>
      </c>
      <c r="C2090" t="s">
        <v>2882</v>
      </c>
    </row>
    <row r="2091" spans="1:3" x14ac:dyDescent="0.45">
      <c r="A2091" t="str">
        <f t="shared" si="32"/>
        <v>8</v>
      </c>
      <c r="B2091">
        <v>8</v>
      </c>
    </row>
    <row r="2092" spans="1:3" x14ac:dyDescent="0.45">
      <c r="A2092" t="str">
        <f t="shared" si="32"/>
        <v>9ABSTRACT: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B2092">
        <v>9</v>
      </c>
      <c r="C2092" t="s">
        <v>2883</v>
      </c>
    </row>
    <row r="2093" spans="1:3" x14ac:dyDescent="0.45">
      <c r="A2093" t="str">
        <f t="shared" si="32"/>
        <v>10LANGUAGE OF ORIGINAL DOCUMENT: English</v>
      </c>
      <c r="B2093">
        <v>10</v>
      </c>
      <c r="C2093" t="s">
        <v>10</v>
      </c>
    </row>
    <row r="2094" spans="1:3" x14ac:dyDescent="0.45">
      <c r="A2094" t="str">
        <f t="shared" si="32"/>
        <v>11DOCUMENT TYPE: Article</v>
      </c>
      <c r="B2094">
        <v>11</v>
      </c>
      <c r="C2094" t="s">
        <v>11</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1Charles L.H.</v>
      </c>
      <c r="B2097">
        <v>1</v>
      </c>
      <c r="C2097" t="s">
        <v>423</v>
      </c>
    </row>
    <row r="2098" spans="1:3" x14ac:dyDescent="0.45">
      <c r="A2098" t="str">
        <f t="shared" si="32"/>
        <v>2AUTHOR FULL NAMES: Charles, Leslin H. (56697978400)</v>
      </c>
      <c r="B2098">
        <v>2</v>
      </c>
      <c r="C2098" t="s">
        <v>424</v>
      </c>
    </row>
    <row r="2099" spans="1:3" x14ac:dyDescent="0.45">
      <c r="A2099" t="str">
        <f t="shared" si="32"/>
        <v>356697978400</v>
      </c>
      <c r="B2099">
        <v>3</v>
      </c>
      <c r="C2099">
        <v>56697978400</v>
      </c>
    </row>
    <row r="2100" spans="1:3" x14ac:dyDescent="0.45">
      <c r="A2100" t="str">
        <f t="shared" si="32"/>
        <v>4Using an information literacy curriculum map as a means of communication and accountability for stakeholders in higher education</v>
      </c>
      <c r="B2100">
        <v>4</v>
      </c>
      <c r="C2100" t="s">
        <v>425</v>
      </c>
    </row>
    <row r="2101" spans="1:3" x14ac:dyDescent="0.45">
      <c r="A2101" t="str">
        <f t="shared" si="32"/>
        <v>5(2015) Journal of Information Literacy, 9 (1), pp. 47 - 61, Cited 12 times.</v>
      </c>
      <c r="B2101">
        <v>5</v>
      </c>
      <c r="C2101" t="s">
        <v>426</v>
      </c>
    </row>
    <row r="2102" spans="1:3" x14ac:dyDescent="0.45">
      <c r="A2102" t="str">
        <f t="shared" si="32"/>
        <v>6DOI: 10.11645/9.1.1959</v>
      </c>
      <c r="B2102">
        <v>6</v>
      </c>
      <c r="C2102" t="s">
        <v>427</v>
      </c>
    </row>
    <row r="2103" spans="1:3" x14ac:dyDescent="0.45">
      <c r="A2103" t="str">
        <f t="shared" si="32"/>
        <v>7https://www.scopus.com/inward/record.uri?eid=2-s2.0-84932635955&amp;doi=10.11645%2f9.1.1959&amp;partnerID=40&amp;md5=17afc64a37457b6e014594c1dad78d8e</v>
      </c>
      <c r="B2103">
        <v>7</v>
      </c>
      <c r="C2103" t="s">
        <v>428</v>
      </c>
    </row>
    <row r="2104" spans="1:3" x14ac:dyDescent="0.45">
      <c r="A2104" t="str">
        <f t="shared" si="32"/>
        <v>8</v>
      </c>
      <c r="B2104">
        <v>8</v>
      </c>
    </row>
    <row r="2105" spans="1:3" x14ac:dyDescent="0.45">
      <c r="A2105" t="str">
        <f t="shared" si="32"/>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2105">
        <v>9</v>
      </c>
      <c r="C2105" t="s">
        <v>429</v>
      </c>
    </row>
    <row r="2106" spans="1:3" x14ac:dyDescent="0.45">
      <c r="A2106" t="str">
        <f t="shared" si="32"/>
        <v>10LANGUAGE OF ORIGINAL DOCUMENT: English</v>
      </c>
      <c r="B2106">
        <v>10</v>
      </c>
      <c r="C2106" t="s">
        <v>10</v>
      </c>
    </row>
    <row r="2107" spans="1:3" x14ac:dyDescent="0.45">
      <c r="A2107" t="str">
        <f t="shared" si="32"/>
        <v>11DOCUMENT TYPE: Article</v>
      </c>
      <c r="B2107">
        <v>11</v>
      </c>
      <c r="C2107" t="s">
        <v>11</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1Nichols M.</v>
      </c>
      <c r="B2110">
        <v>1</v>
      </c>
      <c r="C2110" t="s">
        <v>430</v>
      </c>
    </row>
    <row r="2111" spans="1:3" x14ac:dyDescent="0.45">
      <c r="A2111" t="str">
        <f t="shared" si="32"/>
        <v>2AUTHOR FULL NAMES: Nichols, Mark (7202674246)</v>
      </c>
      <c r="B2111">
        <v>2</v>
      </c>
      <c r="C2111" t="s">
        <v>431</v>
      </c>
    </row>
    <row r="2112" spans="1:3" x14ac:dyDescent="0.45">
      <c r="A2112" t="str">
        <f t="shared" si="32"/>
        <v>37202674246</v>
      </c>
      <c r="B2112">
        <v>3</v>
      </c>
      <c r="C2112">
        <v>7202674246</v>
      </c>
    </row>
    <row r="2113" spans="1:3" x14ac:dyDescent="0.45">
      <c r="A2113" t="str">
        <f t="shared" si="32"/>
        <v>4Transforming universities with digital distance education: The future of formal learning</v>
      </c>
      <c r="B2113">
        <v>4</v>
      </c>
      <c r="C2113" t="s">
        <v>432</v>
      </c>
    </row>
    <row r="2114" spans="1:3" x14ac:dyDescent="0.45">
      <c r="A2114" t="str">
        <f t="shared" si="32"/>
        <v>5(2020) Transforming Universities with Digital Distance Education: The Future of Formal Learning, pp. 1 - 176, Cited 7 times.</v>
      </c>
      <c r="B2114">
        <v>5</v>
      </c>
      <c r="C2114" t="s">
        <v>433</v>
      </c>
    </row>
    <row r="2115" spans="1:3" x14ac:dyDescent="0.45">
      <c r="A2115" t="str">
        <f t="shared" si="32"/>
        <v>6DOI: 10.4324/9780429463952</v>
      </c>
      <c r="B2115">
        <v>6</v>
      </c>
      <c r="C2115" t="s">
        <v>434</v>
      </c>
    </row>
    <row r="2116" spans="1:3" x14ac:dyDescent="0.45">
      <c r="A2116" t="str">
        <f t="shared" si="32"/>
        <v>7https://www.scopus.com/inward/record.uri?eid=2-s2.0-85118391750&amp;doi=10.4324%2f9780429463952&amp;partnerID=40&amp;md5=85f439d354764cbc6d290b33c92d722b</v>
      </c>
      <c r="B2116">
        <v>7</v>
      </c>
      <c r="C2116" t="s">
        <v>435</v>
      </c>
    </row>
    <row r="2117" spans="1:3" x14ac:dyDescent="0.45">
      <c r="A2117" t="str">
        <f t="shared" ref="A2117:A2180" si="33">B2117&amp;C2117</f>
        <v>8</v>
      </c>
      <c r="B2117">
        <v>8</v>
      </c>
    </row>
    <row r="2118" spans="1:3" x14ac:dyDescent="0.45">
      <c r="A2118" t="str">
        <f t="shared" si="33"/>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2118">
        <v>9</v>
      </c>
      <c r="C2118" t="s">
        <v>436</v>
      </c>
    </row>
    <row r="2119" spans="1:3" x14ac:dyDescent="0.45">
      <c r="A2119" t="str">
        <f t="shared" si="33"/>
        <v>10LANGUAGE OF ORIGINAL DOCUMENT: English</v>
      </c>
      <c r="B2119">
        <v>10</v>
      </c>
      <c r="C2119" t="s">
        <v>10</v>
      </c>
    </row>
    <row r="2120" spans="1:3" x14ac:dyDescent="0.45">
      <c r="A2120" t="str">
        <f t="shared" si="33"/>
        <v>11DOCUMENT TYPE: Book</v>
      </c>
      <c r="B2120">
        <v>11</v>
      </c>
      <c r="C2120" t="s">
        <v>338</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1Zwane Z.P., Mtshali N.G.</v>
      </c>
      <c r="B2123">
        <v>1</v>
      </c>
      <c r="C2123" t="s">
        <v>437</v>
      </c>
    </row>
    <row r="2124" spans="1:3" x14ac:dyDescent="0.45">
      <c r="A2124" t="str">
        <f t="shared" si="33"/>
        <v>2AUTHOR FULL NAMES: Zwane, Zanele P. (57215138998); Mtshali, Ntombifikile G. (56043766200)</v>
      </c>
      <c r="B2124">
        <v>2</v>
      </c>
      <c r="C2124" t="s">
        <v>438</v>
      </c>
    </row>
    <row r="2125" spans="1:3" x14ac:dyDescent="0.45">
      <c r="A2125" t="str">
        <f t="shared" si="33"/>
        <v>357215138998; 56043766200</v>
      </c>
      <c r="B2125">
        <v>3</v>
      </c>
      <c r="C2125" t="s">
        <v>439</v>
      </c>
    </row>
    <row r="2126" spans="1:3" x14ac:dyDescent="0.45">
      <c r="A2126" t="str">
        <f t="shared" si="33"/>
        <v>4Positioning public nursing colleges in South African higher education: Stakeholders’ perspectives</v>
      </c>
      <c r="B2126">
        <v>4</v>
      </c>
      <c r="C2126" t="s">
        <v>440</v>
      </c>
    </row>
    <row r="2127" spans="1:3" x14ac:dyDescent="0.45">
      <c r="A2127" t="str">
        <f t="shared" si="33"/>
        <v>5(2019) Curationis, 42 (1), art. no. a1885, Cited 8 times.</v>
      </c>
      <c r="B2127">
        <v>5</v>
      </c>
      <c r="C2127" t="s">
        <v>441</v>
      </c>
    </row>
    <row r="2128" spans="1:3" x14ac:dyDescent="0.45">
      <c r="A2128" t="str">
        <f t="shared" si="33"/>
        <v>6DOI: 10.4102/curationis.v42i1.1885</v>
      </c>
      <c r="B2128">
        <v>6</v>
      </c>
      <c r="C2128" t="s">
        <v>442</v>
      </c>
    </row>
    <row r="2129" spans="1:3" x14ac:dyDescent="0.45">
      <c r="A2129" t="str">
        <f t="shared" si="33"/>
        <v>7https://www.scopus.com/inward/record.uri?eid=2-s2.0-85067459480&amp;doi=10.4102%2fcurationis.v42i1.1885&amp;partnerID=40&amp;md5=f9d7dcd83f4b4d15980190116d4d97e6</v>
      </c>
      <c r="B2129">
        <v>7</v>
      </c>
      <c r="C2129" t="s">
        <v>443</v>
      </c>
    </row>
    <row r="2130" spans="1:3" x14ac:dyDescent="0.45">
      <c r="A2130" t="str">
        <f t="shared" si="33"/>
        <v>8</v>
      </c>
      <c r="B2130">
        <v>8</v>
      </c>
    </row>
    <row r="2131" spans="1:3" x14ac:dyDescent="0.45">
      <c r="A2131" t="str">
        <f t="shared" si="33"/>
        <v>9ABSTRACT: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B2131">
        <v>9</v>
      </c>
      <c r="C2131" t="s">
        <v>444</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1Kabanbayeva G., Gureva M., Bielik P., Ostasz G.</v>
      </c>
      <c r="B2136">
        <v>1</v>
      </c>
      <c r="C2136" t="s">
        <v>445</v>
      </c>
    </row>
    <row r="2137" spans="1:3" x14ac:dyDescent="0.45">
      <c r="A2137" t="str">
        <f t="shared" si="33"/>
        <v>2AUTHOR FULL NAMES: Kabanbayeva, Gulbakyt (56106212400); Gureva, Maria (57190414129); Bielik, Peter (25624604000); Ostasz, Grzegorz (56644715400)</v>
      </c>
      <c r="B2137">
        <v>2</v>
      </c>
      <c r="C2137" t="s">
        <v>446</v>
      </c>
    </row>
    <row r="2138" spans="1:3" x14ac:dyDescent="0.45">
      <c r="A2138" t="str">
        <f t="shared" si="33"/>
        <v>356106212400; 57190414129; 25624604000; 56644715400</v>
      </c>
      <c r="B2138">
        <v>3</v>
      </c>
      <c r="C2138" t="s">
        <v>447</v>
      </c>
    </row>
    <row r="2139" spans="1:3" x14ac:dyDescent="0.45">
      <c r="A2139" t="str">
        <f t="shared" si="33"/>
        <v>4Academic mobility and financial stability: A case of Erasmus student exchange program</v>
      </c>
      <c r="B2139">
        <v>4</v>
      </c>
      <c r="C2139" t="s">
        <v>448</v>
      </c>
    </row>
    <row r="2140" spans="1:3" x14ac:dyDescent="0.45">
      <c r="A2140" t="str">
        <f t="shared" si="33"/>
        <v>5(2019) Journal of International Studies, 12 (1), pp. 324 - 337, Cited 9 times.</v>
      </c>
      <c r="B2140">
        <v>5</v>
      </c>
      <c r="C2140" t="s">
        <v>449</v>
      </c>
    </row>
    <row r="2141" spans="1:3" x14ac:dyDescent="0.45">
      <c r="A2141" t="str">
        <f t="shared" si="33"/>
        <v>6DOI: 10.14254/2071-8330.2019/12-1/22</v>
      </c>
      <c r="B2141">
        <v>6</v>
      </c>
      <c r="C2141" t="s">
        <v>450</v>
      </c>
    </row>
    <row r="2142" spans="1:3" x14ac:dyDescent="0.45">
      <c r="A2142" t="str">
        <f t="shared" si="33"/>
        <v>7https://www.scopus.com/inward/record.uri?eid=2-s2.0-85064548507&amp;doi=10.14254%2f2071-8330.2019%2f12-1%2f22&amp;partnerID=40&amp;md5=90397537c57511b230853988223ac4b7</v>
      </c>
      <c r="B2142">
        <v>7</v>
      </c>
      <c r="C2142" t="s">
        <v>451</v>
      </c>
    </row>
    <row r="2143" spans="1:3" x14ac:dyDescent="0.45">
      <c r="A2143" t="str">
        <f t="shared" si="33"/>
        <v>8</v>
      </c>
      <c r="B2143">
        <v>8</v>
      </c>
    </row>
    <row r="2144" spans="1:3" x14ac:dyDescent="0.45">
      <c r="A2144" t="str">
        <f t="shared" si="33"/>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2144">
        <v>9</v>
      </c>
      <c r="C2144" t="s">
        <v>452</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1Fish A.</v>
      </c>
      <c r="B2149">
        <v>1</v>
      </c>
      <c r="C2149" t="s">
        <v>461</v>
      </c>
    </row>
    <row r="2150" spans="1:3" x14ac:dyDescent="0.45">
      <c r="A2150" t="str">
        <f t="shared" si="33"/>
        <v>2AUTHOR FULL NAMES: Fish, Alan (56219120200)</v>
      </c>
      <c r="B2150">
        <v>2</v>
      </c>
      <c r="C2150" t="s">
        <v>462</v>
      </c>
    </row>
    <row r="2151" spans="1:3" x14ac:dyDescent="0.45">
      <c r="A2151" t="str">
        <f t="shared" si="33"/>
        <v>356219120200</v>
      </c>
      <c r="B2151">
        <v>3</v>
      </c>
      <c r="C2151">
        <v>56219120200</v>
      </c>
    </row>
    <row r="2152" spans="1:3" x14ac:dyDescent="0.45">
      <c r="A2152" t="str">
        <f t="shared" si="33"/>
        <v>4Reshaping the undergraduate business curriculum and scholarship experiences in Australia to support whole-person outcomes</v>
      </c>
      <c r="B2152">
        <v>4</v>
      </c>
      <c r="C2152" t="s">
        <v>463</v>
      </c>
    </row>
    <row r="2153" spans="1:3" x14ac:dyDescent="0.45">
      <c r="A2153" t="str">
        <f t="shared" si="33"/>
        <v>5(2013) Asian Education and Development Studies, 2 (1), pp. 53 - 69, Cited 7 times.</v>
      </c>
      <c r="B2153">
        <v>5</v>
      </c>
      <c r="C2153" t="s">
        <v>464</v>
      </c>
    </row>
    <row r="2154" spans="1:3" x14ac:dyDescent="0.45">
      <c r="A2154" t="str">
        <f t="shared" si="33"/>
        <v>6DOI: 10.1108/20463161311297635</v>
      </c>
      <c r="B2154">
        <v>6</v>
      </c>
      <c r="C2154" t="s">
        <v>465</v>
      </c>
    </row>
    <row r="2155" spans="1:3" x14ac:dyDescent="0.45">
      <c r="A2155" t="str">
        <f t="shared" si="33"/>
        <v>7https://www.scopus.com/inward/record.uri?eid=2-s2.0-84879293707&amp;doi=10.1108%2f20463161311297635&amp;partnerID=40&amp;md5=95c0e834b725ed3b8b70b9faa5455d29</v>
      </c>
      <c r="B2155">
        <v>7</v>
      </c>
      <c r="C2155" t="s">
        <v>466</v>
      </c>
    </row>
    <row r="2156" spans="1:3" x14ac:dyDescent="0.45">
      <c r="A2156" t="str">
        <f t="shared" si="33"/>
        <v>8</v>
      </c>
      <c r="B2156">
        <v>8</v>
      </c>
    </row>
    <row r="2157" spans="1:3" x14ac:dyDescent="0.45">
      <c r="A2157" t="str">
        <f t="shared" si="33"/>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2157">
        <v>9</v>
      </c>
      <c r="C2157" t="s">
        <v>467</v>
      </c>
    </row>
    <row r="2158" spans="1:3" x14ac:dyDescent="0.45">
      <c r="A2158" t="str">
        <f t="shared" si="33"/>
        <v>10LANGUAGE OF ORIGINAL DOCUMENT: English</v>
      </c>
      <c r="B2158">
        <v>10</v>
      </c>
      <c r="C2158" t="s">
        <v>10</v>
      </c>
    </row>
    <row r="2159" spans="1:3" x14ac:dyDescent="0.45">
      <c r="A2159" t="str">
        <f t="shared" si="33"/>
        <v>11DOCUMENT TYPE: Article</v>
      </c>
      <c r="B2159">
        <v>11</v>
      </c>
      <c r="C2159" t="s">
        <v>11</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1Heider J.S.</v>
      </c>
      <c r="B2162">
        <v>1</v>
      </c>
      <c r="C2162" t="s">
        <v>468</v>
      </c>
    </row>
    <row r="2163" spans="1:3" x14ac:dyDescent="0.45">
      <c r="A2163" t="str">
        <f t="shared" si="33"/>
        <v>2AUTHOR FULL NAMES: Heider, Joseph S. (56747586700)</v>
      </c>
      <c r="B2163">
        <v>2</v>
      </c>
      <c r="C2163" t="s">
        <v>469</v>
      </c>
    </row>
    <row r="2164" spans="1:3" x14ac:dyDescent="0.45">
      <c r="A2164" t="str">
        <f t="shared" si="33"/>
        <v>356747586700</v>
      </c>
      <c r="B2164">
        <v>3</v>
      </c>
      <c r="C2164">
        <v>56747586700</v>
      </c>
    </row>
    <row r="2165" spans="1:3" x14ac:dyDescent="0.45">
      <c r="A2165" t="str">
        <f t="shared" si="33"/>
        <v>4Using Digital Learning Solutions to Address Higher Education’s Greatest Challenges</v>
      </c>
      <c r="B2165">
        <v>4</v>
      </c>
      <c r="C2165" t="s">
        <v>470</v>
      </c>
    </row>
    <row r="2166" spans="1:3" x14ac:dyDescent="0.45">
      <c r="A2166" t="str">
        <f t="shared" si="33"/>
        <v>5(2015) Publishing Research Quarterly, 31 (3), pp. 183 - 189, Cited 11 times.</v>
      </c>
      <c r="B2166">
        <v>5</v>
      </c>
      <c r="C2166" t="s">
        <v>471</v>
      </c>
    </row>
    <row r="2167" spans="1:3" x14ac:dyDescent="0.45">
      <c r="A2167" t="str">
        <f t="shared" si="33"/>
        <v>6DOI: 10.1007/s12109-015-9413-8</v>
      </c>
      <c r="B2167">
        <v>6</v>
      </c>
      <c r="C2167" t="s">
        <v>472</v>
      </c>
    </row>
    <row r="2168" spans="1:3" x14ac:dyDescent="0.45">
      <c r="A2168" t="str">
        <f t="shared" si="33"/>
        <v>7https://www.scopus.com/inward/record.uri?eid=2-s2.0-84938303382&amp;doi=10.1007%2fs12109-015-9413-8&amp;partnerID=40&amp;md5=d4be39a14503429043e212f28a9aba3a</v>
      </c>
      <c r="B2168">
        <v>7</v>
      </c>
      <c r="C2168" t="s">
        <v>473</v>
      </c>
    </row>
    <row r="2169" spans="1:3" x14ac:dyDescent="0.45">
      <c r="A2169" t="str">
        <f t="shared" si="33"/>
        <v>8</v>
      </c>
      <c r="B2169">
        <v>8</v>
      </c>
    </row>
    <row r="2170" spans="1:3" x14ac:dyDescent="0.45">
      <c r="A2170" t="str">
        <f t="shared" si="33"/>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2170">
        <v>9</v>
      </c>
      <c r="C2170" t="s">
        <v>474</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1Girard T., Pinar M.</v>
      </c>
      <c r="B2175">
        <v>1</v>
      </c>
      <c r="C2175" t="s">
        <v>2884</v>
      </c>
    </row>
    <row r="2176" spans="1:3" x14ac:dyDescent="0.45">
      <c r="A2176" t="str">
        <f t="shared" si="33"/>
        <v>2AUTHOR FULL NAMES: Girard, Tulay (17345457100); Pinar, Musa (14058696000)</v>
      </c>
      <c r="B2176">
        <v>2</v>
      </c>
      <c r="C2176" t="s">
        <v>2885</v>
      </c>
    </row>
    <row r="2177" spans="1:3" x14ac:dyDescent="0.45">
      <c r="A2177" t="str">
        <f t="shared" si="33"/>
        <v>317345457100; 14058696000</v>
      </c>
      <c r="B2177">
        <v>3</v>
      </c>
      <c r="C2177" t="s">
        <v>2886</v>
      </c>
    </row>
    <row r="2178" spans="1:3" x14ac:dyDescent="0.45">
      <c r="A2178" t="str">
        <f t="shared" si="33"/>
        <v>4An empirical study of the dynamic relationships between the core and supporting brand equity dimensions in higher education</v>
      </c>
      <c r="B2178">
        <v>4</v>
      </c>
      <c r="C2178" t="s">
        <v>2887</v>
      </c>
    </row>
    <row r="2179" spans="1:3" x14ac:dyDescent="0.45">
      <c r="A2179" t="str">
        <f t="shared" si="33"/>
        <v>5(2020) Journal of Applied Research in Higher Education, 13 (3), pp. 710 - 740, Cited 6 times.</v>
      </c>
      <c r="B2179">
        <v>5</v>
      </c>
      <c r="C2179" t="s">
        <v>2888</v>
      </c>
    </row>
    <row r="2180" spans="1:3" x14ac:dyDescent="0.45">
      <c r="A2180" t="str">
        <f t="shared" si="33"/>
        <v>6DOI: 10.1108/JARHE-04-2020-0097</v>
      </c>
      <c r="B2180">
        <v>6</v>
      </c>
      <c r="C2180" t="s">
        <v>2889</v>
      </c>
    </row>
    <row r="2181" spans="1:3" x14ac:dyDescent="0.45">
      <c r="A2181" t="str">
        <f t="shared" ref="A2181:A2244" si="34">B2181&amp;C2181</f>
        <v>7https://www.scopus.com/inward/record.uri?eid=2-s2.0-85088703418&amp;doi=10.1108%2fJARHE-04-2020-0097&amp;partnerID=40&amp;md5=d14f782524dd4c90284fc8e8d86cf046</v>
      </c>
      <c r="B2181">
        <v>7</v>
      </c>
      <c r="C2181" t="s">
        <v>2890</v>
      </c>
    </row>
    <row r="2182" spans="1:3" x14ac:dyDescent="0.45">
      <c r="A2182" t="str">
        <f t="shared" si="34"/>
        <v>8</v>
      </c>
      <c r="B2182">
        <v>8</v>
      </c>
    </row>
    <row r="2183" spans="1:3" x14ac:dyDescent="0.45">
      <c r="A2183" t="str">
        <f t="shared" si="34"/>
        <v>9ABSTRACT: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B2183">
        <v>9</v>
      </c>
      <c r="C2183" t="s">
        <v>2891</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1Broad M.J., Matthews M., Shephard K.</v>
      </c>
      <c r="B2188">
        <v>1</v>
      </c>
      <c r="C2188" t="s">
        <v>475</v>
      </c>
    </row>
    <row r="2189" spans="1:3" x14ac:dyDescent="0.45">
      <c r="A2189" t="str">
        <f t="shared" si="34"/>
        <v>2AUTHOR FULL NAMES: Broad, Martin John (16068210200); Matthews, Marian (36783951800); Shephard, Kerry (36935583700)</v>
      </c>
      <c r="B2189">
        <v>2</v>
      </c>
      <c r="C2189" t="s">
        <v>476</v>
      </c>
    </row>
    <row r="2190" spans="1:3" x14ac:dyDescent="0.45">
      <c r="A2190" t="str">
        <f t="shared" si="34"/>
        <v>316068210200; 36783951800; 36935583700</v>
      </c>
      <c r="B2190">
        <v>3</v>
      </c>
      <c r="C2190" t="s">
        <v>477</v>
      </c>
    </row>
    <row r="2191" spans="1:3" x14ac:dyDescent="0.45">
      <c r="A2191" t="str">
        <f t="shared" si="34"/>
        <v>4Audit and control of the use of the Internet for learning and teaching: issues for stakeholders in higher education</v>
      </c>
      <c r="B2191">
        <v>4</v>
      </c>
      <c r="C2191" t="s">
        <v>478</v>
      </c>
    </row>
    <row r="2192" spans="1:3" x14ac:dyDescent="0.45">
      <c r="A2192" t="str">
        <f t="shared" si="34"/>
        <v>5(2003) Managerial Auditing Journal, 18 (3), pp. 244 - 253, Cited 12 times.</v>
      </c>
      <c r="B2192">
        <v>5</v>
      </c>
      <c r="C2192" t="s">
        <v>479</v>
      </c>
    </row>
    <row r="2193" spans="1:3" x14ac:dyDescent="0.45">
      <c r="A2193" t="str">
        <f t="shared" si="34"/>
        <v>6DOI: 10.1108/02686900310469907</v>
      </c>
      <c r="B2193">
        <v>6</v>
      </c>
      <c r="C2193" t="s">
        <v>480</v>
      </c>
    </row>
    <row r="2194" spans="1:3" x14ac:dyDescent="0.45">
      <c r="A2194" t="str">
        <f t="shared" si="34"/>
        <v>7https://www.scopus.com/inward/record.uri?eid=2-s2.0-84986099168&amp;doi=10.1108%2f02686900310469907&amp;partnerID=40&amp;md5=5fc4032b4ac0bf598f558899235e30e7</v>
      </c>
      <c r="B2194">
        <v>7</v>
      </c>
      <c r="C2194" t="s">
        <v>481</v>
      </c>
    </row>
    <row r="2195" spans="1:3" x14ac:dyDescent="0.45">
      <c r="A2195" t="str">
        <f t="shared" si="34"/>
        <v>8</v>
      </c>
      <c r="B2195">
        <v>8</v>
      </c>
    </row>
    <row r="2196" spans="1:3" x14ac:dyDescent="0.45">
      <c r="A2196" t="str">
        <f t="shared" si="34"/>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2196">
        <v>9</v>
      </c>
      <c r="C2196" t="s">
        <v>482</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1Koksharov V.A., Sandler D.G., Kuznetsov P.D., Klyagin A.V., Leshukov O.V.</v>
      </c>
      <c r="B2201">
        <v>1</v>
      </c>
      <c r="C2201" t="s">
        <v>499</v>
      </c>
    </row>
    <row r="2202" spans="1:3" x14ac:dyDescent="0.45">
      <c r="A2202" t="str">
        <f t="shared" si="34"/>
        <v>2AUTHOR FULL NAMES: Koksharov, V.A. (26530541900); Sandler, D.G. (56581474400); Kuznetsov, P.D. (57190414377); Klyagin, A.V. (57222671691); Leshukov, O.V. (57190431219)</v>
      </c>
      <c r="B2202">
        <v>2</v>
      </c>
      <c r="C2202" t="s">
        <v>500</v>
      </c>
    </row>
    <row r="2203" spans="1:3" x14ac:dyDescent="0.45">
      <c r="A2203" t="str">
        <f t="shared" si="34"/>
        <v>326530541900; 56581474400; 57190414377; 57222671691; 57190431219</v>
      </c>
      <c r="B2203">
        <v>3</v>
      </c>
      <c r="C2203" t="s">
        <v>501</v>
      </c>
    </row>
    <row r="2204" spans="1:3" x14ac:dyDescent="0.45">
      <c r="A2204" t="str">
        <f t="shared" si="34"/>
        <v>4The Pandemic as a Challenge to the Development of University Networks in Russia: Differentiation or Collaboration?</v>
      </c>
      <c r="B2204">
        <v>4</v>
      </c>
      <c r="C2204" t="s">
        <v>502</v>
      </c>
    </row>
    <row r="2205" spans="1:3" x14ac:dyDescent="0.45">
      <c r="A2205" t="str">
        <f t="shared" si="34"/>
        <v>5(2021) Voprosy Obrazovaniya / Educational Studies Moscow, 2021 (1), pp. 52 - 73, Cited 8 times.</v>
      </c>
      <c r="B2205">
        <v>5</v>
      </c>
      <c r="C2205" t="s">
        <v>503</v>
      </c>
    </row>
    <row r="2206" spans="1:3" x14ac:dyDescent="0.45">
      <c r="A2206" t="str">
        <f t="shared" si="34"/>
        <v>6DOI: 10.17323/1814-9545-2021-1-52-73</v>
      </c>
      <c r="B2206">
        <v>6</v>
      </c>
      <c r="C2206" t="s">
        <v>504</v>
      </c>
    </row>
    <row r="2207" spans="1:3" x14ac:dyDescent="0.45">
      <c r="A2207" t="str">
        <f t="shared" si="34"/>
        <v>7https://www.scopus.com/inward/record.uri?eid=2-s2.0-85103706526&amp;doi=10.17323%2f1814-9545-2021-1-52-73&amp;partnerID=40&amp;md5=d23660a10d5513803532a2591ce84558</v>
      </c>
      <c r="B2207">
        <v>7</v>
      </c>
      <c r="C2207" t="s">
        <v>505</v>
      </c>
    </row>
    <row r="2208" spans="1:3" x14ac:dyDescent="0.45">
      <c r="A2208" t="str">
        <f t="shared" si="34"/>
        <v>8</v>
      </c>
      <c r="B2208">
        <v>8</v>
      </c>
    </row>
    <row r="2209" spans="1:3" x14ac:dyDescent="0.45">
      <c r="A2209" t="str">
        <f t="shared" si="34"/>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2209">
        <v>9</v>
      </c>
      <c r="C2209" t="s">
        <v>506</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1Arzola R.</v>
      </c>
      <c r="B2214">
        <v>1</v>
      </c>
      <c r="C2214" t="s">
        <v>513</v>
      </c>
    </row>
    <row r="2215" spans="1:3" x14ac:dyDescent="0.45">
      <c r="A2215" t="str">
        <f t="shared" si="34"/>
        <v>2AUTHOR FULL NAMES: Arzola, Rebecca (57193631238)</v>
      </c>
      <c r="B2215">
        <v>2</v>
      </c>
      <c r="C2215" t="s">
        <v>514</v>
      </c>
    </row>
    <row r="2216" spans="1:3" x14ac:dyDescent="0.45">
      <c r="A2216" t="str">
        <f t="shared" si="34"/>
        <v>357193631238</v>
      </c>
      <c r="B2216">
        <v>3</v>
      </c>
      <c r="C2216">
        <v>57193631238</v>
      </c>
    </row>
    <row r="2217" spans="1:3" x14ac:dyDescent="0.45">
      <c r="A2217" t="str">
        <f t="shared" si="34"/>
        <v>4Collaboration between the library and Office of Student Disability Services: Document accessibility in higher education</v>
      </c>
      <c r="B2217">
        <v>4</v>
      </c>
      <c r="C2217" t="s">
        <v>515</v>
      </c>
    </row>
    <row r="2218" spans="1:3" x14ac:dyDescent="0.45">
      <c r="A2218" t="str">
        <f t="shared" si="34"/>
        <v>5(2016) Digital Library Perspectives, 32 (2), pp. 117 - 126, Cited 11 times.</v>
      </c>
      <c r="B2218">
        <v>5</v>
      </c>
      <c r="C2218" t="s">
        <v>516</v>
      </c>
    </row>
    <row r="2219" spans="1:3" x14ac:dyDescent="0.45">
      <c r="A2219" t="str">
        <f t="shared" si="34"/>
        <v>6DOI: 10.1108/DLP-09-2015-0016</v>
      </c>
      <c r="B2219">
        <v>6</v>
      </c>
      <c r="C2219" t="s">
        <v>517</v>
      </c>
    </row>
    <row r="2220" spans="1:3" x14ac:dyDescent="0.45">
      <c r="A2220" t="str">
        <f t="shared" si="34"/>
        <v>7https://www.scopus.com/inward/record.uri?eid=2-s2.0-85015292274&amp;doi=10.1108%2fDLP-09-2015-0016&amp;partnerID=40&amp;md5=ba276221f36c08b1e2c508161784842b</v>
      </c>
      <c r="B2220">
        <v>7</v>
      </c>
      <c r="C2220" t="s">
        <v>518</v>
      </c>
    </row>
    <row r="2221" spans="1:3" x14ac:dyDescent="0.45">
      <c r="A2221" t="str">
        <f t="shared" si="34"/>
        <v>8</v>
      </c>
      <c r="B2221">
        <v>8</v>
      </c>
    </row>
    <row r="2222" spans="1:3" x14ac:dyDescent="0.45">
      <c r="A2222" t="str">
        <f t="shared" si="34"/>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2222">
        <v>9</v>
      </c>
      <c r="C2222" t="s">
        <v>519</v>
      </c>
    </row>
    <row r="2223" spans="1:3" x14ac:dyDescent="0.45">
      <c r="A2223" t="str">
        <f t="shared" si="34"/>
        <v>10LANGUAGE OF ORIGINAL DOCUMENT: English</v>
      </c>
      <c r="B2223">
        <v>10</v>
      </c>
      <c r="C2223" t="s">
        <v>10</v>
      </c>
    </row>
    <row r="2224" spans="1:3" x14ac:dyDescent="0.45">
      <c r="A2224" t="str">
        <f t="shared" si="34"/>
        <v>11DOCUMENT TYPE: Article</v>
      </c>
      <c r="B2224">
        <v>11</v>
      </c>
      <c r="C2224" t="s">
        <v>11</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1Alakaleek W.</v>
      </c>
      <c r="B2227">
        <v>1</v>
      </c>
      <c r="C2227" t="s">
        <v>520</v>
      </c>
    </row>
    <row r="2228" spans="1:3" x14ac:dyDescent="0.45">
      <c r="A2228" t="str">
        <f t="shared" si="34"/>
        <v>2AUTHOR FULL NAMES: Alakaleek, Wejdan (57194719620)</v>
      </c>
      <c r="B2228">
        <v>2</v>
      </c>
      <c r="C2228" t="s">
        <v>521</v>
      </c>
    </row>
    <row r="2229" spans="1:3" x14ac:dyDescent="0.45">
      <c r="A2229" t="str">
        <f t="shared" si="34"/>
        <v>357194719620</v>
      </c>
      <c r="B2229">
        <v>3</v>
      </c>
      <c r="C2229">
        <v>57194719620</v>
      </c>
    </row>
    <row r="2230" spans="1:3" x14ac:dyDescent="0.45">
      <c r="A2230" t="str">
        <f t="shared" si="34"/>
        <v>4The status of entrepreneurship education in Jordanian universities</v>
      </c>
      <c r="B2230">
        <v>4</v>
      </c>
      <c r="C2230" t="s">
        <v>522</v>
      </c>
    </row>
    <row r="2231" spans="1:3" x14ac:dyDescent="0.45">
      <c r="A2231" t="str">
        <f t="shared" si="34"/>
        <v>5(2019) Education and Training, 61 (2), pp. 169 - 186, Cited 13 times.</v>
      </c>
      <c r="B2231">
        <v>5</v>
      </c>
      <c r="C2231" t="s">
        <v>523</v>
      </c>
    </row>
    <row r="2232" spans="1:3" x14ac:dyDescent="0.45">
      <c r="A2232" t="str">
        <f t="shared" si="34"/>
        <v>6DOI: 10.1108/ET-03-2018-0082</v>
      </c>
      <c r="B2232">
        <v>6</v>
      </c>
      <c r="C2232" t="s">
        <v>524</v>
      </c>
    </row>
    <row r="2233" spans="1:3" x14ac:dyDescent="0.45">
      <c r="A2233" t="str">
        <f t="shared" si="34"/>
        <v>7https://www.scopus.com/inward/record.uri?eid=2-s2.0-85062023226&amp;doi=10.1108%2fET-03-2018-0082&amp;partnerID=40&amp;md5=c17bc132c66b020a907067bc89e96328</v>
      </c>
      <c r="B2233">
        <v>7</v>
      </c>
      <c r="C2233" t="s">
        <v>525</v>
      </c>
    </row>
    <row r="2234" spans="1:3" x14ac:dyDescent="0.45">
      <c r="A2234" t="str">
        <f t="shared" si="34"/>
        <v>8</v>
      </c>
      <c r="B2234">
        <v>8</v>
      </c>
    </row>
    <row r="2235" spans="1:3" x14ac:dyDescent="0.45">
      <c r="A2235" t="str">
        <f t="shared" si="34"/>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2235">
        <v>9</v>
      </c>
      <c r="C2235" t="s">
        <v>526</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1Steghöfer J.-P., Burden H., Hebig R., Calikli G., Feldt R., Hammouda I., Horkoff J., Knauss E., Liebel G.</v>
      </c>
      <c r="B2240">
        <v>1</v>
      </c>
      <c r="C2240" t="s">
        <v>542</v>
      </c>
    </row>
    <row r="2241" spans="1:3" x14ac:dyDescent="0.45">
      <c r="A2241" t="str">
        <f t="shared" si="34"/>
        <v>2AUTHOR FULL NAMES: Steghöfer, Jan-Philipp (25641778800); Burden, Håkan (54952795300); Hebig, Regina (35147919400); Calikli, Gul (35298437800); Feldt, Robert (24476388300); Hammouda, Imed (6508227814); Horkoff, Jennifer (9042245700); Knauss, Eric (24829443700); Liebel, Grischa (55948351800)</v>
      </c>
      <c r="B2241">
        <v>2</v>
      </c>
      <c r="C2241" t="s">
        <v>543</v>
      </c>
    </row>
    <row r="2242" spans="1:3" x14ac:dyDescent="0.45">
      <c r="A2242" t="str">
        <f t="shared" si="34"/>
        <v>325641778800; 54952795300; 35147919400; 35298437800; 24476388300; 6508227814; 9042245700; 24829443700; 55948351800</v>
      </c>
      <c r="B2242">
        <v>3</v>
      </c>
      <c r="C2242" t="s">
        <v>544</v>
      </c>
    </row>
    <row r="2243" spans="1:3" x14ac:dyDescent="0.45">
      <c r="A2243" t="str">
        <f t="shared" si="34"/>
        <v>4Involving external stakeholders in project courses</v>
      </c>
      <c r="B2243">
        <v>4</v>
      </c>
      <c r="C2243" t="s">
        <v>545</v>
      </c>
    </row>
    <row r="2244" spans="1:3" x14ac:dyDescent="0.45">
      <c r="A2244" t="str">
        <f t="shared" si="34"/>
        <v>5(2018) ACM Transactions on Computing Education, 18 (2), art. no. 8, Cited 14 times.</v>
      </c>
      <c r="B2244">
        <v>5</v>
      </c>
      <c r="C2244" t="s">
        <v>546</v>
      </c>
    </row>
    <row r="2245" spans="1:3" x14ac:dyDescent="0.45">
      <c r="A2245" t="str">
        <f t="shared" ref="A2245:A2308" si="35">B2245&amp;C2245</f>
        <v>6DOI: 10.1145/3152098</v>
      </c>
      <c r="B2245">
        <v>6</v>
      </c>
      <c r="C2245" t="s">
        <v>547</v>
      </c>
    </row>
    <row r="2246" spans="1:3" x14ac:dyDescent="0.45">
      <c r="A2246" t="str">
        <f t="shared" si="35"/>
        <v>7https://www.scopus.com/inward/record.uri?eid=2-s2.0-85064555163&amp;doi=10.1145%2f3152098&amp;partnerID=40&amp;md5=c7d1f4cf29d088ee2515366f08ed81b2</v>
      </c>
      <c r="B2246">
        <v>7</v>
      </c>
      <c r="C2246" t="s">
        <v>548</v>
      </c>
    </row>
    <row r="2247" spans="1:3" x14ac:dyDescent="0.45">
      <c r="A2247" t="str">
        <f t="shared" si="35"/>
        <v>8</v>
      </c>
      <c r="B2247">
        <v>8</v>
      </c>
    </row>
    <row r="2248" spans="1:3" x14ac:dyDescent="0.45">
      <c r="A2248" t="str">
        <f t="shared" si="35"/>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2248">
        <v>9</v>
      </c>
      <c r="C2248" t="s">
        <v>549</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1McClung G.W., Werner M.</v>
      </c>
      <c r="B2253">
        <v>1</v>
      </c>
      <c r="C2253" t="s">
        <v>2892</v>
      </c>
    </row>
    <row r="2254" spans="1:3" x14ac:dyDescent="0.45">
      <c r="A2254" t="str">
        <f t="shared" si="35"/>
        <v>2AUTHOR FULL NAMES: McClung, Gordon W. (6603074103); Werner, Mary (55431572400)</v>
      </c>
      <c r="B2254">
        <v>2</v>
      </c>
      <c r="C2254" t="s">
        <v>2893</v>
      </c>
    </row>
    <row r="2255" spans="1:3" x14ac:dyDescent="0.45">
      <c r="A2255" t="str">
        <f t="shared" si="35"/>
        <v>36603074103; 55431572400</v>
      </c>
      <c r="B2255">
        <v>3</v>
      </c>
      <c r="C2255" t="s">
        <v>2894</v>
      </c>
    </row>
    <row r="2256" spans="1:3" x14ac:dyDescent="0.45">
      <c r="A2256" t="str">
        <f t="shared" si="35"/>
        <v>4A market/value based approach to satisfy stakeholders of higher education</v>
      </c>
      <c r="B2256">
        <v>4</v>
      </c>
      <c r="C2256" t="s">
        <v>2895</v>
      </c>
    </row>
    <row r="2257" spans="1:3" x14ac:dyDescent="0.45">
      <c r="A2257" t="str">
        <f t="shared" si="35"/>
        <v>5(2008) Journal of Marketing for Higher Education, 18 (1), pp. 102 - 123, Cited 14 times.</v>
      </c>
      <c r="B2257">
        <v>5</v>
      </c>
      <c r="C2257" t="s">
        <v>2896</v>
      </c>
    </row>
    <row r="2258" spans="1:3" x14ac:dyDescent="0.45">
      <c r="A2258" t="str">
        <f t="shared" si="35"/>
        <v>6DOI: 10.1080/08841240802100345</v>
      </c>
      <c r="B2258">
        <v>6</v>
      </c>
      <c r="C2258" t="s">
        <v>2897</v>
      </c>
    </row>
    <row r="2259" spans="1:3" x14ac:dyDescent="0.45">
      <c r="A2259" t="str">
        <f t="shared" si="35"/>
        <v>7https://www.scopus.com/inward/record.uri?eid=2-s2.0-67449142653&amp;doi=10.1080%2f08841240802100345&amp;partnerID=40&amp;md5=0f6af8d832d5f084b7c6c25e755d57b6</v>
      </c>
      <c r="B2259">
        <v>7</v>
      </c>
      <c r="C2259" t="s">
        <v>2898</v>
      </c>
    </row>
    <row r="2260" spans="1:3" x14ac:dyDescent="0.45">
      <c r="A2260" t="str">
        <f t="shared" si="35"/>
        <v>8</v>
      </c>
      <c r="B2260">
        <v>8</v>
      </c>
    </row>
    <row r="2261" spans="1:3" x14ac:dyDescent="0.45">
      <c r="A2261" t="str">
        <f t="shared" si="35"/>
        <v>9ABSTRACT: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B2261">
        <v>9</v>
      </c>
      <c r="C2261" t="s">
        <v>2899</v>
      </c>
    </row>
    <row r="2262" spans="1:3" x14ac:dyDescent="0.45">
      <c r="A2262" t="str">
        <f t="shared" si="35"/>
        <v>10LANGUAGE OF ORIGINAL DOCUMENT: English</v>
      </c>
      <c r="B2262">
        <v>10</v>
      </c>
      <c r="C2262" t="s">
        <v>10</v>
      </c>
    </row>
    <row r="2263" spans="1:3" x14ac:dyDescent="0.45">
      <c r="A2263" t="str">
        <f t="shared" si="35"/>
        <v>11DOCUMENT TYPE: Article</v>
      </c>
      <c r="B2263">
        <v>11</v>
      </c>
      <c r="C2263" t="s">
        <v>11</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1Kuoppakangas P., Suomi K., Clark P., Chapleo C., Stenvall J.</v>
      </c>
      <c r="B2266">
        <v>1</v>
      </c>
      <c r="C2266" t="s">
        <v>2900</v>
      </c>
    </row>
    <row r="2267" spans="1:3" x14ac:dyDescent="0.45">
      <c r="A2267" t="str">
        <f t="shared" si="35"/>
        <v>2AUTHOR FULL NAMES: Kuoppakangas, Päivikki (55617842200); Suomi, Kati (42462666300); Clark, Paul (57195618372); Chapleo, Chris (36744662800); Stenvall, Jari (29167497500)</v>
      </c>
      <c r="B2267">
        <v>2</v>
      </c>
      <c r="C2267" t="s">
        <v>2901</v>
      </c>
    </row>
    <row r="2268" spans="1:3" x14ac:dyDescent="0.45">
      <c r="A2268" t="str">
        <f t="shared" si="35"/>
        <v>355617842200; 42462666300; 57195618372; 36744662800; 29167497500</v>
      </c>
      <c r="B2268">
        <v>3</v>
      </c>
      <c r="C2268" t="s">
        <v>2902</v>
      </c>
    </row>
    <row r="2269" spans="1:3" x14ac:dyDescent="0.45">
      <c r="A2269" t="str">
        <f t="shared" si="35"/>
        <v>4Dilemmas in Re-branding a University—“Maybe People Just Don’t Like Change”: Linking Meaningfulness and Mutuality into the Reconciliation</v>
      </c>
      <c r="B2269">
        <v>4</v>
      </c>
      <c r="C2269" t="s">
        <v>2903</v>
      </c>
    </row>
    <row r="2270" spans="1:3" x14ac:dyDescent="0.45">
      <c r="A2270" t="str">
        <f t="shared" si="35"/>
        <v>5(2020) Corporate Reputation Review, 23 (2), pp. 92 - 105, Cited 8 times.</v>
      </c>
      <c r="B2270">
        <v>5</v>
      </c>
      <c r="C2270" t="s">
        <v>2904</v>
      </c>
    </row>
    <row r="2271" spans="1:3" x14ac:dyDescent="0.45">
      <c r="A2271" t="str">
        <f t="shared" si="35"/>
        <v>6DOI: 10.1057/s41299-019-00080-2</v>
      </c>
      <c r="B2271">
        <v>6</v>
      </c>
      <c r="C2271" t="s">
        <v>2905</v>
      </c>
    </row>
    <row r="2272" spans="1:3" x14ac:dyDescent="0.45">
      <c r="A2272" t="str">
        <f t="shared" si="35"/>
        <v>7https://www.scopus.com/inward/record.uri?eid=2-s2.0-85072030698&amp;doi=10.1057%2fs41299-019-00080-2&amp;partnerID=40&amp;md5=49244c0282c7cc302223381e7e4a778b</v>
      </c>
      <c r="B2272">
        <v>7</v>
      </c>
      <c r="C2272" t="s">
        <v>2906</v>
      </c>
    </row>
    <row r="2273" spans="1:3" x14ac:dyDescent="0.45">
      <c r="A2273" t="str">
        <f t="shared" si="35"/>
        <v>8</v>
      </c>
      <c r="B2273">
        <v>8</v>
      </c>
    </row>
    <row r="2274" spans="1:3" x14ac:dyDescent="0.45">
      <c r="A2274" t="str">
        <f t="shared" si="35"/>
        <v>9ABSTRACT: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B2274">
        <v>9</v>
      </c>
      <c r="C2274" t="s">
        <v>2907</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1Murray A.L., Ireland A.P.</v>
      </c>
      <c r="B2279">
        <v>1</v>
      </c>
      <c r="C2279" t="s">
        <v>550</v>
      </c>
    </row>
    <row r="2280" spans="1:3" x14ac:dyDescent="0.45">
      <c r="A2280" t="str">
        <f t="shared" si="35"/>
        <v>2AUTHOR FULL NAMES: Murray, Adam L. (15758020000); Ireland, Ashley P. (36447400800)</v>
      </c>
      <c r="B2280">
        <v>2</v>
      </c>
      <c r="C2280" t="s">
        <v>551</v>
      </c>
    </row>
    <row r="2281" spans="1:3" x14ac:dyDescent="0.45">
      <c r="A2281" t="str">
        <f t="shared" si="35"/>
        <v>315758020000; 36447400800</v>
      </c>
      <c r="B2281">
        <v>3</v>
      </c>
      <c r="C2281" t="s">
        <v>552</v>
      </c>
    </row>
    <row r="2282" spans="1:3" x14ac:dyDescent="0.45">
      <c r="A2282" t="str">
        <f t="shared" si="35"/>
        <v>4Communicating Library Impact on Retention: A Framework for Developing Reciprocal Value Propositions</v>
      </c>
      <c r="B2282">
        <v>4</v>
      </c>
      <c r="C2282" t="s">
        <v>553</v>
      </c>
    </row>
    <row r="2283" spans="1:3" x14ac:dyDescent="0.45">
      <c r="A2283" t="str">
        <f t="shared" si="35"/>
        <v>5(2017) Journal of Library Administration, 57 (3), pp. 311 - 326, Cited 10 times.</v>
      </c>
      <c r="B2283">
        <v>5</v>
      </c>
      <c r="C2283" t="s">
        <v>554</v>
      </c>
    </row>
    <row r="2284" spans="1:3" x14ac:dyDescent="0.45">
      <c r="A2284" t="str">
        <f t="shared" si="35"/>
        <v>6DOI: 10.1080/01930826.2016.1243425</v>
      </c>
      <c r="B2284">
        <v>6</v>
      </c>
      <c r="C2284" t="s">
        <v>555</v>
      </c>
    </row>
    <row r="2285" spans="1:3" x14ac:dyDescent="0.45">
      <c r="A2285" t="str">
        <f t="shared" si="35"/>
        <v>7https://www.scopus.com/inward/record.uri?eid=2-s2.0-84995407512&amp;doi=10.1080%2f01930826.2016.1243425&amp;partnerID=40&amp;md5=b5df268445116d9b7de49b67488ae355</v>
      </c>
      <c r="B2285">
        <v>7</v>
      </c>
      <c r="C2285" t="s">
        <v>556</v>
      </c>
    </row>
    <row r="2286" spans="1:3" x14ac:dyDescent="0.45">
      <c r="A2286" t="str">
        <f t="shared" si="35"/>
        <v>8</v>
      </c>
      <c r="B2286">
        <v>8</v>
      </c>
    </row>
    <row r="2287" spans="1:3" x14ac:dyDescent="0.45">
      <c r="A2287" t="str">
        <f t="shared" si="35"/>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2287">
        <v>9</v>
      </c>
      <c r="C2287" t="s">
        <v>557</v>
      </c>
    </row>
    <row r="2288" spans="1:3" x14ac:dyDescent="0.45">
      <c r="A2288" t="str">
        <f t="shared" si="35"/>
        <v>10LANGUAGE OF ORIGINAL DOCUMENT: English</v>
      </c>
      <c r="B2288">
        <v>10</v>
      </c>
      <c r="C2288" t="s">
        <v>10</v>
      </c>
    </row>
    <row r="2289" spans="1:3" x14ac:dyDescent="0.45">
      <c r="A2289" t="str">
        <f t="shared" si="35"/>
        <v>11DOCUMENT TYPE: Article</v>
      </c>
      <c r="B2289">
        <v>11</v>
      </c>
      <c r="C2289" t="s">
        <v>11</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1Gozali L., Masrom M., Zagloel T.M., Haron H.N., Dahlan D., Daywin F.J., Saryatmo M.A., Saraswati D., Syamas A.F., Susanto E.H.</v>
      </c>
      <c r="B2292">
        <v>1</v>
      </c>
      <c r="C2292" t="s">
        <v>2908</v>
      </c>
    </row>
    <row r="2293" spans="1:3" x14ac:dyDescent="0.45">
      <c r="A2293" t="str">
        <f t="shared" si="35"/>
        <v>2AUTHOR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B2293">
        <v>2</v>
      </c>
      <c r="C2293" t="s">
        <v>2909</v>
      </c>
    </row>
    <row r="2294" spans="1:3" x14ac:dyDescent="0.45">
      <c r="A2294" t="str">
        <f t="shared" si="35"/>
        <v>357191955654; 8524047400; 55369278200; 55166605200; 57204428007; 57190255019; 57204416984; 35773702300; 57204415471; 57209044673</v>
      </c>
      <c r="B2294">
        <v>3</v>
      </c>
      <c r="C2294" t="s">
        <v>2910</v>
      </c>
    </row>
    <row r="2295" spans="1:3" x14ac:dyDescent="0.45">
      <c r="A2295" t="str">
        <f t="shared" si="35"/>
        <v>4Critical success and moderating factors effect in Indonesian Public Universities' business incubators</v>
      </c>
      <c r="B2295">
        <v>4</v>
      </c>
      <c r="C2295" t="s">
        <v>2911</v>
      </c>
    </row>
    <row r="2296" spans="1:3" x14ac:dyDescent="0.45">
      <c r="A2296" t="str">
        <f t="shared" si="35"/>
        <v>5(2018) International Journal of Technology, 9 (5), pp. 1049 - 1060, Cited 7 times.</v>
      </c>
      <c r="B2296">
        <v>5</v>
      </c>
      <c r="C2296" t="s">
        <v>2912</v>
      </c>
    </row>
    <row r="2297" spans="1:3" x14ac:dyDescent="0.45">
      <c r="A2297" t="str">
        <f t="shared" si="35"/>
        <v>6DOI: 10.14716/ijtech.v9i5.1363</v>
      </c>
      <c r="B2297">
        <v>6</v>
      </c>
      <c r="C2297" t="s">
        <v>2913</v>
      </c>
    </row>
    <row r="2298" spans="1:3" x14ac:dyDescent="0.45">
      <c r="A2298" t="str">
        <f t="shared" si="35"/>
        <v>7https://www.scopus.com/inward/record.uri?eid=2-s2.0-85055541654&amp;doi=10.14716%2fijtech.v9i5.1363&amp;partnerID=40&amp;md5=f589d509b8777f31b4a0d220fdc7dcab</v>
      </c>
      <c r="B2298">
        <v>7</v>
      </c>
      <c r="C2298" t="s">
        <v>2914</v>
      </c>
    </row>
    <row r="2299" spans="1:3" x14ac:dyDescent="0.45">
      <c r="A2299" t="str">
        <f t="shared" si="35"/>
        <v>8</v>
      </c>
      <c r="B2299">
        <v>8</v>
      </c>
    </row>
    <row r="2300" spans="1:3" x14ac:dyDescent="0.45">
      <c r="A2300" t="str">
        <f t="shared" si="35"/>
        <v>9ABSTRACT: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B2300">
        <v>9</v>
      </c>
      <c r="C2300" t="s">
        <v>2915</v>
      </c>
    </row>
    <row r="2301" spans="1:3" x14ac:dyDescent="0.45">
      <c r="A2301" t="str">
        <f t="shared" si="35"/>
        <v>10LANGUAGE OF ORIGINAL DOCUMENT: English</v>
      </c>
      <c r="B2301">
        <v>10</v>
      </c>
      <c r="C2301" t="s">
        <v>10</v>
      </c>
    </row>
    <row r="2302" spans="1:3" x14ac:dyDescent="0.45">
      <c r="A2302" t="str">
        <f t="shared" si="35"/>
        <v>11DOCUMENT TYPE: Article</v>
      </c>
      <c r="B2302">
        <v>11</v>
      </c>
      <c r="C2302" t="s">
        <v>11</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1Rungfamai K.</v>
      </c>
      <c r="B2305">
        <v>1</v>
      </c>
      <c r="C2305" t="s">
        <v>2916</v>
      </c>
    </row>
    <row r="2306" spans="1:3" x14ac:dyDescent="0.45">
      <c r="A2306" t="str">
        <f t="shared" si="35"/>
        <v>2AUTHOR FULL NAMES: Rungfamai, Kreangchai (57190336478)</v>
      </c>
      <c r="B2306">
        <v>2</v>
      </c>
      <c r="C2306" t="s">
        <v>2917</v>
      </c>
    </row>
    <row r="2307" spans="1:3" x14ac:dyDescent="0.45">
      <c r="A2307" t="str">
        <f t="shared" si="35"/>
        <v>357190336478</v>
      </c>
      <c r="B2307">
        <v>3</v>
      </c>
      <c r="C2307">
        <v>57190336478</v>
      </c>
    </row>
    <row r="2308" spans="1:3" x14ac:dyDescent="0.45">
      <c r="A2308" t="str">
        <f t="shared" si="35"/>
        <v>4Research-university governance in Thailand: the case of Chulalongkorn University</v>
      </c>
      <c r="B2308">
        <v>4</v>
      </c>
      <c r="C2308" t="s">
        <v>2918</v>
      </c>
    </row>
    <row r="2309" spans="1:3" x14ac:dyDescent="0.45">
      <c r="A2309" t="str">
        <f t="shared" ref="A2309:A2372" si="36">B2309&amp;C2309</f>
        <v>5(2017) Higher Education, 74 (1), pp. 1 - 16, Cited 11 times.</v>
      </c>
      <c r="B2309">
        <v>5</v>
      </c>
      <c r="C2309" t="s">
        <v>2919</v>
      </c>
    </row>
    <row r="2310" spans="1:3" x14ac:dyDescent="0.45">
      <c r="A2310" t="str">
        <f t="shared" si="36"/>
        <v>6DOI: 10.1007/s10734-016-0024-x</v>
      </c>
      <c r="B2310">
        <v>6</v>
      </c>
      <c r="C2310" t="s">
        <v>2920</v>
      </c>
    </row>
    <row r="2311" spans="1:3" x14ac:dyDescent="0.45">
      <c r="A2311" t="str">
        <f t="shared" si="36"/>
        <v>7https://www.scopus.com/inward/record.uri?eid=2-s2.0-84979300220&amp;doi=10.1007%2fs10734-016-0024-x&amp;partnerID=40&amp;md5=a6b1a7b33da00fbf16fe47949f7e2fd7</v>
      </c>
      <c r="B2311">
        <v>7</v>
      </c>
      <c r="C2311" t="s">
        <v>2921</v>
      </c>
    </row>
    <row r="2312" spans="1:3" x14ac:dyDescent="0.45">
      <c r="A2312" t="str">
        <f t="shared" si="36"/>
        <v>8</v>
      </c>
      <c r="B2312">
        <v>8</v>
      </c>
    </row>
    <row r="2313" spans="1:3" x14ac:dyDescent="0.45">
      <c r="A2313" t="str">
        <f t="shared" si="36"/>
        <v>9ABSTRACT: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B2313">
        <v>9</v>
      </c>
      <c r="C2313" t="s">
        <v>2922</v>
      </c>
    </row>
    <row r="2314" spans="1:3" x14ac:dyDescent="0.45">
      <c r="A2314" t="str">
        <f t="shared" si="36"/>
        <v>10LANGUAGE OF ORIGINAL DOCUMENT: English</v>
      </c>
      <c r="B2314">
        <v>10</v>
      </c>
      <c r="C2314" t="s">
        <v>10</v>
      </c>
    </row>
    <row r="2315" spans="1:3" x14ac:dyDescent="0.45">
      <c r="A2315" t="str">
        <f t="shared" si="36"/>
        <v>11DOCUMENT TYPE: Article</v>
      </c>
      <c r="B2315">
        <v>11</v>
      </c>
      <c r="C2315" t="s">
        <v>11</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1Badwan K.</v>
      </c>
      <c r="B2318">
        <v>1</v>
      </c>
      <c r="C2318" t="s">
        <v>597</v>
      </c>
    </row>
    <row r="2319" spans="1:3" x14ac:dyDescent="0.45">
      <c r="A2319" t="str">
        <f t="shared" si="36"/>
        <v>2AUTHOR FULL NAMES: Badwan, Khawla (57194873722)</v>
      </c>
      <c r="B2319">
        <v>2</v>
      </c>
      <c r="C2319" t="s">
        <v>598</v>
      </c>
    </row>
    <row r="2320" spans="1:3" x14ac:dyDescent="0.45">
      <c r="A2320" t="str">
        <f t="shared" si="36"/>
        <v>357194873722</v>
      </c>
      <c r="B2320">
        <v>3</v>
      </c>
      <c r="C2320">
        <v>57194873722</v>
      </c>
    </row>
    <row r="2321" spans="1:3" x14ac:dyDescent="0.45">
      <c r="A2321" t="str">
        <f t="shared" si="36"/>
        <v>4Agency in educational language planning: perspectives from higher education in Tunisia</v>
      </c>
      <c r="B2321">
        <v>4</v>
      </c>
      <c r="C2321" t="s">
        <v>599</v>
      </c>
    </row>
    <row r="2322" spans="1:3" x14ac:dyDescent="0.45">
      <c r="A2322" t="str">
        <f t="shared" si="36"/>
        <v>5(2021) Current Issues in Language Planning, 22 (1-2), pp. 99 - 116, Cited 7 times.</v>
      </c>
      <c r="B2322">
        <v>5</v>
      </c>
      <c r="C2322" t="s">
        <v>600</v>
      </c>
    </row>
    <row r="2323" spans="1:3" x14ac:dyDescent="0.45">
      <c r="A2323" t="str">
        <f t="shared" si="36"/>
        <v>6DOI: 10.1080/14664208.2019.1700056</v>
      </c>
      <c r="B2323">
        <v>6</v>
      </c>
      <c r="C2323" t="s">
        <v>601</v>
      </c>
    </row>
    <row r="2324" spans="1:3" x14ac:dyDescent="0.45">
      <c r="A2324" t="str">
        <f t="shared" si="36"/>
        <v>7https://www.scopus.com/inward/record.uri?eid=2-s2.0-85076437253&amp;doi=10.1080%2f14664208.2019.1700056&amp;partnerID=40&amp;md5=96e5b58e6c1bd1b1fa4cab25e9f0a610</v>
      </c>
      <c r="B2324">
        <v>7</v>
      </c>
      <c r="C2324" t="s">
        <v>602</v>
      </c>
    </row>
    <row r="2325" spans="1:3" x14ac:dyDescent="0.45">
      <c r="A2325" t="str">
        <f t="shared" si="36"/>
        <v>8</v>
      </c>
      <c r="B2325">
        <v>8</v>
      </c>
    </row>
    <row r="2326" spans="1:3" x14ac:dyDescent="0.45">
      <c r="A2326" t="str">
        <f t="shared" si="36"/>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2326">
        <v>9</v>
      </c>
      <c r="C2326" t="s">
        <v>603</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1Abdul Razak A., Murray P.A., Roberts D.</v>
      </c>
      <c r="B2331">
        <v>1</v>
      </c>
      <c r="C2331" t="s">
        <v>2923</v>
      </c>
    </row>
    <row r="2332" spans="1:3" x14ac:dyDescent="0.45">
      <c r="A2332" t="str">
        <f t="shared" si="36"/>
        <v>2AUTHOR FULL NAMES: Abdul Razak, Arbaiah (56468067300); Murray, Peter A. (9276591100); Roberts, David (57217747137)</v>
      </c>
      <c r="B2332">
        <v>2</v>
      </c>
      <c r="C2332" t="s">
        <v>2924</v>
      </c>
    </row>
    <row r="2333" spans="1:3" x14ac:dyDescent="0.45">
      <c r="A2333" t="str">
        <f t="shared" si="36"/>
        <v>356468067300; 9276591100; 57217747137</v>
      </c>
      <c r="B2333">
        <v>3</v>
      </c>
      <c r="C2333" t="s">
        <v>2925</v>
      </c>
    </row>
    <row r="2334" spans="1:3" x14ac:dyDescent="0.45">
      <c r="A2334" t="str">
        <f t="shared" si="36"/>
        <v>4Open Innovation in Universities: The Relationship Between Innovation and Commercialisation</v>
      </c>
      <c r="B2334">
        <v>4</v>
      </c>
      <c r="C2334" t="s">
        <v>2926</v>
      </c>
    </row>
    <row r="2335" spans="1:3" x14ac:dyDescent="0.45">
      <c r="A2335" t="str">
        <f t="shared" si="36"/>
        <v>5(2014) Knowledge and Process Management, 21 (4), pp. 260 - 269, Cited 10 times.</v>
      </c>
      <c r="B2335">
        <v>5</v>
      </c>
      <c r="C2335" t="s">
        <v>2927</v>
      </c>
    </row>
    <row r="2336" spans="1:3" x14ac:dyDescent="0.45">
      <c r="A2336" t="str">
        <f t="shared" si="36"/>
        <v>6DOI: 10.1002/kpm.1444</v>
      </c>
      <c r="B2336">
        <v>6</v>
      </c>
      <c r="C2336" t="s">
        <v>2928</v>
      </c>
    </row>
    <row r="2337" spans="1:3" x14ac:dyDescent="0.45">
      <c r="A2337" t="str">
        <f t="shared" si="36"/>
        <v>7https://www.scopus.com/inward/record.uri?eid=2-s2.0-84920262903&amp;doi=10.1002%2fkpm.1444&amp;partnerID=40&amp;md5=a75f59063b3cfa9bdb78af2aa8be792f</v>
      </c>
      <c r="B2337">
        <v>7</v>
      </c>
      <c r="C2337" t="s">
        <v>2929</v>
      </c>
    </row>
    <row r="2338" spans="1:3" x14ac:dyDescent="0.45">
      <c r="A2338" t="str">
        <f t="shared" si="36"/>
        <v>8</v>
      </c>
      <c r="B2338">
        <v>8</v>
      </c>
    </row>
    <row r="2339" spans="1:3" x14ac:dyDescent="0.45">
      <c r="A2339" t="str">
        <f t="shared" si="36"/>
        <v>9ABSTRACT: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B2339">
        <v>9</v>
      </c>
      <c r="C2339" t="s">
        <v>2930</v>
      </c>
    </row>
    <row r="2340" spans="1:3" x14ac:dyDescent="0.45">
      <c r="A2340" t="str">
        <f t="shared" si="36"/>
        <v>10LANGUAGE OF ORIGINAL DOCUMENT: English</v>
      </c>
      <c r="B2340">
        <v>10</v>
      </c>
      <c r="C2340" t="s">
        <v>10</v>
      </c>
    </row>
    <row r="2341" spans="1:3" x14ac:dyDescent="0.45">
      <c r="A2341" t="str">
        <f t="shared" si="36"/>
        <v>11DOCUMENT TYPE: Article</v>
      </c>
      <c r="B2341">
        <v>11</v>
      </c>
      <c r="C2341" t="s">
        <v>11</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1White S., Leon M., White S.</v>
      </c>
      <c r="B2344">
        <v>1</v>
      </c>
      <c r="C2344" t="s">
        <v>2931</v>
      </c>
    </row>
    <row r="2345" spans="1:3" x14ac:dyDescent="0.45">
      <c r="A2345" t="str">
        <f t="shared" si="36"/>
        <v>2AUTHOR FULL NAMES: White, Steve (56895488600); Leon, Manuel (57188312600); White, Su (10738888600)</v>
      </c>
      <c r="B2345">
        <v>2</v>
      </c>
      <c r="C2345" t="s">
        <v>2932</v>
      </c>
    </row>
    <row r="2346" spans="1:3" x14ac:dyDescent="0.45">
      <c r="A2346" t="str">
        <f t="shared" si="36"/>
        <v>356895488600; 57188312600; 10738888600</v>
      </c>
      <c r="B2346">
        <v>3</v>
      </c>
      <c r="C2346" t="s">
        <v>2933</v>
      </c>
    </row>
    <row r="2347" spans="1:3" x14ac:dyDescent="0.45">
      <c r="A2347" t="str">
        <f t="shared" si="36"/>
        <v>4MOOCs inside Universities: An analysis of mooc discourse as represented in he magazines</v>
      </c>
      <c r="B2347">
        <v>4</v>
      </c>
      <c r="C2347" t="s">
        <v>2934</v>
      </c>
    </row>
    <row r="2348" spans="1:3" x14ac:dyDescent="0.45">
      <c r="A2348" t="str">
        <f t="shared" si="36"/>
        <v>5(2015) CSEDU 2015 - 7th International Conference on Computer Supported Education, Proceedings, 2, pp. 109 - 115, Cited 7 times.</v>
      </c>
      <c r="B2348">
        <v>5</v>
      </c>
      <c r="C2348" t="s">
        <v>2935</v>
      </c>
    </row>
    <row r="2349" spans="1:3" x14ac:dyDescent="0.45">
      <c r="A2349" t="str">
        <f t="shared" si="36"/>
        <v>6DOI: 10.5220/0005453201090115</v>
      </c>
      <c r="B2349">
        <v>6</v>
      </c>
      <c r="C2349" t="s">
        <v>2936</v>
      </c>
    </row>
    <row r="2350" spans="1:3" x14ac:dyDescent="0.45">
      <c r="A2350" t="str">
        <f t="shared" si="36"/>
        <v>7https://www.scopus.com/inward/record.uri?eid=2-s2.0-84943536233&amp;doi=10.5220%2f0005453201090115&amp;partnerID=40&amp;md5=7c4bbb0d9add598fa77e815e7a593451</v>
      </c>
      <c r="B2350">
        <v>7</v>
      </c>
      <c r="C2350" t="s">
        <v>2937</v>
      </c>
    </row>
    <row r="2351" spans="1:3" x14ac:dyDescent="0.45">
      <c r="A2351" t="str">
        <f t="shared" si="36"/>
        <v>8</v>
      </c>
      <c r="B2351">
        <v>8</v>
      </c>
    </row>
    <row r="2352" spans="1:3" x14ac:dyDescent="0.45">
      <c r="A2352" t="str">
        <f t="shared" si="36"/>
        <v>9ABSTRACT: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B2352">
        <v>9</v>
      </c>
      <c r="C2352" t="s">
        <v>2938</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1Kezar A., Maxey D.</v>
      </c>
      <c r="B2357">
        <v>1</v>
      </c>
      <c r="C2357" t="s">
        <v>611</v>
      </c>
    </row>
    <row r="2358" spans="1:3" x14ac:dyDescent="0.45">
      <c r="A2358" t="str">
        <f t="shared" si="36"/>
        <v>2AUTHOR FULL NAMES: Kezar, Adrianna (6603555003); Maxey, Daniel (55943083100)</v>
      </c>
      <c r="B2358">
        <v>2</v>
      </c>
      <c r="C2358" t="s">
        <v>612</v>
      </c>
    </row>
    <row r="2359" spans="1:3" x14ac:dyDescent="0.45">
      <c r="A2359" t="str">
        <f t="shared" si="36"/>
        <v>36603555003; 55943083100</v>
      </c>
      <c r="B2359">
        <v>3</v>
      </c>
      <c r="C2359" t="s">
        <v>613</v>
      </c>
    </row>
    <row r="2360" spans="1:3" x14ac:dyDescent="0.45">
      <c r="A2360" t="str">
        <f t="shared" si="36"/>
        <v>4Understanding key stakeholder belief systems or institutional logics related to non-tenure-track faculty and the changing professoriate</v>
      </c>
      <c r="B2360">
        <v>4</v>
      </c>
      <c r="C2360" t="s">
        <v>614</v>
      </c>
    </row>
    <row r="2361" spans="1:3" x14ac:dyDescent="0.45">
      <c r="A2361" t="str">
        <f t="shared" si="36"/>
        <v>5(2014) Teachers College Record, 116 (10), Cited 7 times.</v>
      </c>
      <c r="B2361">
        <v>5</v>
      </c>
      <c r="C2361" t="s">
        <v>615</v>
      </c>
    </row>
    <row r="2362" spans="1:3" x14ac:dyDescent="0.45">
      <c r="A2362" t="str">
        <f t="shared" si="36"/>
        <v>6</v>
      </c>
      <c r="B2362">
        <v>6</v>
      </c>
    </row>
    <row r="2363" spans="1:3" x14ac:dyDescent="0.45">
      <c r="A2363" t="str">
        <f t="shared" si="36"/>
        <v>7https://www.scopus.com/inward/record.uri?eid=2-s2.0-85068430201&amp;partnerID=40&amp;md5=cadbdac9832d32560e0cabc7cb98268c</v>
      </c>
      <c r="B2363">
        <v>7</v>
      </c>
      <c r="C2363" t="s">
        <v>616</v>
      </c>
    </row>
    <row r="2364" spans="1:3" x14ac:dyDescent="0.45">
      <c r="A2364" t="str">
        <f t="shared" si="36"/>
        <v>8</v>
      </c>
      <c r="B2364">
        <v>8</v>
      </c>
    </row>
    <row r="2365" spans="1:3" x14ac:dyDescent="0.45">
      <c r="A2365" t="str">
        <f t="shared" si="36"/>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2365">
        <v>9</v>
      </c>
      <c r="C2365" t="s">
        <v>617</v>
      </c>
    </row>
    <row r="2366" spans="1:3" x14ac:dyDescent="0.45">
      <c r="A2366" t="str">
        <f t="shared" si="36"/>
        <v>10LANGUAGE OF ORIGINAL DOCUMENT: English</v>
      </c>
      <c r="B2366">
        <v>10</v>
      </c>
      <c r="C2366" t="s">
        <v>10</v>
      </c>
    </row>
    <row r="2367" spans="1:3" x14ac:dyDescent="0.45">
      <c r="A2367" t="str">
        <f t="shared" si="36"/>
        <v>11DOCUMENT TYPE: Article</v>
      </c>
      <c r="B2367">
        <v>11</v>
      </c>
      <c r="C2367" t="s">
        <v>11</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1Gottwald J., Buch F., Giesecke K.</v>
      </c>
      <c r="B2370">
        <v>1</v>
      </c>
      <c r="C2370" t="s">
        <v>2939</v>
      </c>
    </row>
    <row r="2371" spans="1:3" x14ac:dyDescent="0.45">
      <c r="A2371" t="str">
        <f t="shared" si="36"/>
        <v>2AUTHOR FULL NAMES: Gottwald, Julia (55175079900); Buch, Franziska (55611812400); Giesecke, Kira (55174923400)</v>
      </c>
      <c r="B2371">
        <v>2</v>
      </c>
      <c r="C2371" t="s">
        <v>2940</v>
      </c>
    </row>
    <row r="2372" spans="1:3" x14ac:dyDescent="0.45">
      <c r="A2372" t="str">
        <f t="shared" si="36"/>
        <v>355175079900; 55611812400; 55174923400</v>
      </c>
      <c r="B2372">
        <v>3</v>
      </c>
      <c r="C2372" t="s">
        <v>2941</v>
      </c>
    </row>
    <row r="2373" spans="1:3" x14ac:dyDescent="0.45">
      <c r="A2373" t="str">
        <f t="shared" ref="A2373:A2436" si="37">B2373&amp;C2373</f>
        <v>4Understanding the role of universities in technology transfer in the renewable energy sector in Bolivia</v>
      </c>
      <c r="B2373">
        <v>4</v>
      </c>
      <c r="C2373" t="s">
        <v>2942</v>
      </c>
    </row>
    <row r="2374" spans="1:3" x14ac:dyDescent="0.45">
      <c r="A2374" t="str">
        <f t="shared" si="37"/>
        <v>5(2012) Management of Environmental Quality, 23 (3), pp. 291 - 299, Cited 12 times.</v>
      </c>
      <c r="B2374">
        <v>5</v>
      </c>
      <c r="C2374" t="s">
        <v>2943</v>
      </c>
    </row>
    <row r="2375" spans="1:3" x14ac:dyDescent="0.45">
      <c r="A2375" t="str">
        <f t="shared" si="37"/>
        <v>6DOI: 10.1108/14777831211217495</v>
      </c>
      <c r="B2375">
        <v>6</v>
      </c>
      <c r="C2375" t="s">
        <v>2944</v>
      </c>
    </row>
    <row r="2376" spans="1:3" x14ac:dyDescent="0.45">
      <c r="A2376" t="str">
        <f t="shared" si="37"/>
        <v>7https://www.scopus.com/inward/record.uri?eid=2-s2.0-84859389961&amp;doi=10.1108%2f14777831211217495&amp;partnerID=40&amp;md5=5dfdcf8d273980d026a0306fdbec909a</v>
      </c>
      <c r="B2376">
        <v>7</v>
      </c>
      <c r="C2376" t="s">
        <v>2945</v>
      </c>
    </row>
    <row r="2377" spans="1:3" x14ac:dyDescent="0.45">
      <c r="A2377" t="str">
        <f t="shared" si="37"/>
        <v>8</v>
      </c>
      <c r="B2377">
        <v>8</v>
      </c>
    </row>
    <row r="2378" spans="1:3" x14ac:dyDescent="0.45">
      <c r="A2378" t="str">
        <f t="shared" si="37"/>
        <v>9ABSTRACT: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v>
      </c>
      <c r="B2378">
        <v>9</v>
      </c>
      <c r="C2378" t="s">
        <v>2946</v>
      </c>
    </row>
    <row r="2379" spans="1:3" x14ac:dyDescent="0.45">
      <c r="A2379" t="str">
        <f t="shared" si="37"/>
        <v>10LANGUAGE OF ORIGINAL DOCUMENT: English</v>
      </c>
      <c r="B2379">
        <v>10</v>
      </c>
      <c r="C2379" t="s">
        <v>10</v>
      </c>
    </row>
    <row r="2380" spans="1:3" x14ac:dyDescent="0.45">
      <c r="A2380" t="str">
        <f t="shared" si="37"/>
        <v>11DOCUMENT TYPE: Article</v>
      </c>
      <c r="B2380">
        <v>11</v>
      </c>
      <c r="C2380" t="s">
        <v>11</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1Roohr K.C., Graf E.A., Liu O.L.</v>
      </c>
      <c r="B2383">
        <v>1</v>
      </c>
      <c r="C2383" t="s">
        <v>618</v>
      </c>
    </row>
    <row r="2384" spans="1:3" x14ac:dyDescent="0.45">
      <c r="A2384" t="str">
        <f t="shared" si="37"/>
        <v>2AUTHOR FULL NAMES: Roohr, Katrina Crotts (56063752200); Graf, Edith Aurora (43461312900); Liu, Ou Lydia (35334732900)</v>
      </c>
      <c r="B2384">
        <v>2</v>
      </c>
      <c r="C2384" t="s">
        <v>619</v>
      </c>
    </row>
    <row r="2385" spans="1:3" x14ac:dyDescent="0.45">
      <c r="A2385" t="str">
        <f t="shared" si="37"/>
        <v>356063752200; 43461312900; 35334732900</v>
      </c>
      <c r="B2385">
        <v>3</v>
      </c>
      <c r="C2385" t="s">
        <v>620</v>
      </c>
    </row>
    <row r="2386" spans="1:3" x14ac:dyDescent="0.45">
      <c r="A2386" t="str">
        <f t="shared" si="37"/>
        <v>4Assessing Quantitative Literacy in Higher Education: An Overview of Existing Research and Assessments With Recommendations for Next-Generation Assessment</v>
      </c>
      <c r="B2386">
        <v>4</v>
      </c>
      <c r="C2386" t="s">
        <v>621</v>
      </c>
    </row>
    <row r="2387" spans="1:3" x14ac:dyDescent="0.45">
      <c r="A2387" t="str">
        <f t="shared" si="37"/>
        <v>5(2014) ETS Research Report Series, 2014 (2), pp. 1 - 26, Cited 10 times.</v>
      </c>
      <c r="B2387">
        <v>5</v>
      </c>
      <c r="C2387" t="s">
        <v>622</v>
      </c>
    </row>
    <row r="2388" spans="1:3" x14ac:dyDescent="0.45">
      <c r="A2388" t="str">
        <f t="shared" si="37"/>
        <v>6DOI: 10.1002/ets2.12024</v>
      </c>
      <c r="B2388">
        <v>6</v>
      </c>
      <c r="C2388" t="s">
        <v>623</v>
      </c>
    </row>
    <row r="2389" spans="1:3" x14ac:dyDescent="0.45">
      <c r="A2389" t="str">
        <f t="shared" si="37"/>
        <v>7https://www.scopus.com/inward/record.uri?eid=2-s2.0-85164484729&amp;doi=10.1002%2fets2.12024&amp;partnerID=40&amp;md5=1d22f7604d826a0f768f47a70f225af1</v>
      </c>
      <c r="B2389">
        <v>7</v>
      </c>
      <c r="C2389" t="s">
        <v>624</v>
      </c>
    </row>
    <row r="2390" spans="1:3" x14ac:dyDescent="0.45">
      <c r="A2390" t="str">
        <f t="shared" si="37"/>
        <v>8</v>
      </c>
      <c r="B2390">
        <v>8</v>
      </c>
    </row>
    <row r="2391" spans="1:3" x14ac:dyDescent="0.45">
      <c r="A2391" t="str">
        <f t="shared" si="37"/>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2391">
        <v>9</v>
      </c>
      <c r="C2391" t="s">
        <v>625</v>
      </c>
    </row>
    <row r="2392" spans="1:3" x14ac:dyDescent="0.45">
      <c r="A2392" t="str">
        <f t="shared" si="37"/>
        <v>10LANGUAGE OF ORIGINAL DOCUMENT: English</v>
      </c>
      <c r="B2392">
        <v>10</v>
      </c>
      <c r="C2392" t="s">
        <v>10</v>
      </c>
    </row>
    <row r="2393" spans="1:3" x14ac:dyDescent="0.45">
      <c r="A2393" t="str">
        <f t="shared" si="37"/>
        <v>11DOCUMENT TYPE: Article</v>
      </c>
      <c r="B2393">
        <v>11</v>
      </c>
      <c r="C2393" t="s">
        <v>11</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1Ramlo S.E.</v>
      </c>
      <c r="B2396">
        <v>1</v>
      </c>
      <c r="C2396" t="s">
        <v>2947</v>
      </c>
    </row>
    <row r="2397" spans="1:3" x14ac:dyDescent="0.45">
      <c r="A2397" t="str">
        <f t="shared" si="37"/>
        <v>2AUTHOR FULL NAMES: Ramlo, Susan E. (23670734000)</v>
      </c>
      <c r="B2397">
        <v>2</v>
      </c>
      <c r="C2397" t="s">
        <v>2948</v>
      </c>
    </row>
    <row r="2398" spans="1:3" x14ac:dyDescent="0.45">
      <c r="A2398" t="str">
        <f t="shared" si="37"/>
        <v>323670734000</v>
      </c>
      <c r="B2398">
        <v>3</v>
      </c>
      <c r="C2398">
        <v>23670734000</v>
      </c>
    </row>
    <row r="2399" spans="1:3" x14ac:dyDescent="0.45">
      <c r="A2399" t="str">
        <f t="shared" si="37"/>
        <v>4Universities and the COVID-19 Pandemic: Comparing Views about How to Address the Financial Impact</v>
      </c>
      <c r="B2399">
        <v>4</v>
      </c>
      <c r="C2399" t="s">
        <v>2949</v>
      </c>
    </row>
    <row r="2400" spans="1:3" x14ac:dyDescent="0.45">
      <c r="A2400" t="str">
        <f t="shared" si="37"/>
        <v>5(2021) Innovative Higher Education, 46 (6), pp. 777 - 793, Cited 8 times.</v>
      </c>
      <c r="B2400">
        <v>5</v>
      </c>
      <c r="C2400" t="s">
        <v>2950</v>
      </c>
    </row>
    <row r="2401" spans="1:3" x14ac:dyDescent="0.45">
      <c r="A2401" t="str">
        <f t="shared" si="37"/>
        <v>6DOI: 10.1007/s10755-021-09561-x</v>
      </c>
      <c r="B2401">
        <v>6</v>
      </c>
      <c r="C2401" t="s">
        <v>2951</v>
      </c>
    </row>
    <row r="2402" spans="1:3" x14ac:dyDescent="0.45">
      <c r="A2402" t="str">
        <f t="shared" si="37"/>
        <v>7https://www.scopus.com/inward/record.uri?eid=2-s2.0-85118772124&amp;doi=10.1007%2fs10755-021-09561-x&amp;partnerID=40&amp;md5=03e2a6fd6fdb4917f5deefbd1012a780</v>
      </c>
      <c r="B2402">
        <v>7</v>
      </c>
      <c r="C2402" t="s">
        <v>2952</v>
      </c>
    </row>
    <row r="2403" spans="1:3" x14ac:dyDescent="0.45">
      <c r="A2403" t="str">
        <f t="shared" si="37"/>
        <v>8</v>
      </c>
      <c r="B2403">
        <v>8</v>
      </c>
    </row>
    <row r="2404" spans="1:3" x14ac:dyDescent="0.45">
      <c r="A2404" t="str">
        <f t="shared" si="37"/>
        <v>9ABSTRACT: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B2404">
        <v>9</v>
      </c>
      <c r="C2404" t="s">
        <v>2953</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1Kwiek M.</v>
      </c>
      <c r="B2409">
        <v>1</v>
      </c>
      <c r="C2409" t="s">
        <v>2954</v>
      </c>
    </row>
    <row r="2410" spans="1:3" x14ac:dyDescent="0.45">
      <c r="A2410" t="str">
        <f t="shared" si="37"/>
        <v>2AUTHOR FULL NAMES: Kwiek, Marek (6508003341)</v>
      </c>
      <c r="B2410">
        <v>2</v>
      </c>
      <c r="C2410" t="s">
        <v>2955</v>
      </c>
    </row>
    <row r="2411" spans="1:3" x14ac:dyDescent="0.45">
      <c r="A2411" t="str">
        <f t="shared" si="37"/>
        <v>36508003341</v>
      </c>
      <c r="B2411">
        <v>3</v>
      </c>
      <c r="C2411">
        <v>6508003341</v>
      </c>
    </row>
    <row r="2412" spans="1:3" x14ac:dyDescent="0.45">
      <c r="A2412" t="str">
        <f t="shared" si="37"/>
        <v>4The changing attractiveness of European higher education in the next decade: Current developments, future challenges and major policy issues</v>
      </c>
      <c r="B2412">
        <v>4</v>
      </c>
      <c r="C2412" t="s">
        <v>2956</v>
      </c>
    </row>
    <row r="2413" spans="1:3" x14ac:dyDescent="0.45">
      <c r="A2413" t="str">
        <f t="shared" si="37"/>
        <v>5(2009) European Educational Research Journal, 8 (2), pp. 218 - 235, Cited 7 times.</v>
      </c>
      <c r="B2413">
        <v>5</v>
      </c>
      <c r="C2413" t="s">
        <v>2957</v>
      </c>
    </row>
    <row r="2414" spans="1:3" x14ac:dyDescent="0.45">
      <c r="A2414" t="str">
        <f t="shared" si="37"/>
        <v>6DOI: 10.2304/eerj.2009.8.2.218</v>
      </c>
      <c r="B2414">
        <v>6</v>
      </c>
      <c r="C2414" t="s">
        <v>2958</v>
      </c>
    </row>
    <row r="2415" spans="1:3" x14ac:dyDescent="0.45">
      <c r="A2415" t="str">
        <f t="shared" si="37"/>
        <v>7https://www.scopus.com/inward/record.uri?eid=2-s2.0-70349189690&amp;doi=10.2304%2feerj.2009.8.2.218&amp;partnerID=40&amp;md5=bed8ccb29c618f1dc963ef47d0c0a04c</v>
      </c>
      <c r="B2415">
        <v>7</v>
      </c>
      <c r="C2415" t="s">
        <v>2959</v>
      </c>
    </row>
    <row r="2416" spans="1:3" x14ac:dyDescent="0.45">
      <c r="A2416" t="str">
        <f t="shared" si="37"/>
        <v>8</v>
      </c>
      <c r="B2416">
        <v>8</v>
      </c>
    </row>
    <row r="2417" spans="1:3" x14ac:dyDescent="0.45">
      <c r="A2417" t="str">
        <f t="shared" si="37"/>
        <v>9ABSTRACT: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B2417">
        <v>9</v>
      </c>
      <c r="C2417" t="s">
        <v>2960</v>
      </c>
    </row>
    <row r="2418" spans="1:3" x14ac:dyDescent="0.45">
      <c r="A2418" t="str">
        <f t="shared" si="37"/>
        <v>10LANGUAGE OF ORIGINAL DOCUMENT: English</v>
      </c>
      <c r="B2418">
        <v>10</v>
      </c>
      <c r="C2418" t="s">
        <v>10</v>
      </c>
    </row>
    <row r="2419" spans="1:3" x14ac:dyDescent="0.45">
      <c r="A2419" t="str">
        <f t="shared" si="37"/>
        <v>11DOCUMENT TYPE: Review</v>
      </c>
      <c r="B2419">
        <v>11</v>
      </c>
      <c r="C2419" t="s">
        <v>175</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v>
      </c>
      <c r="B2422">
        <v>1</v>
      </c>
      <c r="C2422" t="s">
        <v>2961</v>
      </c>
    </row>
    <row r="2423" spans="1:3" x14ac:dyDescent="0.45">
      <c r="A2423" t="str">
        <f t="shared" si="37"/>
        <v>2AUTHOR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v>
      </c>
      <c r="B2423">
        <v>2</v>
      </c>
      <c r="C2423" t="s">
        <v>2962</v>
      </c>
    </row>
    <row r="2424" spans="1:3" x14ac:dyDescent="0.45">
      <c r="A2424" t="str">
        <f t="shared" si="37"/>
        <v>357205475892;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v>
      </c>
      <c r="B2424">
        <v>3</v>
      </c>
      <c r="C2424" t="s">
        <v>2963</v>
      </c>
    </row>
    <row r="2425" spans="1:3" x14ac:dyDescent="0.45">
      <c r="A2425" t="str">
        <f t="shared" si="37"/>
        <v>4Online prevention programmes for university students: Stakeholder perspectives from six European countries</v>
      </c>
      <c r="B2425">
        <v>4</v>
      </c>
      <c r="C2425" t="s">
        <v>2964</v>
      </c>
    </row>
    <row r="2426" spans="1:3" x14ac:dyDescent="0.45">
      <c r="A2426" t="str">
        <f t="shared" si="37"/>
        <v>5(2021) European Journal of Public Health, 31, pp. I64 - I70, Cited 6 times.</v>
      </c>
      <c r="B2426">
        <v>5</v>
      </c>
      <c r="C2426" t="s">
        <v>2965</v>
      </c>
    </row>
    <row r="2427" spans="1:3" x14ac:dyDescent="0.45">
      <c r="A2427" t="str">
        <f t="shared" si="37"/>
        <v>6DOI: 10.1093/eurpub/ckab040</v>
      </c>
      <c r="B2427">
        <v>6</v>
      </c>
      <c r="C2427" t="s">
        <v>2966</v>
      </c>
    </row>
    <row r="2428" spans="1:3" x14ac:dyDescent="0.45">
      <c r="A2428" t="str">
        <f t="shared" si="37"/>
        <v>7https://www.scopus.com/inward/record.uri?eid=2-s2.0-85111072318&amp;doi=10.1093%2feurpub%2fckab040&amp;partnerID=40&amp;md5=3ef44d0a85f88957c990a4a0bfbdf5dc</v>
      </c>
      <c r="B2428">
        <v>7</v>
      </c>
      <c r="C2428" t="s">
        <v>2967</v>
      </c>
    </row>
    <row r="2429" spans="1:3" x14ac:dyDescent="0.45">
      <c r="A2429" t="str">
        <f t="shared" si="37"/>
        <v>8</v>
      </c>
      <c r="B2429">
        <v>8</v>
      </c>
    </row>
    <row r="2430" spans="1:3" x14ac:dyDescent="0.45">
      <c r="A2430" t="str">
        <f t="shared" si="37"/>
        <v>9ABSTRACT: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v>
      </c>
      <c r="B2430">
        <v>9</v>
      </c>
      <c r="C2430" t="s">
        <v>2968</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1Karademir A., Yaman F., Saatçioğlu Ö.</v>
      </c>
      <c r="B2435">
        <v>1</v>
      </c>
      <c r="C2435" t="s">
        <v>648</v>
      </c>
    </row>
    <row r="2436" spans="1:3" x14ac:dyDescent="0.45">
      <c r="A2436" t="str">
        <f t="shared" si="37"/>
        <v>2AUTHOR FULL NAMES: Karademir, Abdulhamit (57200720230); Yaman, Fatih (57192830669); Saatçioğlu, Özkan (57194272770)</v>
      </c>
      <c r="B2436">
        <v>2</v>
      </c>
      <c r="C2436" t="s">
        <v>649</v>
      </c>
    </row>
    <row r="2437" spans="1:3" x14ac:dyDescent="0.45">
      <c r="A2437" t="str">
        <f t="shared" ref="A2437:A2500" si="38">B2437&amp;C2437</f>
        <v>357200720230; 57192830669; 57194272770</v>
      </c>
      <c r="B2437">
        <v>3</v>
      </c>
      <c r="C2437" t="s">
        <v>650</v>
      </c>
    </row>
    <row r="2438" spans="1:3" x14ac:dyDescent="0.45">
      <c r="A2438" t="str">
        <f t="shared" si="38"/>
        <v>4Challenges of higher education institutions against COVID-19: The case of Turkey</v>
      </c>
      <c r="B2438">
        <v>4</v>
      </c>
      <c r="C2438" t="s">
        <v>651</v>
      </c>
    </row>
    <row r="2439" spans="1:3" x14ac:dyDescent="0.45">
      <c r="A2439" t="str">
        <f t="shared" si="38"/>
        <v>5(2020) Journal of Pedagogical Research, 4 (4), pp. 453 - 474, Cited 9 times.</v>
      </c>
      <c r="B2439">
        <v>5</v>
      </c>
      <c r="C2439" t="s">
        <v>652</v>
      </c>
    </row>
    <row r="2440" spans="1:3" x14ac:dyDescent="0.45">
      <c r="A2440" t="str">
        <f t="shared" si="38"/>
        <v>6DOI: 10.33902/JPR.2020063574</v>
      </c>
      <c r="B2440">
        <v>6</v>
      </c>
      <c r="C2440" t="s">
        <v>653</v>
      </c>
    </row>
    <row r="2441" spans="1:3" x14ac:dyDescent="0.45">
      <c r="A2441" t="str">
        <f t="shared" si="38"/>
        <v>7https://www.scopus.com/inward/record.uri?eid=2-s2.0-85130975761&amp;doi=10.33902%2fJPR.2020063574&amp;partnerID=40&amp;md5=251ff1d114a80e73dccc4c3c111f506e</v>
      </c>
      <c r="B2441">
        <v>7</v>
      </c>
      <c r="C2441" t="s">
        <v>654</v>
      </c>
    </row>
    <row r="2442" spans="1:3" x14ac:dyDescent="0.45">
      <c r="A2442" t="str">
        <f t="shared" si="38"/>
        <v>8</v>
      </c>
      <c r="B2442">
        <v>8</v>
      </c>
    </row>
    <row r="2443" spans="1:3" x14ac:dyDescent="0.45">
      <c r="A2443" t="str">
        <f t="shared" si="38"/>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2443">
        <v>9</v>
      </c>
      <c r="C2443" t="s">
        <v>655</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1Ramírez Y., Tejada Á.</v>
      </c>
      <c r="B2448">
        <v>1</v>
      </c>
      <c r="C2448" t="s">
        <v>2538</v>
      </c>
    </row>
    <row r="2449" spans="1:3" x14ac:dyDescent="0.45">
      <c r="A2449" t="str">
        <f t="shared" si="38"/>
        <v>2AUTHOR FULL NAMES: Ramírez, Yolanda (22952077100); Tejada, Ángel (57669158200)</v>
      </c>
      <c r="B2449">
        <v>2</v>
      </c>
      <c r="C2449" t="s">
        <v>2539</v>
      </c>
    </row>
    <row r="2450" spans="1:3" x14ac:dyDescent="0.45">
      <c r="A2450" t="str">
        <f t="shared" si="38"/>
        <v>322952077100; 57669158200</v>
      </c>
      <c r="B2450">
        <v>3</v>
      </c>
      <c r="C2450" t="s">
        <v>2501</v>
      </c>
    </row>
    <row r="2451" spans="1:3" x14ac:dyDescent="0.45">
      <c r="A2451" t="str">
        <f t="shared" si="38"/>
        <v>4Corporate governance of universities: Improving transparency and accountability</v>
      </c>
      <c r="B2451">
        <v>4</v>
      </c>
      <c r="C2451" t="s">
        <v>2969</v>
      </c>
    </row>
    <row r="2452" spans="1:3" x14ac:dyDescent="0.45">
      <c r="A2452" t="str">
        <f t="shared" si="38"/>
        <v>5(2018) International Journal of Disclosure and Governance, 15 (1), pp. 29 - 39, Cited 10 times.</v>
      </c>
      <c r="B2452">
        <v>5</v>
      </c>
      <c r="C2452" t="s">
        <v>2970</v>
      </c>
    </row>
    <row r="2453" spans="1:3" x14ac:dyDescent="0.45">
      <c r="A2453" t="str">
        <f t="shared" si="38"/>
        <v>6DOI: 10.1057/s41310-018-0034-2</v>
      </c>
      <c r="B2453">
        <v>6</v>
      </c>
      <c r="C2453" t="s">
        <v>2971</v>
      </c>
    </row>
    <row r="2454" spans="1:3" x14ac:dyDescent="0.45">
      <c r="A2454" t="str">
        <f t="shared" si="38"/>
        <v>7https://www.scopus.com/inward/record.uri?eid=2-s2.0-85042178060&amp;doi=10.1057%2fs41310-018-0034-2&amp;partnerID=40&amp;md5=c91d797d7a7d34700a35424739eacaef</v>
      </c>
      <c r="B2454">
        <v>7</v>
      </c>
      <c r="C2454" t="s">
        <v>2972</v>
      </c>
    </row>
    <row r="2455" spans="1:3" x14ac:dyDescent="0.45">
      <c r="A2455" t="str">
        <f t="shared" si="38"/>
        <v>8</v>
      </c>
      <c r="B2455">
        <v>8</v>
      </c>
    </row>
    <row r="2456" spans="1:3" x14ac:dyDescent="0.45">
      <c r="A2456" t="str">
        <f t="shared" si="38"/>
        <v>9ABSTRACT: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B2456">
        <v>9</v>
      </c>
      <c r="C2456" t="s">
        <v>2973</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1Jones K.C.</v>
      </c>
      <c r="B2461">
        <v>1</v>
      </c>
      <c r="C2461" t="s">
        <v>672</v>
      </c>
    </row>
    <row r="2462" spans="1:3" x14ac:dyDescent="0.45">
      <c r="A2462" t="str">
        <f t="shared" si="38"/>
        <v>2AUTHOR FULL NAMES: Jones, Kevin C. (57213347785)</v>
      </c>
      <c r="B2462">
        <v>2</v>
      </c>
      <c r="C2462" t="s">
        <v>673</v>
      </c>
    </row>
    <row r="2463" spans="1:3" x14ac:dyDescent="0.45">
      <c r="A2463" t="str">
        <f t="shared" si="38"/>
        <v>357213347785</v>
      </c>
      <c r="B2463">
        <v>3</v>
      </c>
      <c r="C2463">
        <v>57213347785</v>
      </c>
    </row>
    <row r="2464" spans="1:3" x14ac:dyDescent="0.45">
      <c r="A2464" t="str">
        <f t="shared" si="38"/>
        <v>4Understanding Transition Experiences of Combat Veterans Attending Community College</v>
      </c>
      <c r="B2464">
        <v>4</v>
      </c>
      <c r="C2464" t="s">
        <v>674</v>
      </c>
    </row>
    <row r="2465" spans="1:3" x14ac:dyDescent="0.45">
      <c r="A2465" t="str">
        <f t="shared" si="38"/>
        <v>5(2017) Community College Journal of Research and Practice, 41 (2), pp. 107 - 123, Cited 10 times.</v>
      </c>
      <c r="B2465">
        <v>5</v>
      </c>
      <c r="C2465" t="s">
        <v>675</v>
      </c>
    </row>
    <row r="2466" spans="1:3" x14ac:dyDescent="0.45">
      <c r="A2466" t="str">
        <f t="shared" si="38"/>
        <v>6DOI: 10.1080/10668926.2016.1163298</v>
      </c>
      <c r="B2466">
        <v>6</v>
      </c>
      <c r="C2466" t="s">
        <v>676</v>
      </c>
    </row>
    <row r="2467" spans="1:3" x14ac:dyDescent="0.45">
      <c r="A2467" t="str">
        <f t="shared" si="38"/>
        <v>7https://www.scopus.com/inward/record.uri?eid=2-s2.0-84973875494&amp;doi=10.1080%2f10668926.2016.1163298&amp;partnerID=40&amp;md5=6ef9193407944aa37d1b4902b11ac53b</v>
      </c>
      <c r="B2467">
        <v>7</v>
      </c>
      <c r="C2467" t="s">
        <v>677</v>
      </c>
    </row>
    <row r="2468" spans="1:3" x14ac:dyDescent="0.45">
      <c r="A2468" t="str">
        <f t="shared" si="38"/>
        <v>8</v>
      </c>
      <c r="B2468">
        <v>8</v>
      </c>
    </row>
    <row r="2469" spans="1:3" x14ac:dyDescent="0.45">
      <c r="A2469" t="str">
        <f t="shared" si="38"/>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2469">
        <v>9</v>
      </c>
      <c r="C2469" t="s">
        <v>678</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1Kaçaniku F.</v>
      </c>
      <c r="B2474">
        <v>1</v>
      </c>
      <c r="C2474" t="s">
        <v>679</v>
      </c>
    </row>
    <row r="2475" spans="1:3" x14ac:dyDescent="0.45">
      <c r="A2475" t="str">
        <f t="shared" si="38"/>
        <v>2AUTHOR FULL NAMES: Kaçaniku, Fjolla (57209744775)</v>
      </c>
      <c r="B2475">
        <v>2</v>
      </c>
      <c r="C2475" t="s">
        <v>680</v>
      </c>
    </row>
    <row r="2476" spans="1:3" x14ac:dyDescent="0.45">
      <c r="A2476" t="str">
        <f t="shared" si="38"/>
        <v>357209744775</v>
      </c>
      <c r="B2476">
        <v>3</v>
      </c>
      <c r="C2476">
        <v>57209744775</v>
      </c>
    </row>
    <row r="2477" spans="1:3" x14ac:dyDescent="0.45">
      <c r="A2477" t="str">
        <f t="shared" si="38"/>
        <v>4Towards quality assurance and enhancement: the influence of the Bologna Process in Kosovo’s higher education</v>
      </c>
      <c r="B2477">
        <v>4</v>
      </c>
      <c r="C2477" t="s">
        <v>681</v>
      </c>
    </row>
    <row r="2478" spans="1:3" x14ac:dyDescent="0.45">
      <c r="A2478" t="str">
        <f t="shared" si="38"/>
        <v>5(2020) Quality in Higher Education, 26 (1), pp. 32 - 47, Cited 12 times.</v>
      </c>
      <c r="B2478">
        <v>5</v>
      </c>
      <c r="C2478" t="s">
        <v>682</v>
      </c>
    </row>
    <row r="2479" spans="1:3" x14ac:dyDescent="0.45">
      <c r="A2479" t="str">
        <f t="shared" si="38"/>
        <v>6DOI: 10.1080/13538322.2020.1737400</v>
      </c>
      <c r="B2479">
        <v>6</v>
      </c>
      <c r="C2479" t="s">
        <v>683</v>
      </c>
    </row>
    <row r="2480" spans="1:3" x14ac:dyDescent="0.45">
      <c r="A2480" t="str">
        <f t="shared" si="38"/>
        <v>7https://www.scopus.com/inward/record.uri?eid=2-s2.0-85081724897&amp;doi=10.1080%2f13538322.2020.1737400&amp;partnerID=40&amp;md5=6882992faf606aad29d368fc0af60a49</v>
      </c>
      <c r="B2480">
        <v>7</v>
      </c>
      <c r="C2480" t="s">
        <v>684</v>
      </c>
    </row>
    <row r="2481" spans="1:3" x14ac:dyDescent="0.45">
      <c r="A2481" t="str">
        <f t="shared" si="38"/>
        <v>8</v>
      </c>
      <c r="B2481">
        <v>8</v>
      </c>
    </row>
    <row r="2482" spans="1:3" x14ac:dyDescent="0.45">
      <c r="A2482" t="str">
        <f t="shared" si="38"/>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2482">
        <v>9</v>
      </c>
      <c r="C2482" t="s">
        <v>685</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1Drakopoulou Dodd S., Jones P., McElwee G., Haddoud M.</v>
      </c>
      <c r="B2487">
        <v>1</v>
      </c>
      <c r="C2487" t="s">
        <v>693</v>
      </c>
    </row>
    <row r="2488" spans="1:3" x14ac:dyDescent="0.45">
      <c r="A2488" t="str">
        <f t="shared" si="38"/>
        <v>2AUTHOR FULL NAMES: Drakopoulou Dodd, Sarah (14017712600); Jones, Paul (55523712300); McElwee, Gerard (11840481800); Haddoud, Mohamed (56602874200)</v>
      </c>
      <c r="B2488">
        <v>2</v>
      </c>
      <c r="C2488" t="s">
        <v>694</v>
      </c>
    </row>
    <row r="2489" spans="1:3" x14ac:dyDescent="0.45">
      <c r="A2489" t="str">
        <f t="shared" si="38"/>
        <v>314017712600; 55523712300; 11840481800; 56602874200</v>
      </c>
      <c r="B2489">
        <v>3</v>
      </c>
      <c r="C2489" t="s">
        <v>695</v>
      </c>
    </row>
    <row r="2490" spans="1:3" x14ac:dyDescent="0.45">
      <c r="A2490" t="str">
        <f t="shared" si="38"/>
        <v>4The price of everything, and the value of nothing? Stories of contribution in entrepreneurship research</v>
      </c>
      <c r="B2490">
        <v>4</v>
      </c>
      <c r="C2490" t="s">
        <v>696</v>
      </c>
    </row>
    <row r="2491" spans="1:3" x14ac:dyDescent="0.45">
      <c r="A2491" t="str">
        <f t="shared" si="38"/>
        <v>5(2016) Journal of Small Business and Enterprise Development, 23 (4), pp. 918 - 938, Cited 8 times.</v>
      </c>
      <c r="B2491">
        <v>5</v>
      </c>
      <c r="C2491" t="s">
        <v>697</v>
      </c>
    </row>
    <row r="2492" spans="1:3" x14ac:dyDescent="0.45">
      <c r="A2492" t="str">
        <f t="shared" si="38"/>
        <v>6DOI: 10.1108/JSBED-03-2016-0049</v>
      </c>
      <c r="B2492">
        <v>6</v>
      </c>
      <c r="C2492" t="s">
        <v>698</v>
      </c>
    </row>
    <row r="2493" spans="1:3" x14ac:dyDescent="0.45">
      <c r="A2493" t="str">
        <f t="shared" si="38"/>
        <v>7https://www.scopus.com/inward/record.uri?eid=2-s2.0-84994120941&amp;doi=10.1108%2fJSBED-03-2016-0049&amp;partnerID=40&amp;md5=dc2243f615b64ce7dee2c4707ae26890</v>
      </c>
      <c r="B2493">
        <v>7</v>
      </c>
      <c r="C2493" t="s">
        <v>699</v>
      </c>
    </row>
    <row r="2494" spans="1:3" x14ac:dyDescent="0.45">
      <c r="A2494" t="str">
        <f t="shared" si="38"/>
        <v>8</v>
      </c>
      <c r="B2494">
        <v>8</v>
      </c>
    </row>
    <row r="2495" spans="1:3" x14ac:dyDescent="0.45">
      <c r="A2495" t="str">
        <f t="shared" si="3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2495">
        <v>9</v>
      </c>
      <c r="C2495" t="s">
        <v>700</v>
      </c>
    </row>
    <row r="2496" spans="1:3" x14ac:dyDescent="0.45">
      <c r="A2496" t="str">
        <f t="shared" si="38"/>
        <v>10LANGUAGE OF ORIGINAL DOCUMENT: English</v>
      </c>
      <c r="B2496">
        <v>10</v>
      </c>
      <c r="C2496" t="s">
        <v>10</v>
      </c>
    </row>
    <row r="2497" spans="1:3" x14ac:dyDescent="0.45">
      <c r="A2497" t="str">
        <f t="shared" si="38"/>
        <v>11DOCUMENT TYPE: Article</v>
      </c>
      <c r="B2497">
        <v>11</v>
      </c>
      <c r="C2497" t="s">
        <v>11</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1Shuqfa Z., Harous S.</v>
      </c>
      <c r="B2500">
        <v>1</v>
      </c>
      <c r="C2500" t="s">
        <v>716</v>
      </c>
    </row>
    <row r="2501" spans="1:3" x14ac:dyDescent="0.45">
      <c r="A2501" t="str">
        <f t="shared" ref="A2501:A2564" si="39">B2501&amp;C2501</f>
        <v>2AUTHOR FULL NAMES: Shuqfa, Zaid (57215290099); Harous, Saad (6603406309)</v>
      </c>
      <c r="B2501">
        <v>2</v>
      </c>
      <c r="C2501" t="s">
        <v>717</v>
      </c>
    </row>
    <row r="2502" spans="1:3" x14ac:dyDescent="0.45">
      <c r="A2502" t="str">
        <f t="shared" si="39"/>
        <v>357215290099; 6603406309</v>
      </c>
      <c r="B2502">
        <v>3</v>
      </c>
      <c r="C2502" t="s">
        <v>718</v>
      </c>
    </row>
    <row r="2503" spans="1:3" x14ac:dyDescent="0.45">
      <c r="A2503" t="str">
        <f t="shared" si="39"/>
        <v>4Data Mining Techniques Used in Predicting Student Retention in Higher Education: A Survey</v>
      </c>
      <c r="B2503">
        <v>4</v>
      </c>
      <c r="C2503" t="s">
        <v>719</v>
      </c>
    </row>
    <row r="2504" spans="1:3" x14ac:dyDescent="0.45">
      <c r="A2504" t="str">
        <f t="shared" si="39"/>
        <v>5(2019) 2019 International Conference on Electrical and Computing Technologies and Applications, ICECTA 2019, art. no. 8959789, Cited 6 times.</v>
      </c>
      <c r="B2504">
        <v>5</v>
      </c>
      <c r="C2504" t="s">
        <v>720</v>
      </c>
    </row>
    <row r="2505" spans="1:3" x14ac:dyDescent="0.45">
      <c r="A2505" t="str">
        <f t="shared" si="39"/>
        <v>6DOI: 10.1109/ICECTA48151.2019.8959789</v>
      </c>
      <c r="B2505">
        <v>6</v>
      </c>
      <c r="C2505" t="s">
        <v>721</v>
      </c>
    </row>
    <row r="2506" spans="1:3" x14ac:dyDescent="0.45">
      <c r="A2506" t="str">
        <f t="shared" si="39"/>
        <v>7https://www.scopus.com/inward/record.uri?eid=2-s2.0-85078937963&amp;doi=10.1109%2fICECTA48151.2019.8959789&amp;partnerID=40&amp;md5=498ca4e9783e0a862705accfaf76f0be</v>
      </c>
      <c r="B2506">
        <v>7</v>
      </c>
      <c r="C2506" t="s">
        <v>722</v>
      </c>
    </row>
    <row r="2507" spans="1:3" x14ac:dyDescent="0.45">
      <c r="A2507" t="str">
        <f t="shared" si="39"/>
        <v>8</v>
      </c>
      <c r="B2507">
        <v>8</v>
      </c>
    </row>
    <row r="2508" spans="1:3" x14ac:dyDescent="0.45">
      <c r="A2508" t="str">
        <f t="shared" si="39"/>
        <v>9ABSTRACT: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B2508">
        <v>9</v>
      </c>
      <c r="C2508" t="s">
        <v>723</v>
      </c>
    </row>
    <row r="2509" spans="1:3" x14ac:dyDescent="0.45">
      <c r="A2509" t="str">
        <f t="shared" si="39"/>
        <v>10LANGUAGE OF ORIGINAL DOCUMENT: English</v>
      </c>
      <c r="B2509">
        <v>10</v>
      </c>
      <c r="C2509" t="s">
        <v>10</v>
      </c>
    </row>
    <row r="2510" spans="1:3" x14ac:dyDescent="0.45">
      <c r="A2510" t="str">
        <f t="shared" si="39"/>
        <v>11DOCUMENT TYPE: Conference paper</v>
      </c>
      <c r="B2510">
        <v>11</v>
      </c>
      <c r="C2510" t="s">
        <v>207</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1Labanauskis R., Ginevičius R.</v>
      </c>
      <c r="B2513">
        <v>1</v>
      </c>
      <c r="C2513" t="s">
        <v>2974</v>
      </c>
    </row>
    <row r="2514" spans="1:3" x14ac:dyDescent="0.45">
      <c r="A2514" t="str">
        <f t="shared" si="39"/>
        <v>2AUTHOR FULL NAMES: Labanauskis, Rimvydas (57205342314); Ginevičius, Romualdas (55932312300)</v>
      </c>
      <c r="B2514">
        <v>2</v>
      </c>
      <c r="C2514" t="s">
        <v>2975</v>
      </c>
    </row>
    <row r="2515" spans="1:3" x14ac:dyDescent="0.45">
      <c r="A2515" t="str">
        <f t="shared" si="39"/>
        <v>357205342314; 55932312300</v>
      </c>
      <c r="B2515">
        <v>3</v>
      </c>
      <c r="C2515" t="s">
        <v>2976</v>
      </c>
    </row>
    <row r="2516" spans="1:3" x14ac:dyDescent="0.45">
      <c r="A2516" t="str">
        <f t="shared" si="39"/>
        <v>4Role of stakeholders leading to development of higher education services</v>
      </c>
      <c r="B2516">
        <v>4</v>
      </c>
      <c r="C2516" t="s">
        <v>2977</v>
      </c>
    </row>
    <row r="2517" spans="1:3" x14ac:dyDescent="0.45">
      <c r="A2517" t="str">
        <f t="shared" si="39"/>
        <v>5(2017) Engineering Management in Production and Services, 9 (3), pp. 63 - 75, Cited 15 times.</v>
      </c>
      <c r="B2517">
        <v>5</v>
      </c>
      <c r="C2517" t="s">
        <v>2978</v>
      </c>
    </row>
    <row r="2518" spans="1:3" x14ac:dyDescent="0.45">
      <c r="A2518" t="str">
        <f t="shared" si="39"/>
        <v>6DOI: 10.1515/emj-2017-0026</v>
      </c>
      <c r="B2518">
        <v>6</v>
      </c>
      <c r="C2518" t="s">
        <v>2979</v>
      </c>
    </row>
    <row r="2519" spans="1:3" x14ac:dyDescent="0.45">
      <c r="A2519" t="str">
        <f t="shared" si="39"/>
        <v>7https://www.scopus.com/inward/record.uri?eid=2-s2.0-85059604694&amp;doi=10.1515%2femj-2017-0026&amp;partnerID=40&amp;md5=ed75a72ff4f9c47008f1de63e20889e1</v>
      </c>
      <c r="B2519">
        <v>7</v>
      </c>
      <c r="C2519" t="s">
        <v>2980</v>
      </c>
    </row>
    <row r="2520" spans="1:3" x14ac:dyDescent="0.45">
      <c r="A2520" t="str">
        <f t="shared" si="39"/>
        <v>8</v>
      </c>
      <c r="B2520">
        <v>8</v>
      </c>
    </row>
    <row r="2521" spans="1:3" x14ac:dyDescent="0.45">
      <c r="A2521" t="str">
        <f t="shared" si="39"/>
        <v>9ABSTRACT: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B2521">
        <v>9</v>
      </c>
      <c r="C2521" t="s">
        <v>2981</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1Alhalwaki H., Hamdan A.M.M.</v>
      </c>
      <c r="B2526">
        <v>1</v>
      </c>
      <c r="C2526" t="s">
        <v>748</v>
      </c>
    </row>
    <row r="2527" spans="1:3" x14ac:dyDescent="0.45">
      <c r="A2527" t="str">
        <f t="shared" si="39"/>
        <v>2AUTHOR FULL NAMES: Alhalwaki, Huda (57204966054); Hamdan, Allam Mohammed Mousa (56825295800)</v>
      </c>
      <c r="B2527">
        <v>2</v>
      </c>
      <c r="C2527" t="s">
        <v>749</v>
      </c>
    </row>
    <row r="2528" spans="1:3" x14ac:dyDescent="0.45">
      <c r="A2528" t="str">
        <f t="shared" si="39"/>
        <v>357204966054; 56825295800</v>
      </c>
      <c r="B2528">
        <v>3</v>
      </c>
      <c r="C2528" t="s">
        <v>750</v>
      </c>
    </row>
    <row r="2529" spans="1:3" x14ac:dyDescent="0.45">
      <c r="A2529" t="str">
        <f t="shared" si="39"/>
        <v>4Factors affecting the implementation of internationalisation strategies in higher education institutions: Evidence from Bahrain</v>
      </c>
      <c r="B2529">
        <v>4</v>
      </c>
      <c r="C2529" t="s">
        <v>751</v>
      </c>
    </row>
    <row r="2530" spans="1:3" x14ac:dyDescent="0.45">
      <c r="A2530" t="str">
        <f t="shared" si="39"/>
        <v>5(2019) International Journal of Management in Education, 13 (1), pp. 1 - 27, Cited 14 times.</v>
      </c>
      <c r="B2530">
        <v>5</v>
      </c>
      <c r="C2530" t="s">
        <v>752</v>
      </c>
    </row>
    <row r="2531" spans="1:3" x14ac:dyDescent="0.45">
      <c r="A2531" t="str">
        <f t="shared" si="39"/>
        <v>6DOI: 10.1504/IJMIE.2019.096474</v>
      </c>
      <c r="B2531">
        <v>6</v>
      </c>
      <c r="C2531" t="s">
        <v>753</v>
      </c>
    </row>
    <row r="2532" spans="1:3" x14ac:dyDescent="0.45">
      <c r="A2532" t="str">
        <f t="shared" si="39"/>
        <v>7https://www.scopus.com/inward/record.uri?eid=2-s2.0-85058196201&amp;doi=10.1504%2fIJMIE.2019.096474&amp;partnerID=40&amp;md5=6db45e35381887cf9296e480497da505</v>
      </c>
      <c r="B2532">
        <v>7</v>
      </c>
      <c r="C2532" t="s">
        <v>754</v>
      </c>
    </row>
    <row r="2533" spans="1:3" x14ac:dyDescent="0.45">
      <c r="A2533" t="str">
        <f t="shared" si="39"/>
        <v>8</v>
      </c>
      <c r="B2533">
        <v>8</v>
      </c>
    </row>
    <row r="2534" spans="1:3" x14ac:dyDescent="0.45">
      <c r="A2534" t="str">
        <f t="shared" si="3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2534">
        <v>9</v>
      </c>
      <c r="C2534" t="s">
        <v>755</v>
      </c>
    </row>
    <row r="2535" spans="1:3" x14ac:dyDescent="0.45">
      <c r="A2535" t="str">
        <f t="shared" si="39"/>
        <v>10LANGUAGE OF ORIGINAL DOCUMENT: English</v>
      </c>
      <c r="B2535">
        <v>10</v>
      </c>
      <c r="C2535" t="s">
        <v>10</v>
      </c>
    </row>
    <row r="2536" spans="1:3" x14ac:dyDescent="0.45">
      <c r="A2536" t="str">
        <f t="shared" si="39"/>
        <v>11DOCUMENT TYPE: Article</v>
      </c>
      <c r="B2536">
        <v>11</v>
      </c>
      <c r="C2536" t="s">
        <v>11</v>
      </c>
    </row>
    <row r="2537" spans="1:3" x14ac:dyDescent="0.45">
      <c r="A2537" t="str">
        <f t="shared" si="39"/>
        <v>12SOURCE: Scopus</v>
      </c>
      <c r="B2537">
        <v>12</v>
      </c>
      <c r="C2537" t="s">
        <v>12</v>
      </c>
    </row>
    <row r="2538" spans="1:3" x14ac:dyDescent="0.45">
      <c r="A2538" t="str">
        <f t="shared" si="39"/>
        <v>13</v>
      </c>
      <c r="B2538">
        <v>13</v>
      </c>
    </row>
    <row r="2539" spans="1:3" x14ac:dyDescent="0.45">
      <c r="A2539" t="str">
        <f t="shared" si="39"/>
        <v>1Lei J., Ashwin C., Brosnan M., Russell A.</v>
      </c>
      <c r="B2539">
        <v>1</v>
      </c>
      <c r="C2539" t="s">
        <v>2982</v>
      </c>
    </row>
    <row r="2540" spans="1:3" x14ac:dyDescent="0.45">
      <c r="A2540" t="str">
        <f t="shared" si="39"/>
        <v>2AUTHOR FULL NAMES: Lei, Jiedi (57193153664); Ashwin, Chris (8333588300); Brosnan, Mark (35551579100); Russell, Ailsa (35556811900)</v>
      </c>
      <c r="B2540">
        <v>2</v>
      </c>
      <c r="C2540" t="s">
        <v>2983</v>
      </c>
    </row>
    <row r="2541" spans="1:3" x14ac:dyDescent="0.45">
      <c r="A2541" t="str">
        <f t="shared" si="39"/>
        <v>357193153664; 8333588300; 35551579100; 35556811900</v>
      </c>
      <c r="B2541">
        <v>3</v>
      </c>
      <c r="C2541" t="s">
        <v>2984</v>
      </c>
    </row>
    <row r="2542" spans="1:3" x14ac:dyDescent="0.45">
      <c r="A2542" t="str">
        <f t="shared" si="39"/>
        <v>4Differences in anxieties and social networks in a group-matched sample of autistic and typically developing students transitioning to university</v>
      </c>
      <c r="B2542">
        <v>4</v>
      </c>
      <c r="C2542" t="s">
        <v>2985</v>
      </c>
    </row>
    <row r="2543" spans="1:3" x14ac:dyDescent="0.45">
      <c r="A2543" t="str">
        <f t="shared" si="39"/>
        <v>5(2020) Autism, 24 (5), pp. 1138 - 1151, Cited 8 times.</v>
      </c>
      <c r="B2543">
        <v>5</v>
      </c>
      <c r="C2543" t="s">
        <v>2986</v>
      </c>
    </row>
    <row r="2544" spans="1:3" x14ac:dyDescent="0.45">
      <c r="A2544" t="str">
        <f t="shared" si="39"/>
        <v>6DOI: 10.1177/1362361319894830</v>
      </c>
      <c r="B2544">
        <v>6</v>
      </c>
      <c r="C2544" t="s">
        <v>2987</v>
      </c>
    </row>
    <row r="2545" spans="1:4" x14ac:dyDescent="0.45">
      <c r="A2545" t="str">
        <f t="shared" si="39"/>
        <v>7https://www.scopus.com/inward/record.uri?eid=2-s2.0-85077170329&amp;doi=10.1177%2f1362361319894830&amp;partnerID=40&amp;md5=dc78d4a54532271267ba6a8ccb13e75f</v>
      </c>
      <c r="B2545">
        <v>7</v>
      </c>
      <c r="C2545" t="s">
        <v>2988</v>
      </c>
    </row>
    <row r="2546" spans="1:4" x14ac:dyDescent="0.45">
      <c r="A2546" t="str">
        <f t="shared" si="39"/>
        <v>8</v>
      </c>
      <c r="B2546">
        <v>8</v>
      </c>
    </row>
    <row r="2547" spans="1:4" x14ac:dyDescent="0.45">
      <c r="A2547" t="str">
        <f t="shared" si="39"/>
        <v>9ABSTRACT: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B2547">
        <v>9</v>
      </c>
      <c r="C2547" s="6" t="s">
        <v>4384</v>
      </c>
    </row>
    <row r="2548" spans="1:4" x14ac:dyDescent="0.45">
      <c r="A2548" t="str">
        <f t="shared" si="39"/>
        <v>10LANGUAGE OF ORIGINAL DOCUMENT: English</v>
      </c>
      <c r="B2548">
        <v>10</v>
      </c>
      <c r="C2548" t="s">
        <v>10</v>
      </c>
      <c r="D2548" s="3"/>
    </row>
    <row r="2549" spans="1:4" x14ac:dyDescent="0.45">
      <c r="A2549" t="str">
        <f t="shared" si="39"/>
        <v>11DOCUMENT TYPE: Article</v>
      </c>
      <c r="B2549">
        <v>11</v>
      </c>
      <c r="C2549" t="s">
        <v>11</v>
      </c>
    </row>
    <row r="2550" spans="1:4" x14ac:dyDescent="0.45">
      <c r="A2550" t="str">
        <f t="shared" si="39"/>
        <v>12SOURCE: Scopus</v>
      </c>
      <c r="B2550">
        <v>12</v>
      </c>
      <c r="C2550" t="s">
        <v>12</v>
      </c>
    </row>
    <row r="2551" spans="1:4" x14ac:dyDescent="0.45">
      <c r="A2551" t="str">
        <f t="shared" si="39"/>
        <v>13</v>
      </c>
      <c r="B2551">
        <v>13</v>
      </c>
    </row>
    <row r="2552" spans="1:4" x14ac:dyDescent="0.45">
      <c r="A2552" t="str">
        <f t="shared" si="39"/>
        <v>1Kusio T., Fiore M.</v>
      </c>
      <c r="B2552">
        <v>1</v>
      </c>
      <c r="C2552" t="s">
        <v>2991</v>
      </c>
    </row>
    <row r="2553" spans="1:4" x14ac:dyDescent="0.45">
      <c r="A2553" t="str">
        <f t="shared" si="39"/>
        <v>2AUTHOR FULL NAMES: Kusio, Tomasz (57201548044); Fiore, Mariantonietta (56225909500)</v>
      </c>
      <c r="B2553">
        <v>2</v>
      </c>
      <c r="C2553" t="s">
        <v>2992</v>
      </c>
    </row>
    <row r="2554" spans="1:4" x14ac:dyDescent="0.45">
      <c r="A2554" t="str">
        <f t="shared" si="39"/>
        <v>357201548044; 56225909500</v>
      </c>
      <c r="B2554">
        <v>3</v>
      </c>
      <c r="C2554" t="s">
        <v>2993</v>
      </c>
    </row>
    <row r="2555" spans="1:4" x14ac:dyDescent="0.45">
      <c r="A2555" t="str">
        <f t="shared" si="39"/>
        <v>4The perception of entrepreneurship culture by internal university stakeholders</v>
      </c>
      <c r="B2555">
        <v>4</v>
      </c>
      <c r="C2555" t="s">
        <v>2994</v>
      </c>
    </row>
    <row r="2556" spans="1:4" x14ac:dyDescent="0.45">
      <c r="A2556" t="str">
        <f t="shared" si="39"/>
        <v>5(2020) European Business Review, 32 (3), pp. 443 - 457, Cited 6 times.</v>
      </c>
      <c r="B2556">
        <v>5</v>
      </c>
      <c r="C2556" t="s">
        <v>2995</v>
      </c>
    </row>
    <row r="2557" spans="1:4" x14ac:dyDescent="0.45">
      <c r="A2557" t="str">
        <f t="shared" si="39"/>
        <v>6DOI: 10.1108/EBR-05-2019-0087</v>
      </c>
      <c r="B2557">
        <v>6</v>
      </c>
      <c r="C2557" t="s">
        <v>2996</v>
      </c>
    </row>
    <row r="2558" spans="1:4" x14ac:dyDescent="0.45">
      <c r="A2558" t="str">
        <f t="shared" si="39"/>
        <v>7https://www.scopus.com/inward/record.uri?eid=2-s2.0-85082197596&amp;doi=10.1108%2fEBR-05-2019-0087&amp;partnerID=40&amp;md5=3d8217a28554b7a9edaa6298fd1dfb26</v>
      </c>
      <c r="B2558">
        <v>7</v>
      </c>
      <c r="C2558" t="s">
        <v>2997</v>
      </c>
    </row>
    <row r="2559" spans="1:4" x14ac:dyDescent="0.45">
      <c r="A2559" t="str">
        <f t="shared" si="39"/>
        <v>8</v>
      </c>
      <c r="B2559">
        <v>8</v>
      </c>
    </row>
    <row r="2560" spans="1:4" x14ac:dyDescent="0.45">
      <c r="A2560" t="str">
        <f t="shared" si="39"/>
        <v>9ABSTRACT: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B2560">
        <v>9</v>
      </c>
      <c r="C2560" t="s">
        <v>2998</v>
      </c>
    </row>
    <row r="2561" spans="1:3" x14ac:dyDescent="0.45">
      <c r="A2561" t="str">
        <f t="shared" si="39"/>
        <v>10LANGUAGE OF ORIGINAL DOCUMENT: English</v>
      </c>
      <c r="B2561">
        <v>10</v>
      </c>
      <c r="C2561" t="s">
        <v>10</v>
      </c>
    </row>
    <row r="2562" spans="1:3" x14ac:dyDescent="0.45">
      <c r="A2562" t="str">
        <f t="shared" si="39"/>
        <v>11DOCUMENT TYPE: Article</v>
      </c>
      <c r="B2562">
        <v>11</v>
      </c>
      <c r="C2562" t="s">
        <v>11</v>
      </c>
    </row>
    <row r="2563" spans="1:3" x14ac:dyDescent="0.45">
      <c r="A2563" t="str">
        <f t="shared" si="39"/>
        <v>12SOURCE: Scopus</v>
      </c>
      <c r="B2563">
        <v>12</v>
      </c>
      <c r="C2563" t="s">
        <v>12</v>
      </c>
    </row>
    <row r="2564" spans="1:3" x14ac:dyDescent="0.45">
      <c r="A2564" t="str">
        <f t="shared" si="39"/>
        <v>13</v>
      </c>
      <c r="B2564">
        <v>13</v>
      </c>
    </row>
    <row r="2565" spans="1:3" x14ac:dyDescent="0.45">
      <c r="A2565" t="str">
        <f t="shared" ref="A2565:A2628" si="40">B2565&amp;C2565</f>
        <v>1McCrohon M., Nyland B.</v>
      </c>
      <c r="B2565">
        <v>1</v>
      </c>
      <c r="C2565" t="s">
        <v>2999</v>
      </c>
    </row>
    <row r="2566" spans="1:3" x14ac:dyDescent="0.45">
      <c r="A2566" t="str">
        <f t="shared" si="40"/>
        <v>2AUTHOR FULL NAMES: McCrohon, Mark (57188663851); Nyland, Berenice (22945002600)</v>
      </c>
      <c r="B2566">
        <v>2</v>
      </c>
      <c r="C2566" t="s">
        <v>3000</v>
      </c>
    </row>
    <row r="2567" spans="1:3" x14ac:dyDescent="0.45">
      <c r="A2567" t="str">
        <f t="shared" si="40"/>
        <v>357188663851; 22945002600</v>
      </c>
      <c r="B2567">
        <v>3</v>
      </c>
      <c r="C2567" t="s">
        <v>3001</v>
      </c>
    </row>
    <row r="2568" spans="1:3" x14ac:dyDescent="0.45">
      <c r="A2568" t="str">
        <f t="shared" si="40"/>
        <v>4The perceptions of commoditisation and internationalisation of higher education in Australia: an interview study of Chinese international students and their lecturers</v>
      </c>
      <c r="B2568">
        <v>4</v>
      </c>
      <c r="C2568" t="s">
        <v>3002</v>
      </c>
    </row>
    <row r="2569" spans="1:3" x14ac:dyDescent="0.45">
      <c r="A2569" t="str">
        <f t="shared" si="40"/>
        <v>5(2018) Asia Pacific Education Review, 19 (1), pp. 17 - 26, Cited 13 times.</v>
      </c>
      <c r="B2569">
        <v>5</v>
      </c>
      <c r="C2569" t="s">
        <v>3003</v>
      </c>
    </row>
    <row r="2570" spans="1:3" x14ac:dyDescent="0.45">
      <c r="A2570" t="str">
        <f t="shared" si="40"/>
        <v>6DOI: 10.1007/s12564-018-9515-z</v>
      </c>
      <c r="B2570">
        <v>6</v>
      </c>
      <c r="C2570" t="s">
        <v>3004</v>
      </c>
    </row>
    <row r="2571" spans="1:3" x14ac:dyDescent="0.45">
      <c r="A2571" t="str">
        <f t="shared" si="40"/>
        <v>7https://www.scopus.com/inward/record.uri?eid=2-s2.0-85041802453&amp;doi=10.1007%2fs12564-018-9515-z&amp;partnerID=40&amp;md5=87851447263d07b94ffac94d23dd1101</v>
      </c>
      <c r="B2571">
        <v>7</v>
      </c>
      <c r="C2571" t="s">
        <v>3005</v>
      </c>
    </row>
    <row r="2572" spans="1:3" x14ac:dyDescent="0.45">
      <c r="A2572" t="str">
        <f t="shared" si="40"/>
        <v>8</v>
      </c>
      <c r="B2572">
        <v>8</v>
      </c>
    </row>
    <row r="2573" spans="1:3" x14ac:dyDescent="0.45">
      <c r="A2573" t="str">
        <f t="shared" si="40"/>
        <v>9ABSTRACT: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B2573">
        <v>9</v>
      </c>
      <c r="C2573" t="s">
        <v>3006</v>
      </c>
    </row>
    <row r="2574" spans="1:3" x14ac:dyDescent="0.45">
      <c r="A2574" t="str">
        <f t="shared" si="40"/>
        <v>10LANGUAGE OF ORIGINAL DOCUMENT: English</v>
      </c>
      <c r="B2574">
        <v>10</v>
      </c>
      <c r="C2574" t="s">
        <v>10</v>
      </c>
    </row>
    <row r="2575" spans="1:3" x14ac:dyDescent="0.45">
      <c r="A2575" t="str">
        <f t="shared" si="40"/>
        <v>11DOCUMENT TYPE: Article</v>
      </c>
      <c r="B2575">
        <v>11</v>
      </c>
      <c r="C2575" t="s">
        <v>11</v>
      </c>
    </row>
    <row r="2576" spans="1:3" x14ac:dyDescent="0.45">
      <c r="A2576" t="str">
        <f t="shared" si="40"/>
        <v>12SOURCE: Scopus</v>
      </c>
      <c r="B2576">
        <v>12</v>
      </c>
      <c r="C2576" t="s">
        <v>12</v>
      </c>
    </row>
    <row r="2577" spans="1:3" x14ac:dyDescent="0.45">
      <c r="A2577" t="str">
        <f t="shared" si="40"/>
        <v>13</v>
      </c>
      <c r="B2577">
        <v>13</v>
      </c>
    </row>
    <row r="2578" spans="1:3" x14ac:dyDescent="0.45">
      <c r="A2578" t="str">
        <f t="shared" si="40"/>
        <v>1Adhikari D.R., Shrestha P.</v>
      </c>
      <c r="B2578">
        <v>1</v>
      </c>
      <c r="C2578" t="s">
        <v>763</v>
      </c>
    </row>
    <row r="2579" spans="1:3" x14ac:dyDescent="0.45">
      <c r="A2579" t="str">
        <f t="shared" si="40"/>
        <v>2AUTHOR FULL NAMES: Adhikari, Dev Raj (35434591800); Shrestha, Prakash (57769491400)</v>
      </c>
      <c r="B2579">
        <v>2</v>
      </c>
      <c r="C2579" t="s">
        <v>764</v>
      </c>
    </row>
    <row r="2580" spans="1:3" x14ac:dyDescent="0.45">
      <c r="A2580" t="str">
        <f t="shared" si="40"/>
        <v>335434591800; 57769491400</v>
      </c>
      <c r="B2580">
        <v>3</v>
      </c>
      <c r="C2580" t="s">
        <v>765</v>
      </c>
    </row>
    <row r="2581" spans="1:3" x14ac:dyDescent="0.45">
      <c r="A2581" t="str">
        <f t="shared" si="40"/>
        <v>4Knowledge management initiatives for achieving sustainable development goal 4.7: higher education institutions’ stakeholder perspectives</v>
      </c>
      <c r="B2581">
        <v>4</v>
      </c>
      <c r="C2581" t="s">
        <v>766</v>
      </c>
    </row>
    <row r="2582" spans="1:3" x14ac:dyDescent="0.45">
      <c r="A2582" t="str">
        <f t="shared" si="40"/>
        <v>5(2023) Journal of Knowledge Management, 27 (4), pp. 1109 - 1139, Cited 10 times.</v>
      </c>
      <c r="B2582">
        <v>5</v>
      </c>
      <c r="C2582" t="s">
        <v>767</v>
      </c>
    </row>
    <row r="2583" spans="1:3" x14ac:dyDescent="0.45">
      <c r="A2583" t="str">
        <f t="shared" si="40"/>
        <v>6DOI: 10.1108/JKM-03-2022-0172</v>
      </c>
      <c r="B2583">
        <v>6</v>
      </c>
      <c r="C2583" t="s">
        <v>768</v>
      </c>
    </row>
    <row r="2584" spans="1:3" x14ac:dyDescent="0.45">
      <c r="A2584" t="str">
        <f t="shared" si="40"/>
        <v>7https://www.scopus.com/inward/record.uri?eid=2-s2.0-85133098898&amp;doi=10.1108%2fJKM-03-2022-0172&amp;partnerID=40&amp;md5=fddc2f3b6a5f063fcd2675ea4606e487</v>
      </c>
      <c r="B2584">
        <v>7</v>
      </c>
      <c r="C2584" t="s">
        <v>769</v>
      </c>
    </row>
    <row r="2585" spans="1:3" x14ac:dyDescent="0.45">
      <c r="A2585" t="str">
        <f t="shared" si="40"/>
        <v>8</v>
      </c>
      <c r="B2585">
        <v>8</v>
      </c>
    </row>
    <row r="2586" spans="1:3" x14ac:dyDescent="0.45">
      <c r="A2586" t="str">
        <f t="shared" si="40"/>
        <v>9ABSTRACT: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2586">
        <v>9</v>
      </c>
      <c r="C2586" t="s">
        <v>770</v>
      </c>
    </row>
    <row r="2587" spans="1:3" x14ac:dyDescent="0.45">
      <c r="A2587" t="str">
        <f t="shared" si="40"/>
        <v>10LANGUAGE OF ORIGINAL DOCUMENT: English</v>
      </c>
      <c r="B2587">
        <v>10</v>
      </c>
      <c r="C2587" t="s">
        <v>10</v>
      </c>
    </row>
    <row r="2588" spans="1:3" x14ac:dyDescent="0.45">
      <c r="A2588" t="str">
        <f t="shared" si="40"/>
        <v>11DOCUMENT TYPE: Article</v>
      </c>
      <c r="B2588">
        <v>11</v>
      </c>
      <c r="C2588" t="s">
        <v>11</v>
      </c>
    </row>
    <row r="2589" spans="1:3" x14ac:dyDescent="0.45">
      <c r="A2589" t="str">
        <f t="shared" si="40"/>
        <v>12SOURCE: Scopus</v>
      </c>
      <c r="B2589">
        <v>12</v>
      </c>
      <c r="C2589" t="s">
        <v>12</v>
      </c>
    </row>
    <row r="2590" spans="1:3" x14ac:dyDescent="0.45">
      <c r="A2590" t="str">
        <f t="shared" si="40"/>
        <v>13</v>
      </c>
      <c r="B2590">
        <v>13</v>
      </c>
    </row>
    <row r="2591" spans="1:3" x14ac:dyDescent="0.45">
      <c r="A2591" t="str">
        <f t="shared" si="40"/>
        <v>1Simon A., Masinda S., Zakrajsek A.</v>
      </c>
      <c r="B2591">
        <v>1</v>
      </c>
      <c r="C2591" t="s">
        <v>3007</v>
      </c>
    </row>
    <row r="2592" spans="1:3" x14ac:dyDescent="0.45">
      <c r="A2592" t="str">
        <f t="shared" si="40"/>
        <v>2AUTHOR FULL NAMES: Simon, Amanda (57217631764); Masinda, Sarah (57217631453); Zakrajsek, Andrea (55753237700)</v>
      </c>
      <c r="B2592">
        <v>2</v>
      </c>
      <c r="C2592" t="s">
        <v>3008</v>
      </c>
    </row>
    <row r="2593" spans="1:3" x14ac:dyDescent="0.45">
      <c r="A2593" t="str">
        <f t="shared" si="40"/>
        <v>357217631764; 57217631453; 55753237700</v>
      </c>
      <c r="B2593">
        <v>3</v>
      </c>
      <c r="C2593" t="s">
        <v>3009</v>
      </c>
    </row>
    <row r="2594" spans="1:3" x14ac:dyDescent="0.45">
      <c r="A2594" t="str">
        <f t="shared" si="40"/>
        <v>4Age-Friendly University environmental scan: Exploring “age-friendliness” with stakeholders at one regional comprehensive university</v>
      </c>
      <c r="B2594">
        <v>4</v>
      </c>
      <c r="C2594" t="s">
        <v>3010</v>
      </c>
    </row>
    <row r="2595" spans="1:3" x14ac:dyDescent="0.45">
      <c r="A2595" t="str">
        <f t="shared" si="40"/>
        <v>5(2022) Gerontology and Geriatrics Education, 43 (2), pp. 149 - 162, Cited 7 times.</v>
      </c>
      <c r="B2595">
        <v>5</v>
      </c>
      <c r="C2595" t="s">
        <v>3011</v>
      </c>
    </row>
    <row r="2596" spans="1:3" x14ac:dyDescent="0.45">
      <c r="A2596" t="str">
        <f t="shared" si="40"/>
        <v>6DOI: 10.1080/02701960.2020.1783259</v>
      </c>
      <c r="B2596">
        <v>6</v>
      </c>
      <c r="C2596" t="s">
        <v>3012</v>
      </c>
    </row>
    <row r="2597" spans="1:3" x14ac:dyDescent="0.45">
      <c r="A2597" t="str">
        <f t="shared" si="40"/>
        <v>7https://www.scopus.com/inward/record.uri?eid=2-s2.0-85087460316&amp;doi=10.1080%2f02701960.2020.1783259&amp;partnerID=40&amp;md5=cca62a45d4c9b2ead4f2717a33f7d5b5</v>
      </c>
      <c r="B2597">
        <v>7</v>
      </c>
      <c r="C2597" t="s">
        <v>3013</v>
      </c>
    </row>
    <row r="2598" spans="1:3" x14ac:dyDescent="0.45">
      <c r="A2598" t="str">
        <f t="shared" si="40"/>
        <v>8</v>
      </c>
      <c r="B2598">
        <v>8</v>
      </c>
    </row>
    <row r="2599" spans="1:3" x14ac:dyDescent="0.45">
      <c r="A2599" t="str">
        <f t="shared" si="40"/>
        <v>9ABSTRACT: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B2599">
        <v>9</v>
      </c>
      <c r="C2599" t="s">
        <v>3014</v>
      </c>
    </row>
    <row r="2600" spans="1:3" x14ac:dyDescent="0.45">
      <c r="A2600" t="str">
        <f t="shared" si="40"/>
        <v>10LANGUAGE OF ORIGINAL DOCUMENT: English</v>
      </c>
      <c r="B2600">
        <v>10</v>
      </c>
      <c r="C2600" t="s">
        <v>10</v>
      </c>
    </row>
    <row r="2601" spans="1:3" x14ac:dyDescent="0.45">
      <c r="A2601" t="str">
        <f t="shared" si="40"/>
        <v>11DOCUMENT TYPE: Article</v>
      </c>
      <c r="B2601">
        <v>11</v>
      </c>
      <c r="C2601" t="s">
        <v>11</v>
      </c>
    </row>
    <row r="2602" spans="1:3" x14ac:dyDescent="0.45">
      <c r="A2602" t="str">
        <f t="shared" si="40"/>
        <v>12SOURCE: Scopus</v>
      </c>
      <c r="B2602">
        <v>12</v>
      </c>
      <c r="C2602" t="s">
        <v>12</v>
      </c>
    </row>
    <row r="2603" spans="1:3" x14ac:dyDescent="0.45">
      <c r="A2603" t="str">
        <f t="shared" si="40"/>
        <v>13</v>
      </c>
      <c r="B2603">
        <v>13</v>
      </c>
    </row>
    <row r="2604" spans="1:3" x14ac:dyDescent="0.45">
      <c r="A2604" t="str">
        <f t="shared" si="40"/>
        <v>1Hussain I., Cakir O.</v>
      </c>
      <c r="B2604">
        <v>1</v>
      </c>
      <c r="C2604" t="s">
        <v>771</v>
      </c>
    </row>
    <row r="2605" spans="1:3" x14ac:dyDescent="0.45">
      <c r="A2605" t="str">
        <f t="shared" si="40"/>
        <v>2AUTHOR FULL NAMES: Hussain, Irshad (7103384870); Cakir, Ozlem (55168486100)</v>
      </c>
      <c r="B2605">
        <v>2</v>
      </c>
      <c r="C2605" t="s">
        <v>772</v>
      </c>
    </row>
    <row r="2606" spans="1:3" x14ac:dyDescent="0.45">
      <c r="A2606" t="str">
        <f t="shared" si="40"/>
        <v>37103384870; 55168486100</v>
      </c>
      <c r="B2606">
        <v>3</v>
      </c>
      <c r="C2606" t="s">
        <v>773</v>
      </c>
    </row>
    <row r="2607" spans="1:3" x14ac:dyDescent="0.45">
      <c r="A2607" t="str">
        <f t="shared" si="40"/>
        <v>4Blockchain technology in higher education: Prospects, issues, and challenges</v>
      </c>
      <c r="B2607">
        <v>4</v>
      </c>
      <c r="C2607" t="s">
        <v>774</v>
      </c>
    </row>
    <row r="2608" spans="1:3" x14ac:dyDescent="0.45">
      <c r="A2608" t="str">
        <f t="shared" si="40"/>
        <v>5(2019) Blockchain Technology Applications in Education, pp. 97 - 112, Cited 4 times.</v>
      </c>
      <c r="B2608">
        <v>5</v>
      </c>
      <c r="C2608" t="s">
        <v>775</v>
      </c>
    </row>
    <row r="2609" spans="1:3" x14ac:dyDescent="0.45">
      <c r="A2609" t="str">
        <f t="shared" si="40"/>
        <v>6DOI: 10.4018/978-1-5225-9478-9.ch005</v>
      </c>
      <c r="B2609">
        <v>6</v>
      </c>
      <c r="C2609" t="s">
        <v>776</v>
      </c>
    </row>
    <row r="2610" spans="1:3" x14ac:dyDescent="0.45">
      <c r="A2610" t="str">
        <f t="shared" si="40"/>
        <v>7https://www.scopus.com/inward/record.uri?eid=2-s2.0-85136563594&amp;doi=10.4018%2f978-1-5225-9478-9.ch005&amp;partnerID=40&amp;md5=3ef9d5655543771a94870c368e4da965</v>
      </c>
      <c r="B2610">
        <v>7</v>
      </c>
      <c r="C2610" t="s">
        <v>777</v>
      </c>
    </row>
    <row r="2611" spans="1:3" x14ac:dyDescent="0.45">
      <c r="A2611" t="str">
        <f t="shared" si="40"/>
        <v>8</v>
      </c>
      <c r="B2611">
        <v>8</v>
      </c>
    </row>
    <row r="2612" spans="1:3" x14ac:dyDescent="0.45">
      <c r="A2612" t="str">
        <f t="shared" si="40"/>
        <v>9ABSTRACT: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2612">
        <v>9</v>
      </c>
      <c r="C2612" t="s">
        <v>778</v>
      </c>
    </row>
    <row r="2613" spans="1:3" x14ac:dyDescent="0.45">
      <c r="A2613" t="str">
        <f t="shared" si="40"/>
        <v>10LANGUAGE OF ORIGINAL DOCUMENT: English</v>
      </c>
      <c r="B2613">
        <v>10</v>
      </c>
      <c r="C2613" t="s">
        <v>10</v>
      </c>
    </row>
    <row r="2614" spans="1:3" x14ac:dyDescent="0.45">
      <c r="A2614" t="str">
        <f t="shared" si="40"/>
        <v>11DOCUMENT TYPE: Book chapter</v>
      </c>
      <c r="B2614">
        <v>11</v>
      </c>
      <c r="C2614" t="s">
        <v>128</v>
      </c>
    </row>
    <row r="2615" spans="1:3" x14ac:dyDescent="0.45">
      <c r="A2615" t="str">
        <f t="shared" si="40"/>
        <v>12SOURCE: Scopus</v>
      </c>
      <c r="B2615">
        <v>12</v>
      </c>
      <c r="C2615" t="s">
        <v>12</v>
      </c>
    </row>
    <row r="2616" spans="1:3" x14ac:dyDescent="0.45">
      <c r="A2616" t="str">
        <f t="shared" si="40"/>
        <v>13</v>
      </c>
      <c r="B2616">
        <v>13</v>
      </c>
    </row>
    <row r="2617" spans="1:3" x14ac:dyDescent="0.45">
      <c r="A2617" t="str">
        <f t="shared" si="40"/>
        <v>1Sumida Huaman E., Abeita S.</v>
      </c>
      <c r="B2617">
        <v>1</v>
      </c>
      <c r="C2617" t="s">
        <v>779</v>
      </c>
    </row>
    <row r="2618" spans="1:3" x14ac:dyDescent="0.45">
      <c r="A2618" t="str">
        <f t="shared" si="40"/>
        <v>2AUTHOR FULL NAMES: Sumida Huaman, Elizabeth (55173845000); Abeita, Shawn (57201188619)</v>
      </c>
      <c r="B2618">
        <v>2</v>
      </c>
      <c r="C2618" t="s">
        <v>780</v>
      </c>
    </row>
    <row r="2619" spans="1:3" x14ac:dyDescent="0.45">
      <c r="A2619" t="str">
        <f t="shared" si="40"/>
        <v>355173845000; 57201188619</v>
      </c>
      <c r="B2619">
        <v>3</v>
      </c>
      <c r="C2619" t="s">
        <v>781</v>
      </c>
    </row>
    <row r="2620" spans="1:3" x14ac:dyDescent="0.45">
      <c r="A2620" t="str">
        <f t="shared" si="40"/>
        <v>4Indigenous Teachers and Learners: Higher Education and Social Justice</v>
      </c>
      <c r="B2620">
        <v>4</v>
      </c>
      <c r="C2620" t="s">
        <v>782</v>
      </c>
    </row>
    <row r="2621" spans="1:3" x14ac:dyDescent="0.45">
      <c r="A2621" t="str">
        <f t="shared" si="40"/>
        <v>5(2018) Anthropology and Education Quarterly, 49 (2), pp. 201 - 209, Cited 4 times.</v>
      </c>
      <c r="B2621">
        <v>5</v>
      </c>
      <c r="C2621" t="s">
        <v>783</v>
      </c>
    </row>
    <row r="2622" spans="1:3" x14ac:dyDescent="0.45">
      <c r="A2622" t="str">
        <f t="shared" si="40"/>
        <v>6DOI: 10.1111/aeq.12239</v>
      </c>
      <c r="B2622">
        <v>6</v>
      </c>
      <c r="C2622" t="s">
        <v>784</v>
      </c>
    </row>
    <row r="2623" spans="1:3" x14ac:dyDescent="0.45">
      <c r="A2623" t="str">
        <f t="shared" si="40"/>
        <v>7https://www.scopus.com/inward/record.uri?eid=2-s2.0-85043686741&amp;doi=10.1111%2faeq.12239&amp;partnerID=40&amp;md5=7a2f4c7590885ab172c1c49fbf4a31b4</v>
      </c>
      <c r="B2623">
        <v>7</v>
      </c>
      <c r="C2623" t="s">
        <v>785</v>
      </c>
    </row>
    <row r="2624" spans="1:3" x14ac:dyDescent="0.45">
      <c r="A2624" t="str">
        <f t="shared" si="40"/>
        <v>8</v>
      </c>
      <c r="B2624">
        <v>8</v>
      </c>
    </row>
    <row r="2625" spans="1:3" x14ac:dyDescent="0.45">
      <c r="A2625" t="str">
        <f t="shared" si="40"/>
        <v>9ABSTRACT: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2625">
        <v>9</v>
      </c>
      <c r="C2625" t="s">
        <v>786</v>
      </c>
    </row>
    <row r="2626" spans="1:3" x14ac:dyDescent="0.45">
      <c r="A2626" t="str">
        <f t="shared" si="40"/>
        <v>10LANGUAGE OF ORIGINAL DOCUMENT: English</v>
      </c>
      <c r="B2626">
        <v>10</v>
      </c>
      <c r="C2626" t="s">
        <v>10</v>
      </c>
    </row>
    <row r="2627" spans="1:3" x14ac:dyDescent="0.45">
      <c r="A2627" t="str">
        <f t="shared" si="40"/>
        <v>11DOCUMENT TYPE: Article</v>
      </c>
      <c r="B2627">
        <v>11</v>
      </c>
      <c r="C2627" t="s">
        <v>11</v>
      </c>
    </row>
    <row r="2628" spans="1:3" x14ac:dyDescent="0.45">
      <c r="A2628" t="str">
        <f t="shared" si="40"/>
        <v>12SOURCE: Scopus</v>
      </c>
      <c r="B2628">
        <v>12</v>
      </c>
      <c r="C2628" t="s">
        <v>12</v>
      </c>
    </row>
    <row r="2629" spans="1:3" x14ac:dyDescent="0.45">
      <c r="A2629" t="str">
        <f t="shared" ref="A2629:A2692" si="41">B2629&amp;C2629</f>
        <v>13</v>
      </c>
      <c r="B2629">
        <v>13</v>
      </c>
    </row>
    <row r="2630" spans="1:3" x14ac:dyDescent="0.45">
      <c r="A2630" t="str">
        <f t="shared" si="41"/>
        <v>1Lei C.-U., Gonda D.E.</v>
      </c>
      <c r="B2630">
        <v>1</v>
      </c>
      <c r="C2630" t="s">
        <v>787</v>
      </c>
    </row>
    <row r="2631" spans="1:3" x14ac:dyDescent="0.45">
      <c r="A2631" t="str">
        <f t="shared" si="41"/>
        <v>2AUTHOR FULL NAMES: Lei, Chi-Un (18134021100); Gonda, Donn Emmanuel (56050906500)</v>
      </c>
      <c r="B2631">
        <v>2</v>
      </c>
      <c r="C2631" t="s">
        <v>788</v>
      </c>
    </row>
    <row r="2632" spans="1:3" x14ac:dyDescent="0.45">
      <c r="A2632" t="str">
        <f t="shared" si="41"/>
        <v>318134021100; 56050906500</v>
      </c>
      <c r="B2632">
        <v>3</v>
      </c>
      <c r="C2632" t="s">
        <v>789</v>
      </c>
    </row>
    <row r="2633" spans="1:3" x14ac:dyDescent="0.45">
      <c r="A2633" t="str">
        <f t="shared" si="41"/>
        <v>4Sharing experiences of teaching and learning during COVID-19: Building responsive and resilient curriculum for the next normal</v>
      </c>
      <c r="B2633">
        <v>4</v>
      </c>
      <c r="C2633" t="s">
        <v>790</v>
      </c>
    </row>
    <row r="2634" spans="1:3" x14ac:dyDescent="0.45">
      <c r="A2634" t="str">
        <f t="shared" si="41"/>
        <v>5(2020) Proceedings of 2020 IEEE International Conference on Teaching, Assessment, and Learning for Engineering, TALE 2020, art. no. 9368397, pp. 251 - 257, Cited 3 times.</v>
      </c>
      <c r="B2634">
        <v>5</v>
      </c>
      <c r="C2634" t="s">
        <v>791</v>
      </c>
    </row>
    <row r="2635" spans="1:3" x14ac:dyDescent="0.45">
      <c r="A2635" t="str">
        <f t="shared" si="41"/>
        <v>6DOI: 10.1109/TALE48869.2020.9368397</v>
      </c>
      <c r="B2635">
        <v>6</v>
      </c>
      <c r="C2635" t="s">
        <v>792</v>
      </c>
    </row>
    <row r="2636" spans="1:3" x14ac:dyDescent="0.45">
      <c r="A2636" t="str">
        <f t="shared" si="41"/>
        <v>7https://www.scopus.com/inward/record.uri?eid=2-s2.0-85102971755&amp;doi=10.1109%2fTALE48869.2020.9368397&amp;partnerID=40&amp;md5=533d4562efc8dffe06dc771d15427a85</v>
      </c>
      <c r="B2636">
        <v>7</v>
      </c>
      <c r="C2636" t="s">
        <v>793</v>
      </c>
    </row>
    <row r="2637" spans="1:3" x14ac:dyDescent="0.45">
      <c r="A2637" t="str">
        <f t="shared" si="41"/>
        <v>8</v>
      </c>
      <c r="B2637">
        <v>8</v>
      </c>
    </row>
    <row r="2638" spans="1:3" x14ac:dyDescent="0.45">
      <c r="A2638" t="str">
        <f t="shared" si="41"/>
        <v>9ABSTRACT: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2638">
        <v>9</v>
      </c>
      <c r="C2638" t="s">
        <v>794</v>
      </c>
    </row>
    <row r="2639" spans="1:3" x14ac:dyDescent="0.45">
      <c r="A2639" t="str">
        <f t="shared" si="41"/>
        <v>10LANGUAGE OF ORIGINAL DOCUMENT: English</v>
      </c>
      <c r="B2639">
        <v>10</v>
      </c>
      <c r="C2639" t="s">
        <v>10</v>
      </c>
    </row>
    <row r="2640" spans="1:3" x14ac:dyDescent="0.45">
      <c r="A2640" t="str">
        <f t="shared" si="41"/>
        <v>11DOCUMENT TYPE: Conference paper</v>
      </c>
      <c r="B2640">
        <v>11</v>
      </c>
      <c r="C2640" t="s">
        <v>207</v>
      </c>
    </row>
    <row r="2641" spans="1:3" x14ac:dyDescent="0.45">
      <c r="A2641" t="str">
        <f t="shared" si="41"/>
        <v>12SOURCE: Scopus</v>
      </c>
      <c r="B2641">
        <v>12</v>
      </c>
      <c r="C2641" t="s">
        <v>12</v>
      </c>
    </row>
    <row r="2642" spans="1:3" x14ac:dyDescent="0.45">
      <c r="A2642" t="str">
        <f t="shared" si="41"/>
        <v>13</v>
      </c>
      <c r="B2642">
        <v>13</v>
      </c>
    </row>
    <row r="2643" spans="1:3" x14ac:dyDescent="0.45">
      <c r="A2643" t="str">
        <f t="shared" si="41"/>
        <v>1Dong F., Hwang Y., Hodgson N.A.</v>
      </c>
      <c r="B2643">
        <v>1</v>
      </c>
      <c r="C2643" t="s">
        <v>3015</v>
      </c>
    </row>
    <row r="2644" spans="1:3" x14ac:dyDescent="0.45">
      <c r="A2644" t="str">
        <f t="shared" si="41"/>
        <v>2AUTHOR FULL NAMES: Dong, Fanghong (57201990855); Hwang, Yeji (57217200596); Hodgson, Nancy A. (55303835400)</v>
      </c>
      <c r="B2644">
        <v>2</v>
      </c>
      <c r="C2644" t="s">
        <v>3016</v>
      </c>
    </row>
    <row r="2645" spans="1:3" x14ac:dyDescent="0.45">
      <c r="A2645" t="str">
        <f t="shared" si="41"/>
        <v>357201990855; 57217200596; 55303835400</v>
      </c>
      <c r="B2645">
        <v>3</v>
      </c>
      <c r="C2645" t="s">
        <v>3017</v>
      </c>
    </row>
    <row r="2646" spans="1:3" x14ac:dyDescent="0.45">
      <c r="A2646" t="str">
        <f t="shared" si="41"/>
        <v>4Relationships between racial discrimination, social isolation, and mental health among international Asian graduate students during the COVID-19 pandemic</v>
      </c>
      <c r="B2646">
        <v>4</v>
      </c>
      <c r="C2646" t="s">
        <v>3018</v>
      </c>
    </row>
    <row r="2647" spans="1:3" x14ac:dyDescent="0.45">
      <c r="A2647" t="str">
        <f t="shared" si="41"/>
        <v>5(2022) Journal of American College Health, Cited 5 times.</v>
      </c>
      <c r="B2647">
        <v>5</v>
      </c>
      <c r="C2647" t="s">
        <v>3019</v>
      </c>
    </row>
    <row r="2648" spans="1:3" x14ac:dyDescent="0.45">
      <c r="A2648" t="str">
        <f t="shared" si="41"/>
        <v>6DOI: 10.1080/07448481.2022.2052076</v>
      </c>
      <c r="B2648">
        <v>6</v>
      </c>
      <c r="C2648" t="s">
        <v>3020</v>
      </c>
    </row>
    <row r="2649" spans="1:3" x14ac:dyDescent="0.45">
      <c r="A2649" t="str">
        <f t="shared" si="41"/>
        <v>7https://www.scopus.com/inward/record.uri?eid=2-s2.0-85126717505&amp;doi=10.1080%2f07448481.2022.2052076&amp;partnerID=40&amp;md5=57edb01417bcc0ad7841ecbaf9ecf002</v>
      </c>
      <c r="B2649">
        <v>7</v>
      </c>
      <c r="C2649" t="s">
        <v>3021</v>
      </c>
    </row>
    <row r="2650" spans="1:3" x14ac:dyDescent="0.45">
      <c r="A2650" t="str">
        <f t="shared" si="41"/>
        <v>8</v>
      </c>
      <c r="B2650">
        <v>8</v>
      </c>
    </row>
    <row r="2651" spans="1:3" x14ac:dyDescent="0.45">
      <c r="A2651" t="str">
        <f t="shared" si="41"/>
        <v>9ABSTRACT: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v>
      </c>
      <c r="B2651">
        <v>9</v>
      </c>
      <c r="C2651" t="s">
        <v>3022</v>
      </c>
    </row>
    <row r="2652" spans="1:3" x14ac:dyDescent="0.45">
      <c r="A2652" t="str">
        <f t="shared" si="41"/>
        <v>10LANGUAGE OF ORIGINAL DOCUMENT: English</v>
      </c>
      <c r="B2652">
        <v>10</v>
      </c>
      <c r="C2652" t="s">
        <v>10</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1Ricardo G.Q.</v>
      </c>
      <c r="B2656">
        <v>1</v>
      </c>
      <c r="C2656" t="s">
        <v>3023</v>
      </c>
    </row>
    <row r="2657" spans="1:3" x14ac:dyDescent="0.45">
      <c r="A2657" t="str">
        <f t="shared" si="41"/>
        <v>2AUTHOR FULL NAMES: Ricardo, Gaete Quezada (55332176200)</v>
      </c>
      <c r="B2657">
        <v>2</v>
      </c>
      <c r="C2657" t="s">
        <v>3024</v>
      </c>
    </row>
    <row r="2658" spans="1:3" x14ac:dyDescent="0.45">
      <c r="A2658" t="str">
        <f t="shared" si="41"/>
        <v>355332176200</v>
      </c>
      <c r="B2658">
        <v>3</v>
      </c>
      <c r="C2658">
        <v>55332176200</v>
      </c>
    </row>
    <row r="2659" spans="1:3" x14ac:dyDescent="0.45">
      <c r="A2659" t="str">
        <f t="shared" si="41"/>
        <v>4Identification of University Stakeholders [Identificación de los stakeholders de las universidades]</v>
      </c>
      <c r="B2659">
        <v>4</v>
      </c>
      <c r="C2659" t="s">
        <v>3025</v>
      </c>
    </row>
    <row r="2660" spans="1:3" x14ac:dyDescent="0.45">
      <c r="A2660" t="str">
        <f t="shared" si="41"/>
        <v>5(2011) Revista de Ciencias Sociales, 17 (3), pp. 486 - 499, Cited 5 times.</v>
      </c>
      <c r="B2660">
        <v>5</v>
      </c>
      <c r="C2660" t="s">
        <v>3026</v>
      </c>
    </row>
    <row r="2661" spans="1:3" x14ac:dyDescent="0.45">
      <c r="A2661" t="str">
        <f t="shared" si="41"/>
        <v>6</v>
      </c>
      <c r="B2661">
        <v>6</v>
      </c>
    </row>
    <row r="2662" spans="1:3" x14ac:dyDescent="0.45">
      <c r="A2662" t="str">
        <f t="shared" si="41"/>
        <v>7https://www.scopus.com/inward/record.uri?eid=2-s2.0-84864859984&amp;partnerID=40&amp;md5=b3097e8e4cbf500d3af76e12aa5c8929</v>
      </c>
      <c r="B2662">
        <v>7</v>
      </c>
      <c r="C2662" t="s">
        <v>3027</v>
      </c>
    </row>
    <row r="2663" spans="1:3" x14ac:dyDescent="0.45">
      <c r="A2663" t="str">
        <f t="shared" si="41"/>
        <v>8</v>
      </c>
      <c r="B2663">
        <v>8</v>
      </c>
    </row>
    <row r="2664" spans="1:3" x14ac:dyDescent="0.45">
      <c r="A2664" t="str">
        <f t="shared" si="41"/>
        <v>9ABSTRACT: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B2664">
        <v>9</v>
      </c>
      <c r="C2664" t="s">
        <v>3028</v>
      </c>
    </row>
    <row r="2665" spans="1:3" x14ac:dyDescent="0.45">
      <c r="A2665" t="str">
        <f t="shared" si="41"/>
        <v>10LANGUAGE OF ORIGINAL DOCUMENT: Spanish</v>
      </c>
      <c r="B2665">
        <v>10</v>
      </c>
      <c r="C2665" t="s">
        <v>3029</v>
      </c>
    </row>
    <row r="2666" spans="1:3" x14ac:dyDescent="0.45">
      <c r="A2666" t="str">
        <f t="shared" si="41"/>
        <v>11DOCUMENT TYPE: Article</v>
      </c>
      <c r="B2666">
        <v>11</v>
      </c>
      <c r="C2666" t="s">
        <v>11</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1Angu P.E.</v>
      </c>
      <c r="B2669">
        <v>1</v>
      </c>
      <c r="C2669" t="s">
        <v>3030</v>
      </c>
    </row>
    <row r="2670" spans="1:3" x14ac:dyDescent="0.45">
      <c r="A2670" t="str">
        <f t="shared" si="41"/>
        <v>2AUTHOR FULL NAMES: Angu, Pineteh E. (57201698264)</v>
      </c>
      <c r="B2670">
        <v>2</v>
      </c>
      <c r="C2670" t="s">
        <v>3031</v>
      </c>
    </row>
    <row r="2671" spans="1:3" x14ac:dyDescent="0.45">
      <c r="A2671" t="str">
        <f t="shared" si="41"/>
        <v>357201698264</v>
      </c>
      <c r="B2671">
        <v>3</v>
      </c>
      <c r="C2671">
        <v>57201698264</v>
      </c>
    </row>
    <row r="2672" spans="1:3" x14ac:dyDescent="0.45">
      <c r="A2672" t="str">
        <f t="shared" si="41"/>
        <v>4Disrupting western epistemic hegemony in South African Universities: Curriculum decolonisation, social justice, and agency in post-apartheid South Africa</v>
      </c>
      <c r="B2672">
        <v>4</v>
      </c>
      <c r="C2672" t="s">
        <v>3032</v>
      </c>
    </row>
    <row r="2673" spans="1:3" x14ac:dyDescent="0.45">
      <c r="A2673" t="str">
        <f t="shared" si="41"/>
        <v>5(2018) International Journal of Learner Diversity and Identities, 25 (1-2), pp. 9 - 22, Cited 5 times.</v>
      </c>
      <c r="B2673">
        <v>5</v>
      </c>
      <c r="C2673" t="s">
        <v>3033</v>
      </c>
    </row>
    <row r="2674" spans="1:3" x14ac:dyDescent="0.45">
      <c r="A2674" t="str">
        <f t="shared" si="41"/>
        <v>6DOI: 10.18848/2327-0128/CGP/v25i01/9-22</v>
      </c>
      <c r="B2674">
        <v>6</v>
      </c>
      <c r="C2674" t="s">
        <v>3034</v>
      </c>
    </row>
    <row r="2675" spans="1:3" x14ac:dyDescent="0.45">
      <c r="A2675" t="str">
        <f t="shared" si="41"/>
        <v>7https://www.scopus.com/inward/record.uri?eid=2-s2.0-85061486946&amp;doi=10.18848%2f2327-0128%2fCGP%2fv25i01%2f9-22&amp;partnerID=40&amp;md5=c03927b79a5078ebefca17ce58d00a04</v>
      </c>
      <c r="B2675">
        <v>7</v>
      </c>
      <c r="C2675" t="s">
        <v>3035</v>
      </c>
    </row>
    <row r="2676" spans="1:3" x14ac:dyDescent="0.45">
      <c r="A2676" t="str">
        <f t="shared" si="41"/>
        <v>8</v>
      </c>
      <c r="B2676">
        <v>8</v>
      </c>
    </row>
    <row r="2677" spans="1:3" x14ac:dyDescent="0.45">
      <c r="A2677" t="str">
        <f t="shared" si="41"/>
        <v>9ABSTRACT: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B2677">
        <v>9</v>
      </c>
      <c r="C2677" t="s">
        <v>3036</v>
      </c>
    </row>
    <row r="2678" spans="1:3" x14ac:dyDescent="0.45">
      <c r="A2678" t="str">
        <f t="shared" si="41"/>
        <v>10LANGUAGE OF ORIGINAL DOCUMENT: English</v>
      </c>
      <c r="B2678">
        <v>10</v>
      </c>
      <c r="C2678" t="s">
        <v>10</v>
      </c>
    </row>
    <row r="2679" spans="1:3" x14ac:dyDescent="0.45">
      <c r="A2679" t="str">
        <f t="shared" si="41"/>
        <v>11DOCUMENT TYPE: Article</v>
      </c>
      <c r="B2679">
        <v>11</v>
      </c>
      <c r="C2679" t="s">
        <v>11</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1Maravilla J., Catiwa J., Guariño R., Yap J.F., Pagatpatan C., Jr., Orolfo D.D., de Silos J., Leigh M.C., Babate J., Lopez V.</v>
      </c>
      <c r="B2682">
        <v>1</v>
      </c>
      <c r="C2682" t="s">
        <v>803</v>
      </c>
    </row>
    <row r="2683" spans="1:3" x14ac:dyDescent="0.45">
      <c r="A2683" t="str">
        <f t="shared" si="41"/>
        <v>2AUTHOR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B2683">
        <v>2</v>
      </c>
      <c r="C2683" t="s">
        <v>804</v>
      </c>
    </row>
    <row r="2684" spans="1:3" x14ac:dyDescent="0.45">
      <c r="A2684" t="str">
        <f t="shared" si="41"/>
        <v>357008289000; 57969873900; 57969167100; 57224619087; 38661873700; 57803846200; 57226026098; 16310112300; 57969399500; 53873899500</v>
      </c>
      <c r="B2684">
        <v>3</v>
      </c>
      <c r="C2684" t="s">
        <v>805</v>
      </c>
    </row>
    <row r="2685" spans="1:3" x14ac:dyDescent="0.45">
      <c r="A2685" t="str">
        <f t="shared" si="41"/>
        <v>4Exploring indirect impacts of COVID-19 on local health systems from the perspectives of health workers and higher education stakeholders in the Philippines using a phenomenological approach</v>
      </c>
      <c r="B2685">
        <v>4</v>
      </c>
      <c r="C2685" t="s">
        <v>806</v>
      </c>
    </row>
    <row r="2686" spans="1:3" x14ac:dyDescent="0.45">
      <c r="A2686" t="str">
        <f t="shared" si="41"/>
        <v>5(2023) The Lancet Regional Health - Western Pacific, 30, art. no. 100585, Cited 3 times.</v>
      </c>
      <c r="B2686">
        <v>5</v>
      </c>
      <c r="C2686" t="s">
        <v>807</v>
      </c>
    </row>
    <row r="2687" spans="1:3" x14ac:dyDescent="0.45">
      <c r="A2687" t="str">
        <f t="shared" si="41"/>
        <v>6DOI: 10.1016/j.lanwpc.2022.100585</v>
      </c>
      <c r="B2687">
        <v>6</v>
      </c>
      <c r="C2687" t="s">
        <v>808</v>
      </c>
    </row>
    <row r="2688" spans="1:3" x14ac:dyDescent="0.45">
      <c r="A2688" t="str">
        <f t="shared" si="41"/>
        <v>7https://www.scopus.com/inward/record.uri?eid=2-s2.0-85142136262&amp;doi=10.1016%2fj.lanwpc.2022.100585&amp;partnerID=40&amp;md5=092de252dd168fa519bb3d3644248083</v>
      </c>
      <c r="B2688">
        <v>7</v>
      </c>
      <c r="C2688" t="s">
        <v>809</v>
      </c>
    </row>
    <row r="2689" spans="1:3" x14ac:dyDescent="0.45">
      <c r="A2689" t="str">
        <f t="shared" si="41"/>
        <v>8</v>
      </c>
      <c r="B2689">
        <v>8</v>
      </c>
    </row>
    <row r="2690" spans="1:3" x14ac:dyDescent="0.45">
      <c r="A2690" t="str">
        <f t="shared" si="41"/>
        <v>9ABSTRACT: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B2690">
        <v>9</v>
      </c>
      <c r="C2690" t="s">
        <v>810</v>
      </c>
    </row>
    <row r="2691" spans="1:3" x14ac:dyDescent="0.45">
      <c r="A2691" t="str">
        <f t="shared" si="41"/>
        <v>10LANGUAGE OF ORIGINAL DOCUMENT: English</v>
      </c>
      <c r="B2691">
        <v>10</v>
      </c>
      <c r="C2691" t="s">
        <v>10</v>
      </c>
    </row>
    <row r="2692" spans="1:3" x14ac:dyDescent="0.45">
      <c r="A2692" t="str">
        <f t="shared" si="41"/>
        <v>11DOCUMENT TYPE: Article</v>
      </c>
      <c r="B2692">
        <v>11</v>
      </c>
      <c r="C2692" t="s">
        <v>11</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1Adarkwah M.A., Agyemang E.</v>
      </c>
      <c r="B2695">
        <v>1</v>
      </c>
      <c r="C2695" t="s">
        <v>819</v>
      </c>
    </row>
    <row r="2696" spans="1:3" x14ac:dyDescent="0.45">
      <c r="A2696" t="str">
        <f t="shared" si="42"/>
        <v>2AUTHOR FULL NAMES: Adarkwah, Michael Agyemang (57219025710); Agyemang, Edna (58181344300)</v>
      </c>
      <c r="B2696">
        <v>2</v>
      </c>
      <c r="C2696" t="s">
        <v>820</v>
      </c>
    </row>
    <row r="2697" spans="1:3" x14ac:dyDescent="0.45">
      <c r="A2697" t="str">
        <f t="shared" si="42"/>
        <v>357219025710; 58181344300</v>
      </c>
      <c r="B2697">
        <v>3</v>
      </c>
      <c r="C2697" t="s">
        <v>821</v>
      </c>
    </row>
    <row r="2698" spans="1:3" x14ac:dyDescent="0.45">
      <c r="A2698" t="str">
        <f t="shared" si="42"/>
        <v>4Forgotten frontline workers in higher education: Aiding Ghana in the COVID-19 recovery process</v>
      </c>
      <c r="B2698">
        <v>4</v>
      </c>
      <c r="C2698" t="s">
        <v>822</v>
      </c>
    </row>
    <row r="2699" spans="1:3" x14ac:dyDescent="0.45">
      <c r="A2699" t="str">
        <f t="shared" si="42"/>
        <v>5(2022) Physics and Chemistry of the Earth, 127, art. no. 103202, Cited 3 times.</v>
      </c>
      <c r="B2699">
        <v>5</v>
      </c>
      <c r="C2699" t="s">
        <v>823</v>
      </c>
    </row>
    <row r="2700" spans="1:3" x14ac:dyDescent="0.45">
      <c r="A2700" t="str">
        <f t="shared" si="42"/>
        <v>6DOI: 10.1016/j.pce.2022.103202</v>
      </c>
      <c r="B2700">
        <v>6</v>
      </c>
      <c r="C2700" t="s">
        <v>824</v>
      </c>
    </row>
    <row r="2701" spans="1:3" x14ac:dyDescent="0.45">
      <c r="A2701" t="str">
        <f t="shared" si="42"/>
        <v>7https://www.scopus.com/inward/record.uri?eid=2-s2.0-85136658048&amp;doi=10.1016%2fj.pce.2022.103202&amp;partnerID=40&amp;md5=e4ed29b3a42906fe17c770da0559468f</v>
      </c>
      <c r="B2701">
        <v>7</v>
      </c>
      <c r="C2701" t="s">
        <v>825</v>
      </c>
    </row>
    <row r="2702" spans="1:3" x14ac:dyDescent="0.45">
      <c r="A2702" t="str">
        <f t="shared" si="42"/>
        <v>8</v>
      </c>
      <c r="B2702">
        <v>8</v>
      </c>
    </row>
    <row r="2703" spans="1:3" x14ac:dyDescent="0.45">
      <c r="A2703" t="str">
        <f t="shared" si="42"/>
        <v>9ABSTRACT: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B2703">
        <v>9</v>
      </c>
      <c r="C2703" t="s">
        <v>826</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1Bariu T., Chun X., Boudouaia A.</v>
      </c>
      <c r="B2708">
        <v>1</v>
      </c>
      <c r="C2708" t="s">
        <v>3037</v>
      </c>
    </row>
    <row r="2709" spans="1:3" x14ac:dyDescent="0.45">
      <c r="A2709" t="str">
        <f t="shared" si="42"/>
        <v>2AUTHOR FULL NAMES: Bariu, Timothy (57549635600); Chun, Xiong (57551975700); Boudouaia, Azzeddine (57367301700)</v>
      </c>
      <c r="B2709">
        <v>2</v>
      </c>
      <c r="C2709" t="s">
        <v>3038</v>
      </c>
    </row>
    <row r="2710" spans="1:3" x14ac:dyDescent="0.45">
      <c r="A2710" t="str">
        <f t="shared" si="42"/>
        <v>357549635600; 57551975700; 57367301700</v>
      </c>
      <c r="B2710">
        <v>3</v>
      </c>
      <c r="C2710" t="s">
        <v>3039</v>
      </c>
    </row>
    <row r="2711" spans="1:3" x14ac:dyDescent="0.45">
      <c r="A2711" t="str">
        <f t="shared" si="42"/>
        <v>4Influence of Teachers' Competencies on ICT Implementation in Kenyan Universities</v>
      </c>
      <c r="B2711">
        <v>4</v>
      </c>
      <c r="C2711" t="s">
        <v>3040</v>
      </c>
    </row>
    <row r="2712" spans="1:3" x14ac:dyDescent="0.45">
      <c r="A2712" t="str">
        <f t="shared" si="42"/>
        <v>5(2022) Education Research International, 2022, art. no. 1370052, Cited 4 times.</v>
      </c>
      <c r="B2712">
        <v>5</v>
      </c>
      <c r="C2712" t="s">
        <v>3041</v>
      </c>
    </row>
    <row r="2713" spans="1:3" x14ac:dyDescent="0.45">
      <c r="A2713" t="str">
        <f t="shared" si="42"/>
        <v>6DOI: 10.1155/2022/1370052</v>
      </c>
      <c r="B2713">
        <v>6</v>
      </c>
      <c r="C2713" t="s">
        <v>3042</v>
      </c>
    </row>
    <row r="2714" spans="1:3" x14ac:dyDescent="0.45">
      <c r="A2714" t="str">
        <f t="shared" si="42"/>
        <v>7https://www.scopus.com/inward/record.uri?eid=2-s2.0-85127064860&amp;doi=10.1155%2f2022%2f1370052&amp;partnerID=40&amp;md5=ee163a86df21894a7fb4f97587faa43d</v>
      </c>
      <c r="B2714">
        <v>7</v>
      </c>
      <c r="C2714" t="s">
        <v>3043</v>
      </c>
    </row>
    <row r="2715" spans="1:3" x14ac:dyDescent="0.45">
      <c r="A2715" t="str">
        <f t="shared" si="42"/>
        <v>8</v>
      </c>
      <c r="B2715">
        <v>8</v>
      </c>
    </row>
    <row r="2716" spans="1:3" x14ac:dyDescent="0.45">
      <c r="A2716" t="str">
        <f t="shared" si="42"/>
        <v>9ABSTRACT: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B2716">
        <v>9</v>
      </c>
      <c r="C2716" t="s">
        <v>3044</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1Secundo G., Mele G., Passiante G., Albergo F.</v>
      </c>
      <c r="B2721">
        <v>1</v>
      </c>
      <c r="C2721" t="s">
        <v>3045</v>
      </c>
    </row>
    <row r="2722" spans="1:3" x14ac:dyDescent="0.45">
      <c r="A2722" t="str">
        <f t="shared" si="42"/>
        <v>2AUTHOR FULL NAMES: Secundo, Giustina (8246738300); Mele, Gioconda (37104513600); Passiante, Giuseppina (57203666961); Albergo, Francesco (57201376672)</v>
      </c>
      <c r="B2722">
        <v>2</v>
      </c>
      <c r="C2722" t="s">
        <v>3046</v>
      </c>
    </row>
    <row r="2723" spans="1:3" x14ac:dyDescent="0.45">
      <c r="A2723" t="str">
        <f t="shared" si="42"/>
        <v>38246738300; 37104513600; 57203666961; 57201376672</v>
      </c>
      <c r="B2723">
        <v>3</v>
      </c>
      <c r="C2723" t="s">
        <v>3047</v>
      </c>
    </row>
    <row r="2724" spans="1:3" x14ac:dyDescent="0.45">
      <c r="A2724" t="str">
        <f t="shared" si="42"/>
        <v>4University business idea incubation and stakeholders' engagement: closing the gap between theory and practice</v>
      </c>
      <c r="B2724">
        <v>4</v>
      </c>
      <c r="C2724" t="s">
        <v>3048</v>
      </c>
    </row>
    <row r="2725" spans="1:3" x14ac:dyDescent="0.45">
      <c r="A2725" t="str">
        <f t="shared" si="42"/>
        <v>5(2023) European Journal of Innovation Management, 26 (4), pp. 1005 - 1033, Cited 2 times.</v>
      </c>
      <c r="B2725">
        <v>5</v>
      </c>
      <c r="C2725" t="s">
        <v>3049</v>
      </c>
    </row>
    <row r="2726" spans="1:3" x14ac:dyDescent="0.45">
      <c r="A2726" t="str">
        <f t="shared" si="42"/>
        <v>6DOI: 10.1108/EJIM-08-2021-0435</v>
      </c>
      <c r="B2726">
        <v>6</v>
      </c>
      <c r="C2726" t="s">
        <v>3050</v>
      </c>
    </row>
    <row r="2727" spans="1:3" x14ac:dyDescent="0.45">
      <c r="A2727" t="str">
        <f t="shared" si="42"/>
        <v>7https://www.scopus.com/inward/record.uri?eid=2-s2.0-85121745487&amp;doi=10.1108%2fEJIM-08-2021-0435&amp;partnerID=40&amp;md5=82b72f0fb4a6d3448c93fe570697a33f</v>
      </c>
      <c r="B2727">
        <v>7</v>
      </c>
      <c r="C2727" t="s">
        <v>3051</v>
      </c>
    </row>
    <row r="2728" spans="1:3" x14ac:dyDescent="0.45">
      <c r="A2728" t="str">
        <f t="shared" si="42"/>
        <v>8</v>
      </c>
      <c r="B2728">
        <v>8</v>
      </c>
    </row>
    <row r="2729" spans="1:3" x14ac:dyDescent="0.45">
      <c r="A2729" t="str">
        <f t="shared" si="42"/>
        <v>9ABSTRACT: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B2729">
        <v>9</v>
      </c>
      <c r="C2729" t="s">
        <v>3052</v>
      </c>
    </row>
    <row r="2730" spans="1:3" x14ac:dyDescent="0.45">
      <c r="A2730" t="str">
        <f t="shared" si="42"/>
        <v>10LANGUAGE OF ORIGINAL DOCUMENT: English</v>
      </c>
      <c r="B2730">
        <v>10</v>
      </c>
      <c r="C2730" t="s">
        <v>10</v>
      </c>
    </row>
    <row r="2731" spans="1:3" x14ac:dyDescent="0.45">
      <c r="A2731" t="str">
        <f t="shared" si="42"/>
        <v>11DOCUMENT TYPE: Article</v>
      </c>
      <c r="B2731">
        <v>11</v>
      </c>
      <c r="C2731" t="s">
        <v>11</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1Machin-Mastromatteo J.D.</v>
      </c>
      <c r="B2734">
        <v>1</v>
      </c>
      <c r="C2734" t="s">
        <v>3053</v>
      </c>
    </row>
    <row r="2735" spans="1:3" x14ac:dyDescent="0.45">
      <c r="A2735" t="str">
        <f t="shared" si="42"/>
        <v>2AUTHOR FULL NAMES: Machin-Mastromatteo, Juan D. (57193256637)</v>
      </c>
      <c r="B2735">
        <v>2</v>
      </c>
      <c r="C2735" t="s">
        <v>3054</v>
      </c>
    </row>
    <row r="2736" spans="1:3" x14ac:dyDescent="0.45">
      <c r="A2736" t="str">
        <f t="shared" si="42"/>
        <v>357193256637</v>
      </c>
      <c r="B2736">
        <v>3</v>
      </c>
      <c r="C2736">
        <v>57193256637</v>
      </c>
    </row>
    <row r="2737" spans="1:3" x14ac:dyDescent="0.45">
      <c r="A2737" t="str">
        <f t="shared" si="42"/>
        <v>4Two years of information culture development for supporting higher education: Initiatives, teacher’s perceptions and future actions</v>
      </c>
      <c r="B2737">
        <v>4</v>
      </c>
      <c r="C2737" t="s">
        <v>3055</v>
      </c>
    </row>
    <row r="2738" spans="1:3" x14ac:dyDescent="0.45">
      <c r="A2738" t="str">
        <f t="shared" si="42"/>
        <v>5(2015) Communications in Computer and Information Science, 552, pp. 517 - 526, Cited 5 times.</v>
      </c>
      <c r="B2738">
        <v>5</v>
      </c>
      <c r="C2738" t="s">
        <v>3056</v>
      </c>
    </row>
    <row r="2739" spans="1:3" x14ac:dyDescent="0.45">
      <c r="A2739" t="str">
        <f t="shared" si="42"/>
        <v>6DOI: 10.1007/978-3-319-28197-1_52</v>
      </c>
      <c r="B2739">
        <v>6</v>
      </c>
      <c r="C2739" t="s">
        <v>3057</v>
      </c>
    </row>
    <row r="2740" spans="1:3" x14ac:dyDescent="0.45">
      <c r="A2740" t="str">
        <f t="shared" si="42"/>
        <v>7https://www.scopus.com/inward/record.uri?eid=2-s2.0-84955268523&amp;doi=10.1007%2f978-3-319-28197-1_52&amp;partnerID=40&amp;md5=03516730475d00d0f8ffab5ef07034fb</v>
      </c>
      <c r="B2740">
        <v>7</v>
      </c>
      <c r="C2740" t="s">
        <v>3058</v>
      </c>
    </row>
    <row r="2741" spans="1:3" x14ac:dyDescent="0.45">
      <c r="A2741" t="str">
        <f t="shared" si="42"/>
        <v>8</v>
      </c>
      <c r="B2741">
        <v>8</v>
      </c>
    </row>
    <row r="2742" spans="1:3" x14ac:dyDescent="0.45">
      <c r="A2742" t="str">
        <f t="shared" si="42"/>
        <v>9ABSTRACT: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v>
      </c>
      <c r="B2742">
        <v>9</v>
      </c>
      <c r="C2742" t="s">
        <v>3059</v>
      </c>
    </row>
    <row r="2743" spans="1:3" x14ac:dyDescent="0.45">
      <c r="A2743" t="str">
        <f t="shared" si="42"/>
        <v>10LANGUAGE OF ORIGINAL DOCUMENT: English</v>
      </c>
      <c r="B2743">
        <v>10</v>
      </c>
      <c r="C2743" t="s">
        <v>10</v>
      </c>
    </row>
    <row r="2744" spans="1:3" x14ac:dyDescent="0.45">
      <c r="A2744" t="str">
        <f t="shared" si="42"/>
        <v>11DOCUMENT TYPE: Conference paper</v>
      </c>
      <c r="B2744">
        <v>11</v>
      </c>
      <c r="C2744" t="s">
        <v>207</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1Ooi P.C., Khor J.G.</v>
      </c>
      <c r="B2747">
        <v>1</v>
      </c>
      <c r="C2747" t="s">
        <v>3060</v>
      </c>
    </row>
    <row r="2748" spans="1:3" x14ac:dyDescent="0.45">
      <c r="A2748" t="str">
        <f t="shared" si="42"/>
        <v>2AUTHOR FULL NAMES: Ooi, Pei Cheng (35766926800); Khor, Jeen Ghee (57210618515)</v>
      </c>
      <c r="B2748">
        <v>2</v>
      </c>
      <c r="C2748" t="s">
        <v>3061</v>
      </c>
    </row>
    <row r="2749" spans="1:3" x14ac:dyDescent="0.45">
      <c r="A2749" t="str">
        <f t="shared" si="42"/>
        <v>335766926800; 57210618515</v>
      </c>
      <c r="B2749">
        <v>3</v>
      </c>
      <c r="C2749" t="s">
        <v>3062</v>
      </c>
    </row>
    <row r="2750" spans="1:3" x14ac:dyDescent="0.45">
      <c r="A2750" t="str">
        <f t="shared" si="42"/>
        <v>4Exploring Perspectives on Need for Extra-Curricular Activities in Engineering Education</v>
      </c>
      <c r="B2750">
        <v>4</v>
      </c>
      <c r="C2750" t="s">
        <v>3063</v>
      </c>
    </row>
    <row r="2751" spans="1:3" x14ac:dyDescent="0.45">
      <c r="A2751" t="str">
        <f t="shared" si="42"/>
        <v>5(2018) Proceedings of the 2018 IEEE 10th International Conference on Engineering Education, ICEED 2018, art. no. 8626972, pp. 1 - 5, Cited 4 times.</v>
      </c>
      <c r="B2751">
        <v>5</v>
      </c>
      <c r="C2751" t="s">
        <v>3064</v>
      </c>
    </row>
    <row r="2752" spans="1:3" x14ac:dyDescent="0.45">
      <c r="A2752" t="str">
        <f t="shared" si="42"/>
        <v>6DOI: 10.1109/ICEED.2018.8626972</v>
      </c>
      <c r="B2752">
        <v>6</v>
      </c>
      <c r="C2752" t="s">
        <v>3065</v>
      </c>
    </row>
    <row r="2753" spans="1:3" x14ac:dyDescent="0.45">
      <c r="A2753" t="str">
        <f t="shared" si="42"/>
        <v>7https://www.scopus.com/inward/record.uri?eid=2-s2.0-85062716714&amp;doi=10.1109%2fICEED.2018.8626972&amp;partnerID=40&amp;md5=d378b82f097c30935ee02701716c7868</v>
      </c>
      <c r="B2753">
        <v>7</v>
      </c>
      <c r="C2753" t="s">
        <v>3066</v>
      </c>
    </row>
    <row r="2754" spans="1:3" x14ac:dyDescent="0.45">
      <c r="A2754" t="str">
        <f t="shared" si="42"/>
        <v>8</v>
      </c>
      <c r="B2754">
        <v>8</v>
      </c>
    </row>
    <row r="2755" spans="1:3" x14ac:dyDescent="0.45">
      <c r="A2755" t="str">
        <f t="shared" si="42"/>
        <v>9ABSTRACT: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B2755">
        <v>9</v>
      </c>
      <c r="C2755" t="s">
        <v>3067</v>
      </c>
    </row>
    <row r="2756" spans="1:3" x14ac:dyDescent="0.45">
      <c r="A2756" t="str">
        <f t="shared" si="42"/>
        <v>10LANGUAGE OF ORIGINAL DOCUMENT: English</v>
      </c>
      <c r="B2756">
        <v>10</v>
      </c>
      <c r="C2756" t="s">
        <v>10</v>
      </c>
    </row>
    <row r="2757" spans="1:3" x14ac:dyDescent="0.45">
      <c r="A2757" t="str">
        <f t="shared" ref="A2757:A2820" si="43">B2757&amp;C2757</f>
        <v>11DOCUMENT TYPE: Conference paper</v>
      </c>
      <c r="B2757">
        <v>11</v>
      </c>
      <c r="C2757" t="s">
        <v>207</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1Delaine D.A., Cardoso J.R., Walther J.</v>
      </c>
      <c r="B2760">
        <v>1</v>
      </c>
      <c r="C2760" t="s">
        <v>3068</v>
      </c>
    </row>
    <row r="2761" spans="1:3" x14ac:dyDescent="0.45">
      <c r="A2761" t="str">
        <f t="shared" si="43"/>
        <v>2AUTHOR FULL NAMES: Delaine, David A. (24338124500); Cardoso, Jose Roberto (56701878100); Walther, Joachim (18042884400)</v>
      </c>
      <c r="B2761">
        <v>2</v>
      </c>
      <c r="C2761" t="s">
        <v>3069</v>
      </c>
    </row>
    <row r="2762" spans="1:3" x14ac:dyDescent="0.45">
      <c r="A2762" t="str">
        <f t="shared" si="43"/>
        <v>324338124500; 56701878100; 18042884400</v>
      </c>
      <c r="B2762">
        <v>3</v>
      </c>
      <c r="C2762" t="s">
        <v>3070</v>
      </c>
    </row>
    <row r="2763" spans="1:3" x14ac:dyDescent="0.45">
      <c r="A2763" t="str">
        <f t="shared" si="43"/>
        <v>4An investigation of inter-stakeholder dynamics supportive of STEM, community-based learning</v>
      </c>
      <c r="B2763">
        <v>4</v>
      </c>
      <c r="C2763" t="s">
        <v>3071</v>
      </c>
    </row>
    <row r="2764" spans="1:3" x14ac:dyDescent="0.45">
      <c r="A2764" t="str">
        <f t="shared" si="43"/>
        <v>5(2019) International Journal of Engineering Education, 35 (4), pp. 1094 - 1109, Cited 5 times.</v>
      </c>
      <c r="B2764">
        <v>5</v>
      </c>
      <c r="C2764" t="s">
        <v>3072</v>
      </c>
    </row>
    <row r="2765" spans="1:3" x14ac:dyDescent="0.45">
      <c r="A2765" t="str">
        <f t="shared" si="43"/>
        <v>6</v>
      </c>
      <c r="B2765">
        <v>6</v>
      </c>
    </row>
    <row r="2766" spans="1:3" x14ac:dyDescent="0.45">
      <c r="A2766" t="str">
        <f t="shared" si="43"/>
        <v>7https://www.scopus.com/inward/record.uri?eid=2-s2.0-85073661057&amp;partnerID=40&amp;md5=7b9fdac6affc37c73ea607b6dc752649</v>
      </c>
      <c r="B2766">
        <v>7</v>
      </c>
      <c r="C2766" t="s">
        <v>3073</v>
      </c>
    </row>
    <row r="2767" spans="1:3" x14ac:dyDescent="0.45">
      <c r="A2767" t="str">
        <f t="shared" si="43"/>
        <v>8</v>
      </c>
      <c r="B2767">
        <v>8</v>
      </c>
    </row>
    <row r="2768" spans="1:3" x14ac:dyDescent="0.45">
      <c r="A2768" t="str">
        <f t="shared" si="43"/>
        <v>9ABSTRACT: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B2768">
        <v>9</v>
      </c>
      <c r="C2768" t="s">
        <v>3074</v>
      </c>
    </row>
    <row r="2769" spans="1:3" x14ac:dyDescent="0.45">
      <c r="A2769" t="str">
        <f t="shared" si="43"/>
        <v>10LANGUAGE OF ORIGINAL DOCUMENT: English</v>
      </c>
      <c r="B2769">
        <v>10</v>
      </c>
      <c r="C2769" t="s">
        <v>10</v>
      </c>
    </row>
    <row r="2770" spans="1:3" x14ac:dyDescent="0.45">
      <c r="A2770" t="str">
        <f t="shared" si="43"/>
        <v>11DOCUMENT TYPE: Article</v>
      </c>
      <c r="B2770">
        <v>11</v>
      </c>
      <c r="C2770" t="s">
        <v>11</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1Nae G., Nae V.</v>
      </c>
      <c r="B2773">
        <v>1</v>
      </c>
      <c r="C2773" t="s">
        <v>851</v>
      </c>
    </row>
    <row r="2774" spans="1:3" x14ac:dyDescent="0.45">
      <c r="A2774" t="str">
        <f t="shared" si="43"/>
        <v>2AUTHOR FULL NAMES: Nae, Geanina (57207359255); Nae, Virgil (57207358434)</v>
      </c>
      <c r="B2774">
        <v>2</v>
      </c>
      <c r="C2774" t="s">
        <v>852</v>
      </c>
    </row>
    <row r="2775" spans="1:3" x14ac:dyDescent="0.45">
      <c r="A2775" t="str">
        <f t="shared" si="43"/>
        <v>357207359255; 57207358434</v>
      </c>
      <c r="B2775">
        <v>3</v>
      </c>
      <c r="C2775" t="s">
        <v>853</v>
      </c>
    </row>
    <row r="2776" spans="1:3" x14ac:dyDescent="0.45">
      <c r="A2776" t="str">
        <f t="shared" si="43"/>
        <v>4Building the (Higher)Education Stakeholder: The Realities of Economics in Higher Education</v>
      </c>
      <c r="B2776">
        <v>4</v>
      </c>
      <c r="C2776" t="s">
        <v>854</v>
      </c>
    </row>
    <row r="2777" spans="1:3" x14ac:dyDescent="0.45">
      <c r="A2777" t="str">
        <f t="shared" si="43"/>
        <v>5(2018) Cultural Psychology of Education, 7, pp. 77 - 96, Cited 4 times.</v>
      </c>
      <c r="B2777">
        <v>5</v>
      </c>
      <c r="C2777" t="s">
        <v>855</v>
      </c>
    </row>
    <row r="2778" spans="1:3" x14ac:dyDescent="0.45">
      <c r="A2778" t="str">
        <f t="shared" si="43"/>
        <v>6DOI: 10.1007/978-3-319-96035-7_9</v>
      </c>
      <c r="B2778">
        <v>6</v>
      </c>
      <c r="C2778" t="s">
        <v>856</v>
      </c>
    </row>
    <row r="2779" spans="1:3" x14ac:dyDescent="0.45">
      <c r="A2779" t="str">
        <f t="shared" si="43"/>
        <v>7https://www.scopus.com/inward/record.uri?eid=2-s2.0-85062447548&amp;doi=10.1007%2f978-3-319-96035-7_9&amp;partnerID=40&amp;md5=f65111a800600cfbb4b6beba28269f93</v>
      </c>
      <c r="B2779">
        <v>7</v>
      </c>
      <c r="C2779" t="s">
        <v>857</v>
      </c>
    </row>
    <row r="2780" spans="1:3" x14ac:dyDescent="0.45">
      <c r="A2780" t="str">
        <f t="shared" si="43"/>
        <v>8</v>
      </c>
      <c r="B2780">
        <v>8</v>
      </c>
    </row>
    <row r="2781" spans="1:3" x14ac:dyDescent="0.45">
      <c r="A2781" t="str">
        <f t="shared" si="43"/>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2781">
        <v>9</v>
      </c>
      <c r="C2781" t="s">
        <v>858</v>
      </c>
    </row>
    <row r="2782" spans="1:3" x14ac:dyDescent="0.45">
      <c r="A2782" t="str">
        <f t="shared" si="43"/>
        <v>10LANGUAGE OF ORIGINAL DOCUMENT: English</v>
      </c>
      <c r="B2782">
        <v>10</v>
      </c>
      <c r="C2782" t="s">
        <v>10</v>
      </c>
    </row>
    <row r="2783" spans="1:3" x14ac:dyDescent="0.45">
      <c r="A2783" t="str">
        <f t="shared" si="43"/>
        <v>11DOCUMENT TYPE: Book chapter</v>
      </c>
      <c r="B2783">
        <v>11</v>
      </c>
      <c r="C2783" t="s">
        <v>128</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1Linnes C., Ronzoni G., Agrusa J., Lema J.</v>
      </c>
      <c r="B2786">
        <v>1</v>
      </c>
      <c r="C2786" t="s">
        <v>867</v>
      </c>
    </row>
    <row r="2787" spans="1:3" x14ac:dyDescent="0.45">
      <c r="A2787" t="str">
        <f t="shared" si="43"/>
        <v>2AUTHOR FULL NAMES: Linnes, Cathrine (57195364651); Ronzoni, Giulio (57200576917); Agrusa, Jerome (9250620000); Lema, Joseph (16417481500)</v>
      </c>
      <c r="B2787">
        <v>2</v>
      </c>
      <c r="C2787" t="s">
        <v>868</v>
      </c>
    </row>
    <row r="2788" spans="1:3" x14ac:dyDescent="0.45">
      <c r="A2788" t="str">
        <f t="shared" si="43"/>
        <v>357195364651; 57200576917; 9250620000; 16417481500</v>
      </c>
      <c r="B2788">
        <v>3</v>
      </c>
      <c r="C2788" t="s">
        <v>869</v>
      </c>
    </row>
    <row r="2789" spans="1:3" x14ac:dyDescent="0.45">
      <c r="A2789" t="str">
        <f t="shared" si="43"/>
        <v>4Emergency Remote Education and Its Impact on Higher Education: A Temporary or Permanent Shift in Instruction?</v>
      </c>
      <c r="B2789">
        <v>4</v>
      </c>
      <c r="C2789" t="s">
        <v>870</v>
      </c>
    </row>
    <row r="2790" spans="1:3" x14ac:dyDescent="0.45">
      <c r="A2790" t="str">
        <f t="shared" si="43"/>
        <v>5(2022) Education Sciences, 12 (10), art. no. 721, Cited 4 times.</v>
      </c>
      <c r="B2790">
        <v>5</v>
      </c>
      <c r="C2790" t="s">
        <v>871</v>
      </c>
    </row>
    <row r="2791" spans="1:3" x14ac:dyDescent="0.45">
      <c r="A2791" t="str">
        <f t="shared" si="43"/>
        <v>6DOI: 10.3390/educsci12100721</v>
      </c>
      <c r="B2791">
        <v>6</v>
      </c>
      <c r="C2791" t="s">
        <v>872</v>
      </c>
    </row>
    <row r="2792" spans="1:3" x14ac:dyDescent="0.45">
      <c r="A2792" t="str">
        <f t="shared" si="43"/>
        <v>7https://www.scopus.com/inward/record.uri?eid=2-s2.0-85140584574&amp;doi=10.3390%2feducsci12100721&amp;partnerID=40&amp;md5=f0188d2d40443f6f505b245b494cca30</v>
      </c>
      <c r="B2792">
        <v>7</v>
      </c>
      <c r="C2792" t="s">
        <v>873</v>
      </c>
    </row>
    <row r="2793" spans="1:3" x14ac:dyDescent="0.45">
      <c r="A2793" t="str">
        <f t="shared" si="43"/>
        <v>8</v>
      </c>
      <c r="B2793">
        <v>8</v>
      </c>
    </row>
    <row r="2794" spans="1:3" x14ac:dyDescent="0.45">
      <c r="A2794" t="str">
        <f t="shared" si="43"/>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2794">
        <v>9</v>
      </c>
      <c r="C2794" t="s">
        <v>874</v>
      </c>
    </row>
    <row r="2795" spans="1:3" x14ac:dyDescent="0.45">
      <c r="A2795" t="str">
        <f t="shared" si="43"/>
        <v>10LANGUAGE OF ORIGINAL DOCUMENT: English</v>
      </c>
      <c r="B2795">
        <v>10</v>
      </c>
      <c r="C2795" t="s">
        <v>10</v>
      </c>
    </row>
    <row r="2796" spans="1:3" x14ac:dyDescent="0.45">
      <c r="A2796" t="str">
        <f t="shared" si="43"/>
        <v>11DOCUMENT TYPE: Article</v>
      </c>
      <c r="B2796">
        <v>11</v>
      </c>
      <c r="C2796" t="s">
        <v>11</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1Narenji Thani F., Mazari E., Asadi S., Mashayekhikhi M.</v>
      </c>
      <c r="B2799">
        <v>1</v>
      </c>
      <c r="C2799" t="s">
        <v>875</v>
      </c>
    </row>
    <row r="2800" spans="1:3" x14ac:dyDescent="0.45">
      <c r="A2800" t="str">
        <f t="shared" si="43"/>
        <v>2AUTHOR FULL NAMES: Narenji Thani, Fatemeh (54795766300); Mazari, Ebrahim (57245995200); Asadi, Somaye (57245789900); Mashayekhikhi, Maryam (57245683100)</v>
      </c>
      <c r="B2800">
        <v>2</v>
      </c>
      <c r="C2800" t="s">
        <v>876</v>
      </c>
    </row>
    <row r="2801" spans="1:3" x14ac:dyDescent="0.45">
      <c r="A2801" t="str">
        <f t="shared" si="43"/>
        <v>354795766300; 57245995200; 57245789900; 57245683100</v>
      </c>
      <c r="B2801">
        <v>3</v>
      </c>
      <c r="C2801" t="s">
        <v>877</v>
      </c>
    </row>
    <row r="2802" spans="1:3" x14ac:dyDescent="0.45">
      <c r="A2802" t="str">
        <f t="shared" si="43"/>
        <v>4The impact of self-development on the tendency toward organizational innovation in higher education institutions with the mediating role of human resource agility</v>
      </c>
      <c r="B2802">
        <v>4</v>
      </c>
      <c r="C2802" t="s">
        <v>878</v>
      </c>
    </row>
    <row r="2803" spans="1:3" x14ac:dyDescent="0.45">
      <c r="A2803" t="str">
        <f t="shared" si="43"/>
        <v>5(2022) Journal of Applied Research in Higher Education, 14 (2), pp. 852 - 873, Cited 4 times.</v>
      </c>
      <c r="B2803">
        <v>5</v>
      </c>
      <c r="C2803" t="s">
        <v>879</v>
      </c>
    </row>
    <row r="2804" spans="1:3" x14ac:dyDescent="0.45">
      <c r="A2804" t="str">
        <f t="shared" si="43"/>
        <v>6DOI: 10.1108/JARHE-05-2020-0151</v>
      </c>
      <c r="B2804">
        <v>6</v>
      </c>
      <c r="C2804" t="s">
        <v>880</v>
      </c>
    </row>
    <row r="2805" spans="1:3" x14ac:dyDescent="0.45">
      <c r="A2805" t="str">
        <f t="shared" si="43"/>
        <v>7https://www.scopus.com/inward/record.uri?eid=2-s2.0-85114244344&amp;doi=10.1108%2fJARHE-05-2020-0151&amp;partnerID=40&amp;md5=329f2d400df5306903813f7df74fa074</v>
      </c>
      <c r="B2805">
        <v>7</v>
      </c>
      <c r="C2805" t="s">
        <v>881</v>
      </c>
    </row>
    <row r="2806" spans="1:3" x14ac:dyDescent="0.45">
      <c r="A2806" t="str">
        <f t="shared" si="43"/>
        <v>8</v>
      </c>
      <c r="B2806">
        <v>8</v>
      </c>
    </row>
    <row r="2807" spans="1:3" x14ac:dyDescent="0.45">
      <c r="A2807" t="str">
        <f t="shared" si="4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2807">
        <v>9</v>
      </c>
      <c r="C2807" t="s">
        <v>882</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1Simangunsong E.</v>
      </c>
      <c r="B2812">
        <v>1</v>
      </c>
      <c r="C2812" t="s">
        <v>3075</v>
      </c>
    </row>
    <row r="2813" spans="1:3" x14ac:dyDescent="0.45">
      <c r="A2813" t="str">
        <f t="shared" si="43"/>
        <v>2AUTHOR FULL NAMES: Simangunsong, Eliot (55336543400)</v>
      </c>
      <c r="B2813">
        <v>2</v>
      </c>
      <c r="C2813" t="s">
        <v>3076</v>
      </c>
    </row>
    <row r="2814" spans="1:3" x14ac:dyDescent="0.45">
      <c r="A2814" t="str">
        <f t="shared" si="43"/>
        <v>355336543400</v>
      </c>
      <c r="B2814">
        <v>3</v>
      </c>
      <c r="C2814">
        <v>55336543400</v>
      </c>
    </row>
    <row r="2815" spans="1:3" x14ac:dyDescent="0.45">
      <c r="A2815" t="str">
        <f t="shared" si="43"/>
        <v>4Factors determining the quality management of higher education: A case study at a business school in Indonesia [Faktor-faktor yang menentukan kualitas manajemen di pendidikan tinggi: Kasus di satu sekolah bisnis di Indonesia]</v>
      </c>
      <c r="B2815">
        <v>4</v>
      </c>
      <c r="C2815" t="s">
        <v>3077</v>
      </c>
    </row>
    <row r="2816" spans="1:3" x14ac:dyDescent="0.45">
      <c r="A2816" t="str">
        <f t="shared" si="43"/>
        <v>5(2019) Cakrawala Pendidikan, 38 (2), pp. 215 - 227, Cited 4 times.</v>
      </c>
      <c r="B2816">
        <v>5</v>
      </c>
      <c r="C2816" t="s">
        <v>3078</v>
      </c>
    </row>
    <row r="2817" spans="1:3" x14ac:dyDescent="0.45">
      <c r="A2817" t="str">
        <f t="shared" si="43"/>
        <v>6DOI: 10.21831/cp.v38i2.19685</v>
      </c>
      <c r="B2817">
        <v>6</v>
      </c>
      <c r="C2817" t="s">
        <v>3079</v>
      </c>
    </row>
    <row r="2818" spans="1:3" x14ac:dyDescent="0.45">
      <c r="A2818" t="str">
        <f t="shared" si="43"/>
        <v>7https://www.scopus.com/inward/record.uri?eid=2-s2.0-85071660966&amp;doi=10.21831%2fcp.v38i2.19685&amp;partnerID=40&amp;md5=009a1a8c5e5107ea962fe8368bc5a778</v>
      </c>
      <c r="B2818">
        <v>7</v>
      </c>
      <c r="C2818" t="s">
        <v>3080</v>
      </c>
    </row>
    <row r="2819" spans="1:3" x14ac:dyDescent="0.45">
      <c r="A2819" t="str">
        <f t="shared" si="43"/>
        <v>8</v>
      </c>
      <c r="B2819">
        <v>8</v>
      </c>
    </row>
    <row r="2820" spans="1:3" x14ac:dyDescent="0.45">
      <c r="A2820" t="str">
        <f t="shared" si="43"/>
        <v>9ABSTRACT: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B2820">
        <v>9</v>
      </c>
      <c r="C2820" t="s">
        <v>3081</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1Memmini A.K., Kinnett-Hopkins D.L., Hasson R.E., Rifat S.F., Broglio S.P.</v>
      </c>
      <c r="B2825">
        <v>1</v>
      </c>
      <c r="C2825" t="s">
        <v>3082</v>
      </c>
    </row>
    <row r="2826" spans="1:3" x14ac:dyDescent="0.45">
      <c r="A2826" t="str">
        <f t="shared" si="44"/>
        <v>2AUTHOR FULL NAMES: Memmini, Allyssa K. (57216148786); Kinnett-Hopkins, Dominique L. (56473664600); Hasson, Rebecca E. (15128613100); Rifat, Sami F. (7003545622); Broglio, Steven P. (6603278805)</v>
      </c>
      <c r="B2826">
        <v>2</v>
      </c>
      <c r="C2826" t="s">
        <v>3083</v>
      </c>
    </row>
    <row r="2827" spans="1:3" x14ac:dyDescent="0.45">
      <c r="A2827" t="str">
        <f t="shared" si="44"/>
        <v>357216148786; 56473664600; 15128613100; 7003545622; 6603278805</v>
      </c>
      <c r="B2827">
        <v>3</v>
      </c>
      <c r="C2827" t="s">
        <v>3084</v>
      </c>
    </row>
    <row r="2828" spans="1:3" x14ac:dyDescent="0.45">
      <c r="A2828" t="str">
        <f t="shared" si="44"/>
        <v>4Considerations for Implementing the Post-Concussion Collegiate Return-to-Learn Protocol in the National Collegiate Athletic Association Power 5 Conferences</v>
      </c>
      <c r="B2828">
        <v>4</v>
      </c>
      <c r="C2828" t="s">
        <v>3085</v>
      </c>
    </row>
    <row r="2829" spans="1:3" x14ac:dyDescent="0.45">
      <c r="A2829" t="str">
        <f t="shared" si="44"/>
        <v>5(2023) Journal of Head Trauma Rehabilitation, 38 (4), pp. 336 - 347, Cited 2 times.</v>
      </c>
      <c r="B2829">
        <v>5</v>
      </c>
      <c r="C2829" t="s">
        <v>3086</v>
      </c>
    </row>
    <row r="2830" spans="1:3" x14ac:dyDescent="0.45">
      <c r="A2830" t="str">
        <f t="shared" si="44"/>
        <v>6DOI: 10.1097/HTR.0000000000000862</v>
      </c>
      <c r="B2830">
        <v>6</v>
      </c>
      <c r="C2830" t="s">
        <v>3087</v>
      </c>
    </row>
    <row r="2831" spans="1:3" x14ac:dyDescent="0.45">
      <c r="A2831" t="str">
        <f t="shared" si="44"/>
        <v>7https://www.scopus.com/inward/record.uri?eid=2-s2.0-85163297100&amp;doi=10.1097%2fHTR.0000000000000862&amp;partnerID=40&amp;md5=ef02e04f5d3d035663cbfca0947fb401</v>
      </c>
      <c r="B2831">
        <v>7</v>
      </c>
      <c r="C2831" t="s">
        <v>3088</v>
      </c>
    </row>
    <row r="2832" spans="1:3" x14ac:dyDescent="0.45">
      <c r="A2832" t="str">
        <f t="shared" si="44"/>
        <v>8</v>
      </c>
      <c r="B2832">
        <v>8</v>
      </c>
    </row>
    <row r="2833" spans="1:3" x14ac:dyDescent="0.45">
      <c r="A2833" t="str">
        <f t="shared" si="44"/>
        <v>9ABSTRACT: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v>
      </c>
      <c r="B2833">
        <v>9</v>
      </c>
      <c r="C2833" t="s">
        <v>3089</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1Jha S., Jha M., O'Brien L.</v>
      </c>
      <c r="B2838">
        <v>1</v>
      </c>
      <c r="C2838" t="s">
        <v>899</v>
      </c>
    </row>
    <row r="2839" spans="1:3" x14ac:dyDescent="0.45">
      <c r="A2839" t="str">
        <f t="shared" si="44"/>
        <v>2AUTHOR FULL NAMES: Jha, Sanjay (56740041300); Jha, Meena (16068424100); O'Brien, Liam (7101806584)</v>
      </c>
      <c r="B2839">
        <v>2</v>
      </c>
      <c r="C2839" t="s">
        <v>900</v>
      </c>
    </row>
    <row r="2840" spans="1:3" x14ac:dyDescent="0.45">
      <c r="A2840" t="str">
        <f t="shared" si="44"/>
        <v>356740041300; 16068424100; 7101806584</v>
      </c>
      <c r="B2840">
        <v>3</v>
      </c>
      <c r="C2840" t="s">
        <v>901</v>
      </c>
    </row>
    <row r="2841" spans="1:3" x14ac:dyDescent="0.45">
      <c r="A2841" t="str">
        <f t="shared" si="44"/>
        <v>4A Step towards Big Data Architecture for Higher Education Analytics</v>
      </c>
      <c r="B2841">
        <v>4</v>
      </c>
      <c r="C2841" t="s">
        <v>902</v>
      </c>
    </row>
    <row r="2842" spans="1:3" x14ac:dyDescent="0.45">
      <c r="A2842" t="str">
        <f t="shared" si="44"/>
        <v>5(2018) Proceedings - 2018 5th Asia-Pacific World Congress on Computer Science and Engineering, APWC on CSE 2018, art. no. 8853675, pp. 178 - 183, Cited 4 times.</v>
      </c>
      <c r="B2842">
        <v>5</v>
      </c>
      <c r="C2842" t="s">
        <v>903</v>
      </c>
    </row>
    <row r="2843" spans="1:3" x14ac:dyDescent="0.45">
      <c r="A2843" t="str">
        <f t="shared" si="44"/>
        <v>6DOI: 10.1109/APWConCSE.2018.00036</v>
      </c>
      <c r="B2843">
        <v>6</v>
      </c>
      <c r="C2843" t="s">
        <v>904</v>
      </c>
    </row>
    <row r="2844" spans="1:3" x14ac:dyDescent="0.45">
      <c r="A2844" t="str">
        <f t="shared" si="44"/>
        <v>7https://www.scopus.com/inward/record.uri?eid=2-s2.0-85074289133&amp;doi=10.1109%2fAPWConCSE.2018.00036&amp;partnerID=40&amp;md5=dce8ebf16eab7a16d15b21dd04845422</v>
      </c>
      <c r="B2844">
        <v>7</v>
      </c>
      <c r="C2844" t="s">
        <v>905</v>
      </c>
    </row>
    <row r="2845" spans="1:3" x14ac:dyDescent="0.45">
      <c r="A2845" t="str">
        <f t="shared" si="44"/>
        <v>8</v>
      </c>
      <c r="B2845">
        <v>8</v>
      </c>
    </row>
    <row r="2846" spans="1:3" x14ac:dyDescent="0.45">
      <c r="A2846" t="str">
        <f t="shared" si="44"/>
        <v>9ABSTRACT: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B2846">
        <v>9</v>
      </c>
      <c r="C2846" t="s">
        <v>906</v>
      </c>
    </row>
    <row r="2847" spans="1:3" x14ac:dyDescent="0.45">
      <c r="A2847" t="str">
        <f t="shared" si="44"/>
        <v>10LANGUAGE OF ORIGINAL DOCUMENT: English</v>
      </c>
      <c r="B2847">
        <v>10</v>
      </c>
      <c r="C2847" t="s">
        <v>10</v>
      </c>
    </row>
    <row r="2848" spans="1:3" x14ac:dyDescent="0.45">
      <c r="A2848" t="str">
        <f t="shared" si="44"/>
        <v>11DOCUMENT TYPE: Conference paper</v>
      </c>
      <c r="B2848">
        <v>11</v>
      </c>
      <c r="C2848" t="s">
        <v>207</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1Han S.</v>
      </c>
      <c r="B2851">
        <v>1</v>
      </c>
      <c r="C2851" t="s">
        <v>923</v>
      </c>
    </row>
    <row r="2852" spans="1:3" x14ac:dyDescent="0.45">
      <c r="A2852" t="str">
        <f t="shared" si="44"/>
        <v>2AUTHOR FULL NAMES: Han, Shuangmiao (57208248685)</v>
      </c>
      <c r="B2852">
        <v>2</v>
      </c>
      <c r="C2852" t="s">
        <v>924</v>
      </c>
    </row>
    <row r="2853" spans="1:3" x14ac:dyDescent="0.45">
      <c r="A2853" t="str">
        <f t="shared" si="44"/>
        <v>357208248685</v>
      </c>
      <c r="B2853">
        <v>3</v>
      </c>
      <c r="C2853">
        <v>57208248685</v>
      </c>
    </row>
    <row r="2854" spans="1:3" x14ac:dyDescent="0.45">
      <c r="A2854" t="str">
        <f t="shared" si="44"/>
        <v>4Experimental governance in China’s higher education: stakeholder’s interpretations, interactions and strategic actions</v>
      </c>
      <c r="B2854">
        <v>4</v>
      </c>
      <c r="C2854" t="s">
        <v>925</v>
      </c>
    </row>
    <row r="2855" spans="1:3" x14ac:dyDescent="0.45">
      <c r="A2855" t="str">
        <f t="shared" si="44"/>
        <v>5(2022) Studies in Higher Education, 47 (1), pp. 13 - 25, Cited 5 times.</v>
      </c>
      <c r="B2855">
        <v>5</v>
      </c>
      <c r="C2855" t="s">
        <v>926</v>
      </c>
    </row>
    <row r="2856" spans="1:3" x14ac:dyDescent="0.45">
      <c r="A2856" t="str">
        <f t="shared" si="44"/>
        <v>6DOI: 10.1080/03075079.2020.1725876</v>
      </c>
      <c r="B2856">
        <v>6</v>
      </c>
      <c r="C2856" t="s">
        <v>927</v>
      </c>
    </row>
    <row r="2857" spans="1:3" x14ac:dyDescent="0.45">
      <c r="A2857" t="str">
        <f t="shared" si="44"/>
        <v>7https://www.scopus.com/inward/record.uri?eid=2-s2.0-85079400033&amp;doi=10.1080%2f03075079.2020.1725876&amp;partnerID=40&amp;md5=f9804b74547b1fed54e3ebe0c3a63d78</v>
      </c>
      <c r="B2857">
        <v>7</v>
      </c>
      <c r="C2857" t="s">
        <v>928</v>
      </c>
    </row>
    <row r="2858" spans="1:3" x14ac:dyDescent="0.45">
      <c r="A2858" t="str">
        <f t="shared" si="44"/>
        <v>8</v>
      </c>
      <c r="B2858">
        <v>8</v>
      </c>
    </row>
    <row r="2859" spans="1:3" x14ac:dyDescent="0.45">
      <c r="A2859" t="str">
        <f t="shared" si="44"/>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2859">
        <v>9</v>
      </c>
      <c r="C2859" t="s">
        <v>929</v>
      </c>
    </row>
    <row r="2860" spans="1:3" x14ac:dyDescent="0.45">
      <c r="A2860" t="str">
        <f t="shared" si="44"/>
        <v>10LANGUAGE OF ORIGINAL DOCUMENT: English</v>
      </c>
      <c r="B2860">
        <v>10</v>
      </c>
      <c r="C2860" t="s">
        <v>10</v>
      </c>
    </row>
    <row r="2861" spans="1:3" x14ac:dyDescent="0.45">
      <c r="A2861" t="str">
        <f t="shared" si="44"/>
        <v>11DOCUMENT TYPE: Article</v>
      </c>
      <c r="B2861">
        <v>11</v>
      </c>
      <c r="C2861" t="s">
        <v>11</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1Edelman A., Taylor J., Ovseiko P.V., Topp S.M.</v>
      </c>
      <c r="B2864">
        <v>1</v>
      </c>
      <c r="C2864" t="s">
        <v>3090</v>
      </c>
    </row>
    <row r="2865" spans="1:3" x14ac:dyDescent="0.45">
      <c r="A2865" t="str">
        <f t="shared" si="44"/>
        <v>2AUTHOR FULL NAMES: Edelman, Alexandra (57194415458); Taylor, Judy (7405405204); Ovseiko, Pavel V. (36240957200); Topp, Stephanie M. (57226202226)</v>
      </c>
      <c r="B2865">
        <v>2</v>
      </c>
      <c r="C2865" t="s">
        <v>3091</v>
      </c>
    </row>
    <row r="2866" spans="1:3" x14ac:dyDescent="0.45">
      <c r="A2866" t="str">
        <f t="shared" si="44"/>
        <v>357194415458; 7405405204; 36240957200; 57226202226</v>
      </c>
      <c r="B2866">
        <v>3</v>
      </c>
      <c r="C2866" t="s">
        <v>3092</v>
      </c>
    </row>
    <row r="2867" spans="1:3" x14ac:dyDescent="0.45">
      <c r="A2867" t="str">
        <f t="shared" si="44"/>
        <v>4“‘Academic’ is a dirty word”: Intended impact pathways of an emerging academic health centre in tropical regional Australia</v>
      </c>
      <c r="B2867">
        <v>4</v>
      </c>
      <c r="C2867" t="s">
        <v>3093</v>
      </c>
    </row>
    <row r="2868" spans="1:3" x14ac:dyDescent="0.45">
      <c r="A2868" t="str">
        <f t="shared" si="44"/>
        <v>5(2019) International Journal of Health Planning and Management, 34 (1), pp. e661 - e678, Cited 4 times.</v>
      </c>
      <c r="B2868">
        <v>5</v>
      </c>
      <c r="C2868" t="s">
        <v>3094</v>
      </c>
    </row>
    <row r="2869" spans="1:3" x14ac:dyDescent="0.45">
      <c r="A2869" t="str">
        <f t="shared" si="44"/>
        <v>6DOI: 10.1002/hpm.2681</v>
      </c>
      <c r="B2869">
        <v>6</v>
      </c>
      <c r="C2869" t="s">
        <v>3095</v>
      </c>
    </row>
    <row r="2870" spans="1:3" x14ac:dyDescent="0.45">
      <c r="A2870" t="str">
        <f t="shared" si="44"/>
        <v>7https://www.scopus.com/inward/record.uri?eid=2-s2.0-85054915013&amp;doi=10.1002%2fhpm.2681&amp;partnerID=40&amp;md5=f6346abd79d59f062d7124221fd3fa54</v>
      </c>
      <c r="B2870">
        <v>7</v>
      </c>
      <c r="C2870" t="s">
        <v>3096</v>
      </c>
    </row>
    <row r="2871" spans="1:3" x14ac:dyDescent="0.45">
      <c r="A2871" t="str">
        <f t="shared" si="44"/>
        <v>8</v>
      </c>
      <c r="B2871">
        <v>8</v>
      </c>
    </row>
    <row r="2872" spans="1:3" x14ac:dyDescent="0.45">
      <c r="A2872" t="str">
        <f t="shared" si="44"/>
        <v>9ABSTRACT: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v>
      </c>
      <c r="B2872">
        <v>9</v>
      </c>
      <c r="C2872" t="s">
        <v>3097</v>
      </c>
    </row>
    <row r="2873" spans="1:3" x14ac:dyDescent="0.45">
      <c r="A2873" t="str">
        <f t="shared" si="44"/>
        <v>10LANGUAGE OF ORIGINAL DOCUMENT: English</v>
      </c>
      <c r="B2873">
        <v>10</v>
      </c>
      <c r="C2873" t="s">
        <v>10</v>
      </c>
    </row>
    <row r="2874" spans="1:3" x14ac:dyDescent="0.45">
      <c r="A2874" t="str">
        <f t="shared" si="44"/>
        <v>11DOCUMENT TYPE: Article</v>
      </c>
      <c r="B2874">
        <v>11</v>
      </c>
      <c r="C2874" t="s">
        <v>11</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1Thomas D., Moore R., Rundle O., Emery S., Greaves R., te Riele K., Kowaluk A.</v>
      </c>
      <c r="B2877">
        <v>1</v>
      </c>
      <c r="C2877" t="s">
        <v>942</v>
      </c>
    </row>
    <row r="2878" spans="1:3" x14ac:dyDescent="0.45">
      <c r="A2878" t="str">
        <f t="shared" si="44"/>
        <v>2AUTHOR FULL NAMES: Thomas, Damon (56183012500); Moore, Robbie (57202600894); Rundle, Olivia (55917070100); Emery, Sherridan (55869276700); Greaves, Robyn (57191260023); te Riele, Kitty (6503880953); Kowaluk, Andy (57204465647)</v>
      </c>
      <c r="B2878">
        <v>2</v>
      </c>
      <c r="C2878" t="s">
        <v>943</v>
      </c>
    </row>
    <row r="2879" spans="1:3" x14ac:dyDescent="0.45">
      <c r="A2879" t="str">
        <f t="shared" si="44"/>
        <v>356183012500; 57202600894; 55917070100; 55869276700; 57191260023; 6503880953; 57204465647</v>
      </c>
      <c r="B2879">
        <v>3</v>
      </c>
      <c r="C2879" t="s">
        <v>944</v>
      </c>
    </row>
    <row r="2880" spans="1:3" x14ac:dyDescent="0.45">
      <c r="A2880" t="str">
        <f t="shared" si="44"/>
        <v>4Elaborating a framework for communicating assessment aims in higher education</v>
      </c>
      <c r="B2880">
        <v>4</v>
      </c>
      <c r="C2880" t="s">
        <v>945</v>
      </c>
    </row>
    <row r="2881" spans="1:3" x14ac:dyDescent="0.45">
      <c r="A2881" t="str">
        <f t="shared" si="44"/>
        <v>5(2019) Assessment and Evaluation in Higher Education, 44 (4), pp. 546 - 564, Cited 5 times.</v>
      </c>
      <c r="B2881">
        <v>5</v>
      </c>
      <c r="C2881" t="s">
        <v>946</v>
      </c>
    </row>
    <row r="2882" spans="1:3" x14ac:dyDescent="0.45">
      <c r="A2882" t="str">
        <f t="shared" si="44"/>
        <v>6DOI: 10.1080/02602938.2018.1522615</v>
      </c>
      <c r="B2882">
        <v>6</v>
      </c>
      <c r="C2882" t="s">
        <v>947</v>
      </c>
    </row>
    <row r="2883" spans="1:3" x14ac:dyDescent="0.45">
      <c r="A2883" t="str">
        <f t="shared" si="44"/>
        <v>7https://www.scopus.com/inward/record.uri?eid=2-s2.0-85055679296&amp;doi=10.1080%2f02602938.2018.1522615&amp;partnerID=40&amp;md5=d967414ff628b6bc3b5677c748379a13</v>
      </c>
      <c r="B2883">
        <v>7</v>
      </c>
      <c r="C2883" t="s">
        <v>948</v>
      </c>
    </row>
    <row r="2884" spans="1:3" x14ac:dyDescent="0.45">
      <c r="A2884" t="str">
        <f t="shared" si="44"/>
        <v>8</v>
      </c>
      <c r="B2884">
        <v>8</v>
      </c>
    </row>
    <row r="2885" spans="1:3" x14ac:dyDescent="0.45">
      <c r="A2885" t="str">
        <f t="shared" ref="A2885:A2948" si="45">B2885&amp;C2885</f>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2885">
        <v>9</v>
      </c>
      <c r="C2885" t="s">
        <v>949</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1Saurbier A.</v>
      </c>
      <c r="B2890">
        <v>1</v>
      </c>
      <c r="C2890" t="s">
        <v>950</v>
      </c>
    </row>
    <row r="2891" spans="1:3" x14ac:dyDescent="0.45">
      <c r="A2891" t="str">
        <f t="shared" si="45"/>
        <v>2AUTHOR FULL NAMES: Saurbier, Ann (54397614600)</v>
      </c>
      <c r="B2891">
        <v>2</v>
      </c>
      <c r="C2891" t="s">
        <v>951</v>
      </c>
    </row>
    <row r="2892" spans="1:3" x14ac:dyDescent="0.45">
      <c r="A2892" t="str">
        <f t="shared" si="45"/>
        <v>354397614600</v>
      </c>
      <c r="B2892">
        <v>3</v>
      </c>
      <c r="C2892">
        <v>54397614600</v>
      </c>
    </row>
    <row r="2893" spans="1:3" x14ac:dyDescent="0.45">
      <c r="A2893" t="str">
        <f t="shared" si="45"/>
        <v>4Modelling the stakeholder environment and decision process in the u.S. higher education system</v>
      </c>
      <c r="B2893">
        <v>4</v>
      </c>
      <c r="C2893" t="s">
        <v>952</v>
      </c>
    </row>
    <row r="2894" spans="1:3" x14ac:dyDescent="0.45">
      <c r="A2894" t="str">
        <f t="shared" si="45"/>
        <v>5(2021) Business, Management and Economics Engineering, 19 (1), pp. 131 - 149, Cited 4 times.</v>
      </c>
      <c r="B2894">
        <v>5</v>
      </c>
      <c r="C2894" t="s">
        <v>953</v>
      </c>
    </row>
    <row r="2895" spans="1:3" x14ac:dyDescent="0.45">
      <c r="A2895" t="str">
        <f t="shared" si="45"/>
        <v>6DOI: 10.3846/bmee.2021.12629</v>
      </c>
      <c r="B2895">
        <v>6</v>
      </c>
      <c r="C2895" t="s">
        <v>954</v>
      </c>
    </row>
    <row r="2896" spans="1:3" x14ac:dyDescent="0.45">
      <c r="A2896" t="str">
        <f t="shared" si="45"/>
        <v>7https://www.scopus.com/inward/record.uri?eid=2-s2.0-85111442359&amp;doi=10.3846%2fbmee.2021.12629&amp;partnerID=40&amp;md5=4fb113c4e459f52ed97ac7124a870af3</v>
      </c>
      <c r="B2896">
        <v>7</v>
      </c>
      <c r="C2896" t="s">
        <v>955</v>
      </c>
    </row>
    <row r="2897" spans="1:3" x14ac:dyDescent="0.45">
      <c r="A2897" t="str">
        <f t="shared" si="45"/>
        <v>8</v>
      </c>
      <c r="B2897">
        <v>8</v>
      </c>
    </row>
    <row r="2898" spans="1:3" x14ac:dyDescent="0.45">
      <c r="A2898" t="str">
        <f t="shared" si="45"/>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2898">
        <v>9</v>
      </c>
      <c r="C2898" t="s">
        <v>956</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1Menaker B.E., Barry A.E., Howell S.M.</v>
      </c>
      <c r="B2903">
        <v>1</v>
      </c>
      <c r="C2903" t="s">
        <v>3098</v>
      </c>
    </row>
    <row r="2904" spans="1:3" x14ac:dyDescent="0.45">
      <c r="A2904" t="str">
        <f t="shared" si="45"/>
        <v>2AUTHOR FULL NAMES: Menaker, Brian E. (56091762800); Barry, Adam E. (12763103100); Howell, Steven M. (56402552800)</v>
      </c>
      <c r="B2904">
        <v>2</v>
      </c>
      <c r="C2904" t="s">
        <v>3099</v>
      </c>
    </row>
    <row r="2905" spans="1:3" x14ac:dyDescent="0.45">
      <c r="A2905" t="str">
        <f t="shared" si="45"/>
        <v>356091762800; 12763103100; 56402552800</v>
      </c>
      <c r="B2905">
        <v>3</v>
      </c>
      <c r="C2905" t="s">
        <v>3100</v>
      </c>
    </row>
    <row r="2906" spans="1:3" x14ac:dyDescent="0.45">
      <c r="A2906" t="str">
        <f t="shared" si="45"/>
        <v>4Identifying the Influence of Opponent Ranking and Game Characteristics on Alcohol-Related Stadium Ejections</v>
      </c>
      <c r="B2906">
        <v>4</v>
      </c>
      <c r="C2906" t="s">
        <v>3101</v>
      </c>
    </row>
    <row r="2907" spans="1:3" x14ac:dyDescent="0.45">
      <c r="A2907" t="str">
        <f t="shared" si="45"/>
        <v>5(2018) Journal of Primary Prevention, 39 (2), pp. 117 - 128, Cited 6 times.</v>
      </c>
      <c r="B2907">
        <v>5</v>
      </c>
      <c r="C2907" t="s">
        <v>3102</v>
      </c>
    </row>
    <row r="2908" spans="1:3" x14ac:dyDescent="0.45">
      <c r="A2908" t="str">
        <f t="shared" si="45"/>
        <v>6DOI: 10.1007/s10935-018-0504-0</v>
      </c>
      <c r="B2908">
        <v>6</v>
      </c>
      <c r="C2908" t="s">
        <v>3103</v>
      </c>
    </row>
    <row r="2909" spans="1:3" x14ac:dyDescent="0.45">
      <c r="A2909" t="str">
        <f t="shared" si="45"/>
        <v>7https://www.scopus.com/inward/record.uri?eid=2-s2.0-85041502273&amp;doi=10.1007%2fs10935-018-0504-0&amp;partnerID=40&amp;md5=8a7aa8e0e03eefcaa81e5b9e8d703d5c</v>
      </c>
      <c r="B2909">
        <v>7</v>
      </c>
      <c r="C2909" t="s">
        <v>3104</v>
      </c>
    </row>
    <row r="2910" spans="1:3" x14ac:dyDescent="0.45">
      <c r="A2910" t="str">
        <f t="shared" si="45"/>
        <v>8</v>
      </c>
      <c r="B2910">
        <v>8</v>
      </c>
    </row>
    <row r="2911" spans="1:3" x14ac:dyDescent="0.45">
      <c r="A2911" t="str">
        <f t="shared" si="45"/>
        <v>9ABSTRACT: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v>
      </c>
      <c r="B2911">
        <v>9</v>
      </c>
      <c r="C2911" t="s">
        <v>3105</v>
      </c>
    </row>
    <row r="2912" spans="1:3" x14ac:dyDescent="0.45">
      <c r="A2912" t="str">
        <f t="shared" si="45"/>
        <v>10LANGUAGE OF ORIGINAL DOCUMENT: English</v>
      </c>
      <c r="B2912">
        <v>10</v>
      </c>
      <c r="C2912" t="s">
        <v>10</v>
      </c>
    </row>
    <row r="2913" spans="1:3" x14ac:dyDescent="0.45">
      <c r="A2913" t="str">
        <f t="shared" si="45"/>
        <v>11DOCUMENT TYPE: Article</v>
      </c>
      <c r="B2913">
        <v>11</v>
      </c>
      <c r="C2913" t="s">
        <v>11</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1Oleksiyenko A., Shchepetylnykova I., Furiv U.</v>
      </c>
      <c r="B2916">
        <v>1</v>
      </c>
      <c r="C2916" t="s">
        <v>3106</v>
      </c>
    </row>
    <row r="2917" spans="1:3" x14ac:dyDescent="0.45">
      <c r="A2917" t="str">
        <f t="shared" si="45"/>
        <v>2AUTHOR FULL NAMES: Oleksiyenko, Anatoly (26659171300); Shchepetylnykova, Ielyzaveta (57344540800); Furiv, Uliana (58369494100)</v>
      </c>
      <c r="B2917">
        <v>2</v>
      </c>
      <c r="C2917" t="s">
        <v>3107</v>
      </c>
    </row>
    <row r="2918" spans="1:3" x14ac:dyDescent="0.45">
      <c r="A2918" t="str">
        <f t="shared" si="45"/>
        <v>326659171300; 57344540800; 58369494100</v>
      </c>
      <c r="B2918">
        <v>3</v>
      </c>
      <c r="C2918" t="s">
        <v>3108</v>
      </c>
    </row>
    <row r="2919" spans="1:3" x14ac:dyDescent="0.45">
      <c r="A2919" t="str">
        <f t="shared" si="45"/>
        <v>4Internationalization of higher education in tumultuous times: transformative powers and problems in embattled Ukraine</v>
      </c>
      <c r="B2919">
        <v>4</v>
      </c>
      <c r="C2919" t="s">
        <v>3109</v>
      </c>
    </row>
    <row r="2920" spans="1:3" x14ac:dyDescent="0.45">
      <c r="A2920" t="str">
        <f t="shared" si="45"/>
        <v>5(2023) Higher Education Research and Development, 42 (5), pp. 1103 - 1118, Cited 4 times.</v>
      </c>
      <c r="B2920">
        <v>5</v>
      </c>
      <c r="C2920" t="s">
        <v>3110</v>
      </c>
    </row>
    <row r="2921" spans="1:3" x14ac:dyDescent="0.45">
      <c r="A2921" t="str">
        <f t="shared" si="45"/>
        <v>6DOI: 10.1080/07294360.2023.2193727</v>
      </c>
      <c r="B2921">
        <v>6</v>
      </c>
      <c r="C2921" t="s">
        <v>3111</v>
      </c>
    </row>
    <row r="2922" spans="1:3" x14ac:dyDescent="0.45">
      <c r="A2922" t="str">
        <f t="shared" si="45"/>
        <v>7https://www.scopus.com/inward/record.uri?eid=2-s2.0-85163163591&amp;doi=10.1080%2f07294360.2023.2193727&amp;partnerID=40&amp;md5=ff10eb98a3995f3b8ff30b1636aa9844</v>
      </c>
      <c r="B2922">
        <v>7</v>
      </c>
      <c r="C2922" t="s">
        <v>3112</v>
      </c>
    </row>
    <row r="2923" spans="1:3" x14ac:dyDescent="0.45">
      <c r="A2923" t="str">
        <f t="shared" si="45"/>
        <v>8</v>
      </c>
      <c r="B2923">
        <v>8</v>
      </c>
    </row>
    <row r="2924" spans="1:3" x14ac:dyDescent="0.45">
      <c r="A2924" t="str">
        <f t="shared" si="45"/>
        <v>9ABSTRACT: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B2924">
        <v>9</v>
      </c>
      <c r="C2924" t="s">
        <v>3113</v>
      </c>
    </row>
    <row r="2925" spans="1:3" x14ac:dyDescent="0.45">
      <c r="A2925" t="str">
        <f t="shared" si="45"/>
        <v>10LANGUAGE OF ORIGINAL DOCUMENT: English</v>
      </c>
      <c r="B2925">
        <v>10</v>
      </c>
      <c r="C2925" t="s">
        <v>10</v>
      </c>
    </row>
    <row r="2926" spans="1:3" x14ac:dyDescent="0.45">
      <c r="A2926" t="str">
        <f t="shared" si="45"/>
        <v>11DOCUMENT TYPE: Article</v>
      </c>
      <c r="B2926">
        <v>11</v>
      </c>
      <c r="C2926" t="s">
        <v>11</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1Zhuang T., Zhou H.</v>
      </c>
      <c r="B2929">
        <v>1</v>
      </c>
      <c r="C2929" t="s">
        <v>957</v>
      </c>
    </row>
    <row r="2930" spans="1:3" x14ac:dyDescent="0.45">
      <c r="A2930" t="str">
        <f t="shared" si="45"/>
        <v>2AUTHOR FULL NAMES: Zhuang, Tengteng (57205760669); Zhou, Haitao (57268037500)</v>
      </c>
      <c r="B2930">
        <v>2</v>
      </c>
      <c r="C2930" t="s">
        <v>958</v>
      </c>
    </row>
    <row r="2931" spans="1:3" x14ac:dyDescent="0.45">
      <c r="A2931" t="str">
        <f t="shared" si="45"/>
        <v>357205760669; 57268037500</v>
      </c>
      <c r="B2931">
        <v>3</v>
      </c>
      <c r="C2931" t="s">
        <v>959</v>
      </c>
    </row>
    <row r="2932" spans="1:3" x14ac:dyDescent="0.45">
      <c r="A2932" t="str">
        <f t="shared" si="45"/>
        <v>4Developing a synergistic approach to engineering education: China’s national policies on university–industry educational collaboration</v>
      </c>
      <c r="B2932">
        <v>4</v>
      </c>
      <c r="C2932" t="s">
        <v>960</v>
      </c>
    </row>
    <row r="2933" spans="1:3" x14ac:dyDescent="0.45">
      <c r="A2933" t="str">
        <f t="shared" si="45"/>
        <v>5(2023) Asia Pacific Education Review, 24 (1), pp. 145 - 165, Cited 5 times.</v>
      </c>
      <c r="B2933">
        <v>5</v>
      </c>
      <c r="C2933" t="s">
        <v>961</v>
      </c>
    </row>
    <row r="2934" spans="1:3" x14ac:dyDescent="0.45">
      <c r="A2934" t="str">
        <f t="shared" si="45"/>
        <v>6DOI: 10.1007/s12564-022-09743-y</v>
      </c>
      <c r="B2934">
        <v>6</v>
      </c>
      <c r="C2934" t="s">
        <v>962</v>
      </c>
    </row>
    <row r="2935" spans="1:3" x14ac:dyDescent="0.45">
      <c r="A2935" t="str">
        <f t="shared" si="45"/>
        <v>7https://www.scopus.com/inward/record.uri?eid=2-s2.0-85124718035&amp;doi=10.1007%2fs12564-022-09743-y&amp;partnerID=40&amp;md5=ba367677170614f2fa495bbb66937106</v>
      </c>
      <c r="B2935">
        <v>7</v>
      </c>
      <c r="C2935" t="s">
        <v>963</v>
      </c>
    </row>
    <row r="2936" spans="1:3" x14ac:dyDescent="0.45">
      <c r="A2936" t="str">
        <f t="shared" si="45"/>
        <v>8</v>
      </c>
      <c r="B2936">
        <v>8</v>
      </c>
    </row>
    <row r="2937" spans="1:3" x14ac:dyDescent="0.45">
      <c r="A2937" t="str">
        <f t="shared" si="45"/>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2937">
        <v>9</v>
      </c>
      <c r="C2937" t="s">
        <v>964</v>
      </c>
    </row>
    <row r="2938" spans="1:3" x14ac:dyDescent="0.45">
      <c r="A2938" t="str">
        <f t="shared" si="45"/>
        <v>10LANGUAGE OF ORIGINAL DOCUMENT: English</v>
      </c>
      <c r="B2938">
        <v>10</v>
      </c>
      <c r="C2938" t="s">
        <v>10</v>
      </c>
    </row>
    <row r="2939" spans="1:3" x14ac:dyDescent="0.45">
      <c r="A2939" t="str">
        <f t="shared" si="45"/>
        <v>11DOCUMENT TYPE: Article</v>
      </c>
      <c r="B2939">
        <v>11</v>
      </c>
      <c r="C2939" t="s">
        <v>11</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1Shenderova S.</v>
      </c>
      <c r="B2942">
        <v>1</v>
      </c>
      <c r="C2942" t="s">
        <v>3114</v>
      </c>
    </row>
    <row r="2943" spans="1:3" x14ac:dyDescent="0.45">
      <c r="A2943" t="str">
        <f t="shared" si="45"/>
        <v>2AUTHOR FULL NAMES: Shenderova, Svetlana (57204286919)</v>
      </c>
      <c r="B2943">
        <v>2</v>
      </c>
      <c r="C2943" t="s">
        <v>3115</v>
      </c>
    </row>
    <row r="2944" spans="1:3" x14ac:dyDescent="0.45">
      <c r="A2944" t="str">
        <f t="shared" si="45"/>
        <v>357204286919</v>
      </c>
      <c r="B2944">
        <v>3</v>
      </c>
      <c r="C2944">
        <v>57204286919</v>
      </c>
    </row>
    <row r="2945" spans="1:3" x14ac:dyDescent="0.45">
      <c r="A2945" t="str">
        <f t="shared" si="45"/>
        <v>4Permanent uncertainty as normality? Finnish-Russian double degrees in the post-Crimea world</v>
      </c>
      <c r="B2945">
        <v>4</v>
      </c>
      <c r="C2945" t="s">
        <v>3116</v>
      </c>
    </row>
    <row r="2946" spans="1:3" x14ac:dyDescent="0.45">
      <c r="A2946" t="str">
        <f t="shared" si="45"/>
        <v>5(2018) Journal of Higher Education Policy and Management, 40 (6), pp. 611 - 628, Cited 5 times.</v>
      </c>
      <c r="B2946">
        <v>5</v>
      </c>
      <c r="C2946" t="s">
        <v>3117</v>
      </c>
    </row>
    <row r="2947" spans="1:3" x14ac:dyDescent="0.45">
      <c r="A2947" t="str">
        <f t="shared" si="45"/>
        <v>6DOI: 10.1080/1360080X.2018.1529134</v>
      </c>
      <c r="B2947">
        <v>6</v>
      </c>
      <c r="C2947" t="s">
        <v>3118</v>
      </c>
    </row>
    <row r="2948" spans="1:3" x14ac:dyDescent="0.45">
      <c r="A2948" t="str">
        <f t="shared" si="45"/>
        <v>7https://www.scopus.com/inward/record.uri?eid=2-s2.0-85055132294&amp;doi=10.1080%2f1360080X.2018.1529134&amp;partnerID=40&amp;md5=7bc58ef0a5d4ca3f09f51285ba16a162</v>
      </c>
      <c r="B2948">
        <v>7</v>
      </c>
      <c r="C2948" t="s">
        <v>3119</v>
      </c>
    </row>
    <row r="2949" spans="1:3" x14ac:dyDescent="0.45">
      <c r="A2949" t="str">
        <f t="shared" ref="A2949:A3012" si="46">B2949&amp;C2949</f>
        <v>8</v>
      </c>
      <c r="B2949">
        <v>8</v>
      </c>
    </row>
    <row r="2950" spans="1:3" x14ac:dyDescent="0.45">
      <c r="A2950" t="str">
        <f t="shared" si="46"/>
        <v>9ABSTRACT: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B2950">
        <v>9</v>
      </c>
      <c r="C2950" t="s">
        <v>3120</v>
      </c>
    </row>
    <row r="2951" spans="1:3" x14ac:dyDescent="0.45">
      <c r="A2951" t="str">
        <f t="shared" si="46"/>
        <v>10LANGUAGE OF ORIGINAL DOCUMENT: English</v>
      </c>
      <c r="B2951">
        <v>10</v>
      </c>
      <c r="C2951" t="s">
        <v>10</v>
      </c>
    </row>
    <row r="2952" spans="1:3" x14ac:dyDescent="0.45">
      <c r="A2952" t="str">
        <f t="shared" si="46"/>
        <v>11DOCUMENT TYPE: Article</v>
      </c>
      <c r="B2952">
        <v>11</v>
      </c>
      <c r="C2952" t="s">
        <v>11</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1Farnell T., Kovač V.</v>
      </c>
      <c r="B2955">
        <v>1</v>
      </c>
      <c r="C2955" t="s">
        <v>152</v>
      </c>
    </row>
    <row r="2956" spans="1:3" x14ac:dyDescent="0.45">
      <c r="A2956" t="str">
        <f t="shared" si="46"/>
        <v>2AUTHOR FULL NAMES: Farnell, Thomas (33467481700); Kovač, Vesna (7005444718)</v>
      </c>
      <c r="B2956">
        <v>2</v>
      </c>
      <c r="C2956" t="s">
        <v>153</v>
      </c>
    </row>
    <row r="2957" spans="1:3" x14ac:dyDescent="0.45">
      <c r="A2957" t="str">
        <f t="shared" si="46"/>
        <v>333467481700; 7005444718</v>
      </c>
      <c r="B2957">
        <v>3</v>
      </c>
      <c r="C2957" t="s">
        <v>154</v>
      </c>
    </row>
    <row r="2958" spans="1:3" x14ac:dyDescent="0.45">
      <c r="A2958" t="str">
        <f t="shared" si="46"/>
        <v>4Removing inequities in higher education: Towards a Croatian policy for widening participation [Uklanjanje nepravednosti u visokom obrazovanju: Prema politici »proširivanja sudjelovanja« u hrvatskoj]</v>
      </c>
      <c r="B2958">
        <v>4</v>
      </c>
      <c r="C2958" t="s">
        <v>155</v>
      </c>
    </row>
    <row r="2959" spans="1:3" x14ac:dyDescent="0.45">
      <c r="A2959" t="str">
        <f t="shared" si="46"/>
        <v>5(2010) Revija Za Socijalnu Politiku, 17 (2), pp. 257 - 275, Cited 6 times.</v>
      </c>
      <c r="B2959">
        <v>5</v>
      </c>
      <c r="C2959" t="s">
        <v>156</v>
      </c>
    </row>
    <row r="2960" spans="1:3" x14ac:dyDescent="0.45">
      <c r="A2960" t="str">
        <f t="shared" si="46"/>
        <v>6DOI: 10.3935/rsp.v17i2.916</v>
      </c>
      <c r="B2960">
        <v>6</v>
      </c>
      <c r="C2960" t="s">
        <v>157</v>
      </c>
    </row>
    <row r="2961" spans="1:3" x14ac:dyDescent="0.45">
      <c r="A2961" t="str">
        <f t="shared" si="46"/>
        <v>7https://www.scopus.com/inward/record.uri?eid=2-s2.0-78049526231&amp;doi=10.3935%2frsp.v17i2.916&amp;partnerID=40&amp;md5=3e672001479e98a2bc400252618c33af</v>
      </c>
      <c r="B2961">
        <v>7</v>
      </c>
      <c r="C2961" t="s">
        <v>158</v>
      </c>
    </row>
    <row r="2962" spans="1:3" x14ac:dyDescent="0.45">
      <c r="A2962" t="str">
        <f t="shared" si="46"/>
        <v>8</v>
      </c>
      <c r="B2962">
        <v>8</v>
      </c>
    </row>
    <row r="2963" spans="1:3" x14ac:dyDescent="0.45">
      <c r="A2963" t="str">
        <f t="shared" si="46"/>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2963">
        <v>9</v>
      </c>
      <c r="C2963" t="s">
        <v>159</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1Pangarso A., Setyorini R.</v>
      </c>
      <c r="B2968">
        <v>1</v>
      </c>
      <c r="C2968" t="s">
        <v>3121</v>
      </c>
    </row>
    <row r="2969" spans="1:3" x14ac:dyDescent="0.45">
      <c r="A2969" t="str">
        <f t="shared" si="46"/>
        <v>2AUTHOR FULL NAMES: Pangarso, Astadi (56516848000); Setyorini, Retno (57203371447)</v>
      </c>
      <c r="B2969">
        <v>2</v>
      </c>
      <c r="C2969" t="s">
        <v>3122</v>
      </c>
    </row>
    <row r="2970" spans="1:3" x14ac:dyDescent="0.45">
      <c r="A2970" t="str">
        <f t="shared" si="46"/>
        <v>356516848000; 57203371447</v>
      </c>
      <c r="B2970">
        <v>3</v>
      </c>
      <c r="C2970" t="s">
        <v>3123</v>
      </c>
    </row>
    <row r="2971" spans="1:3" x14ac:dyDescent="0.45">
      <c r="A2971" t="str">
        <f t="shared" si="46"/>
        <v>4The drivers of E-learning satisfaction during the early COVID-19 pandemic: empirical evidence from an indonesian private university</v>
      </c>
      <c r="B2971">
        <v>4</v>
      </c>
      <c r="C2971" t="s">
        <v>3124</v>
      </c>
    </row>
    <row r="2972" spans="1:3" x14ac:dyDescent="0.45">
      <c r="A2972" t="str">
        <f t="shared" si="46"/>
        <v>5(2023) Cogent Education, 10 (1), art. no. 2149226, Cited 5 times.</v>
      </c>
      <c r="B2972">
        <v>5</v>
      </c>
      <c r="C2972" t="s">
        <v>3125</v>
      </c>
    </row>
    <row r="2973" spans="1:3" x14ac:dyDescent="0.45">
      <c r="A2973" t="str">
        <f t="shared" si="46"/>
        <v>6DOI: 10.1080/2331186X.2022.2149226</v>
      </c>
      <c r="B2973">
        <v>6</v>
      </c>
      <c r="C2973" t="s">
        <v>3126</v>
      </c>
    </row>
    <row r="2974" spans="1:3" x14ac:dyDescent="0.45">
      <c r="A2974" t="str">
        <f t="shared" si="46"/>
        <v>7https://www.scopus.com/inward/record.uri?eid=2-s2.0-85142790118&amp;doi=10.1080%2f2331186X.2022.2149226&amp;partnerID=40&amp;md5=b9564bd5db7117169a34a5df766cbd03</v>
      </c>
      <c r="B2974">
        <v>7</v>
      </c>
      <c r="C2974" t="s">
        <v>3127</v>
      </c>
    </row>
    <row r="2975" spans="1:3" x14ac:dyDescent="0.45">
      <c r="A2975" t="str">
        <f t="shared" si="46"/>
        <v>8</v>
      </c>
      <c r="B2975">
        <v>8</v>
      </c>
    </row>
    <row r="2976" spans="1:3" x14ac:dyDescent="0.45">
      <c r="A2976" t="str">
        <f t="shared" si="46"/>
        <v>9ABSTRACT: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B2976">
        <v>9</v>
      </c>
      <c r="C2976" t="s">
        <v>3128</v>
      </c>
    </row>
    <row r="2977" spans="1:3" x14ac:dyDescent="0.45">
      <c r="A2977" t="str">
        <f t="shared" si="46"/>
        <v>10LANGUAGE OF ORIGINAL DOCUMENT: English</v>
      </c>
      <c r="B2977">
        <v>10</v>
      </c>
      <c r="C2977" t="s">
        <v>10</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1Godonoga A., Sporn B.</v>
      </c>
      <c r="B2981">
        <v>1</v>
      </c>
      <c r="C2981" t="s">
        <v>965</v>
      </c>
    </row>
    <row r="2982" spans="1:3" x14ac:dyDescent="0.45">
      <c r="A2982" t="str">
        <f t="shared" si="46"/>
        <v>2AUTHOR FULL NAMES: Godonoga, Ana (57671325000); Sporn, Barbara (16409300500)</v>
      </c>
      <c r="B2982">
        <v>2</v>
      </c>
      <c r="C2982" t="s">
        <v>966</v>
      </c>
    </row>
    <row r="2983" spans="1:3" x14ac:dyDescent="0.45">
      <c r="A2983" t="str">
        <f t="shared" si="46"/>
        <v>357671325000; 16409300500</v>
      </c>
      <c r="B2983">
        <v>3</v>
      </c>
      <c r="C2983" t="s">
        <v>967</v>
      </c>
    </row>
    <row r="2984" spans="1:3" x14ac:dyDescent="0.45">
      <c r="A2984" t="str">
        <f t="shared" si="46"/>
        <v>4The conceptualisation of socially responsible universities in higher education research: a systematic literature review</v>
      </c>
      <c r="B2984">
        <v>4</v>
      </c>
      <c r="C2984" t="s">
        <v>968</v>
      </c>
    </row>
    <row r="2985" spans="1:3" x14ac:dyDescent="0.45">
      <c r="A2985" t="str">
        <f t="shared" si="46"/>
        <v>5(2023) Studies in Higher Education, 48 (3), pp. 445 - 459, Cited 5 times.</v>
      </c>
      <c r="B2985">
        <v>5</v>
      </c>
      <c r="C2985" t="s">
        <v>969</v>
      </c>
    </row>
    <row r="2986" spans="1:3" x14ac:dyDescent="0.45">
      <c r="A2986" t="str">
        <f t="shared" si="46"/>
        <v>6DOI: 10.1080/03075079.2022.2145462</v>
      </c>
      <c r="B2986">
        <v>6</v>
      </c>
      <c r="C2986" t="s">
        <v>970</v>
      </c>
    </row>
    <row r="2987" spans="1:3" x14ac:dyDescent="0.45">
      <c r="A2987" t="str">
        <f t="shared" si="46"/>
        <v>7https://www.scopus.com/inward/record.uri?eid=2-s2.0-85142159040&amp;doi=10.1080%2f03075079.2022.2145462&amp;partnerID=40&amp;md5=fc1977c1aab90c686159e9bccfdcdd60</v>
      </c>
      <c r="B2987">
        <v>7</v>
      </c>
      <c r="C2987" t="s">
        <v>971</v>
      </c>
    </row>
    <row r="2988" spans="1:3" x14ac:dyDescent="0.45">
      <c r="A2988" t="str">
        <f t="shared" si="46"/>
        <v>8</v>
      </c>
      <c r="B2988">
        <v>8</v>
      </c>
    </row>
    <row r="2989" spans="1:3" x14ac:dyDescent="0.45">
      <c r="A2989" t="str">
        <f t="shared" si="46"/>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2989">
        <v>9</v>
      </c>
      <c r="C2989" t="s">
        <v>972</v>
      </c>
    </row>
    <row r="2990" spans="1:3" x14ac:dyDescent="0.45">
      <c r="A2990" t="str">
        <f t="shared" si="46"/>
        <v>10LANGUAGE OF ORIGINAL DOCUMENT: English</v>
      </c>
      <c r="B2990">
        <v>10</v>
      </c>
      <c r="C2990" t="s">
        <v>10</v>
      </c>
    </row>
    <row r="2991" spans="1:3" x14ac:dyDescent="0.45">
      <c r="A2991" t="str">
        <f t="shared" si="46"/>
        <v>11DOCUMENT TYPE: Article</v>
      </c>
      <c r="B2991">
        <v>11</v>
      </c>
      <c r="C2991" t="s">
        <v>11</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1Bulmann U.B.U., Bornhöft S.B.S., Vosgerau K.V.K., Ellinger D.E.D., Knutzen S.K.S.</v>
      </c>
      <c r="B2994">
        <v>1</v>
      </c>
      <c r="C2994" t="s">
        <v>3129</v>
      </c>
    </row>
    <row r="2995" spans="1:3" x14ac:dyDescent="0.45">
      <c r="A2995" t="str">
        <f t="shared" si="46"/>
        <v>2AUTHOR FULL NAMES: Bulmann, U.B. Ulrike (57211216419); Bornhöft, S.B. Sara (57211216943); Vosgerau, K.V. Klaus (57211215296); Ellinger, D.E. Dorothea (55615244200); Knutzen, S.K. Sönke (56369557900)</v>
      </c>
      <c r="B2995">
        <v>2</v>
      </c>
      <c r="C2995" t="s">
        <v>3130</v>
      </c>
    </row>
    <row r="2996" spans="1:3" x14ac:dyDescent="0.45">
      <c r="A2996" t="str">
        <f t="shared" si="46"/>
        <v>357211216419; 57211216943; 57211215296; 55615244200; 56369557900</v>
      </c>
      <c r="B2996">
        <v>3</v>
      </c>
      <c r="C2996" t="s">
        <v>3131</v>
      </c>
    </row>
    <row r="2997" spans="1:3" x14ac:dyDescent="0.45">
      <c r="A2997" t="str">
        <f t="shared" si="46"/>
        <v>4Combining research and teaching in engineering. Creating a pedagogical qualification programme on research-based learning for early stage researchers</v>
      </c>
      <c r="B2997">
        <v>4</v>
      </c>
      <c r="C2997" t="s">
        <v>3132</v>
      </c>
    </row>
    <row r="2998" spans="1:3" x14ac:dyDescent="0.45">
      <c r="A2998" t="str">
        <f t="shared" si="46"/>
        <v>5(2019) Proceedings of the 46th SEFI Annual Conference 2018: Creativity, Innovation and Entrepreneurship for Engineering Education Excellence, pp. 97 - 105, Cited 3 times.</v>
      </c>
      <c r="B2998">
        <v>5</v>
      </c>
      <c r="C2998" t="s">
        <v>3133</v>
      </c>
    </row>
    <row r="2999" spans="1:3" x14ac:dyDescent="0.45">
      <c r="A2999" t="str">
        <f t="shared" si="46"/>
        <v>6</v>
      </c>
      <c r="B2999">
        <v>6</v>
      </c>
    </row>
    <row r="3000" spans="1:3" x14ac:dyDescent="0.45">
      <c r="A3000" t="str">
        <f t="shared" si="46"/>
        <v>7https://www.scopus.com/inward/record.uri?eid=2-s2.0-85073016421&amp;partnerID=40&amp;md5=d05f009087c45a9fc65475350dfbb415</v>
      </c>
      <c r="B3000">
        <v>7</v>
      </c>
      <c r="C3000" t="s">
        <v>3134</v>
      </c>
    </row>
    <row r="3001" spans="1:3" x14ac:dyDescent="0.45">
      <c r="A3001" t="str">
        <f t="shared" si="46"/>
        <v>8</v>
      </c>
      <c r="B3001">
        <v>8</v>
      </c>
    </row>
    <row r="3002" spans="1:3" x14ac:dyDescent="0.45">
      <c r="A3002" t="str">
        <f t="shared" si="46"/>
        <v>9ABSTRACT: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B3002">
        <v>9</v>
      </c>
      <c r="C3002" t="s">
        <v>3135</v>
      </c>
    </row>
    <row r="3003" spans="1:3" x14ac:dyDescent="0.45">
      <c r="A3003" t="str">
        <f t="shared" si="46"/>
        <v>10LANGUAGE OF ORIGINAL DOCUMENT: English</v>
      </c>
      <c r="B3003">
        <v>10</v>
      </c>
      <c r="C3003" t="s">
        <v>10</v>
      </c>
    </row>
    <row r="3004" spans="1:3" x14ac:dyDescent="0.45">
      <c r="A3004" t="str">
        <f t="shared" si="46"/>
        <v>11DOCUMENT TYPE: Conference paper</v>
      </c>
      <c r="B3004">
        <v>11</v>
      </c>
      <c r="C3004" t="s">
        <v>207</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1Leon R.A., Vega B.E.</v>
      </c>
      <c r="B3007">
        <v>1</v>
      </c>
      <c r="C3007" t="s">
        <v>3136</v>
      </c>
    </row>
    <row r="3008" spans="1:3" x14ac:dyDescent="0.45">
      <c r="A3008" t="str">
        <f t="shared" si="46"/>
        <v>2AUTHOR FULL NAMES: Leon, Raul A. (56091032000); Vega, Blanca E. (36562829900)</v>
      </c>
      <c r="B3008">
        <v>2</v>
      </c>
      <c r="C3008" t="s">
        <v>3137</v>
      </c>
    </row>
    <row r="3009" spans="1:3" x14ac:dyDescent="0.45">
      <c r="A3009" t="str">
        <f t="shared" si="46"/>
        <v>356091032000; 36562829900</v>
      </c>
      <c r="B3009">
        <v>3</v>
      </c>
      <c r="C3009" t="s">
        <v>3138</v>
      </c>
    </row>
    <row r="3010" spans="1:3" x14ac:dyDescent="0.45">
      <c r="A3010" t="str">
        <f t="shared" si="46"/>
        <v>4Perceptions of State-Regulated Reform: Desire, Dedication, and Uncertainty in Policy Implementation</v>
      </c>
      <c r="B3010">
        <v>4</v>
      </c>
      <c r="C3010" t="s">
        <v>3139</v>
      </c>
    </row>
    <row r="3011" spans="1:3" x14ac:dyDescent="0.45">
      <c r="A3011" t="str">
        <f t="shared" si="46"/>
        <v>5(2021) Higher Education Policy, 34 (3), pp. 622 - 642, Cited 3 times.</v>
      </c>
      <c r="B3011">
        <v>5</v>
      </c>
      <c r="C3011" t="s">
        <v>3140</v>
      </c>
    </row>
    <row r="3012" spans="1:3" x14ac:dyDescent="0.45">
      <c r="A3012" t="str">
        <f t="shared" si="46"/>
        <v>6DOI: 10.1057/s41307-019-00154-0</v>
      </c>
      <c r="B3012">
        <v>6</v>
      </c>
      <c r="C3012" t="s">
        <v>3141</v>
      </c>
    </row>
    <row r="3013" spans="1:3" x14ac:dyDescent="0.45">
      <c r="A3013" t="str">
        <f t="shared" ref="A3013:A3076" si="47">B3013&amp;C3013</f>
        <v>7https://www.scopus.com/inward/record.uri?eid=2-s2.0-85068896117&amp;doi=10.1057%2fs41307-019-00154-0&amp;partnerID=40&amp;md5=a3af30d3bdc3952bfdb40e04457ba46f</v>
      </c>
      <c r="B3013">
        <v>7</v>
      </c>
      <c r="C3013" t="s">
        <v>3142</v>
      </c>
    </row>
    <row r="3014" spans="1:3" x14ac:dyDescent="0.45">
      <c r="A3014" t="str">
        <f t="shared" si="47"/>
        <v>8</v>
      </c>
      <c r="B3014">
        <v>8</v>
      </c>
    </row>
    <row r="3015" spans="1:3" x14ac:dyDescent="0.45">
      <c r="A3015" t="str">
        <f t="shared" si="47"/>
        <v>9ABSTRACT: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B3015">
        <v>9</v>
      </c>
      <c r="C3015" t="s">
        <v>3143</v>
      </c>
    </row>
    <row r="3016" spans="1:3" x14ac:dyDescent="0.45">
      <c r="A3016" t="str">
        <f t="shared" si="47"/>
        <v>10LANGUAGE OF ORIGINAL DOCUMENT: English</v>
      </c>
      <c r="B3016">
        <v>10</v>
      </c>
      <c r="C3016" t="s">
        <v>10</v>
      </c>
    </row>
    <row r="3017" spans="1:3" x14ac:dyDescent="0.45">
      <c r="A3017" t="str">
        <f t="shared" si="47"/>
        <v>11DOCUMENT TYPE: Article</v>
      </c>
      <c r="B3017">
        <v>11</v>
      </c>
      <c r="C3017" t="s">
        <v>11</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1Córcoles Y.R., Lizano M.M.</v>
      </c>
      <c r="B3020">
        <v>1</v>
      </c>
      <c r="C3020" t="s">
        <v>3144</v>
      </c>
    </row>
    <row r="3021" spans="1:3" x14ac:dyDescent="0.45">
      <c r="A3021" t="str">
        <f t="shared" si="47"/>
        <v>2AUTHOR FULL NAMES: Córcoles, Yolanda Ramírez (22952077100); Lizano, Montserrat Manzaneque (50861449500)</v>
      </c>
      <c r="B3021">
        <v>2</v>
      </c>
      <c r="C3021" t="s">
        <v>3145</v>
      </c>
    </row>
    <row r="3022" spans="1:3" x14ac:dyDescent="0.45">
      <c r="A3022" t="str">
        <f t="shared" si="47"/>
        <v>322952077100; 50861449500</v>
      </c>
      <c r="B3022">
        <v>3</v>
      </c>
      <c r="C3022" t="s">
        <v>2306</v>
      </c>
    </row>
    <row r="3023" spans="1:3" x14ac:dyDescent="0.45">
      <c r="A3023" t="str">
        <f t="shared" si="47"/>
        <v>4Characterization of Spanish Universities behavior in relation to the disclosure of intangibles [Caracterización del comportamiento de las Universidades Españolas en relación con la divulgación de informaciónsobre intangibles]</v>
      </c>
      <c r="B3023">
        <v>4</v>
      </c>
      <c r="C3023" t="s">
        <v>3146</v>
      </c>
    </row>
    <row r="3024" spans="1:3" x14ac:dyDescent="0.45">
      <c r="A3024" t="str">
        <f t="shared" si="47"/>
        <v>5(2013) Revista de Estudios Regionales, (97), pp. 15 - 49, Cited 4 times.</v>
      </c>
      <c r="B3024">
        <v>5</v>
      </c>
      <c r="C3024" t="s">
        <v>3147</v>
      </c>
    </row>
    <row r="3025" spans="1:3" x14ac:dyDescent="0.45">
      <c r="A3025" t="str">
        <f t="shared" si="47"/>
        <v>6</v>
      </c>
      <c r="B3025">
        <v>6</v>
      </c>
    </row>
    <row r="3026" spans="1:3" x14ac:dyDescent="0.45">
      <c r="A3026" t="str">
        <f t="shared" si="47"/>
        <v>7https://www.scopus.com/inward/record.uri?eid=2-s2.0-84890626111&amp;partnerID=40&amp;md5=c7455d762f3e3d6fa715ec6e9e2d15c8</v>
      </c>
      <c r="B3026">
        <v>7</v>
      </c>
      <c r="C3026" t="s">
        <v>3148</v>
      </c>
    </row>
    <row r="3027" spans="1:3" x14ac:dyDescent="0.45">
      <c r="A3027" t="str">
        <f t="shared" si="47"/>
        <v>8</v>
      </c>
      <c r="B3027">
        <v>8</v>
      </c>
    </row>
    <row r="3028" spans="1:3" x14ac:dyDescent="0.45">
      <c r="A3028" t="str">
        <f t="shared" si="47"/>
        <v>9ABSTRACT: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B3028">
        <v>9</v>
      </c>
      <c r="C3028" t="s">
        <v>3149</v>
      </c>
    </row>
    <row r="3029" spans="1:3" x14ac:dyDescent="0.45">
      <c r="A3029" t="str">
        <f t="shared" si="47"/>
        <v>10LANGUAGE OF ORIGINAL DOCUMENT: Spanish</v>
      </c>
      <c r="B3029">
        <v>10</v>
      </c>
      <c r="C3029" t="s">
        <v>3029</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1Chakraborty A., Singh M.P., Roy M.</v>
      </c>
      <c r="B3033">
        <v>1</v>
      </c>
      <c r="C3033" t="s">
        <v>987</v>
      </c>
    </row>
    <row r="3034" spans="1:3" x14ac:dyDescent="0.45">
      <c r="A3034" t="str">
        <f t="shared" si="47"/>
        <v>2AUTHOR FULL NAMES: Chakraborty, Arpita (57191380109); Singh, Manvendra Pratap (57208611578); Roy, Mousumi (35369380400)</v>
      </c>
      <c r="B3034">
        <v>2</v>
      </c>
      <c r="C3034" t="s">
        <v>988</v>
      </c>
    </row>
    <row r="3035" spans="1:3" x14ac:dyDescent="0.45">
      <c r="A3035" t="str">
        <f t="shared" si="47"/>
        <v>357191380109; 57208611578; 35369380400</v>
      </c>
      <c r="B3035">
        <v>3</v>
      </c>
      <c r="C3035" t="s">
        <v>989</v>
      </c>
    </row>
    <row r="3036" spans="1:3" x14ac:dyDescent="0.45">
      <c r="A3036" t="str">
        <f t="shared" si="47"/>
        <v>4Engaging stakeholders in the process of sustainability integration in higher education institutions: A systematic review</v>
      </c>
      <c r="B3036">
        <v>4</v>
      </c>
      <c r="C3036" t="s">
        <v>990</v>
      </c>
    </row>
    <row r="3037" spans="1:3" x14ac:dyDescent="0.45">
      <c r="A3037" t="str">
        <f t="shared" si="47"/>
        <v>5(2019) International Journal of Sustainable Development, 22 (3-4), pp. 186 - 220, Cited 4 times.</v>
      </c>
      <c r="B3037">
        <v>5</v>
      </c>
      <c r="C3037" t="s">
        <v>991</v>
      </c>
    </row>
    <row r="3038" spans="1:3" x14ac:dyDescent="0.45">
      <c r="A3038" t="str">
        <f t="shared" si="47"/>
        <v>6DOI: 10.1504/IJSD.2019.105330</v>
      </c>
      <c r="B3038">
        <v>6</v>
      </c>
      <c r="C3038" t="s">
        <v>992</v>
      </c>
    </row>
    <row r="3039" spans="1:3" x14ac:dyDescent="0.45">
      <c r="A3039" t="str">
        <f t="shared" si="47"/>
        <v>7https://www.scopus.com/inward/record.uri?eid=2-s2.0-85080115907&amp;doi=10.1504%2fIJSD.2019.105330&amp;partnerID=40&amp;md5=23160be4ade78d8ecc875b63dcad103e</v>
      </c>
      <c r="B3039">
        <v>7</v>
      </c>
      <c r="C3039" t="s">
        <v>993</v>
      </c>
    </row>
    <row r="3040" spans="1:3" x14ac:dyDescent="0.45">
      <c r="A3040" t="str">
        <f t="shared" si="47"/>
        <v>8</v>
      </c>
      <c r="B3040">
        <v>8</v>
      </c>
    </row>
    <row r="3041" spans="1:3" x14ac:dyDescent="0.45">
      <c r="A3041" t="str">
        <f t="shared" si="47"/>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3041">
        <v>9</v>
      </c>
      <c r="C3041" t="s">
        <v>994</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1Ćukušić M., Garača Z., Jadrić M.</v>
      </c>
      <c r="B3046">
        <v>1</v>
      </c>
      <c r="C3046" t="s">
        <v>995</v>
      </c>
    </row>
    <row r="3047" spans="1:3" x14ac:dyDescent="0.45">
      <c r="A3047" t="str">
        <f t="shared" si="47"/>
        <v>2AUTHOR FULL NAMES: Ćukušić, Maja (23395710700); Garača, Željko (35232772300); Jadrić, Mario (35179622300)</v>
      </c>
      <c r="B3047">
        <v>2</v>
      </c>
      <c r="C3047" t="s">
        <v>996</v>
      </c>
    </row>
    <row r="3048" spans="1:3" x14ac:dyDescent="0.45">
      <c r="A3048" t="str">
        <f t="shared" si="47"/>
        <v>323395710700; 35232772300; 35179622300</v>
      </c>
      <c r="B3048">
        <v>3</v>
      </c>
      <c r="C3048" t="s">
        <v>997</v>
      </c>
    </row>
    <row r="3049" spans="1:3" x14ac:dyDescent="0.45">
      <c r="A3049" t="str">
        <f t="shared" si="47"/>
        <v>4Determinants and performance indicators of higher education institutions in Croatia [Odrednice and pokazatelji uspješnosti visokih učilišta u hrvatskoj]</v>
      </c>
      <c r="B3049">
        <v>4</v>
      </c>
      <c r="C3049" t="s">
        <v>998</v>
      </c>
    </row>
    <row r="3050" spans="1:3" x14ac:dyDescent="0.45">
      <c r="A3050" t="str">
        <f t="shared" si="47"/>
        <v>5(2014) Drustvena Istrazivanja, 23 (2), pp. 233 - 257, Cited 4 times.</v>
      </c>
      <c r="B3050">
        <v>5</v>
      </c>
      <c r="C3050" t="s">
        <v>999</v>
      </c>
    </row>
    <row r="3051" spans="1:3" x14ac:dyDescent="0.45">
      <c r="A3051" t="str">
        <f t="shared" si="47"/>
        <v>6DOI: 10.5559/di.23.2.02</v>
      </c>
      <c r="B3051">
        <v>6</v>
      </c>
      <c r="C3051" t="s">
        <v>1000</v>
      </c>
    </row>
    <row r="3052" spans="1:3" x14ac:dyDescent="0.45">
      <c r="A3052" t="str">
        <f t="shared" si="47"/>
        <v>7https://www.scopus.com/inward/record.uri?eid=2-s2.0-84905055667&amp;doi=10.5559%2fdi.23.2.02&amp;partnerID=40&amp;md5=4351fd6592d5bdbb8fd907fd8809d2b0</v>
      </c>
      <c r="B3052">
        <v>7</v>
      </c>
      <c r="C3052" t="s">
        <v>1001</v>
      </c>
    </row>
    <row r="3053" spans="1:3" x14ac:dyDescent="0.45">
      <c r="A3053" t="str">
        <f t="shared" si="47"/>
        <v>8</v>
      </c>
      <c r="B3053">
        <v>8</v>
      </c>
    </row>
    <row r="3054" spans="1:3" x14ac:dyDescent="0.45">
      <c r="A3054" t="str">
        <f t="shared" si="47"/>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3054">
        <v>9</v>
      </c>
      <c r="C3054" t="s">
        <v>1002</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1Baradaran Ghahfarokhi M., Mohaghar A., Saghafi F.</v>
      </c>
      <c r="B3059">
        <v>1</v>
      </c>
      <c r="C3059" t="s">
        <v>3150</v>
      </c>
    </row>
    <row r="3060" spans="1:3" x14ac:dyDescent="0.45">
      <c r="A3060" t="str">
        <f t="shared" si="47"/>
        <v>2AUTHOR FULL NAMES: Baradaran Ghahfarokhi, Mohammadali (57188744952); Mohaghar, Ali (8533788100); Saghafi, Fatemeh (24528736300)</v>
      </c>
      <c r="B3060">
        <v>2</v>
      </c>
      <c r="C3060" t="s">
        <v>3151</v>
      </c>
    </row>
    <row r="3061" spans="1:3" x14ac:dyDescent="0.45">
      <c r="A3061" t="str">
        <f t="shared" si="47"/>
        <v>357188744952; 8533788100; 24528736300</v>
      </c>
      <c r="B3061">
        <v>3</v>
      </c>
      <c r="C3061" t="s">
        <v>3152</v>
      </c>
    </row>
    <row r="3062" spans="1:3" x14ac:dyDescent="0.45">
      <c r="A3062" t="str">
        <f t="shared" si="47"/>
        <v>4The futures of the University of Tehran using causal layered analysis</v>
      </c>
      <c r="B3062">
        <v>4</v>
      </c>
      <c r="C3062" t="s">
        <v>3153</v>
      </c>
    </row>
    <row r="3063" spans="1:3" x14ac:dyDescent="0.45">
      <c r="A3063" t="str">
        <f t="shared" si="47"/>
        <v>5(2018) Foresight, 20 (4), pp. 393 - 415, Cited 4 times.</v>
      </c>
      <c r="B3063">
        <v>5</v>
      </c>
      <c r="C3063" t="s">
        <v>3154</v>
      </c>
    </row>
    <row r="3064" spans="1:3" x14ac:dyDescent="0.45">
      <c r="A3064" t="str">
        <f t="shared" si="47"/>
        <v>6DOI: 10.1108/FS-01-2018-0001</v>
      </c>
      <c r="B3064">
        <v>6</v>
      </c>
      <c r="C3064" t="s">
        <v>3155</v>
      </c>
    </row>
    <row r="3065" spans="1:3" x14ac:dyDescent="0.45">
      <c r="A3065" t="str">
        <f t="shared" si="47"/>
        <v>7https://www.scopus.com/inward/record.uri?eid=2-s2.0-85054908155&amp;doi=10.1108%2fFS-01-2018-0001&amp;partnerID=40&amp;md5=3c1dc043130ea92cc00e0607428f4dbb</v>
      </c>
      <c r="B3065">
        <v>7</v>
      </c>
      <c r="C3065" t="s">
        <v>3156</v>
      </c>
    </row>
    <row r="3066" spans="1:3" x14ac:dyDescent="0.45">
      <c r="A3066" t="str">
        <f t="shared" si="47"/>
        <v>8</v>
      </c>
      <c r="B3066">
        <v>8</v>
      </c>
    </row>
    <row r="3067" spans="1:3" x14ac:dyDescent="0.45">
      <c r="A3067" t="str">
        <f t="shared" si="47"/>
        <v>9ABSTRACT: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B3067">
        <v>9</v>
      </c>
      <c r="C3067" t="s">
        <v>3157</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1Toledo A.</v>
      </c>
      <c r="B3072">
        <v>1</v>
      </c>
      <c r="C3072" t="s">
        <v>263</v>
      </c>
    </row>
    <row r="3073" spans="1:3" x14ac:dyDescent="0.45">
      <c r="A3073" t="str">
        <f t="shared" si="47"/>
        <v>2AUTHOR FULL NAMES: Toledo, Amalia (57205137846)</v>
      </c>
      <c r="B3073">
        <v>2</v>
      </c>
      <c r="C3073" t="s">
        <v>264</v>
      </c>
    </row>
    <row r="3074" spans="1:3" x14ac:dyDescent="0.45">
      <c r="A3074" t="str">
        <f t="shared" si="47"/>
        <v>357205137846</v>
      </c>
      <c r="B3074">
        <v>3</v>
      </c>
      <c r="C3074">
        <v>57205137846</v>
      </c>
    </row>
    <row r="3075" spans="1:3" x14ac:dyDescent="0.45">
      <c r="A3075" t="str">
        <f t="shared" si="47"/>
        <v>4Open access and OER in latin america: A survey of the policy landscape in chile, colombia and uruguay</v>
      </c>
      <c r="B3075">
        <v>4</v>
      </c>
      <c r="C3075" t="s">
        <v>265</v>
      </c>
    </row>
    <row r="3076" spans="1:3" x14ac:dyDescent="0.45">
      <c r="A3076" t="str">
        <f t="shared" si="47"/>
        <v>5(2017) Adoption and Impact of OER in the Global South, pp. 121 - 141, Cited 6 times.</v>
      </c>
      <c r="B3076">
        <v>5</v>
      </c>
      <c r="C3076" t="s">
        <v>266</v>
      </c>
    </row>
    <row r="3077" spans="1:3" x14ac:dyDescent="0.45">
      <c r="A3077" t="str">
        <f t="shared" ref="A3077:A3140" si="48">B3077&amp;C3077</f>
        <v>6DOI: 10.5281/zenodo.1005330</v>
      </c>
      <c r="B3077">
        <v>6</v>
      </c>
      <c r="C3077" t="s">
        <v>267</v>
      </c>
    </row>
    <row r="3078" spans="1:3" x14ac:dyDescent="0.45">
      <c r="A3078" t="str">
        <f t="shared" si="48"/>
        <v>7https://www.scopus.com/inward/record.uri?eid=2-s2.0-85058730850&amp;doi=10.5281%2fzenodo.1005330&amp;partnerID=40&amp;md5=0a8c8357e551eb5b7824f08aaf6cd96c</v>
      </c>
      <c r="B3078">
        <v>7</v>
      </c>
      <c r="C3078" t="s">
        <v>268</v>
      </c>
    </row>
    <row r="3079" spans="1:3" x14ac:dyDescent="0.45">
      <c r="A3079" t="str">
        <f t="shared" si="48"/>
        <v>8</v>
      </c>
      <c r="B3079">
        <v>8</v>
      </c>
    </row>
    <row r="3080" spans="1:3" x14ac:dyDescent="0.45">
      <c r="A3080" t="str">
        <f t="shared" si="48"/>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3080">
        <v>9</v>
      </c>
      <c r="C3080" t="s">
        <v>269</v>
      </c>
    </row>
    <row r="3081" spans="1:3" x14ac:dyDescent="0.45">
      <c r="A3081" t="str">
        <f t="shared" si="48"/>
        <v>10LANGUAGE OF ORIGINAL DOCUMENT: English</v>
      </c>
      <c r="B3081">
        <v>10</v>
      </c>
      <c r="C3081" t="s">
        <v>10</v>
      </c>
    </row>
    <row r="3082" spans="1:3" x14ac:dyDescent="0.45">
      <c r="A3082" t="str">
        <f t="shared" si="48"/>
        <v>11DOCUMENT TYPE: Book chapter</v>
      </c>
      <c r="B3082">
        <v>11</v>
      </c>
      <c r="C3082" t="s">
        <v>128</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1Huang P.B., Yang C.-C., Inderawati M.M.W., Sukwadi R.</v>
      </c>
      <c r="B3085">
        <v>1</v>
      </c>
      <c r="C3085" t="s">
        <v>1017</v>
      </c>
    </row>
    <row r="3086" spans="1:3" x14ac:dyDescent="0.45">
      <c r="A3086" t="str">
        <f t="shared" si="48"/>
        <v>2AUTHOR FULL NAMES: Huang, PoTsang B. (35107452200); Yang, Ching-Chow (7407022917); Inderawati, Maria Magdalena Wahyuni (57210595912); Sukwadi, Ronald (36519769800)</v>
      </c>
      <c r="B3086">
        <v>2</v>
      </c>
      <c r="C3086" t="s">
        <v>1018</v>
      </c>
    </row>
    <row r="3087" spans="1:3" x14ac:dyDescent="0.45">
      <c r="A3087" t="str">
        <f t="shared" si="48"/>
        <v>335107452200; 7407022917; 57210595912; 36519769800</v>
      </c>
      <c r="B3087">
        <v>3</v>
      </c>
      <c r="C3087" t="s">
        <v>1019</v>
      </c>
    </row>
    <row r="3088" spans="1:3" x14ac:dyDescent="0.45">
      <c r="A3088" t="str">
        <f t="shared" si="48"/>
        <v>4Using Modified Delphi Study to Develop Instrument for ESG Implementation: A Case Study at an Indonesian Higher Education Institution</v>
      </c>
      <c r="B3088">
        <v>4</v>
      </c>
      <c r="C3088" t="s">
        <v>1020</v>
      </c>
    </row>
    <row r="3089" spans="1:3" x14ac:dyDescent="0.45">
      <c r="A3089" t="str">
        <f t="shared" si="48"/>
        <v>5(2022) Sustainability (Switzerland), 14 (19), art. no. 12623, Cited 3 times.</v>
      </c>
      <c r="B3089">
        <v>5</v>
      </c>
      <c r="C3089" t="s">
        <v>1021</v>
      </c>
    </row>
    <row r="3090" spans="1:3" x14ac:dyDescent="0.45">
      <c r="A3090" t="str">
        <f t="shared" si="48"/>
        <v>6DOI: 10.3390/su141912623</v>
      </c>
      <c r="B3090">
        <v>6</v>
      </c>
      <c r="C3090" t="s">
        <v>1022</v>
      </c>
    </row>
    <row r="3091" spans="1:3" x14ac:dyDescent="0.45">
      <c r="A3091" t="str">
        <f t="shared" si="48"/>
        <v>7https://www.scopus.com/inward/record.uri?eid=2-s2.0-85140014392&amp;doi=10.3390%2fsu141912623&amp;partnerID=40&amp;md5=35767113505bb02c587029852cdf3208</v>
      </c>
      <c r="B3091">
        <v>7</v>
      </c>
      <c r="C3091" t="s">
        <v>1023</v>
      </c>
    </row>
    <row r="3092" spans="1:3" x14ac:dyDescent="0.45">
      <c r="A3092" t="str">
        <f t="shared" si="48"/>
        <v>8</v>
      </c>
      <c r="B3092">
        <v>8</v>
      </c>
    </row>
    <row r="3093" spans="1:3" x14ac:dyDescent="0.45">
      <c r="A3093" t="str">
        <f t="shared" si="48"/>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3093">
        <v>9</v>
      </c>
      <c r="C3093" t="s">
        <v>1024</v>
      </c>
    </row>
    <row r="3094" spans="1:3" x14ac:dyDescent="0.45">
      <c r="A3094" t="str">
        <f t="shared" si="48"/>
        <v>10LANGUAGE OF ORIGINAL DOCUMENT: English</v>
      </c>
      <c r="B3094">
        <v>10</v>
      </c>
      <c r="C3094" t="s">
        <v>10</v>
      </c>
    </row>
    <row r="3095" spans="1:3" x14ac:dyDescent="0.45">
      <c r="A3095" t="str">
        <f t="shared" si="48"/>
        <v>11DOCUMENT TYPE: Article</v>
      </c>
      <c r="B3095">
        <v>11</v>
      </c>
      <c r="C3095" t="s">
        <v>11</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1Garrett S.D., Williams M.S., Carr A.M.</v>
      </c>
      <c r="B3098">
        <v>1</v>
      </c>
      <c r="C3098" t="s">
        <v>3158</v>
      </c>
    </row>
    <row r="3099" spans="1:3" x14ac:dyDescent="0.45">
      <c r="A3099" t="str">
        <f t="shared" si="48"/>
        <v>2AUTHOR FULL NAMES: Garrett, Stacey D. (56763623100); Williams, Michael Steven (7410001046); Carr, Amanda M. (57726566300)</v>
      </c>
      <c r="B3099">
        <v>2</v>
      </c>
      <c r="C3099" t="s">
        <v>3159</v>
      </c>
    </row>
    <row r="3100" spans="1:3" x14ac:dyDescent="0.45">
      <c r="A3100" t="str">
        <f t="shared" si="48"/>
        <v>356763623100; 7410001046; 57726566300</v>
      </c>
      <c r="B3100">
        <v>3</v>
      </c>
      <c r="C3100" t="s">
        <v>3160</v>
      </c>
    </row>
    <row r="3101" spans="1:3" x14ac:dyDescent="0.45">
      <c r="A3101" t="str">
        <f t="shared" si="48"/>
        <v>4Finding Their Way: Exploring the Experiences of Tenured Black Women Faculty</v>
      </c>
      <c r="B3101">
        <v>4</v>
      </c>
      <c r="C3101" t="s">
        <v>3161</v>
      </c>
    </row>
    <row r="3102" spans="1:3" x14ac:dyDescent="0.45">
      <c r="A3102" t="str">
        <f t="shared" si="48"/>
        <v>5(2022) Journal of Diversity in Higher Education, Cited 3 times.</v>
      </c>
      <c r="B3102">
        <v>5</v>
      </c>
      <c r="C3102" t="s">
        <v>3162</v>
      </c>
    </row>
    <row r="3103" spans="1:3" x14ac:dyDescent="0.45">
      <c r="A3103" t="str">
        <f t="shared" si="48"/>
        <v>6DOI: 10.1037/dhe0000213</v>
      </c>
      <c r="B3103">
        <v>6</v>
      </c>
      <c r="C3103" t="s">
        <v>3163</v>
      </c>
    </row>
    <row r="3104" spans="1:3" x14ac:dyDescent="0.45">
      <c r="A3104" t="str">
        <f t="shared" si="48"/>
        <v>7https://www.scopus.com/inward/record.uri?eid=2-s2.0-85134760516&amp;doi=10.1037%2fdhe0000213&amp;partnerID=40&amp;md5=6e0345a06a3d41553f9a9e96f33b9c32</v>
      </c>
      <c r="B3104">
        <v>7</v>
      </c>
      <c r="C3104" t="s">
        <v>3164</v>
      </c>
    </row>
    <row r="3105" spans="1:3" x14ac:dyDescent="0.45">
      <c r="A3105" t="str">
        <f t="shared" si="48"/>
        <v>8</v>
      </c>
      <c r="B3105">
        <v>8</v>
      </c>
    </row>
    <row r="3106" spans="1:3" x14ac:dyDescent="0.45">
      <c r="A3106" t="str">
        <f t="shared" si="48"/>
        <v>9ABSTRACT: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B3106">
        <v>9</v>
      </c>
      <c r="C3106" t="s">
        <v>3165</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1Jackman P.C., Sanderson R., Jacobs L.</v>
      </c>
      <c r="B3111">
        <v>1</v>
      </c>
      <c r="C3111" t="s">
        <v>3166</v>
      </c>
    </row>
    <row r="3112" spans="1:3" x14ac:dyDescent="0.45">
      <c r="A3112" t="str">
        <f t="shared" si="48"/>
        <v>2AUTHOR FULL NAMES: Jackman, Patricia C. (56704827200); Sanderson, Rebecca (57321888300); Jacobs, Lisa (57198443834)</v>
      </c>
      <c r="B3112">
        <v>2</v>
      </c>
      <c r="C3112" t="s">
        <v>3167</v>
      </c>
    </row>
    <row r="3113" spans="1:3" x14ac:dyDescent="0.45">
      <c r="A3113" t="str">
        <f t="shared" si="48"/>
        <v>356704827200; 57321888300; 57198443834</v>
      </c>
      <c r="B3113">
        <v>3</v>
      </c>
      <c r="C3113" t="s">
        <v>3168</v>
      </c>
    </row>
    <row r="3114" spans="1:3" x14ac:dyDescent="0.45">
      <c r="A3114" t="str">
        <f t="shared" si="48"/>
        <v>4Developing inductions to support mental health and wellbeing in doctoral researchers: findings from a qualitative co-design study with doctoral researchers and university stakeholders</v>
      </c>
      <c r="B3114">
        <v>4</v>
      </c>
      <c r="C3114" t="s">
        <v>3169</v>
      </c>
    </row>
    <row r="3115" spans="1:3" x14ac:dyDescent="0.45">
      <c r="A3115" t="str">
        <f t="shared" si="48"/>
        <v>5(2023) European Journal of Higher Education, 13 (1), pp. 62 - 79, Cited 5 times.</v>
      </c>
      <c r="B3115">
        <v>5</v>
      </c>
      <c r="C3115" t="s">
        <v>3170</v>
      </c>
    </row>
    <row r="3116" spans="1:3" x14ac:dyDescent="0.45">
      <c r="A3116" t="str">
        <f t="shared" si="48"/>
        <v>6DOI: 10.1080/21568235.2021.1992293</v>
      </c>
      <c r="B3116">
        <v>6</v>
      </c>
      <c r="C3116" t="s">
        <v>3171</v>
      </c>
    </row>
    <row r="3117" spans="1:3" x14ac:dyDescent="0.45">
      <c r="A3117" t="str">
        <f t="shared" si="48"/>
        <v>7https://www.scopus.com/inward/record.uri?eid=2-s2.0-85118446336&amp;doi=10.1080%2f21568235.2021.1992293&amp;partnerID=40&amp;md5=232f36c6b1e06dbea8e91937d4d48f5d</v>
      </c>
      <c r="B3117">
        <v>7</v>
      </c>
      <c r="C3117" t="s">
        <v>3172</v>
      </c>
    </row>
    <row r="3118" spans="1:3" x14ac:dyDescent="0.45">
      <c r="A3118" t="str">
        <f t="shared" si="48"/>
        <v>8</v>
      </c>
      <c r="B3118">
        <v>8</v>
      </c>
    </row>
    <row r="3119" spans="1:3" x14ac:dyDescent="0.45">
      <c r="A3119" t="str">
        <f t="shared" si="48"/>
        <v>9ABSTRACT: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B3119">
        <v>9</v>
      </c>
      <c r="C3119" t="s">
        <v>3173</v>
      </c>
    </row>
    <row r="3120" spans="1:3" x14ac:dyDescent="0.45">
      <c r="A3120" t="str">
        <f t="shared" si="48"/>
        <v>10LANGUAGE OF ORIGINAL DOCUMENT: English</v>
      </c>
      <c r="B3120">
        <v>10</v>
      </c>
      <c r="C3120" t="s">
        <v>10</v>
      </c>
    </row>
    <row r="3121" spans="1:3" x14ac:dyDescent="0.45">
      <c r="A3121" t="str">
        <f t="shared" si="48"/>
        <v>11DOCUMENT TYPE: Article</v>
      </c>
      <c r="B3121">
        <v>11</v>
      </c>
      <c r="C3121" t="s">
        <v>11</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1Cronin G.M., Barnett J.L., Edge M.K., Hemsworth P.H.</v>
      </c>
      <c r="B3124">
        <v>1</v>
      </c>
      <c r="C3124" t="s">
        <v>3174</v>
      </c>
    </row>
    <row r="3125" spans="1:3" x14ac:dyDescent="0.45">
      <c r="A3125" t="str">
        <f t="shared" si="48"/>
        <v>2AUTHOR FULL NAMES: Cronin, G.M. (7005643455); Barnett, J.L. (7201380373); Edge, M.K. (7006705876); Hemsworth, P.H. (7004360643)</v>
      </c>
      <c r="B3125">
        <v>2</v>
      </c>
      <c r="C3125" t="s">
        <v>3175</v>
      </c>
    </row>
    <row r="3126" spans="1:3" x14ac:dyDescent="0.45">
      <c r="A3126" t="str">
        <f t="shared" si="48"/>
        <v>37005643455; 7201380373; 7006705876; 7004360643</v>
      </c>
      <c r="B3126">
        <v>3</v>
      </c>
      <c r="C3126" t="s">
        <v>3176</v>
      </c>
    </row>
    <row r="3127" spans="1:3" x14ac:dyDescent="0.45">
      <c r="A3127" t="str">
        <f t="shared" si="48"/>
        <v>4Identifying animal welfare issues for sheep in Australia</v>
      </c>
      <c r="B3127">
        <v>4</v>
      </c>
      <c r="C3127" t="s">
        <v>3177</v>
      </c>
    </row>
    <row r="3128" spans="1:3" x14ac:dyDescent="0.45">
      <c r="A3128" t="str">
        <f t="shared" si="48"/>
        <v>5(2002) International Journal of Sheep and Wool Science, 50 (4), pp. 534 - 540, Cited 3 times.</v>
      </c>
      <c r="B3128">
        <v>5</v>
      </c>
      <c r="C3128" t="s">
        <v>3178</v>
      </c>
    </row>
    <row r="3129" spans="1:3" x14ac:dyDescent="0.45">
      <c r="A3129" t="str">
        <f t="shared" si="48"/>
        <v>6</v>
      </c>
      <c r="B3129">
        <v>6</v>
      </c>
    </row>
    <row r="3130" spans="1:3" x14ac:dyDescent="0.45">
      <c r="A3130" t="str">
        <f t="shared" si="48"/>
        <v>7https://www.scopus.com/inward/record.uri?eid=2-s2.0-54249122633&amp;partnerID=40&amp;md5=c9eee7d91132c4fe423c0b88063cbd53</v>
      </c>
      <c r="B3130">
        <v>7</v>
      </c>
      <c r="C3130" t="s">
        <v>3179</v>
      </c>
    </row>
    <row r="3131" spans="1:3" x14ac:dyDescent="0.45">
      <c r="A3131" t="str">
        <f t="shared" si="48"/>
        <v>8</v>
      </c>
      <c r="B3131">
        <v>8</v>
      </c>
    </row>
    <row r="3132" spans="1:3" x14ac:dyDescent="0.45">
      <c r="A3132" t="str">
        <f t="shared" si="48"/>
        <v>9ABSTRACT: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B3132">
        <v>9</v>
      </c>
      <c r="C3132" t="s">
        <v>3180</v>
      </c>
    </row>
    <row r="3133" spans="1:3" x14ac:dyDescent="0.45">
      <c r="A3133" t="str">
        <f t="shared" si="48"/>
        <v>10LANGUAGE OF ORIGINAL DOCUMENT: English</v>
      </c>
      <c r="B3133">
        <v>10</v>
      </c>
      <c r="C3133" t="s">
        <v>10</v>
      </c>
    </row>
    <row r="3134" spans="1:3" x14ac:dyDescent="0.45">
      <c r="A3134" t="str">
        <f t="shared" si="48"/>
        <v>11DOCUMENT TYPE: Article</v>
      </c>
      <c r="B3134">
        <v>11</v>
      </c>
      <c r="C3134" t="s">
        <v>11</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1Benneworth P., Dauncey H.</v>
      </c>
      <c r="B3137">
        <v>1</v>
      </c>
      <c r="C3137" t="s">
        <v>3181</v>
      </c>
    </row>
    <row r="3138" spans="1:3" x14ac:dyDescent="0.45">
      <c r="A3138" t="str">
        <f t="shared" si="48"/>
        <v>2AUTHOR FULL NAMES: Benneworth, Paul (6505965654); Dauncey, Hugh (6506998461)</v>
      </c>
      <c r="B3138">
        <v>2</v>
      </c>
      <c r="C3138" t="s">
        <v>3182</v>
      </c>
    </row>
    <row r="3139" spans="1:3" x14ac:dyDescent="0.45">
      <c r="A3139" t="str">
        <f t="shared" si="48"/>
        <v>36505965654; 6506998461</v>
      </c>
      <c r="B3139">
        <v>3</v>
      </c>
      <c r="C3139" t="s">
        <v>3183</v>
      </c>
    </row>
    <row r="3140" spans="1:3" x14ac:dyDescent="0.45">
      <c r="A3140" t="str">
        <f t="shared" si="48"/>
        <v>4Cultural policy, creative clusters and the complexity of higher education: notes from the case of Enjmin in Angoulême, France</v>
      </c>
      <c r="B3140">
        <v>4</v>
      </c>
      <c r="C3140" t="s">
        <v>3184</v>
      </c>
    </row>
    <row r="3141" spans="1:3" x14ac:dyDescent="0.45">
      <c r="A3141" t="str">
        <f t="shared" ref="A3141:A3204" si="49">B3141&amp;C3141</f>
        <v>5(2016) International Journal of Cultural Policy, 22 (1), pp. 80 - 99, Cited 5 times.</v>
      </c>
      <c r="B3141">
        <v>5</v>
      </c>
      <c r="C3141" t="s">
        <v>3185</v>
      </c>
    </row>
    <row r="3142" spans="1:3" x14ac:dyDescent="0.45">
      <c r="A3142" t="str">
        <f t="shared" si="49"/>
        <v>6DOI: 10.1080/10286632.2015.1101083</v>
      </c>
      <c r="B3142">
        <v>6</v>
      </c>
      <c r="C3142" t="s">
        <v>3186</v>
      </c>
    </row>
    <row r="3143" spans="1:3" x14ac:dyDescent="0.45">
      <c r="A3143" t="str">
        <f t="shared" si="49"/>
        <v>7https://www.scopus.com/inward/record.uri?eid=2-s2.0-84946423130&amp;doi=10.1080%2f10286632.2015.1101083&amp;partnerID=40&amp;md5=ceed18379ac60302c5212a27a6087fe1</v>
      </c>
      <c r="B3143">
        <v>7</v>
      </c>
      <c r="C3143" t="s">
        <v>3187</v>
      </c>
    </row>
    <row r="3144" spans="1:3" x14ac:dyDescent="0.45">
      <c r="A3144" t="str">
        <f t="shared" si="49"/>
        <v>8</v>
      </c>
      <c r="B3144">
        <v>8</v>
      </c>
    </row>
    <row r="3145" spans="1:3" x14ac:dyDescent="0.45">
      <c r="A3145" t="str">
        <f t="shared" si="49"/>
        <v>9ABSTRACT: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B3145">
        <v>9</v>
      </c>
      <c r="C3145" t="s">
        <v>3188</v>
      </c>
    </row>
    <row r="3146" spans="1:3" x14ac:dyDescent="0.45">
      <c r="A3146" t="str">
        <f t="shared" si="49"/>
        <v>10LANGUAGE OF ORIGINAL DOCUMENT: English</v>
      </c>
      <c r="B3146">
        <v>10</v>
      </c>
      <c r="C3146" t="s">
        <v>10</v>
      </c>
    </row>
    <row r="3147" spans="1:3" x14ac:dyDescent="0.45">
      <c r="A3147" t="str">
        <f t="shared" si="49"/>
        <v>11DOCUMENT TYPE: Article</v>
      </c>
      <c r="B3147">
        <v>11</v>
      </c>
      <c r="C3147" t="s">
        <v>11</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1Pashkov M.V., Pashkova V.M.</v>
      </c>
      <c r="B3150">
        <v>1</v>
      </c>
      <c r="C3150" t="s">
        <v>1055</v>
      </c>
    </row>
    <row r="3151" spans="1:3" x14ac:dyDescent="0.45">
      <c r="A3151" t="str">
        <f t="shared" si="49"/>
        <v>2AUTHOR FULL NAMES: Pashkov, Mikhail V. (57204064594); Pashkova, Valeria M. (57204072604)</v>
      </c>
      <c r="B3151">
        <v>2</v>
      </c>
      <c r="C3151" t="s">
        <v>1056</v>
      </c>
    </row>
    <row r="3152" spans="1:3" x14ac:dyDescent="0.45">
      <c r="A3152" t="str">
        <f t="shared" si="49"/>
        <v>357204064594; 57204072604</v>
      </c>
      <c r="B3152">
        <v>3</v>
      </c>
      <c r="C3152" t="s">
        <v>1057</v>
      </c>
    </row>
    <row r="3153" spans="1:3" x14ac:dyDescent="0.45">
      <c r="A3153" t="str">
        <f t="shared" si="49"/>
        <v>4Problems and Risks of Digitalization in Higher Education</v>
      </c>
      <c r="B3153">
        <v>4</v>
      </c>
      <c r="C3153" t="s">
        <v>1058</v>
      </c>
    </row>
    <row r="3154" spans="1:3" x14ac:dyDescent="0.45">
      <c r="A3154" t="str">
        <f t="shared" si="49"/>
        <v>5(2022) Vysshee Obrazovanie v Rossii, 31 (3), pp. 40 - 53, Cited 5 times.</v>
      </c>
      <c r="B3154">
        <v>5</v>
      </c>
      <c r="C3154" t="s">
        <v>1059</v>
      </c>
    </row>
    <row r="3155" spans="1:3" x14ac:dyDescent="0.45">
      <c r="A3155" t="str">
        <f t="shared" si="49"/>
        <v>6DOI: 10.31992/0869-3617-2022-31-22-3-40-57</v>
      </c>
      <c r="B3155">
        <v>6</v>
      </c>
      <c r="C3155" t="s">
        <v>1060</v>
      </c>
    </row>
    <row r="3156" spans="1:3" x14ac:dyDescent="0.45">
      <c r="A3156" t="str">
        <f t="shared" si="49"/>
        <v>7https://www.scopus.com/inward/record.uri?eid=2-s2.0-85135925832&amp;doi=10.31992%2f0869-3617-2022-31-22-3-40-57&amp;partnerID=40&amp;md5=086c87e015b5de23eff006204c98dbab</v>
      </c>
      <c r="B3156">
        <v>7</v>
      </c>
      <c r="C3156" t="s">
        <v>1061</v>
      </c>
    </row>
    <row r="3157" spans="1:3" x14ac:dyDescent="0.45">
      <c r="A3157" t="str">
        <f t="shared" si="49"/>
        <v>8</v>
      </c>
      <c r="B3157">
        <v>8</v>
      </c>
    </row>
    <row r="3158" spans="1:3" x14ac:dyDescent="0.45">
      <c r="A3158" t="str">
        <f t="shared" si="49"/>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3158">
        <v>9</v>
      </c>
      <c r="C3158" t="s">
        <v>1062</v>
      </c>
    </row>
    <row r="3159" spans="1:3" x14ac:dyDescent="0.45">
      <c r="A3159" t="str">
        <f t="shared" si="49"/>
        <v>10LANGUAGE OF ORIGINAL DOCUMENT: English</v>
      </c>
      <c r="B3159">
        <v>10</v>
      </c>
      <c r="C3159" t="s">
        <v>10</v>
      </c>
    </row>
    <row r="3160" spans="1:3" x14ac:dyDescent="0.45">
      <c r="A3160" t="str">
        <f t="shared" si="49"/>
        <v>11DOCUMENT TYPE: Article</v>
      </c>
      <c r="B3160">
        <v>11</v>
      </c>
      <c r="C3160" t="s">
        <v>11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1Teixeira P.</v>
      </c>
      <c r="B3163">
        <v>1</v>
      </c>
      <c r="C3163" t="s">
        <v>1063</v>
      </c>
    </row>
    <row r="3164" spans="1:3" x14ac:dyDescent="0.45">
      <c r="A3164" t="str">
        <f t="shared" si="49"/>
        <v>2AUTHOR FULL NAMES: Teixeira, Pedro (56277679400)</v>
      </c>
      <c r="B3164">
        <v>2</v>
      </c>
      <c r="C3164" t="s">
        <v>1064</v>
      </c>
    </row>
    <row r="3165" spans="1:3" x14ac:dyDescent="0.45">
      <c r="A3165" t="str">
        <f t="shared" si="49"/>
        <v>356277679400</v>
      </c>
      <c r="B3165">
        <v>3</v>
      </c>
      <c r="C3165">
        <v>56277679400</v>
      </c>
    </row>
    <row r="3166" spans="1:3" x14ac:dyDescent="0.45">
      <c r="A3166" t="str">
        <f t="shared" si="49"/>
        <v>4Two continents divided by the same trends? reflections about marketization, competition, and inequality in European higher education</v>
      </c>
      <c r="B3166">
        <v>4</v>
      </c>
      <c r="C3166" t="s">
        <v>1065</v>
      </c>
    </row>
    <row r="3167" spans="1:3" x14ac:dyDescent="0.45">
      <c r="A3167" t="str">
        <f t="shared" si="49"/>
        <v>5(2016) Research in the Sociology of Organizations, 46, pp. 489 - 508, Cited 5 times.</v>
      </c>
      <c r="B3167">
        <v>5</v>
      </c>
      <c r="C3167" t="s">
        <v>1066</v>
      </c>
    </row>
    <row r="3168" spans="1:3" x14ac:dyDescent="0.45">
      <c r="A3168" t="str">
        <f t="shared" si="49"/>
        <v>6DOI: 10.1108/S0733-558X20160000046016</v>
      </c>
      <c r="B3168">
        <v>6</v>
      </c>
      <c r="C3168" t="s">
        <v>1067</v>
      </c>
    </row>
    <row r="3169" spans="1:3" x14ac:dyDescent="0.45">
      <c r="A3169" t="str">
        <f t="shared" si="49"/>
        <v>7https://www.scopus.com/inward/record.uri?eid=2-s2.0-84958655521&amp;doi=10.1108%2fS0733-558X20160000046016&amp;partnerID=40&amp;md5=ddc67c6b195b3cba5f797e6b23a023c3</v>
      </c>
      <c r="B3169">
        <v>7</v>
      </c>
      <c r="C3169" t="s">
        <v>1068</v>
      </c>
    </row>
    <row r="3170" spans="1:3" x14ac:dyDescent="0.45">
      <c r="A3170" t="str">
        <f t="shared" si="49"/>
        <v>8</v>
      </c>
      <c r="B3170">
        <v>8</v>
      </c>
    </row>
    <row r="3171" spans="1:3" x14ac:dyDescent="0.45">
      <c r="A3171" t="str">
        <f t="shared" si="49"/>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3171">
        <v>9</v>
      </c>
      <c r="C3171" t="s">
        <v>1069</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1Thompson H.G., Whitaker K.M., Young R., Carr L.J.</v>
      </c>
      <c r="B3176">
        <v>1</v>
      </c>
      <c r="C3176" t="s">
        <v>3189</v>
      </c>
    </row>
    <row r="3177" spans="1:3" x14ac:dyDescent="0.45">
      <c r="A3177" t="str">
        <f t="shared" si="49"/>
        <v>2AUTHOR FULL NAMES: Thompson, H.G. (57736002300); Whitaker, K.M. (56047420200); Young, R. (55795512200); Carr, L.J. (36573103100)</v>
      </c>
      <c r="B3177">
        <v>2</v>
      </c>
      <c r="C3177" t="s">
        <v>3190</v>
      </c>
    </row>
    <row r="3178" spans="1:3" x14ac:dyDescent="0.45">
      <c r="A3178" t="str">
        <f t="shared" si="49"/>
        <v>357736002300; 56047420200; 55795512200; 36573103100</v>
      </c>
      <c r="B3178">
        <v>3</v>
      </c>
      <c r="C3178" t="s">
        <v>3191</v>
      </c>
    </row>
    <row r="3179" spans="1:3" x14ac:dyDescent="0.45">
      <c r="A3179" t="str">
        <f t="shared" si="49"/>
        <v>4University stakeholders largely unaware and unsupportive of university pouring rights contracts with companies supplying sugar-sweetened beverages</v>
      </c>
      <c r="B3179">
        <v>4</v>
      </c>
      <c r="C3179" t="s">
        <v>3192</v>
      </c>
    </row>
    <row r="3180" spans="1:3" x14ac:dyDescent="0.45">
      <c r="A3180" t="str">
        <f t="shared" si="49"/>
        <v>5(2023) Journal of American College Health, 71 (2), pp. 403 - 410, Cited 4 times.</v>
      </c>
      <c r="B3180">
        <v>5</v>
      </c>
      <c r="C3180" t="s">
        <v>3193</v>
      </c>
    </row>
    <row r="3181" spans="1:3" x14ac:dyDescent="0.45">
      <c r="A3181" t="str">
        <f t="shared" si="49"/>
        <v>6DOI: 10.1080/07448481.2021.1891920</v>
      </c>
      <c r="B3181">
        <v>6</v>
      </c>
      <c r="C3181" t="s">
        <v>3194</v>
      </c>
    </row>
    <row r="3182" spans="1:3" x14ac:dyDescent="0.45">
      <c r="A3182" t="str">
        <f t="shared" si="49"/>
        <v>7https://www.scopus.com/inward/record.uri?eid=2-s2.0-85103041549&amp;doi=10.1080%2f07448481.2021.1891920&amp;partnerID=40&amp;md5=c95c1f452647fd405d06850a265eb7eb</v>
      </c>
      <c r="B3182">
        <v>7</v>
      </c>
      <c r="C3182" t="s">
        <v>3195</v>
      </c>
    </row>
    <row r="3183" spans="1:3" x14ac:dyDescent="0.45">
      <c r="A3183" t="str">
        <f t="shared" si="49"/>
        <v>8</v>
      </c>
      <c r="B3183">
        <v>8</v>
      </c>
    </row>
    <row r="3184" spans="1:3" x14ac:dyDescent="0.45">
      <c r="A3184" t="str">
        <f t="shared" si="49"/>
        <v>9ABSTRACT: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v>
      </c>
      <c r="B3184">
        <v>9</v>
      </c>
      <c r="C3184" t="s">
        <v>3196</v>
      </c>
    </row>
    <row r="3185" spans="1:3" x14ac:dyDescent="0.45">
      <c r="A3185" t="str">
        <f t="shared" si="49"/>
        <v>10LANGUAGE OF ORIGINAL DOCUMENT: English</v>
      </c>
      <c r="B3185">
        <v>10</v>
      </c>
      <c r="C3185" t="s">
        <v>10</v>
      </c>
    </row>
    <row r="3186" spans="1:3" x14ac:dyDescent="0.45">
      <c r="A3186" t="str">
        <f t="shared" si="49"/>
        <v>11DOCUMENT TYPE: Article</v>
      </c>
      <c r="B3186">
        <v>11</v>
      </c>
      <c r="C3186" t="s">
        <v>11</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1A. Gattamorta K., Salerno J.P., Roman Laporte R.</v>
      </c>
      <c r="B3189">
        <v>1</v>
      </c>
      <c r="C3189" t="s">
        <v>1070</v>
      </c>
    </row>
    <row r="3190" spans="1:3" x14ac:dyDescent="0.45">
      <c r="A3190" t="str">
        <f t="shared" si="49"/>
        <v>2AUTHOR FULL NAMES: A. Gattamorta, Karina (57776189500); Salerno, John P. (57191895970); Roman Laporte, Roberto (57777539800)</v>
      </c>
      <c r="B3190">
        <v>2</v>
      </c>
      <c r="C3190" t="s">
        <v>1071</v>
      </c>
    </row>
    <row r="3191" spans="1:3" x14ac:dyDescent="0.45">
      <c r="A3191" t="str">
        <f t="shared" si="49"/>
        <v>357776189500; 57191895970; 57777539800</v>
      </c>
      <c r="B3191">
        <v>3</v>
      </c>
      <c r="C3191" t="s">
        <v>1072</v>
      </c>
    </row>
    <row r="3192" spans="1:3" x14ac:dyDescent="0.45">
      <c r="A3192" t="str">
        <f t="shared" si="49"/>
        <v>4Family Rejection during COVID-19: Effects on Sexual and Gender Minority Stress and Mental Health among LGBTQ University Students</v>
      </c>
      <c r="B3192">
        <v>4</v>
      </c>
      <c r="C3192" t="s">
        <v>1073</v>
      </c>
    </row>
    <row r="3193" spans="1:3" x14ac:dyDescent="0.45">
      <c r="A3193" t="str">
        <f t="shared" si="49"/>
        <v>5(2022) LGBTQ+ Family: An Interdisciplinary Journal, 18 (4), pp. 305 - 318, Cited 3 times.</v>
      </c>
      <c r="B3193">
        <v>5</v>
      </c>
      <c r="C3193" t="s">
        <v>1074</v>
      </c>
    </row>
    <row r="3194" spans="1:3" x14ac:dyDescent="0.45">
      <c r="A3194" t="str">
        <f t="shared" si="49"/>
        <v>6DOI: 10.1080/27703371.2022.2083041</v>
      </c>
      <c r="B3194">
        <v>6</v>
      </c>
      <c r="C3194" t="s">
        <v>1075</v>
      </c>
    </row>
    <row r="3195" spans="1:3" x14ac:dyDescent="0.45">
      <c r="A3195" t="str">
        <f t="shared" si="49"/>
        <v>7https://www.scopus.com/inward/record.uri?eid=2-s2.0-85133226850&amp;doi=10.1080%2f27703371.2022.2083041&amp;partnerID=40&amp;md5=c3a4cdfb4a236baa962218e242ceff68</v>
      </c>
      <c r="B3195">
        <v>7</v>
      </c>
      <c r="C3195" t="s">
        <v>1076</v>
      </c>
    </row>
    <row r="3196" spans="1:3" x14ac:dyDescent="0.45">
      <c r="A3196" t="str">
        <f t="shared" si="49"/>
        <v>8</v>
      </c>
      <c r="B3196">
        <v>8</v>
      </c>
    </row>
    <row r="3197" spans="1:3" x14ac:dyDescent="0.45">
      <c r="A3197" t="str">
        <f t="shared" si="49"/>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3197">
        <v>9</v>
      </c>
      <c r="C3197" t="s">
        <v>1077</v>
      </c>
    </row>
    <row r="3198" spans="1:3" x14ac:dyDescent="0.45">
      <c r="A3198" t="str">
        <f t="shared" si="49"/>
        <v>10LANGUAGE OF ORIGINAL DOCUMENT: English</v>
      </c>
      <c r="B3198">
        <v>10</v>
      </c>
      <c r="C3198" t="s">
        <v>10</v>
      </c>
    </row>
    <row r="3199" spans="1:3" x14ac:dyDescent="0.45">
      <c r="A3199" t="str">
        <f t="shared" si="49"/>
        <v>11DOCUMENT TYPE: Article</v>
      </c>
      <c r="B3199">
        <v>11</v>
      </c>
      <c r="C3199" t="s">
        <v>11</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1Tahsildar N.</v>
      </c>
      <c r="B3202">
        <v>1</v>
      </c>
      <c r="C3202" t="s">
        <v>3197</v>
      </c>
    </row>
    <row r="3203" spans="1:3" x14ac:dyDescent="0.45">
      <c r="A3203" t="str">
        <f t="shared" si="49"/>
        <v>2AUTHOR FULL NAMES: Tahsildar, Nasim (57223930829)</v>
      </c>
      <c r="B3203">
        <v>2</v>
      </c>
      <c r="C3203" t="s">
        <v>3198</v>
      </c>
    </row>
    <row r="3204" spans="1:3" x14ac:dyDescent="0.45">
      <c r="A3204" t="str">
        <f t="shared" si="49"/>
        <v>357223930829</v>
      </c>
      <c r="B3204">
        <v>3</v>
      </c>
      <c r="C3204">
        <v>57223930829</v>
      </c>
    </row>
    <row r="3205" spans="1:3" x14ac:dyDescent="0.45">
      <c r="A3205" t="str">
        <f t="shared" ref="A3205:A3268" si="50">B3205&amp;C3205</f>
        <v>4Dean leadership efficacy and the faculty teaching and research efficacy: a case study at Herat University, Afghanistan</v>
      </c>
      <c r="B3205">
        <v>4</v>
      </c>
      <c r="C3205" t="s">
        <v>3199</v>
      </c>
    </row>
    <row r="3206" spans="1:3" x14ac:dyDescent="0.45">
      <c r="A3206" t="str">
        <f t="shared" si="50"/>
        <v>5(2021) International Journal of Leadership in Education, Cited 3 times.</v>
      </c>
      <c r="B3206">
        <v>5</v>
      </c>
      <c r="C3206" t="s">
        <v>3200</v>
      </c>
    </row>
    <row r="3207" spans="1:3" x14ac:dyDescent="0.45">
      <c r="A3207" t="str">
        <f t="shared" si="50"/>
        <v>6DOI: 10.1080/13603124.2021.1926546</v>
      </c>
      <c r="B3207">
        <v>6</v>
      </c>
      <c r="C3207" t="s">
        <v>3201</v>
      </c>
    </row>
    <row r="3208" spans="1:3" x14ac:dyDescent="0.45">
      <c r="A3208" t="str">
        <f t="shared" si="50"/>
        <v>7https://www.scopus.com/inward/record.uri?eid=2-s2.0-85106497566&amp;doi=10.1080%2f13603124.2021.1926546&amp;partnerID=40&amp;md5=05560e43f80e826e95ecdc795520d159</v>
      </c>
      <c r="B3208">
        <v>7</v>
      </c>
      <c r="C3208" t="s">
        <v>3202</v>
      </c>
    </row>
    <row r="3209" spans="1:3" x14ac:dyDescent="0.45">
      <c r="A3209" t="str">
        <f t="shared" si="50"/>
        <v>8</v>
      </c>
      <c r="B3209">
        <v>8</v>
      </c>
    </row>
    <row r="3210" spans="1:3" x14ac:dyDescent="0.45">
      <c r="A3210" t="str">
        <f t="shared" si="50"/>
        <v>9ABSTRACT: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B3210">
        <v>9</v>
      </c>
      <c r="C3210" t="s">
        <v>3203</v>
      </c>
    </row>
    <row r="3211" spans="1:3" x14ac:dyDescent="0.45">
      <c r="A3211" t="str">
        <f t="shared" si="50"/>
        <v>10LANGUAGE OF ORIGINAL DOCUMENT: English</v>
      </c>
      <c r="B3211">
        <v>10</v>
      </c>
      <c r="C3211" t="s">
        <v>10</v>
      </c>
    </row>
    <row r="3212" spans="1:3" x14ac:dyDescent="0.45">
      <c r="A3212" t="str">
        <f t="shared" si="50"/>
        <v>11DOCUMENT TYPE: Article</v>
      </c>
      <c r="B3212">
        <v>11</v>
      </c>
      <c r="C3212" t="s">
        <v>11</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1Pendall R., Prochaska N., Allred D., Hillyard C.</v>
      </c>
      <c r="B3215">
        <v>1</v>
      </c>
      <c r="C3215" t="s">
        <v>3204</v>
      </c>
    </row>
    <row r="3216" spans="1:3" x14ac:dyDescent="0.45">
      <c r="A3216" t="str">
        <f t="shared" si="50"/>
        <v>2AUTHOR FULL NAMES: Pendall, Rolf (6603096493); Prochaska, Natalie (57201878207); Allred, Dustin (55672098200); Hillyard, Caitlin (57927751600)</v>
      </c>
      <c r="B3216">
        <v>2</v>
      </c>
      <c r="C3216" t="s">
        <v>3205</v>
      </c>
    </row>
    <row r="3217" spans="1:3" x14ac:dyDescent="0.45">
      <c r="A3217" t="str">
        <f t="shared" si="50"/>
        <v>36603096493; 57201878207; 55672098200; 57927751600</v>
      </c>
      <c r="B3217">
        <v>3</v>
      </c>
      <c r="C3217" t="s">
        <v>3206</v>
      </c>
    </row>
    <row r="3218" spans="1:3" x14ac:dyDescent="0.45">
      <c r="A3218" t="str">
        <f t="shared" si="50"/>
        <v>4A New Skyline for Champaign: An Urban Dormitory Transformed</v>
      </c>
      <c r="B3218">
        <v>4</v>
      </c>
      <c r="C3218" t="s">
        <v>3207</v>
      </c>
    </row>
    <row r="3219" spans="1:3" x14ac:dyDescent="0.45">
      <c r="A3219" t="str">
        <f t="shared" si="50"/>
        <v>5(2022) Housing Policy Debate, Cited 3 times.</v>
      </c>
      <c r="B3219">
        <v>5</v>
      </c>
      <c r="C3219" t="s">
        <v>3208</v>
      </c>
    </row>
    <row r="3220" spans="1:3" x14ac:dyDescent="0.45">
      <c r="A3220" t="str">
        <f t="shared" si="50"/>
        <v>6DOI: 10.1080/10511482.2022.2124532</v>
      </c>
      <c r="B3220">
        <v>6</v>
      </c>
      <c r="C3220" t="s">
        <v>3209</v>
      </c>
    </row>
    <row r="3221" spans="1:3" x14ac:dyDescent="0.45">
      <c r="A3221" t="str">
        <f t="shared" si="50"/>
        <v>7https://www.scopus.com/inward/record.uri?eid=2-s2.0-85139846217&amp;doi=10.1080%2f10511482.2022.2124532&amp;partnerID=40&amp;md5=45dabcd8b9e10542a3da78fc6fb3e54e</v>
      </c>
      <c r="B3221">
        <v>7</v>
      </c>
      <c r="C3221" t="s">
        <v>3210</v>
      </c>
    </row>
    <row r="3222" spans="1:3" x14ac:dyDescent="0.45">
      <c r="A3222" t="str">
        <f t="shared" si="50"/>
        <v>8</v>
      </c>
      <c r="B3222">
        <v>8</v>
      </c>
    </row>
    <row r="3223" spans="1:3" x14ac:dyDescent="0.45">
      <c r="A3223" t="str">
        <f t="shared" si="50"/>
        <v>9ABSTRACT: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B3223">
        <v>9</v>
      </c>
      <c r="C3223" t="s">
        <v>3211</v>
      </c>
    </row>
    <row r="3224" spans="1:3" x14ac:dyDescent="0.45">
      <c r="A3224" t="str">
        <f t="shared" si="50"/>
        <v>10LANGUAGE OF ORIGINAL DOCUMENT: English</v>
      </c>
      <c r="B3224">
        <v>10</v>
      </c>
      <c r="C3224" t="s">
        <v>10</v>
      </c>
    </row>
    <row r="3225" spans="1:3" x14ac:dyDescent="0.45">
      <c r="A3225" t="str">
        <f t="shared" si="50"/>
        <v>11DOCUMENT TYPE: Article</v>
      </c>
      <c r="B3225">
        <v>11</v>
      </c>
      <c r="C3225" t="s">
        <v>11</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1Scruggs R., Broglia E., Barkham M., Duncan C.</v>
      </c>
      <c r="B3228">
        <v>1</v>
      </c>
      <c r="C3228" t="s">
        <v>1101</v>
      </c>
    </row>
    <row r="3229" spans="1:3" x14ac:dyDescent="0.45">
      <c r="A3229" t="str">
        <f t="shared" si="50"/>
        <v>2AUTHOR FULL NAMES: Scruggs, Robert (58175753600); Broglia, Emma (57221919122); Barkham, Michael (7003740824); Duncan, Charlie (57201373439)</v>
      </c>
      <c r="B3229">
        <v>2</v>
      </c>
      <c r="C3229" t="s">
        <v>1102</v>
      </c>
    </row>
    <row r="3230" spans="1:3" x14ac:dyDescent="0.45">
      <c r="A3230" t="str">
        <f t="shared" si="50"/>
        <v>358175753600; 57221919122; 7003740824; 57201373439</v>
      </c>
      <c r="B3230">
        <v>3</v>
      </c>
      <c r="C3230" t="s">
        <v>1103</v>
      </c>
    </row>
    <row r="3231" spans="1:3" x14ac:dyDescent="0.45">
      <c r="A3231" t="str">
        <f t="shared" si="50"/>
        <v>4The impact of psychological distress and university counselling on academic outcomes: Analysis of a routine practice-based dataset</v>
      </c>
      <c r="B3231">
        <v>4</v>
      </c>
      <c r="C3231" t="s">
        <v>1104</v>
      </c>
    </row>
    <row r="3232" spans="1:3" x14ac:dyDescent="0.45">
      <c r="A3232" t="str">
        <f t="shared" si="50"/>
        <v>5(2023) Counselling and Psychotherapy Research, 23 (3), pp. 781 - 789, Cited 2 times.</v>
      </c>
      <c r="B3232">
        <v>5</v>
      </c>
      <c r="C3232" t="s">
        <v>1105</v>
      </c>
    </row>
    <row r="3233" spans="1:3" x14ac:dyDescent="0.45">
      <c r="A3233" t="str">
        <f t="shared" si="50"/>
        <v>6DOI: 10.1002/capr.12640</v>
      </c>
      <c r="B3233">
        <v>6</v>
      </c>
      <c r="C3233" t="s">
        <v>1106</v>
      </c>
    </row>
    <row r="3234" spans="1:3" x14ac:dyDescent="0.45">
      <c r="A3234" t="str">
        <f t="shared" si="50"/>
        <v>7https://www.scopus.com/inward/record.uri?eid=2-s2.0-85151950180&amp;doi=10.1002%2fcapr.12640&amp;partnerID=40&amp;md5=64f0fdd63fa2daeced58edabd49ce518</v>
      </c>
      <c r="B3234">
        <v>7</v>
      </c>
      <c r="C3234" t="s">
        <v>1107</v>
      </c>
    </row>
    <row r="3235" spans="1:3" x14ac:dyDescent="0.45">
      <c r="A3235" t="str">
        <f t="shared" si="50"/>
        <v>8</v>
      </c>
      <c r="B3235">
        <v>8</v>
      </c>
    </row>
    <row r="3236" spans="1:3" x14ac:dyDescent="0.45">
      <c r="A3236" t="str">
        <f t="shared" si="50"/>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3236">
        <v>9</v>
      </c>
      <c r="C3236" t="s">
        <v>1108</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1Vitchenko O.</v>
      </c>
      <c r="B3241">
        <v>1</v>
      </c>
      <c r="C3241" t="s">
        <v>3212</v>
      </c>
    </row>
    <row r="3242" spans="1:3" x14ac:dyDescent="0.45">
      <c r="A3242" t="str">
        <f t="shared" si="50"/>
        <v>2AUTHOR FULL NAMES: Vitchenko, Olga (57194641842)</v>
      </c>
      <c r="B3242">
        <v>2</v>
      </c>
      <c r="C3242" t="s">
        <v>3213</v>
      </c>
    </row>
    <row r="3243" spans="1:3" x14ac:dyDescent="0.45">
      <c r="A3243" t="str">
        <f t="shared" si="50"/>
        <v>357194641842</v>
      </c>
      <c r="B3243">
        <v>3</v>
      </c>
      <c r="C3243">
        <v>57194641842</v>
      </c>
    </row>
    <row r="3244" spans="1:3" x14ac:dyDescent="0.45">
      <c r="A3244" t="str">
        <f t="shared" si="50"/>
        <v>4Introducing CLIL in Kazakhstan: Researching beliefs and perceptions of university stakeholders</v>
      </c>
      <c r="B3244">
        <v>4</v>
      </c>
      <c r="C3244" t="s">
        <v>3214</v>
      </c>
    </row>
    <row r="3245" spans="1:3" x14ac:dyDescent="0.45">
      <c r="A3245" t="str">
        <f t="shared" si="50"/>
        <v>5(2017) Electronic Journal of Foreign Language Teaching, 14 (1), pp. 102 - 116, Cited 4 times.</v>
      </c>
      <c r="B3245">
        <v>5</v>
      </c>
      <c r="C3245" t="s">
        <v>3215</v>
      </c>
    </row>
    <row r="3246" spans="1:3" x14ac:dyDescent="0.45">
      <c r="A3246" t="str">
        <f t="shared" si="50"/>
        <v>6</v>
      </c>
      <c r="B3246">
        <v>6</v>
      </c>
    </row>
    <row r="3247" spans="1:3" x14ac:dyDescent="0.45">
      <c r="A3247" t="str">
        <f t="shared" si="50"/>
        <v>7https://www.scopus.com/inward/record.uri?eid=2-s2.0-85021329304&amp;partnerID=40&amp;md5=c55689da6cce8c18dd4662f0b25f6c48</v>
      </c>
      <c r="B3247">
        <v>7</v>
      </c>
      <c r="C3247" t="s">
        <v>3216</v>
      </c>
    </row>
    <row r="3248" spans="1:3" x14ac:dyDescent="0.45">
      <c r="A3248" t="str">
        <f t="shared" si="50"/>
        <v>8</v>
      </c>
      <c r="B3248">
        <v>8</v>
      </c>
    </row>
    <row r="3249" spans="1:3" x14ac:dyDescent="0.45">
      <c r="A3249" t="str">
        <f t="shared" si="50"/>
        <v>9ABSTRACT: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B3249">
        <v>9</v>
      </c>
      <c r="C3249" t="s">
        <v>3217</v>
      </c>
    </row>
    <row r="3250" spans="1:3" x14ac:dyDescent="0.45">
      <c r="A3250" t="str">
        <f t="shared" si="50"/>
        <v>10LANGUAGE OF ORIGINAL DOCUMENT: English</v>
      </c>
      <c r="B3250">
        <v>10</v>
      </c>
      <c r="C3250" t="s">
        <v>10</v>
      </c>
    </row>
    <row r="3251" spans="1:3" x14ac:dyDescent="0.45">
      <c r="A3251" t="str">
        <f t="shared" si="50"/>
        <v>11DOCUMENT TYPE: Article</v>
      </c>
      <c r="B3251">
        <v>11</v>
      </c>
      <c r="C3251" t="s">
        <v>11</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1Prasad S., Bhat R.S.</v>
      </c>
      <c r="B3254">
        <v>1</v>
      </c>
      <c r="C3254" t="s">
        <v>3218</v>
      </c>
    </row>
    <row r="3255" spans="1:3" x14ac:dyDescent="0.45">
      <c r="A3255" t="str">
        <f t="shared" si="50"/>
        <v>2AUTHOR FULL NAMES: Prasad, Sathya (57216753041); Bhat, Raghavendra S (57217290903)</v>
      </c>
      <c r="B3255">
        <v>2</v>
      </c>
      <c r="C3255" t="s">
        <v>3219</v>
      </c>
    </row>
    <row r="3256" spans="1:3" x14ac:dyDescent="0.45">
      <c r="A3256" t="str">
        <f t="shared" si="50"/>
        <v>357216753041; 57217290903</v>
      </c>
      <c r="B3256">
        <v>3</v>
      </c>
      <c r="C3256" t="s">
        <v>3220</v>
      </c>
    </row>
    <row r="3257" spans="1:3" x14ac:dyDescent="0.45">
      <c r="A3257" t="str">
        <f t="shared" si="50"/>
        <v>4India industry-university collaboration - A novel approach combining technology, innovation, and entrepreneurship</v>
      </c>
      <c r="B3257">
        <v>4</v>
      </c>
      <c r="C3257" t="s">
        <v>3221</v>
      </c>
    </row>
    <row r="3258" spans="1:3" x14ac:dyDescent="0.45">
      <c r="A3258" t="str">
        <f t="shared" si="50"/>
        <v>5(2021) IEEE Global Engineering Education Conference, EDUCON, 2021-April, art. no. 9454090, pp. 373 - 380, Cited 3 times.</v>
      </c>
      <c r="B3258">
        <v>5</v>
      </c>
      <c r="C3258" t="s">
        <v>3222</v>
      </c>
    </row>
    <row r="3259" spans="1:3" x14ac:dyDescent="0.45">
      <c r="A3259" t="str">
        <f t="shared" si="50"/>
        <v>6DOI: 10.1109/EDUCON46332.2021.9454090</v>
      </c>
      <c r="B3259">
        <v>6</v>
      </c>
      <c r="C3259" t="s">
        <v>3223</v>
      </c>
    </row>
    <row r="3260" spans="1:3" x14ac:dyDescent="0.45">
      <c r="A3260" t="str">
        <f t="shared" si="50"/>
        <v>7https://www.scopus.com/inward/record.uri?eid=2-s2.0-85112407757&amp;doi=10.1109%2fEDUCON46332.2021.9454090&amp;partnerID=40&amp;md5=02fb691e91c2c0907e125b6fc7e1b28d</v>
      </c>
      <c r="B3260">
        <v>7</v>
      </c>
      <c r="C3260" t="s">
        <v>3224</v>
      </c>
    </row>
    <row r="3261" spans="1:3" x14ac:dyDescent="0.45">
      <c r="A3261" t="str">
        <f t="shared" si="50"/>
        <v>8</v>
      </c>
      <c r="B3261">
        <v>8</v>
      </c>
    </row>
    <row r="3262" spans="1:3" x14ac:dyDescent="0.45">
      <c r="A3262" t="str">
        <f t="shared" si="50"/>
        <v>9ABSTRACT: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B3262">
        <v>9</v>
      </c>
      <c r="C3262" t="s">
        <v>3225</v>
      </c>
    </row>
    <row r="3263" spans="1:3" x14ac:dyDescent="0.45">
      <c r="A3263" t="str">
        <f t="shared" si="50"/>
        <v>10LANGUAGE OF ORIGINAL DOCUMENT: English</v>
      </c>
      <c r="B3263">
        <v>10</v>
      </c>
      <c r="C3263" t="s">
        <v>10</v>
      </c>
    </row>
    <row r="3264" spans="1:3" x14ac:dyDescent="0.45">
      <c r="A3264" t="str">
        <f t="shared" si="50"/>
        <v>11DOCUMENT TYPE: Conference paper</v>
      </c>
      <c r="B3264">
        <v>11</v>
      </c>
      <c r="C3264" t="s">
        <v>207</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1Donawa A.M.</v>
      </c>
      <c r="B3267">
        <v>1</v>
      </c>
      <c r="C3267" t="s">
        <v>1116</v>
      </c>
    </row>
    <row r="3268" spans="1:3" x14ac:dyDescent="0.45">
      <c r="A3268" t="str">
        <f t="shared" si="50"/>
        <v>2AUTHOR FULL NAMES: Donawa, Annette Mallory (16041949900)</v>
      </c>
      <c r="B3268">
        <v>2</v>
      </c>
      <c r="C3268" t="s">
        <v>1117</v>
      </c>
    </row>
    <row r="3269" spans="1:3" x14ac:dyDescent="0.45">
      <c r="A3269" t="str">
        <f t="shared" ref="A3269:A3332" si="51">B3269&amp;C3269</f>
        <v>316041949900</v>
      </c>
      <c r="B3269">
        <v>3</v>
      </c>
      <c r="C3269">
        <v>16041949900</v>
      </c>
    </row>
    <row r="3270" spans="1:3" x14ac:dyDescent="0.45">
      <c r="A3270" t="str">
        <f t="shared" si="51"/>
        <v>4The impact of critical thinking instruction on minority engineering students at a public urban higher education institution</v>
      </c>
      <c r="B3270">
        <v>4</v>
      </c>
      <c r="C3270" t="s">
        <v>1118</v>
      </c>
    </row>
    <row r="3271" spans="1:3" x14ac:dyDescent="0.45">
      <c r="A3271" t="str">
        <f t="shared" si="51"/>
        <v>5(2011) ASEE Annual Conference and Exposition, Conference Proceedings, Cited 3 times.</v>
      </c>
      <c r="B3271">
        <v>5</v>
      </c>
      <c r="C3271" t="s">
        <v>1119</v>
      </c>
    </row>
    <row r="3272" spans="1:3" x14ac:dyDescent="0.45">
      <c r="A3272" t="str">
        <f t="shared" si="51"/>
        <v>6</v>
      </c>
      <c r="B3272">
        <v>6</v>
      </c>
    </row>
    <row r="3273" spans="1:3" x14ac:dyDescent="0.45">
      <c r="A3273" t="str">
        <f t="shared" si="51"/>
        <v>7https://www.scopus.com/inward/record.uri?eid=2-s2.0-85029039461&amp;partnerID=40&amp;md5=066a95347b509164db988ee6ada17cab</v>
      </c>
      <c r="B3273">
        <v>7</v>
      </c>
      <c r="C3273" t="s">
        <v>1120</v>
      </c>
    </row>
    <row r="3274" spans="1:3" x14ac:dyDescent="0.45">
      <c r="A3274" t="str">
        <f t="shared" si="51"/>
        <v>8</v>
      </c>
      <c r="B3274">
        <v>8</v>
      </c>
    </row>
    <row r="3275" spans="1:3" x14ac:dyDescent="0.45">
      <c r="A3275" t="str">
        <f t="shared" si="51"/>
        <v>9ABSTRACT: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B3275">
        <v>9</v>
      </c>
      <c r="C3275" t="s">
        <v>1121</v>
      </c>
    </row>
    <row r="3276" spans="1:3" x14ac:dyDescent="0.45">
      <c r="A3276" t="str">
        <f t="shared" si="51"/>
        <v>10LANGUAGE OF ORIGINAL DOCUMENT: English</v>
      </c>
      <c r="B3276">
        <v>10</v>
      </c>
      <c r="C3276" t="s">
        <v>10</v>
      </c>
    </row>
    <row r="3277" spans="1:3" x14ac:dyDescent="0.45">
      <c r="A3277" t="str">
        <f t="shared" si="51"/>
        <v>11DOCUMENT TYPE: Conference paper</v>
      </c>
      <c r="B3277">
        <v>11</v>
      </c>
      <c r="C3277" t="s">
        <v>207</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1Dostilio L.D.</v>
      </c>
      <c r="B3280">
        <v>1</v>
      </c>
      <c r="C3280" t="s">
        <v>3226</v>
      </c>
    </row>
    <row r="3281" spans="1:3" x14ac:dyDescent="0.45">
      <c r="A3281" t="str">
        <f t="shared" si="51"/>
        <v>2AUTHOR FULL NAMES: Dostilio, Lina D. (55969573100)</v>
      </c>
      <c r="B3281">
        <v>2</v>
      </c>
      <c r="C3281" t="s">
        <v>3227</v>
      </c>
    </row>
    <row r="3282" spans="1:3" x14ac:dyDescent="0.45">
      <c r="A3282" t="str">
        <f t="shared" si="51"/>
        <v>355969573100</v>
      </c>
      <c r="B3282">
        <v>3</v>
      </c>
      <c r="C3282">
        <v>55969573100</v>
      </c>
    </row>
    <row r="3283" spans="1:3" x14ac:dyDescent="0.45">
      <c r="A3283" t="str">
        <f t="shared" si="51"/>
        <v>4The professionalization of community engagement: Associations and professional staff</v>
      </c>
      <c r="B3283">
        <v>4</v>
      </c>
      <c r="C3283" t="s">
        <v>3228</v>
      </c>
    </row>
    <row r="3284" spans="1:3" x14ac:dyDescent="0.45">
      <c r="A3284" t="str">
        <f t="shared" si="51"/>
        <v>5(2017) The Cambridge Handbook of Service Learning and Community Engagement, pp. 370 - 384, Cited 3 times.</v>
      </c>
      <c r="B3284">
        <v>5</v>
      </c>
      <c r="C3284" t="s">
        <v>3229</v>
      </c>
    </row>
    <row r="3285" spans="1:3" x14ac:dyDescent="0.45">
      <c r="A3285" t="str">
        <f t="shared" si="51"/>
        <v>6DOI: 10.1017/9781316650011.036</v>
      </c>
      <c r="B3285">
        <v>6</v>
      </c>
      <c r="C3285" t="s">
        <v>3230</v>
      </c>
    </row>
    <row r="3286" spans="1:3" x14ac:dyDescent="0.45">
      <c r="A3286" t="str">
        <f t="shared" si="51"/>
        <v>7https://www.scopus.com/inward/record.uri?eid=2-s2.0-85048027426&amp;doi=10.1017%2f9781316650011.036&amp;partnerID=40&amp;md5=133a9ae5b385aaaadbf32363d07b7567</v>
      </c>
      <c r="B3286">
        <v>7</v>
      </c>
      <c r="C3286" t="s">
        <v>3231</v>
      </c>
    </row>
    <row r="3287" spans="1:3" x14ac:dyDescent="0.45">
      <c r="A3287" t="str">
        <f t="shared" si="51"/>
        <v>8</v>
      </c>
      <c r="B3287">
        <v>8</v>
      </c>
    </row>
    <row r="3288" spans="1:3" x14ac:dyDescent="0.45">
      <c r="A3288" t="str">
        <f t="shared" si="51"/>
        <v>9ABSTRACT: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B3288">
        <v>9</v>
      </c>
      <c r="C3288" t="s">
        <v>3232</v>
      </c>
    </row>
    <row r="3289" spans="1:3" x14ac:dyDescent="0.45">
      <c r="A3289" t="str">
        <f t="shared" si="51"/>
        <v>10LANGUAGE OF ORIGINAL DOCUMENT: English</v>
      </c>
      <c r="B3289">
        <v>10</v>
      </c>
      <c r="C3289" t="s">
        <v>10</v>
      </c>
    </row>
    <row r="3290" spans="1:3" x14ac:dyDescent="0.45">
      <c r="A3290" t="str">
        <f t="shared" si="51"/>
        <v>11DOCUMENT TYPE: Book chapter</v>
      </c>
      <c r="B3290">
        <v>11</v>
      </c>
      <c r="C3290" t="s">
        <v>128</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1Jing F., Chakpitak N., Goldsmith P., Sureephong P., Kunarucks T.</v>
      </c>
      <c r="B3293">
        <v>1</v>
      </c>
      <c r="C3293" t="s">
        <v>369</v>
      </c>
    </row>
    <row r="3294" spans="1:3" x14ac:dyDescent="0.45">
      <c r="A3294" t="str">
        <f t="shared" si="51"/>
        <v>2AUTHOR FULL NAMES: Jing, Fu (54790956400); Chakpitak, Nopasit (6504671563); Goldsmith, Paul (54791048400); Sureephong, Pradorn (23398259500); Kunarucks, Taksina (55710707200)</v>
      </c>
      <c r="B3294">
        <v>2</v>
      </c>
      <c r="C3294" t="s">
        <v>370</v>
      </c>
    </row>
    <row r="3295" spans="1:3" x14ac:dyDescent="0.45">
      <c r="A3295" t="str">
        <f t="shared" si="51"/>
        <v>354790956400; 6504671563; 54791048400; 23398259500; 55710707200</v>
      </c>
      <c r="B3295">
        <v>3</v>
      </c>
      <c r="C3295" t="s">
        <v>371</v>
      </c>
    </row>
    <row r="3296" spans="1:3" x14ac:dyDescent="0.45">
      <c r="A3296" t="str">
        <f t="shared" si="51"/>
        <v>4Creating a knowledge supply chain for e-tourism curriculum design: Integrating knowledge management and supply chain management</v>
      </c>
      <c r="B3296">
        <v>4</v>
      </c>
      <c r="C3296" t="s">
        <v>372</v>
      </c>
    </row>
    <row r="3297" spans="1:3" x14ac:dyDescent="0.45">
      <c r="A3297" t="str">
        <f t="shared" si="51"/>
        <v>5(2012) International Journal of Knowledge Management, 8 (4), pp. 71 - 94, Cited 6 times.</v>
      </c>
      <c r="B3297">
        <v>5</v>
      </c>
      <c r="C3297" t="s">
        <v>373</v>
      </c>
    </row>
    <row r="3298" spans="1:3" x14ac:dyDescent="0.45">
      <c r="A3298" t="str">
        <f t="shared" si="51"/>
        <v>6DOI: 10.4018/jkm.2012100104</v>
      </c>
      <c r="B3298">
        <v>6</v>
      </c>
      <c r="C3298" t="s">
        <v>374</v>
      </c>
    </row>
    <row r="3299" spans="1:3" x14ac:dyDescent="0.45">
      <c r="A3299" t="str">
        <f t="shared" si="51"/>
        <v>7https://www.scopus.com/inward/record.uri?eid=2-s2.0-84877900237&amp;doi=10.4018%2fjkm.2012100104&amp;partnerID=40&amp;md5=828699f7b03485eef6040ee9cbae06fb</v>
      </c>
      <c r="B3299">
        <v>7</v>
      </c>
      <c r="C3299" t="s">
        <v>375</v>
      </c>
    </row>
    <row r="3300" spans="1:3" x14ac:dyDescent="0.45">
      <c r="A3300" t="str">
        <f t="shared" si="51"/>
        <v>8</v>
      </c>
      <c r="B3300">
        <v>8</v>
      </c>
    </row>
    <row r="3301" spans="1:3" x14ac:dyDescent="0.45">
      <c r="A3301" t="str">
        <f t="shared" si="51"/>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3301">
        <v>9</v>
      </c>
      <c r="C3301" t="s">
        <v>376</v>
      </c>
    </row>
    <row r="3302" spans="1:3" x14ac:dyDescent="0.45">
      <c r="A3302" t="str">
        <f t="shared" si="51"/>
        <v>10LANGUAGE OF ORIGINAL DOCUMENT: English</v>
      </c>
      <c r="B3302">
        <v>10</v>
      </c>
      <c r="C3302" t="s">
        <v>10</v>
      </c>
    </row>
    <row r="3303" spans="1:3" x14ac:dyDescent="0.45">
      <c r="A3303" t="str">
        <f t="shared" si="51"/>
        <v>11DOCUMENT TYPE: Article</v>
      </c>
      <c r="B3303">
        <v>11</v>
      </c>
      <c r="C3303" t="s">
        <v>11</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1Alabi A.O.</v>
      </c>
      <c r="B3306">
        <v>1</v>
      </c>
      <c r="C3306" t="s">
        <v>1146</v>
      </c>
    </row>
    <row r="3307" spans="1:3" x14ac:dyDescent="0.45">
      <c r="A3307" t="str">
        <f t="shared" si="51"/>
        <v>2AUTHOR FULL NAMES: Alabi, Adefunke O. (57197459114)</v>
      </c>
      <c r="B3307">
        <v>2</v>
      </c>
      <c r="C3307" t="s">
        <v>1147</v>
      </c>
    </row>
    <row r="3308" spans="1:3" x14ac:dyDescent="0.45">
      <c r="A3308" t="str">
        <f t="shared" si="51"/>
        <v>357197459114</v>
      </c>
      <c r="B3308">
        <v>3</v>
      </c>
      <c r="C3308">
        <v>57197459114</v>
      </c>
    </row>
    <row r="3309" spans="1:3" x14ac:dyDescent="0.45">
      <c r="A3309" t="str">
        <f t="shared" si="51"/>
        <v>4Bridging the Great Divide: Librarian-faculty Collaboration in Selected Higher Institutions in Lagos State Nigeria</v>
      </c>
      <c r="B3309">
        <v>4</v>
      </c>
      <c r="C3309" t="s">
        <v>1148</v>
      </c>
    </row>
    <row r="3310" spans="1:3" x14ac:dyDescent="0.45">
      <c r="A3310" t="str">
        <f t="shared" si="51"/>
        <v>5(2018) Journal of Academic Librarianship, 44 (4), pp. 459 - 467, Cited 5 times.</v>
      </c>
      <c r="B3310">
        <v>5</v>
      </c>
      <c r="C3310" t="s">
        <v>1149</v>
      </c>
    </row>
    <row r="3311" spans="1:3" x14ac:dyDescent="0.45">
      <c r="A3311" t="str">
        <f t="shared" si="51"/>
        <v>6DOI: 10.1016/j.acalib.2018.05.004</v>
      </c>
      <c r="B3311">
        <v>6</v>
      </c>
      <c r="C3311" t="s">
        <v>1150</v>
      </c>
    </row>
    <row r="3312" spans="1:3" x14ac:dyDescent="0.45">
      <c r="A3312" t="str">
        <f t="shared" si="51"/>
        <v>7https://www.scopus.com/inward/record.uri?eid=2-s2.0-85048384886&amp;doi=10.1016%2fj.acalib.2018.05.004&amp;partnerID=40&amp;md5=41feaeefc2ec045a31d1e147e6b371b2</v>
      </c>
      <c r="B3312">
        <v>7</v>
      </c>
      <c r="C3312" t="s">
        <v>1151</v>
      </c>
    </row>
    <row r="3313" spans="1:3" x14ac:dyDescent="0.45">
      <c r="A3313" t="str">
        <f t="shared" si="51"/>
        <v>8</v>
      </c>
      <c r="B3313">
        <v>8</v>
      </c>
    </row>
    <row r="3314" spans="1:3" x14ac:dyDescent="0.45">
      <c r="A3314" t="str">
        <f t="shared" si="51"/>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3314">
        <v>9</v>
      </c>
      <c r="C3314" t="s">
        <v>1152</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1Vickers E., Morris R.</v>
      </c>
      <c r="B3319">
        <v>1</v>
      </c>
      <c r="C3319" t="s">
        <v>3233</v>
      </c>
    </row>
    <row r="3320" spans="1:3" x14ac:dyDescent="0.45">
      <c r="A3320" t="str">
        <f t="shared" si="51"/>
        <v>2AUTHOR FULL NAMES: Vickers, Emma (57214798691); Morris, Robert (56523814000)</v>
      </c>
      <c r="B3320">
        <v>2</v>
      </c>
      <c r="C3320" t="s">
        <v>3234</v>
      </c>
    </row>
    <row r="3321" spans="1:3" x14ac:dyDescent="0.45">
      <c r="A3321" t="str">
        <f t="shared" si="51"/>
        <v>357214798691; 56523814000</v>
      </c>
      <c r="B3321">
        <v>3</v>
      </c>
      <c r="C3321" t="s">
        <v>3235</v>
      </c>
    </row>
    <row r="3322" spans="1:3" x14ac:dyDescent="0.45">
      <c r="A3322" t="str">
        <f t="shared" si="51"/>
        <v>4Pathway decisions during the student-athlete transition out of university in the United Kingdom</v>
      </c>
      <c r="B3322">
        <v>4</v>
      </c>
      <c r="C3322" t="s">
        <v>3236</v>
      </c>
    </row>
    <row r="3323" spans="1:3" x14ac:dyDescent="0.45">
      <c r="A3323" t="str">
        <f t="shared" si="51"/>
        <v>5(2022) Journal of Applied Sport Psychology, 34 (4), pp. 803 - 824, Cited 4 times.</v>
      </c>
      <c r="B3323">
        <v>5</v>
      </c>
      <c r="C3323" t="s">
        <v>3237</v>
      </c>
    </row>
    <row r="3324" spans="1:3" x14ac:dyDescent="0.45">
      <c r="A3324" t="str">
        <f t="shared" si="51"/>
        <v>6DOI: 10.1080/10413200.2021.1884918</v>
      </c>
      <c r="B3324">
        <v>6</v>
      </c>
      <c r="C3324" t="s">
        <v>3238</v>
      </c>
    </row>
    <row r="3325" spans="1:3" x14ac:dyDescent="0.45">
      <c r="A3325" t="str">
        <f t="shared" si="51"/>
        <v>7https://www.scopus.com/inward/record.uri?eid=2-s2.0-85101616710&amp;doi=10.1080%2f10413200.2021.1884918&amp;partnerID=40&amp;md5=6a050f949caf8fb673111cb4c34a79ad</v>
      </c>
      <c r="B3325">
        <v>7</v>
      </c>
      <c r="C3325" t="s">
        <v>3239</v>
      </c>
    </row>
    <row r="3326" spans="1:3" x14ac:dyDescent="0.45">
      <c r="A3326" t="str">
        <f t="shared" si="51"/>
        <v>8</v>
      </c>
      <c r="B3326">
        <v>8</v>
      </c>
    </row>
    <row r="3327" spans="1:3" x14ac:dyDescent="0.45">
      <c r="A3327" t="str">
        <f t="shared" si="51"/>
        <v>9ABSTRACT: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B3327">
        <v>9</v>
      </c>
      <c r="C3327" t="s">
        <v>3240</v>
      </c>
    </row>
    <row r="3328" spans="1:3" x14ac:dyDescent="0.45">
      <c r="A3328" t="str">
        <f t="shared" si="51"/>
        <v>10LANGUAGE OF ORIGINAL DOCUMENT: English</v>
      </c>
      <c r="B3328">
        <v>10</v>
      </c>
      <c r="C3328" t="s">
        <v>10</v>
      </c>
    </row>
    <row r="3329" spans="1:3" x14ac:dyDescent="0.45">
      <c r="A3329" t="str">
        <f t="shared" si="51"/>
        <v>11DOCUMENT TYPE: Article</v>
      </c>
      <c r="B3329">
        <v>11</v>
      </c>
      <c r="C3329" t="s">
        <v>11</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1Lowe K., Ehrenfeucht R.</v>
      </c>
      <c r="B3332">
        <v>1</v>
      </c>
      <c r="C3332" t="s">
        <v>3241</v>
      </c>
    </row>
    <row r="3333" spans="1:3" x14ac:dyDescent="0.45">
      <c r="A3333" t="str">
        <f t="shared" ref="A3333:A3396" si="52">B3333&amp;C3333</f>
        <v>2AUTHOR FULL NAMES: Lowe, Kate (55608913800); Ehrenfeucht, Renia (15724931600)</v>
      </c>
      <c r="B3333">
        <v>2</v>
      </c>
      <c r="C3333" t="s">
        <v>3242</v>
      </c>
    </row>
    <row r="3334" spans="1:3" x14ac:dyDescent="0.45">
      <c r="A3334" t="str">
        <f t="shared" si="52"/>
        <v>355608913800; 15724931600</v>
      </c>
      <c r="B3334">
        <v>3</v>
      </c>
      <c r="C3334" t="s">
        <v>3243</v>
      </c>
    </row>
    <row r="3335" spans="1:3" x14ac:dyDescent="0.45">
      <c r="A3335" t="str">
        <f t="shared" si="52"/>
        <v>4Derailed Values: Planning Education, External Funding, and Environmental Justice in New Orleans Rail Planning</v>
      </c>
      <c r="B3335">
        <v>4</v>
      </c>
      <c r="C3335" t="s">
        <v>3244</v>
      </c>
    </row>
    <row r="3336" spans="1:3" x14ac:dyDescent="0.45">
      <c r="A3336" t="str">
        <f t="shared" si="52"/>
        <v>5(2018) Journal of Planning Education and Research, 38 (4), pp. 477 - 489, Cited 4 times.</v>
      </c>
      <c r="B3336">
        <v>5</v>
      </c>
      <c r="C3336" t="s">
        <v>3245</v>
      </c>
    </row>
    <row r="3337" spans="1:3" x14ac:dyDescent="0.45">
      <c r="A3337" t="str">
        <f t="shared" si="52"/>
        <v>6DOI: 10.1177/0739456X17712810</v>
      </c>
      <c r="B3337">
        <v>6</v>
      </c>
      <c r="C3337" t="s">
        <v>3246</v>
      </c>
    </row>
    <row r="3338" spans="1:3" x14ac:dyDescent="0.45">
      <c r="A3338" t="str">
        <f t="shared" si="52"/>
        <v>7https://www.scopus.com/inward/record.uri?eid=2-s2.0-85055956380&amp;doi=10.1177%2f0739456X17712810&amp;partnerID=40&amp;md5=c963824b22876b8e4aa2f265b8270822</v>
      </c>
      <c r="B3338">
        <v>7</v>
      </c>
      <c r="C3338" t="s">
        <v>3247</v>
      </c>
    </row>
    <row r="3339" spans="1:3" x14ac:dyDescent="0.45">
      <c r="A3339" t="str">
        <f t="shared" si="52"/>
        <v>8</v>
      </c>
      <c r="B3339">
        <v>8</v>
      </c>
    </row>
    <row r="3340" spans="1:3" x14ac:dyDescent="0.45">
      <c r="A3340" t="str">
        <f t="shared" si="52"/>
        <v>9ABSTRACT: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B3340">
        <v>9</v>
      </c>
      <c r="C3340" t="s">
        <v>3248</v>
      </c>
    </row>
    <row r="3341" spans="1:3" x14ac:dyDescent="0.45">
      <c r="A3341" t="str">
        <f t="shared" si="52"/>
        <v>10LANGUAGE OF ORIGINAL DOCUMENT: English</v>
      </c>
      <c r="B3341">
        <v>10</v>
      </c>
      <c r="C3341" t="s">
        <v>10</v>
      </c>
    </row>
    <row r="3342" spans="1:3" x14ac:dyDescent="0.45">
      <c r="A3342" t="str">
        <f t="shared" si="52"/>
        <v>11DOCUMENT TYPE: Article</v>
      </c>
      <c r="B3342">
        <v>11</v>
      </c>
      <c r="C3342" t="s">
        <v>11</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1Barkas L.A., Armstrong P.-A.</v>
      </c>
      <c r="B3345">
        <v>1</v>
      </c>
      <c r="C3345" t="s">
        <v>1153</v>
      </c>
    </row>
    <row r="3346" spans="1:3" x14ac:dyDescent="0.45">
      <c r="A3346" t="str">
        <f t="shared" si="52"/>
        <v>2AUTHOR FULL NAMES: Barkas, Linda Anne (38661132700); Armstrong, Paul-Alan (57197782281)</v>
      </c>
      <c r="B3346">
        <v>2</v>
      </c>
      <c r="C3346" t="s">
        <v>1154</v>
      </c>
    </row>
    <row r="3347" spans="1:3" x14ac:dyDescent="0.45">
      <c r="A3347" t="str">
        <f t="shared" si="52"/>
        <v>338661132700; 57197782281</v>
      </c>
      <c r="B3347">
        <v>3</v>
      </c>
      <c r="C3347" t="s">
        <v>1155</v>
      </c>
    </row>
    <row r="3348" spans="1:3" x14ac:dyDescent="0.45">
      <c r="A3348" t="str">
        <f t="shared" si="52"/>
        <v>4The price of knowledge and the wisdom of innocence: A difficult journey through the employability discourse in higher education</v>
      </c>
      <c r="B3348">
        <v>4</v>
      </c>
      <c r="C3348" t="s">
        <v>1156</v>
      </c>
    </row>
    <row r="3349" spans="1:3" x14ac:dyDescent="0.45">
      <c r="A3349" t="str">
        <f t="shared" si="52"/>
        <v>5(2022) Industry and Higher Education, 36 (1), pp. 51 - 62, Cited 3 times.</v>
      </c>
      <c r="B3349">
        <v>5</v>
      </c>
      <c r="C3349" t="s">
        <v>1157</v>
      </c>
    </row>
    <row r="3350" spans="1:3" x14ac:dyDescent="0.45">
      <c r="A3350" t="str">
        <f t="shared" si="52"/>
        <v>6DOI: 10.1177/09504222211016293</v>
      </c>
      <c r="B3350">
        <v>6</v>
      </c>
      <c r="C3350" t="s">
        <v>1158</v>
      </c>
    </row>
    <row r="3351" spans="1:3" x14ac:dyDescent="0.45">
      <c r="A3351" t="str">
        <f t="shared" si="52"/>
        <v>7https://www.scopus.com/inward/record.uri?eid=2-s2.0-85105864721&amp;doi=10.1177%2f09504222211016293&amp;partnerID=40&amp;md5=6fd561b6098d9da6dfca033728160c1a</v>
      </c>
      <c r="B3351">
        <v>7</v>
      </c>
      <c r="C3351" t="s">
        <v>1159</v>
      </c>
    </row>
    <row r="3352" spans="1:3" x14ac:dyDescent="0.45">
      <c r="A3352" t="str">
        <f t="shared" si="52"/>
        <v>8</v>
      </c>
      <c r="B3352">
        <v>8</v>
      </c>
    </row>
    <row r="3353" spans="1:3" x14ac:dyDescent="0.45">
      <c r="A3353" t="str">
        <f t="shared" si="52"/>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3353">
        <v>9</v>
      </c>
      <c r="C3353" t="s">
        <v>1160</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1Xing D., Bolden B.</v>
      </c>
      <c r="B3358">
        <v>1</v>
      </c>
      <c r="C3358" t="s">
        <v>1161</v>
      </c>
    </row>
    <row r="3359" spans="1:3" x14ac:dyDescent="0.45">
      <c r="A3359" t="str">
        <f t="shared" si="52"/>
        <v>2AUTHOR FULL NAMES: Xing, Deyu (57210926447); Bolden, Benjamin (55388211100)</v>
      </c>
      <c r="B3359">
        <v>2</v>
      </c>
      <c r="C3359" t="s">
        <v>1162</v>
      </c>
    </row>
    <row r="3360" spans="1:3" x14ac:dyDescent="0.45">
      <c r="A3360" t="str">
        <f t="shared" si="52"/>
        <v>357210926447; 55388211100</v>
      </c>
      <c r="B3360">
        <v>3</v>
      </c>
      <c r="C3360" t="s">
        <v>1163</v>
      </c>
    </row>
    <row r="3361" spans="1:3" x14ac:dyDescent="0.45">
      <c r="A3361" t="str">
        <f t="shared" si="52"/>
        <v>4Learning at half capacity: The academic acculturation reality experienced by Chinese international students</v>
      </c>
      <c r="B3361">
        <v>4</v>
      </c>
      <c r="C3361" t="s">
        <v>1164</v>
      </c>
    </row>
    <row r="3362" spans="1:3" x14ac:dyDescent="0.45">
      <c r="A3362" t="str">
        <f t="shared" si="52"/>
        <v>5(2020) Multidisciplinary Perspectives on International Student Experience in Canadian Higher Education, pp. 41 - 61, Cited 3 times.</v>
      </c>
      <c r="B3362">
        <v>5</v>
      </c>
      <c r="C3362" t="s">
        <v>1165</v>
      </c>
    </row>
    <row r="3363" spans="1:3" x14ac:dyDescent="0.45">
      <c r="A3363" t="str">
        <f t="shared" si="52"/>
        <v>6DOI: 10.4018/978-1-7998-5030-4.ch003</v>
      </c>
      <c r="B3363">
        <v>6</v>
      </c>
      <c r="C3363" t="s">
        <v>1166</v>
      </c>
    </row>
    <row r="3364" spans="1:3" x14ac:dyDescent="0.45">
      <c r="A3364" t="str">
        <f t="shared" si="52"/>
        <v>7https://www.scopus.com/inward/record.uri?eid=2-s2.0-85096574785&amp;doi=10.4018%2f978-1-7998-5030-4.ch003&amp;partnerID=40&amp;md5=d88965dd6e5829254efe23ac1b3f3d19</v>
      </c>
      <c r="B3364">
        <v>7</v>
      </c>
      <c r="C3364" t="s">
        <v>1167</v>
      </c>
    </row>
    <row r="3365" spans="1:3" x14ac:dyDescent="0.45">
      <c r="A3365" t="str">
        <f t="shared" si="52"/>
        <v>8</v>
      </c>
      <c r="B3365">
        <v>8</v>
      </c>
    </row>
    <row r="3366" spans="1:3" x14ac:dyDescent="0.45">
      <c r="A3366" t="str">
        <f t="shared" si="52"/>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3366">
        <v>9</v>
      </c>
      <c r="C3366" t="s">
        <v>1168</v>
      </c>
    </row>
    <row r="3367" spans="1:3" x14ac:dyDescent="0.45">
      <c r="A3367" t="str">
        <f t="shared" si="52"/>
        <v>10LANGUAGE OF ORIGINAL DOCUMENT: English</v>
      </c>
      <c r="B3367">
        <v>10</v>
      </c>
      <c r="C3367" t="s">
        <v>10</v>
      </c>
    </row>
    <row r="3368" spans="1:3" x14ac:dyDescent="0.45">
      <c r="A3368" t="str">
        <f t="shared" si="52"/>
        <v>11DOCUMENT TYPE: Book chapter</v>
      </c>
      <c r="B3368">
        <v>11</v>
      </c>
      <c r="C3368" t="s">
        <v>128</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1Tetřevová L., Sabolová V.</v>
      </c>
      <c r="B3371">
        <v>1</v>
      </c>
      <c r="C3371" t="s">
        <v>3249</v>
      </c>
    </row>
    <row r="3372" spans="1:3" x14ac:dyDescent="0.45">
      <c r="A3372" t="str">
        <f t="shared" si="52"/>
        <v>2AUTHOR FULL NAMES: Tetřevová, Liběna (6506079705); Sabolová, Veronika (57208539998)</v>
      </c>
      <c r="B3372">
        <v>2</v>
      </c>
      <c r="C3372" t="s">
        <v>3250</v>
      </c>
    </row>
    <row r="3373" spans="1:3" x14ac:dyDescent="0.45">
      <c r="A3373" t="str">
        <f t="shared" si="52"/>
        <v>36506079705; 57208539998</v>
      </c>
      <c r="B3373">
        <v>3</v>
      </c>
      <c r="C3373" t="s">
        <v>3251</v>
      </c>
    </row>
    <row r="3374" spans="1:3" x14ac:dyDescent="0.45">
      <c r="A3374" t="str">
        <f t="shared" si="52"/>
        <v>4University stakeholder management</v>
      </c>
      <c r="B3374">
        <v>4</v>
      </c>
      <c r="C3374" t="s">
        <v>3252</v>
      </c>
    </row>
    <row r="3375" spans="1:3" x14ac:dyDescent="0.45">
      <c r="A3375" t="str">
        <f t="shared" si="52"/>
        <v>5(2010) International Conference on Engineering Education and International Conference on Education and Educational Technologies - Proceedings, pp. 141 - 145, Cited 4 times.</v>
      </c>
      <c r="B3375">
        <v>5</v>
      </c>
      <c r="C3375" t="s">
        <v>3253</v>
      </c>
    </row>
    <row r="3376" spans="1:3" x14ac:dyDescent="0.45">
      <c r="A3376" t="str">
        <f t="shared" si="52"/>
        <v>6</v>
      </c>
      <c r="B3376">
        <v>6</v>
      </c>
    </row>
    <row r="3377" spans="1:3" x14ac:dyDescent="0.45">
      <c r="A3377" t="str">
        <f t="shared" si="52"/>
        <v>7https://www.scopus.com/inward/record.uri?eid=2-s2.0-79958734837&amp;partnerID=40&amp;md5=1a53d3a414d3660333bdf0599445ccfa</v>
      </c>
      <c r="B3377">
        <v>7</v>
      </c>
      <c r="C3377" t="s">
        <v>3254</v>
      </c>
    </row>
    <row r="3378" spans="1:3" x14ac:dyDescent="0.45">
      <c r="A3378" t="str">
        <f t="shared" si="52"/>
        <v>8</v>
      </c>
      <c r="B3378">
        <v>8</v>
      </c>
    </row>
    <row r="3379" spans="1:3" x14ac:dyDescent="0.45">
      <c r="A3379" t="str">
        <f t="shared" si="52"/>
        <v>9ABSTRACT: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B3379">
        <v>9</v>
      </c>
      <c r="C3379" t="s">
        <v>3255</v>
      </c>
    </row>
    <row r="3380" spans="1:3" x14ac:dyDescent="0.45">
      <c r="A3380" t="str">
        <f t="shared" si="52"/>
        <v>10LANGUAGE OF ORIGINAL DOCUMENT: English</v>
      </c>
      <c r="B3380">
        <v>10</v>
      </c>
      <c r="C3380" t="s">
        <v>10</v>
      </c>
    </row>
    <row r="3381" spans="1:3" x14ac:dyDescent="0.45">
      <c r="A3381" t="str">
        <f t="shared" si="52"/>
        <v>11DOCUMENT TYPE: Conference paper</v>
      </c>
      <c r="B3381">
        <v>11</v>
      </c>
      <c r="C3381" t="s">
        <v>207</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1Kabir M.R.</v>
      </c>
      <c r="B3384">
        <v>1</v>
      </c>
      <c r="C3384" t="s">
        <v>3256</v>
      </c>
    </row>
    <row r="3385" spans="1:3" x14ac:dyDescent="0.45">
      <c r="A3385" t="str">
        <f t="shared" si="52"/>
        <v>2AUTHOR FULL NAMES: Kabir, Mohammad Rokibul (57209295303)</v>
      </c>
      <c r="B3385">
        <v>2</v>
      </c>
      <c r="C3385" t="s">
        <v>3257</v>
      </c>
    </row>
    <row r="3386" spans="1:3" x14ac:dyDescent="0.45">
      <c r="A3386" t="str">
        <f t="shared" si="52"/>
        <v>357209295303</v>
      </c>
      <c r="B3386">
        <v>3</v>
      </c>
      <c r="C3386">
        <v>57209295303</v>
      </c>
    </row>
    <row r="3387" spans="1:3" x14ac:dyDescent="0.45">
      <c r="A3387" t="str">
        <f t="shared" si="52"/>
        <v>4Impact of faculty and student readiness on virtual learning adoption amid Covid-19 [Impacto de la Preparación de Profesores y Estudiantes en la Adopción del Aprendizaje Virtual en Medio de Covid-19]</v>
      </c>
      <c r="B3387">
        <v>4</v>
      </c>
      <c r="C3387" t="s">
        <v>3258</v>
      </c>
    </row>
    <row r="3388" spans="1:3" x14ac:dyDescent="0.45">
      <c r="A3388" t="str">
        <f t="shared" si="52"/>
        <v>5(2020) Revista Internacional de Educacion para la Justicia Social, 9 (3), pp. 387 - 414, Cited 5 times.</v>
      </c>
      <c r="B3388">
        <v>5</v>
      </c>
      <c r="C3388" t="s">
        <v>3259</v>
      </c>
    </row>
    <row r="3389" spans="1:3" x14ac:dyDescent="0.45">
      <c r="A3389" t="str">
        <f t="shared" si="52"/>
        <v>6DOI: 10.15366/RIEJS2020.9.3.021</v>
      </c>
      <c r="B3389">
        <v>6</v>
      </c>
      <c r="C3389" t="s">
        <v>3260</v>
      </c>
    </row>
    <row r="3390" spans="1:3" x14ac:dyDescent="0.45">
      <c r="A3390" t="str">
        <f t="shared" si="52"/>
        <v>7https://www.scopus.com/inward/record.uri?eid=2-s2.0-85099118783&amp;doi=10.15366%2fRIEJS2020.9.3.021&amp;partnerID=40&amp;md5=c4e8610fd7638ffe075d1bf7e8f2d9de</v>
      </c>
      <c r="B3390">
        <v>7</v>
      </c>
      <c r="C3390" t="s">
        <v>3261</v>
      </c>
    </row>
    <row r="3391" spans="1:3" x14ac:dyDescent="0.45">
      <c r="A3391" t="str">
        <f t="shared" si="52"/>
        <v>8</v>
      </c>
      <c r="B3391">
        <v>8</v>
      </c>
    </row>
    <row r="3392" spans="1:3" x14ac:dyDescent="0.45">
      <c r="A3392" t="str">
        <f t="shared" si="52"/>
        <v>9ABSTRACT: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B3392">
        <v>9</v>
      </c>
      <c r="C3392" t="s">
        <v>3262</v>
      </c>
    </row>
    <row r="3393" spans="1:3" x14ac:dyDescent="0.45">
      <c r="A3393" t="str">
        <f t="shared" si="52"/>
        <v>10LANGUAGE OF ORIGINAL DOCUMENT: English</v>
      </c>
      <c r="B3393">
        <v>10</v>
      </c>
      <c r="C3393" t="s">
        <v>10</v>
      </c>
    </row>
    <row r="3394" spans="1:3" x14ac:dyDescent="0.45">
      <c r="A3394" t="str">
        <f t="shared" si="52"/>
        <v>11DOCUMENT TYPE: Article</v>
      </c>
      <c r="B3394">
        <v>11</v>
      </c>
      <c r="C3394" t="s">
        <v>11</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1Pevnaya M.V., Shuklina E.A.</v>
      </c>
      <c r="B3397">
        <v>1</v>
      </c>
      <c r="C3397" t="s">
        <v>1190</v>
      </c>
    </row>
    <row r="3398" spans="1:3" x14ac:dyDescent="0.45">
      <c r="A3398" t="str">
        <f t="shared" si="53"/>
        <v>2AUTHOR FULL NAMES: Pevnaya, M.V. (57200641582); Shuklina, E.A. (6603641875)</v>
      </c>
      <c r="B3398">
        <v>2</v>
      </c>
      <c r="C3398" t="s">
        <v>1191</v>
      </c>
    </row>
    <row r="3399" spans="1:3" x14ac:dyDescent="0.45">
      <c r="A3399" t="str">
        <f t="shared" si="53"/>
        <v>357200641582; 6603641875</v>
      </c>
      <c r="B3399">
        <v>3</v>
      </c>
      <c r="C3399" t="s">
        <v>1192</v>
      </c>
    </row>
    <row r="3400" spans="1:3" x14ac:dyDescent="0.45">
      <c r="A3400" t="str">
        <f t="shared" si="53"/>
        <v>4Institutional traps of Russia's higher education nonlinear development</v>
      </c>
      <c r="B3400">
        <v>4</v>
      </c>
      <c r="C3400" t="s">
        <v>1193</v>
      </c>
    </row>
    <row r="3401" spans="1:3" x14ac:dyDescent="0.45">
      <c r="A3401" t="str">
        <f t="shared" si="53"/>
        <v>5(2018) Integration of Education, 22 (1), pp. 77 - 90, Cited 4 times.</v>
      </c>
      <c r="B3401">
        <v>5</v>
      </c>
      <c r="C3401" t="s">
        <v>1194</v>
      </c>
    </row>
    <row r="3402" spans="1:3" x14ac:dyDescent="0.45">
      <c r="A3402" t="str">
        <f t="shared" si="53"/>
        <v>6DOI: 10.15507/1991-9468.090.022.201801.077-090</v>
      </c>
      <c r="B3402">
        <v>6</v>
      </c>
      <c r="C3402" t="s">
        <v>1195</v>
      </c>
    </row>
    <row r="3403" spans="1:3" x14ac:dyDescent="0.45">
      <c r="A3403" t="str">
        <f t="shared" si="53"/>
        <v>7https://www.scopus.com/inward/record.uri?eid=2-s2.0-85045957994&amp;doi=10.15507%2f1991-9468.090.022.201801.077-090&amp;partnerID=40&amp;md5=649986917270a1816b955106fb5d5ab5</v>
      </c>
      <c r="B3403">
        <v>7</v>
      </c>
      <c r="C3403" t="s">
        <v>1196</v>
      </c>
    </row>
    <row r="3404" spans="1:3" x14ac:dyDescent="0.45">
      <c r="A3404" t="str">
        <f t="shared" si="53"/>
        <v>8</v>
      </c>
      <c r="B3404">
        <v>8</v>
      </c>
    </row>
    <row r="3405" spans="1:3" x14ac:dyDescent="0.45">
      <c r="A3405" t="str">
        <f t="shared" si="53"/>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3405">
        <v>9</v>
      </c>
      <c r="C3405" t="s">
        <v>1197</v>
      </c>
    </row>
    <row r="3406" spans="1:3" x14ac:dyDescent="0.45">
      <c r="A3406" t="str">
        <f t="shared" si="53"/>
        <v>10LANGUAGE OF ORIGINAL DOCUMENT: Russian</v>
      </c>
      <c r="B3406">
        <v>10</v>
      </c>
      <c r="C3406" t="s">
        <v>1198</v>
      </c>
    </row>
    <row r="3407" spans="1:3" x14ac:dyDescent="0.45">
      <c r="A3407" t="str">
        <f t="shared" si="53"/>
        <v>11DOCUMENT TYPE: Article</v>
      </c>
      <c r="B3407">
        <v>11</v>
      </c>
      <c r="C3407" t="s">
        <v>11</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1Yusuf F.A.</v>
      </c>
      <c r="B3410">
        <v>1</v>
      </c>
      <c r="C3410" t="s">
        <v>1199</v>
      </c>
    </row>
    <row r="3411" spans="1:3" x14ac:dyDescent="0.45">
      <c r="A3411" t="str">
        <f t="shared" si="53"/>
        <v>2AUTHOR FULL NAMES: Yusuf, Furtasan Ali (57213147688)</v>
      </c>
      <c r="B3411">
        <v>2</v>
      </c>
      <c r="C3411" t="s">
        <v>1200</v>
      </c>
    </row>
    <row r="3412" spans="1:3" x14ac:dyDescent="0.45">
      <c r="A3412" t="str">
        <f t="shared" si="53"/>
        <v>357213147688</v>
      </c>
      <c r="B3412">
        <v>3</v>
      </c>
      <c r="C3412">
        <v>57213147688</v>
      </c>
    </row>
    <row r="3413" spans="1:3" x14ac:dyDescent="0.45">
      <c r="A3413" t="str">
        <f t="shared" si="53"/>
        <v>4The independent campus program for higher education in indonesia: The role of government support and the readiness of institutions, lecturers and students</v>
      </c>
      <c r="B3413">
        <v>4</v>
      </c>
      <c r="C3413" t="s">
        <v>1201</v>
      </c>
    </row>
    <row r="3414" spans="1:3" x14ac:dyDescent="0.45">
      <c r="A3414" t="str">
        <f t="shared" si="53"/>
        <v>5(2021) Journal of Social Studies Education Research, 12 (2), pp. 280 - 304, Cited 5 times.</v>
      </c>
      <c r="B3414">
        <v>5</v>
      </c>
      <c r="C3414" t="s">
        <v>1202</v>
      </c>
    </row>
    <row r="3415" spans="1:3" x14ac:dyDescent="0.45">
      <c r="A3415" t="str">
        <f t="shared" si="53"/>
        <v>6</v>
      </c>
      <c r="B3415">
        <v>6</v>
      </c>
    </row>
    <row r="3416" spans="1:3" x14ac:dyDescent="0.45">
      <c r="A3416" t="str">
        <f t="shared" si="53"/>
        <v>7https://www.scopus.com/inward/record.uri?eid=2-s2.0-85110713401&amp;partnerID=40&amp;md5=567af1947569e1915a78016b70cf7c99</v>
      </c>
      <c r="B3416">
        <v>7</v>
      </c>
      <c r="C3416" t="s">
        <v>1203</v>
      </c>
    </row>
    <row r="3417" spans="1:3" x14ac:dyDescent="0.45">
      <c r="A3417" t="str">
        <f t="shared" si="53"/>
        <v>8</v>
      </c>
      <c r="B3417">
        <v>8</v>
      </c>
    </row>
    <row r="3418" spans="1:3" x14ac:dyDescent="0.45">
      <c r="A3418" t="str">
        <f t="shared" si="53"/>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3418">
        <v>9</v>
      </c>
      <c r="C3418" t="s">
        <v>1204</v>
      </c>
    </row>
    <row r="3419" spans="1:3" x14ac:dyDescent="0.45">
      <c r="A3419" t="str">
        <f t="shared" si="53"/>
        <v>10LANGUAGE OF ORIGINAL DOCUMENT: English</v>
      </c>
      <c r="B3419">
        <v>10</v>
      </c>
      <c r="C3419" t="s">
        <v>10</v>
      </c>
    </row>
    <row r="3420" spans="1:3" x14ac:dyDescent="0.45">
      <c r="A3420" t="str">
        <f t="shared" si="53"/>
        <v>11DOCUMENT TYPE: Article</v>
      </c>
      <c r="B3420">
        <v>11</v>
      </c>
      <c r="C3420" t="s">
        <v>11</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1Vargas V.R., Paucar-Caceres A., Haley D.</v>
      </c>
      <c r="B3423">
        <v>1</v>
      </c>
      <c r="C3423" t="s">
        <v>1228</v>
      </c>
    </row>
    <row r="3424" spans="1:3" x14ac:dyDescent="0.45">
      <c r="A3424" t="str">
        <f t="shared" si="53"/>
        <v>2AUTHOR FULL NAMES: Vargas, Valeria Ruiz (57200134873); Paucar-Caceres, Alberto (6506260181); Haley, David (56290971100)</v>
      </c>
      <c r="B3424">
        <v>2</v>
      </c>
      <c r="C3424" t="s">
        <v>1229</v>
      </c>
    </row>
    <row r="3425" spans="1:3" x14ac:dyDescent="0.45">
      <c r="A3425" t="str">
        <f t="shared" si="53"/>
        <v>357200134873; 6506260181; 56290971100</v>
      </c>
      <c r="B3425">
        <v>3</v>
      </c>
      <c r="C3425" t="s">
        <v>1230</v>
      </c>
    </row>
    <row r="3426" spans="1:3" x14ac:dyDescent="0.45">
      <c r="A3426" t="str">
        <f t="shared" si="53"/>
        <v>4The role of higher education stakeholder networks for sustainable development: A systems perspective</v>
      </c>
      <c r="B3426">
        <v>4</v>
      </c>
      <c r="C3426" t="s">
        <v>1231</v>
      </c>
    </row>
    <row r="3427" spans="1:3" x14ac:dyDescent="0.45">
      <c r="A3427" t="str">
        <f t="shared" si="53"/>
        <v>5(2021) World Sustainability Series, pp. 123 - 139, Cited 4 times.</v>
      </c>
      <c r="B3427">
        <v>5</v>
      </c>
      <c r="C3427" t="s">
        <v>1232</v>
      </c>
    </row>
    <row r="3428" spans="1:3" x14ac:dyDescent="0.45">
      <c r="A3428" t="str">
        <f t="shared" si="53"/>
        <v>6DOI: 10.1007/978-3-030-63399-8_9</v>
      </c>
      <c r="B3428">
        <v>6</v>
      </c>
      <c r="C3428" t="s">
        <v>1233</v>
      </c>
    </row>
    <row r="3429" spans="1:3" x14ac:dyDescent="0.45">
      <c r="A3429" t="str">
        <f t="shared" si="53"/>
        <v>7https://www.scopus.com/inward/record.uri?eid=2-s2.0-85105468331&amp;doi=10.1007%2f978-3-030-63399-8_9&amp;partnerID=40&amp;md5=7e2aaa3e01f479de873177d03948ee28</v>
      </c>
      <c r="B3429">
        <v>7</v>
      </c>
      <c r="C3429" t="s">
        <v>1234</v>
      </c>
    </row>
    <row r="3430" spans="1:3" x14ac:dyDescent="0.45">
      <c r="A3430" t="str">
        <f t="shared" si="53"/>
        <v>8</v>
      </c>
      <c r="B3430">
        <v>8</v>
      </c>
    </row>
    <row r="3431" spans="1:3" x14ac:dyDescent="0.45">
      <c r="A3431" t="str">
        <f t="shared" si="53"/>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3431">
        <v>9</v>
      </c>
      <c r="C3431" t="s">
        <v>1235</v>
      </c>
    </row>
    <row r="3432" spans="1:3" x14ac:dyDescent="0.45">
      <c r="A3432" t="str">
        <f t="shared" si="53"/>
        <v>10LANGUAGE OF ORIGINAL DOCUMENT: English</v>
      </c>
      <c r="B3432">
        <v>10</v>
      </c>
      <c r="C3432" t="s">
        <v>10</v>
      </c>
    </row>
    <row r="3433" spans="1:3" x14ac:dyDescent="0.45">
      <c r="A3433" t="str">
        <f t="shared" si="53"/>
        <v>11DOCUMENT TYPE: Book chapter</v>
      </c>
      <c r="B3433">
        <v>11</v>
      </c>
      <c r="C3433" t="s">
        <v>128</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1Verhoef L., Graamans L., Gioutsos D., van Wijk A., Geraedts J., Hellinga C.</v>
      </c>
      <c r="B3436">
        <v>1</v>
      </c>
      <c r="C3436" t="s">
        <v>3263</v>
      </c>
    </row>
    <row r="3437" spans="1:3" x14ac:dyDescent="0.45">
      <c r="A3437" t="str">
        <f t="shared" si="53"/>
        <v>2AUTHOR FULL NAMES: Verhoef, Leendert (7003309870); Graamans, Luuk (57193220795); Gioutsos, Dean (57202391062); van Wijk, Ad (7005805666); Geraedts, Jo (55210693700); Hellinga, Chris (6701781698)</v>
      </c>
      <c r="B3437">
        <v>2</v>
      </c>
      <c r="C3437" t="s">
        <v>3264</v>
      </c>
    </row>
    <row r="3438" spans="1:3" x14ac:dyDescent="0.45">
      <c r="A3438" t="str">
        <f t="shared" si="53"/>
        <v>37003309870; 57193220795; 57202391062; 7005805666; 55210693700; 6701781698</v>
      </c>
      <c r="B3438">
        <v>3</v>
      </c>
      <c r="C3438" t="s">
        <v>3265</v>
      </c>
    </row>
    <row r="3439" spans="1:3" x14ac:dyDescent="0.45">
      <c r="A3439" t="str">
        <f t="shared" si="53"/>
        <v>4Showhow: A flexible, structured approach to commit university stakeholders to sustainable development</v>
      </c>
      <c r="B3439">
        <v>4</v>
      </c>
      <c r="C3439" t="s">
        <v>3266</v>
      </c>
    </row>
    <row r="3440" spans="1:3" x14ac:dyDescent="0.45">
      <c r="A3440" t="str">
        <f t="shared" si="53"/>
        <v>5(2017) World Sustainability Series, pp. 491 - 508, Cited 6 times.</v>
      </c>
      <c r="B3440">
        <v>5</v>
      </c>
      <c r="C3440" t="s">
        <v>3267</v>
      </c>
    </row>
    <row r="3441" spans="1:3" x14ac:dyDescent="0.45">
      <c r="A3441" t="str">
        <f t="shared" si="53"/>
        <v>6DOI: 10.1007/978-3-319-47877-7_33</v>
      </c>
      <c r="B3441">
        <v>6</v>
      </c>
      <c r="C3441" t="s">
        <v>3268</v>
      </c>
    </row>
    <row r="3442" spans="1:3" x14ac:dyDescent="0.45">
      <c r="A3442" t="str">
        <f t="shared" si="53"/>
        <v>7https://www.scopus.com/inward/record.uri?eid=2-s2.0-85057237328&amp;doi=10.1007%2f978-3-319-47877-7_33&amp;partnerID=40&amp;md5=8e38f023254096d402d790f390210bfb</v>
      </c>
      <c r="B3442">
        <v>7</v>
      </c>
      <c r="C3442" t="s">
        <v>3269</v>
      </c>
    </row>
    <row r="3443" spans="1:3" x14ac:dyDescent="0.45">
      <c r="A3443" t="str">
        <f t="shared" si="53"/>
        <v>8</v>
      </c>
      <c r="B3443">
        <v>8</v>
      </c>
    </row>
    <row r="3444" spans="1:3" x14ac:dyDescent="0.45">
      <c r="A3444" t="str">
        <f t="shared" si="53"/>
        <v>9ABSTRACT: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B3444">
        <v>9</v>
      </c>
      <c r="C3444" t="s">
        <v>3270</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1Schüller D., Chlebovský V., Doubravský K., Chalupský V.</v>
      </c>
      <c r="B3449">
        <v>1</v>
      </c>
      <c r="C3449" t="s">
        <v>3271</v>
      </c>
    </row>
    <row r="3450" spans="1:3" x14ac:dyDescent="0.45">
      <c r="A3450" t="str">
        <f t="shared" si="53"/>
        <v>2AUTHOR FULL NAMES: Schüller, David (55797730600); Chlebovský, Vít (56488037800); Doubravský, Karel (57202077435); Chalupský, Vladimír (56487978300)</v>
      </c>
      <c r="B3450">
        <v>2</v>
      </c>
      <c r="C3450" t="s">
        <v>3272</v>
      </c>
    </row>
    <row r="3451" spans="1:3" x14ac:dyDescent="0.45">
      <c r="A3451" t="str">
        <f t="shared" si="53"/>
        <v>355797730600; 56488037800; 57202077435; 56487978300</v>
      </c>
      <c r="B3451">
        <v>3</v>
      </c>
      <c r="C3451" t="s">
        <v>3273</v>
      </c>
    </row>
    <row r="3452" spans="1:3" x14ac:dyDescent="0.45">
      <c r="A3452" t="str">
        <f t="shared" si="53"/>
        <v>4The conceptual scheme for managing university stakeholders' satisfaction</v>
      </c>
      <c r="B3452">
        <v>4</v>
      </c>
      <c r="C3452" t="s">
        <v>3274</v>
      </c>
    </row>
    <row r="3453" spans="1:3" x14ac:dyDescent="0.45">
      <c r="A3453" t="str">
        <f t="shared" si="53"/>
        <v>5(2014) Acta Universitatis Agriculturae et Silviculturae Mendelianae Brunensis, 62 (4), pp. 719 - 727, Cited 4 times.</v>
      </c>
      <c r="B3453">
        <v>5</v>
      </c>
      <c r="C3453" t="s">
        <v>3275</v>
      </c>
    </row>
    <row r="3454" spans="1:3" x14ac:dyDescent="0.45">
      <c r="A3454" t="str">
        <f t="shared" si="53"/>
        <v>6DOI: 10.11118/actaun201462040719</v>
      </c>
      <c r="B3454">
        <v>6</v>
      </c>
      <c r="C3454" t="s">
        <v>3276</v>
      </c>
    </row>
    <row r="3455" spans="1:3" x14ac:dyDescent="0.45">
      <c r="A3455" t="str">
        <f t="shared" si="53"/>
        <v>7https://www.scopus.com/inward/record.uri?eid=2-s2.0-84927647727&amp;doi=10.11118%2factaun201462040719&amp;partnerID=40&amp;md5=8af5ada9a5f8cf33e127f8b485c00b35</v>
      </c>
      <c r="B3455">
        <v>7</v>
      </c>
      <c r="C3455" t="s">
        <v>3277</v>
      </c>
    </row>
    <row r="3456" spans="1:3" x14ac:dyDescent="0.45">
      <c r="A3456" t="str">
        <f t="shared" si="53"/>
        <v>8</v>
      </c>
      <c r="B3456">
        <v>8</v>
      </c>
    </row>
    <row r="3457" spans="1:3" x14ac:dyDescent="0.45">
      <c r="A3457" t="str">
        <f t="shared" si="53"/>
        <v>9ABSTRACT: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v>
      </c>
      <c r="B3457">
        <v>9</v>
      </c>
      <c r="C3457" t="s">
        <v>3278</v>
      </c>
    </row>
    <row r="3458" spans="1:3" x14ac:dyDescent="0.45">
      <c r="A3458" t="str">
        <f t="shared" si="53"/>
        <v>10LANGUAGE OF ORIGINAL DOCUMENT: English</v>
      </c>
      <c r="B3458">
        <v>10</v>
      </c>
      <c r="C3458" t="s">
        <v>10</v>
      </c>
    </row>
    <row r="3459" spans="1:3" x14ac:dyDescent="0.45">
      <c r="A3459" t="str">
        <f t="shared" si="53"/>
        <v>11DOCUMENT TYPE: Article</v>
      </c>
      <c r="B3459">
        <v>11</v>
      </c>
      <c r="C3459" t="s">
        <v>11</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1Addas A., Maghrabi A.</v>
      </c>
      <c r="B3462">
        <v>1</v>
      </c>
      <c r="C3462" t="s">
        <v>3279</v>
      </c>
    </row>
    <row r="3463" spans="1:3" x14ac:dyDescent="0.45">
      <c r="A3463" t="str">
        <f t="shared" si="54"/>
        <v>2AUTHOR FULL NAMES: Addas, Abdullah (57200695809); Maghrabi, Ahmad (6603394002)</v>
      </c>
      <c r="B3463">
        <v>2</v>
      </c>
      <c r="C3463" t="s">
        <v>3280</v>
      </c>
    </row>
    <row r="3464" spans="1:3" x14ac:dyDescent="0.45">
      <c r="A3464" t="str">
        <f t="shared" si="54"/>
        <v>357200695809; 6603394002</v>
      </c>
      <c r="B3464">
        <v>3</v>
      </c>
      <c r="C3464" t="s">
        <v>3281</v>
      </c>
    </row>
    <row r="3465" spans="1:3" x14ac:dyDescent="0.45">
      <c r="A3465" t="str">
        <f t="shared" si="54"/>
        <v>4Social evaluation of public open space services and their impact on well-being: A micro-scale assessment from a Coastal University</v>
      </c>
      <c r="B3465">
        <v>4</v>
      </c>
      <c r="C3465" t="s">
        <v>3282</v>
      </c>
    </row>
    <row r="3466" spans="1:3" x14ac:dyDescent="0.45">
      <c r="A3466" t="str">
        <f t="shared" si="54"/>
        <v>5(2021) Sustainability (Switzerland), 13 (8), art. no. 4372, Cited 4 times.</v>
      </c>
      <c r="B3466">
        <v>5</v>
      </c>
      <c r="C3466" t="s">
        <v>3283</v>
      </c>
    </row>
    <row r="3467" spans="1:3" x14ac:dyDescent="0.45">
      <c r="A3467" t="str">
        <f t="shared" si="54"/>
        <v>6DOI: 10.3390/su13084372</v>
      </c>
      <c r="B3467">
        <v>6</v>
      </c>
      <c r="C3467" t="s">
        <v>3284</v>
      </c>
    </row>
    <row r="3468" spans="1:3" x14ac:dyDescent="0.45">
      <c r="A3468" t="str">
        <f t="shared" si="54"/>
        <v>7https://www.scopus.com/inward/record.uri?eid=2-s2.0-85104701863&amp;doi=10.3390%2fsu13084372&amp;partnerID=40&amp;md5=e25633497e91a1dacbc1ff4dfebd8e5b</v>
      </c>
      <c r="B3468">
        <v>7</v>
      </c>
      <c r="C3468" t="s">
        <v>3285</v>
      </c>
    </row>
    <row r="3469" spans="1:3" x14ac:dyDescent="0.45">
      <c r="A3469" t="str">
        <f t="shared" si="54"/>
        <v>8</v>
      </c>
      <c r="B3469">
        <v>8</v>
      </c>
    </row>
    <row r="3470" spans="1:3" x14ac:dyDescent="0.45">
      <c r="A3470" t="str">
        <f t="shared" si="54"/>
        <v>9ABSTRACT: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B3470">
        <v>9</v>
      </c>
      <c r="C3470" t="s">
        <v>3286</v>
      </c>
    </row>
    <row r="3471" spans="1:3" x14ac:dyDescent="0.45">
      <c r="A3471" t="str">
        <f t="shared" si="54"/>
        <v>10LANGUAGE OF ORIGINAL DOCUMENT: English</v>
      </c>
      <c r="B3471">
        <v>10</v>
      </c>
      <c r="C3471" t="s">
        <v>10</v>
      </c>
    </row>
    <row r="3472" spans="1:3" x14ac:dyDescent="0.45">
      <c r="A3472" t="str">
        <f t="shared" si="54"/>
        <v>11DOCUMENT TYPE: Article</v>
      </c>
      <c r="B3472">
        <v>11</v>
      </c>
      <c r="C3472" t="s">
        <v>11</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1Cook E.J.</v>
      </c>
      <c r="B3475">
        <v>1</v>
      </c>
      <c r="C3475" t="s">
        <v>3287</v>
      </c>
    </row>
    <row r="3476" spans="1:3" x14ac:dyDescent="0.45">
      <c r="A3476" t="str">
        <f t="shared" si="54"/>
        <v>2AUTHOR FULL NAMES: Cook, Elizabeth J. (57224999542)</v>
      </c>
      <c r="B3476">
        <v>2</v>
      </c>
      <c r="C3476" t="s">
        <v>3288</v>
      </c>
    </row>
    <row r="3477" spans="1:3" x14ac:dyDescent="0.45">
      <c r="A3477" t="str">
        <f t="shared" si="54"/>
        <v>357224999542</v>
      </c>
      <c r="B3477">
        <v>3</v>
      </c>
      <c r="C3477">
        <v>57224999542</v>
      </c>
    </row>
    <row r="3478" spans="1:3" x14ac:dyDescent="0.45">
      <c r="A3478" t="str">
        <f t="shared" si="54"/>
        <v>4Evaluation of work-integrated learning: A realist synthesis and toolkit to enhance university evaluative practices</v>
      </c>
      <c r="B3478">
        <v>4</v>
      </c>
      <c r="C3478" t="s">
        <v>3289</v>
      </c>
    </row>
    <row r="3479" spans="1:3" x14ac:dyDescent="0.45">
      <c r="A3479" t="str">
        <f t="shared" si="54"/>
        <v>5(2021) International Journal of Work-Integrated Learning, 22 (3), pp. 213 - 239, Cited 4 times.</v>
      </c>
      <c r="B3479">
        <v>5</v>
      </c>
      <c r="C3479" t="s">
        <v>3290</v>
      </c>
    </row>
    <row r="3480" spans="1:3" x14ac:dyDescent="0.45">
      <c r="A3480" t="str">
        <f t="shared" si="54"/>
        <v>6</v>
      </c>
      <c r="B3480">
        <v>6</v>
      </c>
    </row>
    <row r="3481" spans="1:3" x14ac:dyDescent="0.45">
      <c r="A3481" t="str">
        <f t="shared" si="54"/>
        <v>7https://www.scopus.com/inward/record.uri?eid=2-s2.0-85116000236&amp;partnerID=40&amp;md5=a7cf3866254bda62b689a044cb79694c</v>
      </c>
      <c r="B3481">
        <v>7</v>
      </c>
      <c r="C3481" t="s">
        <v>3291</v>
      </c>
    </row>
    <row r="3482" spans="1:3" x14ac:dyDescent="0.45">
      <c r="A3482" t="str">
        <f t="shared" si="54"/>
        <v>8</v>
      </c>
      <c r="B3482">
        <v>8</v>
      </c>
    </row>
    <row r="3483" spans="1:3" x14ac:dyDescent="0.45">
      <c r="A3483" t="str">
        <f t="shared" si="54"/>
        <v>9ABSTRACT: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B3483">
        <v>9</v>
      </c>
      <c r="C3483" t="s">
        <v>3292</v>
      </c>
    </row>
    <row r="3484" spans="1:3" x14ac:dyDescent="0.45">
      <c r="A3484" t="str">
        <f t="shared" si="54"/>
        <v>10LANGUAGE OF ORIGINAL DOCUMENT: English</v>
      </c>
      <c r="B3484">
        <v>10</v>
      </c>
      <c r="C3484" t="s">
        <v>10</v>
      </c>
    </row>
    <row r="3485" spans="1:3" x14ac:dyDescent="0.45">
      <c r="A3485" t="str">
        <f t="shared" si="54"/>
        <v>11DOCUMENT TYPE: Article</v>
      </c>
      <c r="B3485">
        <v>11</v>
      </c>
      <c r="C3485" t="s">
        <v>11</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1Nguyen T.D., Shirahada K., Kosaka M.</v>
      </c>
      <c r="B3488">
        <v>1</v>
      </c>
      <c r="C3488" t="s">
        <v>3293</v>
      </c>
    </row>
    <row r="3489" spans="1:3" x14ac:dyDescent="0.45">
      <c r="A3489" t="str">
        <f t="shared" si="54"/>
        <v>2AUTHOR FULL NAMES: Nguyen, Thuy Dung (57212284550); Shirahada, Kunio (14625659400); Kosaka, Michitaka (36442725700)</v>
      </c>
      <c r="B3489">
        <v>2</v>
      </c>
      <c r="C3489" t="s">
        <v>3294</v>
      </c>
    </row>
    <row r="3490" spans="1:3" x14ac:dyDescent="0.45">
      <c r="A3490" t="str">
        <f t="shared" si="54"/>
        <v>357212284550; 14625659400; 36442725700</v>
      </c>
      <c r="B3490">
        <v>3</v>
      </c>
      <c r="C3490" t="s">
        <v>3295</v>
      </c>
    </row>
    <row r="3491" spans="1:3" x14ac:dyDescent="0.45">
      <c r="A3491" t="str">
        <f t="shared" si="54"/>
        <v>4A consideration on university branding based on SDL (Service Dominant Logic): The lens of stakeholders' value co-creation</v>
      </c>
      <c r="B3491">
        <v>4</v>
      </c>
      <c r="C3491" t="s">
        <v>3296</v>
      </c>
    </row>
    <row r="3492" spans="1:3" x14ac:dyDescent="0.45">
      <c r="A3492" t="str">
        <f t="shared" si="54"/>
        <v>5(2012) 2012 9th International Conference on Service Systems and Service Management - Proceedings of ICSSSM'12, art. no. 6252346, pp. 779 - 784, Cited 5 times.</v>
      </c>
      <c r="B3492">
        <v>5</v>
      </c>
      <c r="C3492" t="s">
        <v>3297</v>
      </c>
    </row>
    <row r="3493" spans="1:3" x14ac:dyDescent="0.45">
      <c r="A3493" t="str">
        <f t="shared" si="54"/>
        <v>6DOI: 10.1109/ICSSSM.2012.6252346</v>
      </c>
      <c r="B3493">
        <v>6</v>
      </c>
      <c r="C3493" t="s">
        <v>3298</v>
      </c>
    </row>
    <row r="3494" spans="1:3" x14ac:dyDescent="0.45">
      <c r="A3494" t="str">
        <f t="shared" si="54"/>
        <v>7https://www.scopus.com/inward/record.uri?eid=2-s2.0-84866726890&amp;doi=10.1109%2fICSSSM.2012.6252346&amp;partnerID=40&amp;md5=18f06c10dd6eb985e9c460c21dce78da</v>
      </c>
      <c r="B3494">
        <v>7</v>
      </c>
      <c r="C3494" t="s">
        <v>3299</v>
      </c>
    </row>
    <row r="3495" spans="1:3" x14ac:dyDescent="0.45">
      <c r="A3495" t="str">
        <f t="shared" si="54"/>
        <v>8</v>
      </c>
      <c r="B3495">
        <v>8</v>
      </c>
    </row>
    <row r="3496" spans="1:3" x14ac:dyDescent="0.45">
      <c r="A3496" t="str">
        <f t="shared" si="54"/>
        <v>9ABSTRACT: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B3496">
        <v>9</v>
      </c>
      <c r="C3496" t="s">
        <v>3300</v>
      </c>
    </row>
    <row r="3497" spans="1:3" x14ac:dyDescent="0.45">
      <c r="A3497" t="str">
        <f t="shared" si="54"/>
        <v>10LANGUAGE OF ORIGINAL DOCUMENT: English</v>
      </c>
      <c r="B3497">
        <v>10</v>
      </c>
      <c r="C3497" t="s">
        <v>10</v>
      </c>
    </row>
    <row r="3498" spans="1:3" x14ac:dyDescent="0.45">
      <c r="A3498" t="str">
        <f t="shared" si="54"/>
        <v>11DOCUMENT TYPE: Conference paper</v>
      </c>
      <c r="B3498">
        <v>11</v>
      </c>
      <c r="C3498" t="s">
        <v>207</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1Cavenett S.</v>
      </c>
      <c r="B3501">
        <v>1</v>
      </c>
      <c r="C3501" t="s">
        <v>1275</v>
      </c>
    </row>
    <row r="3502" spans="1:3" x14ac:dyDescent="0.45">
      <c r="A3502" t="str">
        <f t="shared" si="54"/>
        <v>2AUTHOR FULL NAMES: Cavenett, Simon (57190818944)</v>
      </c>
      <c r="B3502">
        <v>2</v>
      </c>
      <c r="C3502" t="s">
        <v>1276</v>
      </c>
    </row>
    <row r="3503" spans="1:3" x14ac:dyDescent="0.45">
      <c r="A3503" t="str">
        <f t="shared" si="54"/>
        <v>357190818944</v>
      </c>
      <c r="B3503">
        <v>3</v>
      </c>
      <c r="C3503">
        <v>57190818944</v>
      </c>
    </row>
    <row r="3504" spans="1:3" x14ac:dyDescent="0.45">
      <c r="A3504" t="str">
        <f t="shared" si="54"/>
        <v>4Authentically enhancing the learning and development environment</v>
      </c>
      <c r="B3504">
        <v>4</v>
      </c>
      <c r="C3504" t="s">
        <v>1277</v>
      </c>
    </row>
    <row r="3505" spans="1:3" x14ac:dyDescent="0.45">
      <c r="A3505" t="str">
        <f t="shared" si="54"/>
        <v>5(2017) Australasian Journal of Engineering Education, 22 (1), pp. 39 - 53, Cited 3 times.</v>
      </c>
      <c r="B3505">
        <v>5</v>
      </c>
      <c r="C3505" t="s">
        <v>1278</v>
      </c>
    </row>
    <row r="3506" spans="1:3" x14ac:dyDescent="0.45">
      <c r="A3506" t="str">
        <f t="shared" si="54"/>
        <v>6DOI: 10.1080/22054952.2017.1372031</v>
      </c>
      <c r="B3506">
        <v>6</v>
      </c>
      <c r="C3506" t="s">
        <v>1279</v>
      </c>
    </row>
    <row r="3507" spans="1:3" x14ac:dyDescent="0.45">
      <c r="A3507" t="str">
        <f t="shared" si="54"/>
        <v>7https://www.scopus.com/inward/record.uri?eid=2-s2.0-85031313500&amp;doi=10.1080%2f22054952.2017.1372031&amp;partnerID=40&amp;md5=4d76fe01000686bfa81371f36e2acec7</v>
      </c>
      <c r="B3507">
        <v>7</v>
      </c>
      <c r="C3507" t="s">
        <v>1280</v>
      </c>
    </row>
    <row r="3508" spans="1:3" x14ac:dyDescent="0.45">
      <c r="A3508" t="str">
        <f t="shared" si="54"/>
        <v>8</v>
      </c>
      <c r="B3508">
        <v>8</v>
      </c>
    </row>
    <row r="3509" spans="1:3" x14ac:dyDescent="0.45">
      <c r="A3509" t="str">
        <f t="shared" si="54"/>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3509">
        <v>9</v>
      </c>
      <c r="C3509" t="s">
        <v>1281</v>
      </c>
    </row>
    <row r="3510" spans="1:3" x14ac:dyDescent="0.45">
      <c r="A3510" t="str">
        <f t="shared" si="54"/>
        <v>10LANGUAGE OF ORIGINAL DOCUMENT: English</v>
      </c>
      <c r="B3510">
        <v>10</v>
      </c>
      <c r="C3510" t="s">
        <v>10</v>
      </c>
    </row>
    <row r="3511" spans="1:3" x14ac:dyDescent="0.45">
      <c r="A3511" t="str">
        <f t="shared" si="54"/>
        <v>11DOCUMENT TYPE: Article</v>
      </c>
      <c r="B3511">
        <v>11</v>
      </c>
      <c r="C3511" t="s">
        <v>11</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1Parsons L.M., Reitenga A.L.</v>
      </c>
      <c r="B3514">
        <v>1</v>
      </c>
      <c r="C3514" t="s">
        <v>3301</v>
      </c>
    </row>
    <row r="3515" spans="1:3" x14ac:dyDescent="0.45">
      <c r="A3515" t="str">
        <f t="shared" si="54"/>
        <v>2AUTHOR FULL NAMES: Parsons, Linda M. (12804596400); Reitenga, Austin L. (6506547079)</v>
      </c>
      <c r="B3515">
        <v>2</v>
      </c>
      <c r="C3515" t="s">
        <v>3302</v>
      </c>
    </row>
    <row r="3516" spans="1:3" x14ac:dyDescent="0.45">
      <c r="A3516" t="str">
        <f t="shared" si="54"/>
        <v>312804596400; 6506547079</v>
      </c>
      <c r="B3516">
        <v>3</v>
      </c>
      <c r="C3516" t="s">
        <v>3303</v>
      </c>
    </row>
    <row r="3517" spans="1:3" x14ac:dyDescent="0.45">
      <c r="A3517" t="str">
        <f t="shared" si="54"/>
        <v>4College and university president pay and future performance</v>
      </c>
      <c r="B3517">
        <v>4</v>
      </c>
      <c r="C3517" t="s">
        <v>3304</v>
      </c>
    </row>
    <row r="3518" spans="1:3" x14ac:dyDescent="0.45">
      <c r="A3518" t="str">
        <f t="shared" si="54"/>
        <v>5(2014) Accounting Horizons, 28 (1), pp. 125 - 142, Cited 6 times.</v>
      </c>
      <c r="B3518">
        <v>5</v>
      </c>
      <c r="C3518" t="s">
        <v>3305</v>
      </c>
    </row>
    <row r="3519" spans="1:3" x14ac:dyDescent="0.45">
      <c r="A3519" t="str">
        <f t="shared" si="54"/>
        <v>6DOI: 10.2308/acch-50660</v>
      </c>
      <c r="B3519">
        <v>6</v>
      </c>
      <c r="C3519" t="s">
        <v>3306</v>
      </c>
    </row>
    <row r="3520" spans="1:3" x14ac:dyDescent="0.45">
      <c r="A3520" t="str">
        <f t="shared" si="54"/>
        <v>7https://www.scopus.com/inward/record.uri?eid=2-s2.0-84896912261&amp;doi=10.2308%2facch-50660&amp;partnerID=40&amp;md5=c33ece0e4eb86c32639c8de4b16970ad</v>
      </c>
      <c r="B3520">
        <v>7</v>
      </c>
      <c r="C3520" t="s">
        <v>3307</v>
      </c>
    </row>
    <row r="3521" spans="1:3" x14ac:dyDescent="0.45">
      <c r="A3521" t="str">
        <f t="shared" si="54"/>
        <v>8</v>
      </c>
      <c r="B3521">
        <v>8</v>
      </c>
    </row>
    <row r="3522" spans="1:3" x14ac:dyDescent="0.45">
      <c r="A3522" t="str">
        <f t="shared" si="54"/>
        <v>9ABSTRACT: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B3522">
        <v>9</v>
      </c>
      <c r="C3522" t="s">
        <v>3308</v>
      </c>
    </row>
    <row r="3523" spans="1:3" x14ac:dyDescent="0.45">
      <c r="A3523" t="str">
        <f t="shared" si="54"/>
        <v>10LANGUAGE OF ORIGINAL DOCUMENT: English</v>
      </c>
      <c r="B3523">
        <v>10</v>
      </c>
      <c r="C3523" t="s">
        <v>10</v>
      </c>
    </row>
    <row r="3524" spans="1:3" x14ac:dyDescent="0.45">
      <c r="A3524" t="str">
        <f t="shared" si="54"/>
        <v>11DOCUMENT TYPE: Article</v>
      </c>
      <c r="B3524">
        <v>11</v>
      </c>
      <c r="C3524" t="s">
        <v>11</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1Kefalaki M.</v>
      </c>
      <c r="B3527">
        <v>1</v>
      </c>
      <c r="C3527" t="s">
        <v>1306</v>
      </c>
    </row>
    <row r="3528" spans="1:3" x14ac:dyDescent="0.45">
      <c r="A3528" t="str">
        <f t="shared" si="55"/>
        <v>2AUTHOR FULL NAMES: Kefalaki, Margarita (57190126552)</v>
      </c>
      <c r="B3528">
        <v>2</v>
      </c>
      <c r="C3528" t="s">
        <v>1307</v>
      </c>
    </row>
    <row r="3529" spans="1:3" x14ac:dyDescent="0.45">
      <c r="A3529" t="str">
        <f t="shared" si="55"/>
        <v>357190126552</v>
      </c>
      <c r="B3529">
        <v>3</v>
      </c>
      <c r="C3529">
        <v>57190126552</v>
      </c>
    </row>
    <row r="3530" spans="1:3" x14ac:dyDescent="0.45">
      <c r="A3530" t="str">
        <f t="shared" si="55"/>
        <v>4Communicating through music: a tool for students’ inspirational development</v>
      </c>
      <c r="B3530">
        <v>4</v>
      </c>
      <c r="C3530" t="s">
        <v>1308</v>
      </c>
    </row>
    <row r="3531" spans="1:3" x14ac:dyDescent="0.45">
      <c r="A3531" t="str">
        <f t="shared" si="55"/>
        <v>5(2021) Journal of Applied Learning and Teaching, 4 (2), pp. 135 - 141, Cited 3 times.</v>
      </c>
      <c r="B3531">
        <v>5</v>
      </c>
      <c r="C3531" t="s">
        <v>1309</v>
      </c>
    </row>
    <row r="3532" spans="1:3" x14ac:dyDescent="0.45">
      <c r="A3532" t="str">
        <f t="shared" si="55"/>
        <v>6DOI: 10.37074/jalt.2021.4.2.18</v>
      </c>
      <c r="B3532">
        <v>6</v>
      </c>
      <c r="C3532" t="s">
        <v>1310</v>
      </c>
    </row>
    <row r="3533" spans="1:3" x14ac:dyDescent="0.45">
      <c r="A3533" t="str">
        <f t="shared" si="55"/>
        <v>7https://www.scopus.com/inward/record.uri?eid=2-s2.0-85149529252&amp;doi=10.37074%2fjalt.2021.4.2.18&amp;partnerID=40&amp;md5=89cbc58650a69b1f651cfa2216e14c9f</v>
      </c>
      <c r="B3533">
        <v>7</v>
      </c>
      <c r="C3533" t="s">
        <v>1311</v>
      </c>
    </row>
    <row r="3534" spans="1:3" x14ac:dyDescent="0.45">
      <c r="A3534" t="str">
        <f t="shared" si="55"/>
        <v>8</v>
      </c>
      <c r="B3534">
        <v>8</v>
      </c>
    </row>
    <row r="3535" spans="1:3" x14ac:dyDescent="0.45">
      <c r="A3535" t="str">
        <f t="shared" si="55"/>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3535">
        <v>9</v>
      </c>
      <c r="C3535" t="s">
        <v>1312</v>
      </c>
    </row>
    <row r="3536" spans="1:3" x14ac:dyDescent="0.45">
      <c r="A3536" t="str">
        <f t="shared" si="55"/>
        <v>10LANGUAGE OF ORIGINAL DOCUMENT: English</v>
      </c>
      <c r="B3536">
        <v>10</v>
      </c>
      <c r="C3536" t="s">
        <v>10</v>
      </c>
    </row>
    <row r="3537" spans="1:3" x14ac:dyDescent="0.45">
      <c r="A3537" t="str">
        <f t="shared" si="55"/>
        <v>11DOCUMENT TYPE: Article</v>
      </c>
      <c r="B3537">
        <v>11</v>
      </c>
      <c r="C3537" t="s">
        <v>11</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1Li K.C., Ye C.J., Wong B.T.-M.</v>
      </c>
      <c r="B3540">
        <v>1</v>
      </c>
      <c r="C3540" t="s">
        <v>1352</v>
      </c>
    </row>
    <row r="3541" spans="1:3" x14ac:dyDescent="0.45">
      <c r="A3541" t="str">
        <f t="shared" si="55"/>
        <v>2AUTHOR FULL NAMES: Li, Kam Cheong (55488035400); Ye, Carmen Jiawen (57204013761); Wong, Billy Tak-Ming (35114076400)</v>
      </c>
      <c r="B3541">
        <v>2</v>
      </c>
      <c r="C3541" t="s">
        <v>1353</v>
      </c>
    </row>
    <row r="3542" spans="1:3" x14ac:dyDescent="0.45">
      <c r="A3542" t="str">
        <f t="shared" si="55"/>
        <v>355488035400; 57204013761; 35114076400</v>
      </c>
      <c r="B3542">
        <v>3</v>
      </c>
      <c r="C3542" t="s">
        <v>1354</v>
      </c>
    </row>
    <row r="3543" spans="1:3" x14ac:dyDescent="0.45">
      <c r="A3543" t="str">
        <f t="shared" si="55"/>
        <v>4Status of learning analytics in Asia: Perspectives of higher education stakeholders</v>
      </c>
      <c r="B3543">
        <v>4</v>
      </c>
      <c r="C3543" t="s">
        <v>1355</v>
      </c>
    </row>
    <row r="3544" spans="1:3" x14ac:dyDescent="0.45">
      <c r="A3544" t="str">
        <f t="shared" si="55"/>
        <v>5(2018) Communications in Computer and Information Science, 843, pp. 267 - 275, Cited 5 times.</v>
      </c>
      <c r="B3544">
        <v>5</v>
      </c>
      <c r="C3544" t="s">
        <v>1356</v>
      </c>
    </row>
    <row r="3545" spans="1:3" x14ac:dyDescent="0.45">
      <c r="A3545" t="str">
        <f t="shared" si="55"/>
        <v>6DOI: 10.1007/978-981-13-0008-0_25</v>
      </c>
      <c r="B3545">
        <v>6</v>
      </c>
      <c r="C3545" t="s">
        <v>1357</v>
      </c>
    </row>
    <row r="3546" spans="1:3" x14ac:dyDescent="0.45">
      <c r="A3546" t="str">
        <f t="shared" si="55"/>
        <v>7https://www.scopus.com/inward/record.uri?eid=2-s2.0-85045687719&amp;doi=10.1007%2f978-981-13-0008-0_25&amp;partnerID=40&amp;md5=b0e07b91de98a7355766df3f2101c6ae</v>
      </c>
      <c r="B3546">
        <v>7</v>
      </c>
      <c r="C3546" t="s">
        <v>1358</v>
      </c>
    </row>
    <row r="3547" spans="1:3" x14ac:dyDescent="0.45">
      <c r="A3547" t="str">
        <f t="shared" si="55"/>
        <v>8</v>
      </c>
      <c r="B3547">
        <v>8</v>
      </c>
    </row>
    <row r="3548" spans="1:3" x14ac:dyDescent="0.45">
      <c r="A3548" t="str">
        <f t="shared" si="55"/>
        <v>9ABSTRACT: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B3548">
        <v>9</v>
      </c>
      <c r="C3548" t="s">
        <v>1359</v>
      </c>
    </row>
    <row r="3549" spans="1:3" x14ac:dyDescent="0.45">
      <c r="A3549" t="str">
        <f t="shared" si="55"/>
        <v>10LANGUAGE OF ORIGINAL DOCUMENT: English</v>
      </c>
      <c r="B3549">
        <v>10</v>
      </c>
      <c r="C3549" t="s">
        <v>10</v>
      </c>
    </row>
    <row r="3550" spans="1:3" x14ac:dyDescent="0.45">
      <c r="A3550" t="str">
        <f t="shared" si="55"/>
        <v>11DOCUMENT TYPE: Conference paper</v>
      </c>
      <c r="B3550">
        <v>11</v>
      </c>
      <c r="C3550" t="s">
        <v>207</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1Stokes S.Y., Miller D.</v>
      </c>
      <c r="B3553">
        <v>1</v>
      </c>
      <c r="C3553" t="s">
        <v>1360</v>
      </c>
    </row>
    <row r="3554" spans="1:3" x14ac:dyDescent="0.45">
      <c r="A3554" t="str">
        <f t="shared" si="55"/>
        <v>2AUTHOR FULL NAMES: Stokes, S.Y. (57209974947); Miller, Donté (57209978177)</v>
      </c>
      <c r="B3554">
        <v>2</v>
      </c>
      <c r="C3554" t="s">
        <v>1361</v>
      </c>
    </row>
    <row r="3555" spans="1:3" x14ac:dyDescent="0.45">
      <c r="A3555" t="str">
        <f t="shared" si="55"/>
        <v>357209974947; 57209978177</v>
      </c>
      <c r="B3555">
        <v>3</v>
      </c>
      <c r="C3555" t="s">
        <v>1362</v>
      </c>
    </row>
    <row r="3556" spans="1:3" x14ac:dyDescent="0.45">
      <c r="A3556" t="str">
        <f t="shared" si="55"/>
        <v>4Remembering “the black bruins�? a case study of supporting student activists at ucla</v>
      </c>
      <c r="B3556">
        <v>4</v>
      </c>
      <c r="C3556" t="s">
        <v>1363</v>
      </c>
    </row>
    <row r="3557" spans="1:3" x14ac:dyDescent="0.45">
      <c r="A3557" t="str">
        <f t="shared" si="55"/>
        <v>5(2019) Student Activism, Politics, and Campus Climate in Higher Education, pp. 143 - 163, Cited 4 times.</v>
      </c>
      <c r="B3557">
        <v>5</v>
      </c>
      <c r="C3557" t="s">
        <v>1364</v>
      </c>
    </row>
    <row r="3558" spans="1:3" x14ac:dyDescent="0.45">
      <c r="A3558" t="str">
        <f t="shared" si="55"/>
        <v>6DOI: 10.4324/9780429449178-9</v>
      </c>
      <c r="B3558">
        <v>6</v>
      </c>
      <c r="C3558" t="s">
        <v>1365</v>
      </c>
    </row>
    <row r="3559" spans="1:3" x14ac:dyDescent="0.45">
      <c r="A3559" t="str">
        <f t="shared" si="55"/>
        <v>7https://www.scopus.com/inward/record.uri?eid=2-s2.0-85069162190&amp;doi=10.4324%2f9780429449178-9&amp;partnerID=40&amp;md5=f6a9d8e27fb25f7dd2efac66e4208128</v>
      </c>
      <c r="B3559">
        <v>7</v>
      </c>
      <c r="C3559" t="s">
        <v>1366</v>
      </c>
    </row>
    <row r="3560" spans="1:3" x14ac:dyDescent="0.45">
      <c r="A3560" t="str">
        <f t="shared" si="55"/>
        <v>8</v>
      </c>
      <c r="B3560">
        <v>8</v>
      </c>
    </row>
    <row r="3561" spans="1:3" x14ac:dyDescent="0.45">
      <c r="A3561" t="str">
        <f t="shared" si="55"/>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3561">
        <v>9</v>
      </c>
      <c r="C3561" t="s">
        <v>1367</v>
      </c>
    </row>
    <row r="3562" spans="1:3" x14ac:dyDescent="0.45">
      <c r="A3562" t="str">
        <f t="shared" si="55"/>
        <v>10LANGUAGE OF ORIGINAL DOCUMENT: English</v>
      </c>
      <c r="B3562">
        <v>10</v>
      </c>
      <c r="C3562" t="s">
        <v>10</v>
      </c>
    </row>
    <row r="3563" spans="1:3" x14ac:dyDescent="0.45">
      <c r="A3563" t="str">
        <f t="shared" si="55"/>
        <v>11DOCUMENT TYPE: Book chapter</v>
      </c>
      <c r="B3563">
        <v>11</v>
      </c>
      <c r="C3563" t="s">
        <v>128</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1Schmitt C.T., Palm S.</v>
      </c>
      <c r="B3566">
        <v>1</v>
      </c>
      <c r="C3566" t="s">
        <v>3309</v>
      </c>
    </row>
    <row r="3567" spans="1:3" x14ac:dyDescent="0.45">
      <c r="A3567" t="str">
        <f t="shared" si="55"/>
        <v>2AUTHOR FULL NAMES: Schmitt, Claudia T. (57210792611); Palm, Sophie (57210801122)</v>
      </c>
      <c r="B3567">
        <v>2</v>
      </c>
      <c r="C3567" t="s">
        <v>3310</v>
      </c>
    </row>
    <row r="3568" spans="1:3" x14ac:dyDescent="0.45">
      <c r="A3568" t="str">
        <f t="shared" si="55"/>
        <v>357210792611; 57210801122</v>
      </c>
      <c r="B3568">
        <v>3</v>
      </c>
      <c r="C3568" t="s">
        <v>3311</v>
      </c>
    </row>
    <row r="3569" spans="1:3" x14ac:dyDescent="0.45">
      <c r="A3569" t="str">
        <f t="shared" si="55"/>
        <v>4Sustainability at German Universities: The University of Hamburg as a Case Study for Sustainability-Oriented Organizational Development</v>
      </c>
      <c r="B3569">
        <v>4</v>
      </c>
      <c r="C3569" t="s">
        <v>3312</v>
      </c>
    </row>
    <row r="3570" spans="1:3" x14ac:dyDescent="0.45">
      <c r="A3570" t="str">
        <f t="shared" si="55"/>
        <v>5(2018) World Sustainability Series, pp. 629 - 645, Cited 6 times.</v>
      </c>
      <c r="B3570">
        <v>5</v>
      </c>
      <c r="C3570" t="s">
        <v>3313</v>
      </c>
    </row>
    <row r="3571" spans="1:3" x14ac:dyDescent="0.45">
      <c r="A3571" t="str">
        <f t="shared" si="55"/>
        <v>6DOI: 10.1007/978-3-319-63007-6_39</v>
      </c>
      <c r="B3571">
        <v>6</v>
      </c>
      <c r="C3571" t="s">
        <v>3314</v>
      </c>
    </row>
    <row r="3572" spans="1:3" x14ac:dyDescent="0.45">
      <c r="A3572" t="str">
        <f t="shared" si="55"/>
        <v>7https://www.scopus.com/inward/record.uri?eid=2-s2.0-85058700975&amp;doi=10.1007%2f978-3-319-63007-6_39&amp;partnerID=40&amp;md5=bbdf5e61adbe251c3a39f13112f1d0de</v>
      </c>
      <c r="B3572">
        <v>7</v>
      </c>
      <c r="C3572" t="s">
        <v>3315</v>
      </c>
    </row>
    <row r="3573" spans="1:3" x14ac:dyDescent="0.45">
      <c r="A3573" t="str">
        <f t="shared" si="55"/>
        <v>8</v>
      </c>
      <c r="B3573">
        <v>8</v>
      </c>
    </row>
    <row r="3574" spans="1:3" x14ac:dyDescent="0.45">
      <c r="A3574" t="str">
        <f t="shared" si="55"/>
        <v>9ABSTRACT: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B3574">
        <v>9</v>
      </c>
      <c r="C3574" t="s">
        <v>3316</v>
      </c>
    </row>
    <row r="3575" spans="1:3" x14ac:dyDescent="0.45">
      <c r="A3575" t="str">
        <f t="shared" si="55"/>
        <v>10LANGUAGE OF ORIGINAL DOCUMENT: English</v>
      </c>
      <c r="B3575">
        <v>10</v>
      </c>
      <c r="C3575" t="s">
        <v>10</v>
      </c>
    </row>
    <row r="3576" spans="1:3" x14ac:dyDescent="0.45">
      <c r="A3576" t="str">
        <f t="shared" si="55"/>
        <v>11DOCUMENT TYPE: Book chapter</v>
      </c>
      <c r="B3576">
        <v>11</v>
      </c>
      <c r="C3576" t="s">
        <v>128</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1Peconcillo L.B., Jr., Peteros E.D., Mamites I.O., Sanchez D.T., Tenerife J.J.L., Suson R.L.</v>
      </c>
      <c r="B3579">
        <v>1</v>
      </c>
      <c r="C3579" t="s">
        <v>1368</v>
      </c>
    </row>
    <row r="3580" spans="1:3" x14ac:dyDescent="0.45">
      <c r="A3580" t="str">
        <f t="shared" si="55"/>
        <v>2AUTHOR FULL NAMES: Peconcillo, Larry B. (57221403678); Peteros, Emerson D. (57219873251); Mamites, Irene O. (57219870525); Sanchez, Domenic T. (57221399125); Tenerife, Janine Joy L. (57219867249); Suson, Roberto L. (57216975232)</v>
      </c>
      <c r="B3580">
        <v>2</v>
      </c>
      <c r="C3580" t="s">
        <v>1369</v>
      </c>
    </row>
    <row r="3581" spans="1:3" x14ac:dyDescent="0.45">
      <c r="A3581" t="str">
        <f t="shared" si="55"/>
        <v>357221403678; 57219873251; 57219870525; 57221399125; 57219867249; 57216975232</v>
      </c>
      <c r="B3581">
        <v>3</v>
      </c>
      <c r="C3581" t="s">
        <v>1370</v>
      </c>
    </row>
    <row r="3582" spans="1:3" x14ac:dyDescent="0.45">
      <c r="A3582" t="str">
        <f t="shared" si="55"/>
        <v>4Structuring determinants to level up students performance</v>
      </c>
      <c r="B3582">
        <v>4</v>
      </c>
      <c r="C3582" t="s">
        <v>1371</v>
      </c>
    </row>
    <row r="3583" spans="1:3" x14ac:dyDescent="0.45">
      <c r="A3583" t="str">
        <f t="shared" si="55"/>
        <v>5(2020) International Journal of Education and Practice, 8 (4), pp. 638 - 651, Cited 3 times.</v>
      </c>
      <c r="B3583">
        <v>5</v>
      </c>
      <c r="C3583" t="s">
        <v>1372</v>
      </c>
    </row>
    <row r="3584" spans="1:3" x14ac:dyDescent="0.45">
      <c r="A3584" t="str">
        <f t="shared" si="55"/>
        <v>6DOI: 10.18488/journal.61.2020.84.638.651</v>
      </c>
      <c r="B3584">
        <v>6</v>
      </c>
      <c r="C3584" t="s">
        <v>1373</v>
      </c>
    </row>
    <row r="3585" spans="1:3" x14ac:dyDescent="0.45">
      <c r="A3585" t="str">
        <f t="shared" si="55"/>
        <v>7https://www.scopus.com/inward/record.uri?eid=2-s2.0-85094979502&amp;doi=10.18488%2fjournal.61.2020.84.638.651&amp;partnerID=40&amp;md5=5cb14723764f70a9d7ffda576e1c00e5</v>
      </c>
      <c r="B3585">
        <v>7</v>
      </c>
      <c r="C3585" t="s">
        <v>1374</v>
      </c>
    </row>
    <row r="3586" spans="1:3" x14ac:dyDescent="0.45">
      <c r="A3586" t="str">
        <f t="shared" si="55"/>
        <v>8</v>
      </c>
      <c r="B3586">
        <v>8</v>
      </c>
    </row>
    <row r="3587" spans="1:3" x14ac:dyDescent="0.45">
      <c r="A3587" t="str">
        <f t="shared" si="55"/>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3587">
        <v>9</v>
      </c>
      <c r="C3587" t="s">
        <v>1375</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1Izaguirre E.R., Montiel D.O.</v>
      </c>
      <c r="B3592">
        <v>1</v>
      </c>
      <c r="C3592" t="s">
        <v>3317</v>
      </c>
    </row>
    <row r="3593" spans="1:3" x14ac:dyDescent="0.45">
      <c r="A3593" t="str">
        <f t="shared" si="56"/>
        <v>2AUTHOR FULL NAMES: Izaguirre, Eliza Ruiz (54917551400); Montiel, David Oseguera (55699996700)</v>
      </c>
      <c r="B3593">
        <v>2</v>
      </c>
      <c r="C3593" t="s">
        <v>3318</v>
      </c>
    </row>
    <row r="3594" spans="1:3" x14ac:dyDescent="0.45">
      <c r="A3594" t="str">
        <f t="shared" si="56"/>
        <v>354917551400; 55699996700</v>
      </c>
      <c r="B3594">
        <v>3</v>
      </c>
      <c r="C3594" t="s">
        <v>3319</v>
      </c>
    </row>
    <row r="3595" spans="1:3" x14ac:dyDescent="0.45">
      <c r="A3595" t="str">
        <f t="shared" si="56"/>
        <v>4Roaming the Campus: University Stakeholders’ Perceptions of, and Interactions with, Campus Cats and Dogs</v>
      </c>
      <c r="B3595">
        <v>4</v>
      </c>
      <c r="C3595" t="s">
        <v>3320</v>
      </c>
    </row>
    <row r="3596" spans="1:3" x14ac:dyDescent="0.45">
      <c r="A3596" t="str">
        <f t="shared" si="56"/>
        <v>5(2021) Anthrozoos, 34 (3), pp. 423 - 439, Cited 3 times.</v>
      </c>
      <c r="B3596">
        <v>5</v>
      </c>
      <c r="C3596" t="s">
        <v>3321</v>
      </c>
    </row>
    <row r="3597" spans="1:3" x14ac:dyDescent="0.45">
      <c r="A3597" t="str">
        <f t="shared" si="56"/>
        <v>6DOI: 10.1080/08927936.2021.1898213</v>
      </c>
      <c r="B3597">
        <v>6</v>
      </c>
      <c r="C3597" t="s">
        <v>3322</v>
      </c>
    </row>
    <row r="3598" spans="1:3" x14ac:dyDescent="0.45">
      <c r="A3598" t="str">
        <f t="shared" si="56"/>
        <v>7https://www.scopus.com/inward/record.uri?eid=2-s2.0-85104744805&amp;doi=10.1080%2f08927936.2021.1898213&amp;partnerID=40&amp;md5=f3b65f6e553d329fc592d9bc7f0d4d7c</v>
      </c>
      <c r="B3598">
        <v>7</v>
      </c>
      <c r="C3598" t="s">
        <v>3323</v>
      </c>
    </row>
    <row r="3599" spans="1:3" x14ac:dyDescent="0.45">
      <c r="A3599" t="str">
        <f t="shared" si="56"/>
        <v>8</v>
      </c>
      <c r="B3599">
        <v>8</v>
      </c>
    </row>
    <row r="3600" spans="1:3" x14ac:dyDescent="0.45">
      <c r="A3600" t="str">
        <f t="shared" si="56"/>
        <v>9ABSTRACT: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B3600">
        <v>9</v>
      </c>
      <c r="C3600" t="s">
        <v>3324</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1Rungfamai K.</v>
      </c>
      <c r="B3605">
        <v>1</v>
      </c>
      <c r="C3605" t="s">
        <v>2916</v>
      </c>
    </row>
    <row r="3606" spans="1:3" x14ac:dyDescent="0.45">
      <c r="A3606" t="str">
        <f t="shared" si="56"/>
        <v>2AUTHOR FULL NAMES: Rungfamai, Kreangchai (57190336478)</v>
      </c>
      <c r="B3606">
        <v>2</v>
      </c>
      <c r="C3606" t="s">
        <v>2917</v>
      </c>
    </row>
    <row r="3607" spans="1:3" x14ac:dyDescent="0.45">
      <c r="A3607" t="str">
        <f t="shared" si="56"/>
        <v>357190336478</v>
      </c>
      <c r="B3607">
        <v>3</v>
      </c>
      <c r="C3607">
        <v>57190336478</v>
      </c>
    </row>
    <row r="3608" spans="1:3" x14ac:dyDescent="0.45">
      <c r="A3608" t="str">
        <f t="shared" si="56"/>
        <v>4Governance of National Research University in Southeast Asia: the case of Chiang Mai University in Thailand</v>
      </c>
      <c r="B3608">
        <v>4</v>
      </c>
      <c r="C3608" t="s">
        <v>3325</v>
      </c>
    </row>
    <row r="3609" spans="1:3" x14ac:dyDescent="0.45">
      <c r="A3609" t="str">
        <f t="shared" si="56"/>
        <v>5(2018) Studies in Higher Education, 43 (7), pp. 1268 - 1278, Cited 4 times.</v>
      </c>
      <c r="B3609">
        <v>5</v>
      </c>
      <c r="C3609" t="s">
        <v>3326</v>
      </c>
    </row>
    <row r="3610" spans="1:3" x14ac:dyDescent="0.45">
      <c r="A3610" t="str">
        <f t="shared" si="56"/>
        <v>6DOI: 10.1080/03075079.2016.1250072</v>
      </c>
      <c r="B3610">
        <v>6</v>
      </c>
      <c r="C3610" t="s">
        <v>3327</v>
      </c>
    </row>
    <row r="3611" spans="1:3" x14ac:dyDescent="0.45">
      <c r="A3611" t="str">
        <f t="shared" si="56"/>
        <v>7https://www.scopus.com/inward/record.uri?eid=2-s2.0-84994157756&amp;doi=10.1080%2f03075079.2016.1250072&amp;partnerID=40&amp;md5=ba37c0ff3313a0d944b027507036a3bc</v>
      </c>
      <c r="B3611">
        <v>7</v>
      </c>
      <c r="C3611" t="s">
        <v>3328</v>
      </c>
    </row>
    <row r="3612" spans="1:3" x14ac:dyDescent="0.45">
      <c r="A3612" t="str">
        <f t="shared" si="56"/>
        <v>8</v>
      </c>
      <c r="B3612">
        <v>8</v>
      </c>
    </row>
    <row r="3613" spans="1:3" x14ac:dyDescent="0.45">
      <c r="A3613" t="str">
        <f t="shared" si="56"/>
        <v>9ABSTRACT: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B3613">
        <v>9</v>
      </c>
      <c r="C3613" t="s">
        <v>3329</v>
      </c>
    </row>
    <row r="3614" spans="1:3" x14ac:dyDescent="0.45">
      <c r="A3614" t="str">
        <f t="shared" si="56"/>
        <v>10LANGUAGE OF ORIGINAL DOCUMENT: English</v>
      </c>
      <c r="B3614">
        <v>10</v>
      </c>
      <c r="C3614" t="s">
        <v>10</v>
      </c>
    </row>
    <row r="3615" spans="1:3" x14ac:dyDescent="0.45">
      <c r="A3615" t="str">
        <f t="shared" si="56"/>
        <v>11DOCUMENT TYPE: Article</v>
      </c>
      <c r="B3615">
        <v>11</v>
      </c>
      <c r="C3615" t="s">
        <v>11</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1Miquelajauregui Y., Bojórquez-Tapia L.A., Eakin H., Gómez-Priego P., Pedroza-Páez D.</v>
      </c>
      <c r="B3618">
        <v>1</v>
      </c>
      <c r="C3618" t="s">
        <v>3330</v>
      </c>
    </row>
    <row r="3619" spans="1:3" x14ac:dyDescent="0.45">
      <c r="A3619" t="str">
        <f t="shared" si="56"/>
        <v>2AUTHOR FULL NAMES: Miquelajauregui, Yosune (35729141200); Bojórquez-Tapia, Luis A. (6603954072); Eakin, Hallie (9132756500); Gómez-Priego, Paola (8142859100); Pedroza-Páez, Daniela (57223052887)</v>
      </c>
      <c r="B3619">
        <v>2</v>
      </c>
      <c r="C3619" t="s">
        <v>3331</v>
      </c>
    </row>
    <row r="3620" spans="1:3" x14ac:dyDescent="0.45">
      <c r="A3620" t="str">
        <f t="shared" si="56"/>
        <v>335729141200; 6603954072; 9132756500; 8142859100; 57223052887</v>
      </c>
      <c r="B3620">
        <v>3</v>
      </c>
      <c r="C3620" t="s">
        <v>3332</v>
      </c>
    </row>
    <row r="3621" spans="1:3" x14ac:dyDescent="0.45">
      <c r="A3621" t="str">
        <f t="shared" si="56"/>
        <v>4Challenges and opportunities for universities in building adaptive capacities for sustainability: lessons from Mexico, Central America and the Caribbean</v>
      </c>
      <c r="B3621">
        <v>4</v>
      </c>
      <c r="C3621" t="s">
        <v>3333</v>
      </c>
    </row>
    <row r="3622" spans="1:3" x14ac:dyDescent="0.45">
      <c r="A3622" t="str">
        <f t="shared" si="56"/>
        <v>5(2022) Climate Policy, 22 (5), pp. 637 - 651, Cited 4 times.</v>
      </c>
      <c r="B3622">
        <v>5</v>
      </c>
      <c r="C3622" t="s">
        <v>3334</v>
      </c>
    </row>
    <row r="3623" spans="1:3" x14ac:dyDescent="0.45">
      <c r="A3623" t="str">
        <f t="shared" si="56"/>
        <v>6DOI: 10.1080/14693062.2021.1985422</v>
      </c>
      <c r="B3623">
        <v>6</v>
      </c>
      <c r="C3623" t="s">
        <v>3335</v>
      </c>
    </row>
    <row r="3624" spans="1:3" x14ac:dyDescent="0.45">
      <c r="A3624" t="str">
        <f t="shared" si="56"/>
        <v>7https://www.scopus.com/inward/record.uri?eid=2-s2.0-85117363440&amp;doi=10.1080%2f14693062.2021.1985422&amp;partnerID=40&amp;md5=42a885dc3bee1f403b78088985ddef97</v>
      </c>
      <c r="B3624">
        <v>7</v>
      </c>
      <c r="C3624" t="s">
        <v>3336</v>
      </c>
    </row>
    <row r="3625" spans="1:3" x14ac:dyDescent="0.45">
      <c r="A3625" t="str">
        <f t="shared" si="56"/>
        <v>8</v>
      </c>
      <c r="B3625">
        <v>8</v>
      </c>
    </row>
    <row r="3626" spans="1:3" x14ac:dyDescent="0.45">
      <c r="A3626" t="str">
        <f t="shared" si="56"/>
        <v>9ABSTRACT: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v>
      </c>
      <c r="B3626">
        <v>9</v>
      </c>
      <c r="C3626" t="s">
        <v>3337</v>
      </c>
    </row>
    <row r="3627" spans="1:3" x14ac:dyDescent="0.45">
      <c r="A3627" t="str">
        <f t="shared" si="56"/>
        <v>10LANGUAGE OF ORIGINAL DOCUMENT: English</v>
      </c>
      <c r="B3627">
        <v>10</v>
      </c>
      <c r="C3627" t="s">
        <v>10</v>
      </c>
    </row>
    <row r="3628" spans="1:3" x14ac:dyDescent="0.45">
      <c r="A3628" t="str">
        <f t="shared" si="56"/>
        <v>11DOCUMENT TYPE: Article</v>
      </c>
      <c r="B3628">
        <v>11</v>
      </c>
      <c r="C3628" t="s">
        <v>11</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1Quillinan B., McEvoy E., MacPhail A., Dempsey C.</v>
      </c>
      <c r="B3631">
        <v>1</v>
      </c>
      <c r="C3631" t="s">
        <v>3338</v>
      </c>
    </row>
    <row r="3632" spans="1:3" x14ac:dyDescent="0.45">
      <c r="A3632" t="str">
        <f t="shared" si="56"/>
        <v>2AUTHOR FULL NAMES: Quillinan, Bernie (35362671000); McEvoy, Eileen (56446861400); MacPhail, Ann (7005530543); Dempsey, Ciara (57200694031)</v>
      </c>
      <c r="B3632">
        <v>2</v>
      </c>
      <c r="C3632" t="s">
        <v>3339</v>
      </c>
    </row>
    <row r="3633" spans="1:3" x14ac:dyDescent="0.45">
      <c r="A3633" t="str">
        <f t="shared" si="56"/>
        <v>335362671000; 56446861400; 7005530543; 57200694031</v>
      </c>
      <c r="B3633">
        <v>3</v>
      </c>
      <c r="C3633" t="s">
        <v>3340</v>
      </c>
    </row>
    <row r="3634" spans="1:3" x14ac:dyDescent="0.45">
      <c r="A3634" t="str">
        <f t="shared" si="56"/>
        <v>4Lessons learned from a community engagement initiative within Irish higher education</v>
      </c>
      <c r="B3634">
        <v>4</v>
      </c>
      <c r="C3634" t="s">
        <v>3341</v>
      </c>
    </row>
    <row r="3635" spans="1:3" x14ac:dyDescent="0.45">
      <c r="A3635" t="str">
        <f t="shared" si="56"/>
        <v>5(2018) Irish Educational Studies, 37 (1), pp. 113 - 126, Cited 4 times.</v>
      </c>
      <c r="B3635">
        <v>5</v>
      </c>
      <c r="C3635" t="s">
        <v>3342</v>
      </c>
    </row>
    <row r="3636" spans="1:3" x14ac:dyDescent="0.45">
      <c r="A3636" t="str">
        <f t="shared" si="56"/>
        <v>6DOI: 10.1080/03323315.2018.1438913</v>
      </c>
      <c r="B3636">
        <v>6</v>
      </c>
      <c r="C3636" t="s">
        <v>3343</v>
      </c>
    </row>
    <row r="3637" spans="1:3" x14ac:dyDescent="0.45">
      <c r="A3637" t="str">
        <f t="shared" si="56"/>
        <v>7https://www.scopus.com/inward/record.uri?eid=2-s2.0-85042221603&amp;doi=10.1080%2f03323315.2018.1438913&amp;partnerID=40&amp;md5=24f448d01c42fe29baad12977fb4d8e6</v>
      </c>
      <c r="B3637">
        <v>7</v>
      </c>
      <c r="C3637" t="s">
        <v>3344</v>
      </c>
    </row>
    <row r="3638" spans="1:3" x14ac:dyDescent="0.45">
      <c r="A3638" t="str">
        <f t="shared" si="56"/>
        <v>8</v>
      </c>
      <c r="B3638">
        <v>8</v>
      </c>
    </row>
    <row r="3639" spans="1:3" x14ac:dyDescent="0.45">
      <c r="A3639" t="str">
        <f t="shared" si="56"/>
        <v>9ABSTRACT: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B3639">
        <v>9</v>
      </c>
      <c r="C3639" t="s">
        <v>3345</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1Almudallal A.W., Muktar S.N., Bakri N.</v>
      </c>
      <c r="B3644">
        <v>1</v>
      </c>
      <c r="C3644" t="s">
        <v>3346</v>
      </c>
    </row>
    <row r="3645" spans="1:3" x14ac:dyDescent="0.45">
      <c r="A3645" t="str">
        <f t="shared" si="56"/>
        <v>2AUTHOR FULL NAMES: Almudallal, Abdullah Waleed (57189390177); Muktar, Syaharizatul Noorizwan (57189375044); Bakri, Norhani (35766444600)</v>
      </c>
      <c r="B3645">
        <v>2</v>
      </c>
      <c r="C3645" t="s">
        <v>3347</v>
      </c>
    </row>
    <row r="3646" spans="1:3" x14ac:dyDescent="0.45">
      <c r="A3646" t="str">
        <f t="shared" si="56"/>
        <v>357189390177; 57189375044; 35766444600</v>
      </c>
      <c r="B3646">
        <v>3</v>
      </c>
      <c r="C3646" t="s">
        <v>3348</v>
      </c>
    </row>
    <row r="3647" spans="1:3" x14ac:dyDescent="0.45">
      <c r="A3647" t="str">
        <f t="shared" si="56"/>
        <v>4Knowledge management in the Palestinian higher education: A research agenda</v>
      </c>
      <c r="B3647">
        <v>4</v>
      </c>
      <c r="C3647" t="s">
        <v>3349</v>
      </c>
    </row>
    <row r="3648" spans="1:3" x14ac:dyDescent="0.45">
      <c r="A3648" t="str">
        <f t="shared" si="56"/>
        <v>5(2016) International Review of Management and Marketing, 6 (4), pp. 91 - 100, Cited 4 times.</v>
      </c>
      <c r="B3648">
        <v>5</v>
      </c>
      <c r="C3648" t="s">
        <v>3350</v>
      </c>
    </row>
    <row r="3649" spans="1:3" x14ac:dyDescent="0.45">
      <c r="A3649" t="str">
        <f t="shared" si="56"/>
        <v>6</v>
      </c>
      <c r="B3649">
        <v>6</v>
      </c>
    </row>
    <row r="3650" spans="1:3" x14ac:dyDescent="0.45">
      <c r="A3650" t="str">
        <f t="shared" si="56"/>
        <v>7https://www.scopus.com/inward/record.uri?eid=2-s2.0-84970006287&amp;partnerID=40&amp;md5=b9334c7494888d8fe87bf76407555182</v>
      </c>
      <c r="B3650">
        <v>7</v>
      </c>
      <c r="C3650" t="s">
        <v>3351</v>
      </c>
    </row>
    <row r="3651" spans="1:3" x14ac:dyDescent="0.45">
      <c r="A3651" t="str">
        <f t="shared" si="56"/>
        <v>8</v>
      </c>
      <c r="B3651">
        <v>8</v>
      </c>
    </row>
    <row r="3652" spans="1:3" x14ac:dyDescent="0.45">
      <c r="A3652" t="str">
        <f t="shared" si="56"/>
        <v>9ABSTRACT: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B3652">
        <v>9</v>
      </c>
      <c r="C3652" t="s">
        <v>3352</v>
      </c>
    </row>
    <row r="3653" spans="1:3" x14ac:dyDescent="0.45">
      <c r="A3653" t="str">
        <f t="shared" ref="A3653:A3716" si="57">B3653&amp;C3653</f>
        <v>10LANGUAGE OF ORIGINAL DOCUMENT: English</v>
      </c>
      <c r="B3653">
        <v>10</v>
      </c>
      <c r="C3653" t="s">
        <v>10</v>
      </c>
    </row>
    <row r="3654" spans="1:3" x14ac:dyDescent="0.45">
      <c r="A3654" t="str">
        <f t="shared" si="57"/>
        <v>11DOCUMENT TYPE: Article</v>
      </c>
      <c r="B3654">
        <v>11</v>
      </c>
      <c r="C3654" t="s">
        <v>11</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1Alshurafat H., Al-Msiedeen J.M., Al Shbail M.O., Ananzeh H., Alshbiel S., Jaradat Z.</v>
      </c>
      <c r="B3657">
        <v>1</v>
      </c>
      <c r="C3657" t="s">
        <v>3353</v>
      </c>
    </row>
    <row r="3658" spans="1:3" x14ac:dyDescent="0.45">
      <c r="A3658" t="str">
        <f t="shared" si="57"/>
        <v>2AUTHOR FULL NAMES: Alshurafat, Hashem (57214751576); Al-Msiedeen, Jebreel Mohammad (57221495923); Al Shbail, Mohannad Obeid (57942147500); Ananzeh, Husam (57222744923); Alshbiel, Seif (37114238600); Jaradat, Zaid (57710550900)</v>
      </c>
      <c r="B3658">
        <v>2</v>
      </c>
      <c r="C3658" t="s">
        <v>3354</v>
      </c>
    </row>
    <row r="3659" spans="1:3" x14ac:dyDescent="0.45">
      <c r="A3659" t="str">
        <f t="shared" si="57"/>
        <v>357214751576; 57221495923; 57942147500; 57222744923; 37114238600; 57710550900</v>
      </c>
      <c r="B3659">
        <v>3</v>
      </c>
      <c r="C3659" t="s">
        <v>3355</v>
      </c>
    </row>
    <row r="3660" spans="1:3" x14ac:dyDescent="0.45">
      <c r="A3660" t="str">
        <f t="shared" si="57"/>
        <v>4Forensic Accounting Education Within the Australian Universities</v>
      </c>
      <c r="B3660">
        <v>4</v>
      </c>
      <c r="C3660" t="s">
        <v>3356</v>
      </c>
    </row>
    <row r="3661" spans="1:3" x14ac:dyDescent="0.45">
      <c r="A3661" t="str">
        <f t="shared" si="57"/>
        <v>5(2023) Lecture Notes in Networks and Systems, 495 LNNS, pp. 679 - 690, Cited 3 times.</v>
      </c>
      <c r="B3661">
        <v>5</v>
      </c>
      <c r="C3661" t="s">
        <v>3357</v>
      </c>
    </row>
    <row r="3662" spans="1:3" x14ac:dyDescent="0.45">
      <c r="A3662" t="str">
        <f t="shared" si="57"/>
        <v>6DOI: 10.1007/978-3-031-08954-1_58</v>
      </c>
      <c r="B3662">
        <v>6</v>
      </c>
      <c r="C3662" t="s">
        <v>3358</v>
      </c>
    </row>
    <row r="3663" spans="1:3" x14ac:dyDescent="0.45">
      <c r="A3663" t="str">
        <f t="shared" si="57"/>
        <v>7https://www.scopus.com/inward/record.uri?eid=2-s2.0-85135004386&amp;doi=10.1007%2f978-3-031-08954-1_58&amp;partnerID=40&amp;md5=df63c8dcb6de3277943e5aea0c9feff6</v>
      </c>
      <c r="B3663">
        <v>7</v>
      </c>
      <c r="C3663" t="s">
        <v>3359</v>
      </c>
    </row>
    <row r="3664" spans="1:3" x14ac:dyDescent="0.45">
      <c r="A3664" t="str">
        <f t="shared" si="57"/>
        <v>8</v>
      </c>
      <c r="B3664">
        <v>8</v>
      </c>
    </row>
    <row r="3665" spans="1:3" x14ac:dyDescent="0.45">
      <c r="A3665" t="str">
        <f t="shared" si="57"/>
        <v>9ABSTRACT: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v>
      </c>
      <c r="B3665">
        <v>9</v>
      </c>
      <c r="C3665" t="s">
        <v>3360</v>
      </c>
    </row>
    <row r="3666" spans="1:3" x14ac:dyDescent="0.45">
      <c r="A3666" t="str">
        <f t="shared" si="57"/>
        <v>10LANGUAGE OF ORIGINAL DOCUMENT: English</v>
      </c>
      <c r="B3666">
        <v>10</v>
      </c>
      <c r="C3666" t="s">
        <v>10</v>
      </c>
    </row>
    <row r="3667" spans="1:3" x14ac:dyDescent="0.45">
      <c r="A3667" t="str">
        <f t="shared" si="57"/>
        <v>11DOCUMENT TYPE: Conference paper</v>
      </c>
      <c r="B3667">
        <v>11</v>
      </c>
      <c r="C3667" t="s">
        <v>207</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1Willems J., Bateman D.</v>
      </c>
      <c r="B3670">
        <v>1</v>
      </c>
      <c r="C3670" t="s">
        <v>709</v>
      </c>
    </row>
    <row r="3671" spans="1:3" x14ac:dyDescent="0.45">
      <c r="A3671" t="str">
        <f t="shared" si="57"/>
        <v>2AUTHOR FULL NAMES: Willems, Julie (36621370500); Bateman, Debra (23097256400)</v>
      </c>
      <c r="B3671">
        <v>2</v>
      </c>
      <c r="C3671" t="s">
        <v>710</v>
      </c>
    </row>
    <row r="3672" spans="1:3" x14ac:dyDescent="0.45">
      <c r="A3672" t="str">
        <f t="shared" si="57"/>
        <v>336621370500; 23097256400</v>
      </c>
      <c r="B3672">
        <v>3</v>
      </c>
      <c r="C3672" t="s">
        <v>711</v>
      </c>
    </row>
    <row r="3673" spans="1:3" x14ac:dyDescent="0.45">
      <c r="A3673" t="str">
        <f t="shared" si="57"/>
        <v>4The potentials and pitfalls of social networking sites such as facebook in higher education contexts</v>
      </c>
      <c r="B3673">
        <v>4</v>
      </c>
      <c r="C3673" t="s">
        <v>712</v>
      </c>
    </row>
    <row r="3674" spans="1:3" x14ac:dyDescent="0.45">
      <c r="A3674" t="str">
        <f t="shared" si="57"/>
        <v>5(2011) ASCILITE 2011 - The Australasian Society for Computers in Learning in Tertiary Education, pp. 1322 - 1324, Cited 6 times.</v>
      </c>
      <c r="B3674">
        <v>5</v>
      </c>
      <c r="C3674" t="s">
        <v>713</v>
      </c>
    </row>
    <row r="3675" spans="1:3" x14ac:dyDescent="0.45">
      <c r="A3675" t="str">
        <f t="shared" si="57"/>
        <v>6</v>
      </c>
      <c r="B3675">
        <v>6</v>
      </c>
    </row>
    <row r="3676" spans="1:3" x14ac:dyDescent="0.45">
      <c r="A3676" t="str">
        <f t="shared" si="57"/>
        <v>7https://www.scopus.com/inward/record.uri?eid=2-s2.0-84870845681&amp;partnerID=40&amp;md5=0214acfd8f817b544bd9033fcc095cb3</v>
      </c>
      <c r="B3676">
        <v>7</v>
      </c>
      <c r="C3676" t="s">
        <v>714</v>
      </c>
    </row>
    <row r="3677" spans="1:3" x14ac:dyDescent="0.45">
      <c r="A3677" t="str">
        <f t="shared" si="57"/>
        <v>8</v>
      </c>
      <c r="B3677">
        <v>8</v>
      </c>
    </row>
    <row r="3678" spans="1:3" x14ac:dyDescent="0.45">
      <c r="A3678" t="str">
        <f t="shared" si="57"/>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3678">
        <v>9</v>
      </c>
      <c r="C3678" t="s">
        <v>715</v>
      </c>
    </row>
    <row r="3679" spans="1:3" x14ac:dyDescent="0.45">
      <c r="A3679" t="str">
        <f t="shared" si="57"/>
        <v>10LANGUAGE OF ORIGINAL DOCUMENT: English</v>
      </c>
      <c r="B3679">
        <v>10</v>
      </c>
      <c r="C3679" t="s">
        <v>10</v>
      </c>
    </row>
    <row r="3680" spans="1:3" x14ac:dyDescent="0.45">
      <c r="A3680" t="str">
        <f t="shared" si="57"/>
        <v>11DOCUMENT TYPE: Conference paper</v>
      </c>
      <c r="B3680">
        <v>11</v>
      </c>
      <c r="C3680" t="s">
        <v>207</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1Nouman N., Umer A.</v>
      </c>
      <c r="B3683">
        <v>1</v>
      </c>
      <c r="C3683" t="s">
        <v>3361</v>
      </c>
    </row>
    <row r="3684" spans="1:3" x14ac:dyDescent="0.45">
      <c r="A3684" t="str">
        <f t="shared" si="57"/>
        <v>2AUTHOR FULL NAMES: Nouman, Nazish (57209369831); Umer, Ahmer (50862064700)</v>
      </c>
      <c r="B3684">
        <v>2</v>
      </c>
      <c r="C3684" t="s">
        <v>3362</v>
      </c>
    </row>
    <row r="3685" spans="1:3" x14ac:dyDescent="0.45">
      <c r="A3685" t="str">
        <f t="shared" si="57"/>
        <v>357209369831; 50862064700</v>
      </c>
      <c r="B3685">
        <v>3</v>
      </c>
      <c r="C3685" t="s">
        <v>3363</v>
      </c>
    </row>
    <row r="3686" spans="1:3" x14ac:dyDescent="0.45">
      <c r="A3686" t="str">
        <f t="shared" si="57"/>
        <v>4Web Navigation and Usability Analysis of Educational Websites in Pakistan</v>
      </c>
      <c r="B3686">
        <v>4</v>
      </c>
      <c r="C3686" t="s">
        <v>3364</v>
      </c>
    </row>
    <row r="3687" spans="1:3" x14ac:dyDescent="0.45">
      <c r="A3687" t="str">
        <f t="shared" si="57"/>
        <v>5(2019) Proceedings - 2019 7th International Conference on Digital Information Processing and Communications, ICDIPC 2019, art. no. 8723704, pp. 57 - 62, Cited 4 times.</v>
      </c>
      <c r="B3687">
        <v>5</v>
      </c>
      <c r="C3687" t="s">
        <v>3365</v>
      </c>
    </row>
    <row r="3688" spans="1:3" x14ac:dyDescent="0.45">
      <c r="A3688" t="str">
        <f t="shared" si="57"/>
        <v>6DOI: 10.1109/ICDIPC.2019.8723704</v>
      </c>
      <c r="B3688">
        <v>6</v>
      </c>
      <c r="C3688" t="s">
        <v>3366</v>
      </c>
    </row>
    <row r="3689" spans="1:3" x14ac:dyDescent="0.45">
      <c r="A3689" t="str">
        <f t="shared" si="57"/>
        <v>7https://www.scopus.com/inward/record.uri?eid=2-s2.0-85067551193&amp;doi=10.1109%2fICDIPC.2019.8723704&amp;partnerID=40&amp;md5=5fae83031d6677b682d764a230055ba2</v>
      </c>
      <c r="B3689">
        <v>7</v>
      </c>
      <c r="C3689" t="s">
        <v>3367</v>
      </c>
    </row>
    <row r="3690" spans="1:3" x14ac:dyDescent="0.45">
      <c r="A3690" t="str">
        <f t="shared" si="57"/>
        <v>8</v>
      </c>
      <c r="B3690">
        <v>8</v>
      </c>
    </row>
    <row r="3691" spans="1:3" x14ac:dyDescent="0.45">
      <c r="A3691" t="str">
        <f t="shared" si="57"/>
        <v>9ABSTRACT: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v>
      </c>
      <c r="B3691">
        <v>9</v>
      </c>
      <c r="C3691" t="s">
        <v>3368</v>
      </c>
    </row>
    <row r="3692" spans="1:3" x14ac:dyDescent="0.45">
      <c r="A3692" t="str">
        <f t="shared" si="57"/>
        <v>10LANGUAGE OF ORIGINAL DOCUMENT: English</v>
      </c>
      <c r="B3692">
        <v>10</v>
      </c>
      <c r="C3692" t="s">
        <v>10</v>
      </c>
    </row>
    <row r="3693" spans="1:3" x14ac:dyDescent="0.45">
      <c r="A3693" t="str">
        <f t="shared" si="57"/>
        <v>11DOCUMENT TYPE: Conference paper</v>
      </c>
      <c r="B3693">
        <v>11</v>
      </c>
      <c r="C3693" t="s">
        <v>207</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1Osman O., Mey S.S.C., Ibrahim K., Hassan H.A., Ghazali M., Koshy K.C.</v>
      </c>
      <c r="B3696">
        <v>1</v>
      </c>
      <c r="C3696" t="s">
        <v>3369</v>
      </c>
    </row>
    <row r="3697" spans="1:3" x14ac:dyDescent="0.45">
      <c r="A3697" t="str">
        <f t="shared" si="57"/>
        <v>2AUTHOR FULL NAMES: Osman, Omar (35119434500); Mey, Susie See Ching (57210804777); Ibrahim, Kamarulazizi (55566085700); Hassan, Haslan Abu (57190934855); Ghazali, Munirah (36760808600); Koshy, Kanayathu Chacko (8270214500)</v>
      </c>
      <c r="B3697">
        <v>2</v>
      </c>
      <c r="C3697" t="s">
        <v>3370</v>
      </c>
    </row>
    <row r="3698" spans="1:3" x14ac:dyDescent="0.45">
      <c r="A3698" t="str">
        <f t="shared" si="57"/>
        <v>335119434500; 57210804777; 55566085700; 57190934855; 36760808600; 8270214500</v>
      </c>
      <c r="B3698">
        <v>3</v>
      </c>
      <c r="C3698" t="s">
        <v>3371</v>
      </c>
    </row>
    <row r="3699" spans="1:3" x14ac:dyDescent="0.45">
      <c r="A3699" t="str">
        <f t="shared" si="57"/>
        <v>4The role of solution-oriented knowledge transfer programme and networking in charting a new course in university-stakeholder engagement</v>
      </c>
      <c r="B3699">
        <v>4</v>
      </c>
      <c r="C3699" t="s">
        <v>3372</v>
      </c>
    </row>
    <row r="3700" spans="1:3" x14ac:dyDescent="0.45">
      <c r="A3700" t="str">
        <f t="shared" si="57"/>
        <v>5(2016) World Sustainability Series, pp. 243 - 262, Cited 3 times.</v>
      </c>
      <c r="B3700">
        <v>5</v>
      </c>
      <c r="C3700" t="s">
        <v>3373</v>
      </c>
    </row>
    <row r="3701" spans="1:3" x14ac:dyDescent="0.45">
      <c r="A3701" t="str">
        <f t="shared" si="57"/>
        <v>6DOI: 10.1007/978-3-319-26734-0_16</v>
      </c>
      <c r="B3701">
        <v>6</v>
      </c>
      <c r="C3701" t="s">
        <v>3374</v>
      </c>
    </row>
    <row r="3702" spans="1:3" x14ac:dyDescent="0.45">
      <c r="A3702" t="str">
        <f t="shared" si="57"/>
        <v>7https://www.scopus.com/inward/record.uri?eid=2-s2.0-85071487709&amp;doi=10.1007%2f978-3-319-26734-0_16&amp;partnerID=40&amp;md5=5c91038fe2f2b1056612d0ea86de4401</v>
      </c>
      <c r="B3702">
        <v>7</v>
      </c>
      <c r="C3702" t="s">
        <v>3375</v>
      </c>
    </row>
    <row r="3703" spans="1:3" x14ac:dyDescent="0.45">
      <c r="A3703" t="str">
        <f t="shared" si="57"/>
        <v>8</v>
      </c>
      <c r="B3703">
        <v>8</v>
      </c>
    </row>
    <row r="3704" spans="1:3" x14ac:dyDescent="0.45">
      <c r="A3704" t="str">
        <f t="shared" si="57"/>
        <v>9ABSTRACT: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B3704">
        <v>9</v>
      </c>
      <c r="C3704" t="s">
        <v>3376</v>
      </c>
    </row>
    <row r="3705" spans="1:3" x14ac:dyDescent="0.45">
      <c r="A3705" t="str">
        <f t="shared" si="57"/>
        <v>10LANGUAGE OF ORIGINAL DOCUMENT: English</v>
      </c>
      <c r="B3705">
        <v>10</v>
      </c>
      <c r="C3705" t="s">
        <v>10</v>
      </c>
    </row>
    <row r="3706" spans="1:3" x14ac:dyDescent="0.45">
      <c r="A3706" t="str">
        <f t="shared" si="57"/>
        <v>11DOCUMENT TYPE: Book chapter</v>
      </c>
      <c r="B3706">
        <v>11</v>
      </c>
      <c r="C3706" t="s">
        <v>128</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1Siddiki S., Goel S.</v>
      </c>
      <c r="B3709">
        <v>1</v>
      </c>
      <c r="C3709" t="s">
        <v>3377</v>
      </c>
    </row>
    <row r="3710" spans="1:3" x14ac:dyDescent="0.45">
      <c r="A3710" t="str">
        <f t="shared" si="57"/>
        <v>2AUTHOR FULL NAMES: Siddiki, Saba (37007150800); Goel, Shilpi (56589502600)</v>
      </c>
      <c r="B3710">
        <v>2</v>
      </c>
      <c r="C3710" t="s">
        <v>3378</v>
      </c>
    </row>
    <row r="3711" spans="1:3" x14ac:dyDescent="0.45">
      <c r="A3711" t="str">
        <f t="shared" si="57"/>
        <v>337007150800; 56589502600</v>
      </c>
      <c r="B3711">
        <v>3</v>
      </c>
      <c r="C3711" t="s">
        <v>3379</v>
      </c>
    </row>
    <row r="3712" spans="1:3" x14ac:dyDescent="0.45">
      <c r="A3712" t="str">
        <f t="shared" si="57"/>
        <v>4A stakeholder analysis of U.S. marine aquaculture partnerships</v>
      </c>
      <c r="B3712">
        <v>4</v>
      </c>
      <c r="C3712" t="s">
        <v>3380</v>
      </c>
    </row>
    <row r="3713" spans="1:3" x14ac:dyDescent="0.45">
      <c r="A3713" t="str">
        <f t="shared" si="57"/>
        <v>5(2015) Marine Policy, 57, pp. 93 - 102, Cited 5 times.</v>
      </c>
      <c r="B3713">
        <v>5</v>
      </c>
      <c r="C3713" t="s">
        <v>3381</v>
      </c>
    </row>
    <row r="3714" spans="1:3" x14ac:dyDescent="0.45">
      <c r="A3714" t="str">
        <f t="shared" si="57"/>
        <v>6DOI: 10.1016/j.marpol.2015.03.006</v>
      </c>
      <c r="B3714">
        <v>6</v>
      </c>
      <c r="C3714" t="s">
        <v>3382</v>
      </c>
    </row>
    <row r="3715" spans="1:3" x14ac:dyDescent="0.45">
      <c r="A3715" t="str">
        <f t="shared" si="57"/>
        <v>7https://www.scopus.com/inward/record.uri?eid=2-s2.0-84927538946&amp;doi=10.1016%2fj.marpol.2015.03.006&amp;partnerID=40&amp;md5=9574f4900f077aab94b20b60ea97576e</v>
      </c>
      <c r="B3715">
        <v>7</v>
      </c>
      <c r="C3715" t="s">
        <v>3383</v>
      </c>
    </row>
    <row r="3716" spans="1:3" x14ac:dyDescent="0.45">
      <c r="A3716" t="str">
        <f t="shared" si="57"/>
        <v>8</v>
      </c>
      <c r="B3716">
        <v>8</v>
      </c>
    </row>
    <row r="3717" spans="1:3" x14ac:dyDescent="0.45">
      <c r="A3717" t="str">
        <f t="shared" ref="A3717:A3780" si="58">B3717&amp;C3717</f>
        <v>9ABSTRACT: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B3717">
        <v>9</v>
      </c>
      <c r="C3717" t="s">
        <v>3384</v>
      </c>
    </row>
    <row r="3718" spans="1:3" x14ac:dyDescent="0.45">
      <c r="A3718" t="str">
        <f t="shared" si="58"/>
        <v>10LANGUAGE OF ORIGINAL DOCUMENT: English</v>
      </c>
      <c r="B3718">
        <v>10</v>
      </c>
      <c r="C3718" t="s">
        <v>10</v>
      </c>
    </row>
    <row r="3719" spans="1:3" x14ac:dyDescent="0.45">
      <c r="A3719" t="str">
        <f t="shared" si="58"/>
        <v>11DOCUMENT TYPE: Article</v>
      </c>
      <c r="B3719">
        <v>11</v>
      </c>
      <c r="C3719" t="s">
        <v>11</v>
      </c>
    </row>
    <row r="3720" spans="1:3" x14ac:dyDescent="0.45">
      <c r="A3720" t="str">
        <f t="shared" si="58"/>
        <v>12SOURCE: Scopus</v>
      </c>
      <c r="B3720">
        <v>12</v>
      </c>
      <c r="C3720" t="s">
        <v>12</v>
      </c>
    </row>
    <row r="3721" spans="1:3" x14ac:dyDescent="0.45">
      <c r="A3721" t="str">
        <f t="shared" si="58"/>
        <v>13</v>
      </c>
      <c r="B3721">
        <v>13</v>
      </c>
    </row>
    <row r="3722" spans="1:3" x14ac:dyDescent="0.45">
      <c r="A3722" t="str">
        <f t="shared" si="58"/>
        <v>1Wells R.S.</v>
      </c>
      <c r="B3722">
        <v>1</v>
      </c>
      <c r="C3722" t="s">
        <v>1422</v>
      </c>
    </row>
    <row r="3723" spans="1:3" x14ac:dyDescent="0.45">
      <c r="A3723" t="str">
        <f t="shared" si="58"/>
        <v>2AUTHOR FULL NAMES: Wells, Ryan S. (25622738900)</v>
      </c>
      <c r="B3723">
        <v>2</v>
      </c>
      <c r="C3723" t="s">
        <v>1423</v>
      </c>
    </row>
    <row r="3724" spans="1:3" x14ac:dyDescent="0.45">
      <c r="A3724" t="str">
        <f t="shared" si="58"/>
        <v>325622738900</v>
      </c>
      <c r="B3724">
        <v>3</v>
      </c>
      <c r="C3724">
        <v>25622738900</v>
      </c>
    </row>
    <row r="3725" spans="1:3" x14ac:dyDescent="0.45">
      <c r="A3725" t="str">
        <f t="shared" si="58"/>
        <v>4Learning From COVID-19: Unchanging Inequality and Ideology in Higher Education</v>
      </c>
      <c r="B3725">
        <v>4</v>
      </c>
      <c r="C3725" t="s">
        <v>1424</v>
      </c>
    </row>
    <row r="3726" spans="1:3" x14ac:dyDescent="0.45">
      <c r="A3726" t="str">
        <f t="shared" si="58"/>
        <v>5(2023) American Behavioral Scientist, 67 (13), pp. 1655 - 1664, Cited 2 times.</v>
      </c>
      <c r="B3726">
        <v>5</v>
      </c>
      <c r="C3726" t="s">
        <v>1425</v>
      </c>
    </row>
    <row r="3727" spans="1:3" x14ac:dyDescent="0.45">
      <c r="A3727" t="str">
        <f t="shared" si="58"/>
        <v>6DOI: 10.1177/00027642221118278</v>
      </c>
      <c r="B3727">
        <v>6</v>
      </c>
      <c r="C3727" t="s">
        <v>1426</v>
      </c>
    </row>
    <row r="3728" spans="1:3" x14ac:dyDescent="0.45">
      <c r="A3728" t="str">
        <f t="shared" si="58"/>
        <v>7https://www.scopus.com/inward/record.uri?eid=2-s2.0-85136630004&amp;doi=10.1177%2f00027642221118278&amp;partnerID=40&amp;md5=72c02d7be851b41f56e9244c9327ff19</v>
      </c>
      <c r="B3728">
        <v>7</v>
      </c>
      <c r="C3728" t="s">
        <v>1427</v>
      </c>
    </row>
    <row r="3729" spans="1:3" x14ac:dyDescent="0.45">
      <c r="A3729" t="str">
        <f t="shared" si="58"/>
        <v>8</v>
      </c>
      <c r="B3729">
        <v>8</v>
      </c>
    </row>
    <row r="3730" spans="1:3" x14ac:dyDescent="0.45">
      <c r="A3730" t="str">
        <f t="shared" si="58"/>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3730">
        <v>9</v>
      </c>
      <c r="C3730" t="s">
        <v>1428</v>
      </c>
    </row>
    <row r="3731" spans="1:3" x14ac:dyDescent="0.45">
      <c r="A3731" t="str">
        <f t="shared" si="58"/>
        <v>10LANGUAGE OF ORIGINAL DOCUMENT: English</v>
      </c>
      <c r="B3731">
        <v>10</v>
      </c>
      <c r="C3731" t="s">
        <v>10</v>
      </c>
    </row>
    <row r="3732" spans="1:3" x14ac:dyDescent="0.45">
      <c r="A3732" t="str">
        <f t="shared" si="58"/>
        <v>11DOCUMENT TYPE: Article</v>
      </c>
      <c r="B3732">
        <v>11</v>
      </c>
      <c r="C3732" t="s">
        <v>11</v>
      </c>
    </row>
    <row r="3733" spans="1:3" x14ac:dyDescent="0.45">
      <c r="A3733" t="str">
        <f t="shared" si="58"/>
        <v>12SOURCE: Scopus</v>
      </c>
      <c r="B3733">
        <v>12</v>
      </c>
      <c r="C3733" t="s">
        <v>12</v>
      </c>
    </row>
    <row r="3734" spans="1:3" x14ac:dyDescent="0.45">
      <c r="A3734" t="str">
        <f t="shared" si="58"/>
        <v>13</v>
      </c>
      <c r="B3734">
        <v>13</v>
      </c>
    </row>
    <row r="3735" spans="1:3" x14ac:dyDescent="0.45">
      <c r="A3735" t="str">
        <f t="shared" si="58"/>
        <v>1Moreno-Carmona C., Feria-Domínguez J.M., Merinero-Rodríguez R.</v>
      </c>
      <c r="B3735">
        <v>1</v>
      </c>
      <c r="C3735" t="s">
        <v>3385</v>
      </c>
    </row>
    <row r="3736" spans="1:3" x14ac:dyDescent="0.45">
      <c r="A3736" t="str">
        <f t="shared" si="58"/>
        <v>2AUTHOR FULL NAMES: Moreno-Carmona, Cristina (57219805113); Feria-Domínguez, José Manuel (54683905800); Merinero-Rodríguez, Rafael (57579399900)</v>
      </c>
      <c r="B3736">
        <v>2</v>
      </c>
      <c r="C3736" t="s">
        <v>3386</v>
      </c>
    </row>
    <row r="3737" spans="1:3" x14ac:dyDescent="0.45">
      <c r="A3737" t="str">
        <f t="shared" si="58"/>
        <v>357219805113; 54683905800; 57579399900</v>
      </c>
      <c r="B3737">
        <v>3</v>
      </c>
      <c r="C3737" t="s">
        <v>3387</v>
      </c>
    </row>
    <row r="3738" spans="1:3" x14ac:dyDescent="0.45">
      <c r="A3738" t="str">
        <f t="shared" si="58"/>
        <v>4ARE UNIVERSITY MANAGEMENT TEAMS STRATEGIC STAKEHOLDERS WITHIN HIGHER EDUCATION INSTITUTIONS? A CLINICAL STUDY</v>
      </c>
      <c r="B3738">
        <v>4</v>
      </c>
      <c r="C3738" t="s">
        <v>3388</v>
      </c>
    </row>
    <row r="3739" spans="1:3" x14ac:dyDescent="0.45">
      <c r="A3739" t="str">
        <f t="shared" si="58"/>
        <v>5(2022) Economics and Sociology, 15 (1), pp. 141 - 159, Cited 3 times.</v>
      </c>
      <c r="B3739">
        <v>5</v>
      </c>
      <c r="C3739" t="s">
        <v>3389</v>
      </c>
    </row>
    <row r="3740" spans="1:3" x14ac:dyDescent="0.45">
      <c r="A3740" t="str">
        <f t="shared" si="58"/>
        <v>6DOI: 10.14254/2071-789X.2022/15-1/9</v>
      </c>
      <c r="B3740">
        <v>6</v>
      </c>
      <c r="C3740" t="s">
        <v>3390</v>
      </c>
    </row>
    <row r="3741" spans="1:3" x14ac:dyDescent="0.45">
      <c r="A3741" t="str">
        <f t="shared" si="58"/>
        <v>7https://www.scopus.com/inward/record.uri?eid=2-s2.0-85128364544&amp;doi=10.14254%2f2071-789X.2022%2f15-1%2f9&amp;partnerID=40&amp;md5=370b2d90a986bc505a91144cd43f65d3</v>
      </c>
      <c r="B3741">
        <v>7</v>
      </c>
      <c r="C3741" t="s">
        <v>3391</v>
      </c>
    </row>
    <row r="3742" spans="1:3" x14ac:dyDescent="0.45">
      <c r="A3742" t="str">
        <f t="shared" si="58"/>
        <v>8</v>
      </c>
      <c r="B3742">
        <v>8</v>
      </c>
    </row>
    <row r="3743" spans="1:3" x14ac:dyDescent="0.45">
      <c r="A3743" t="str">
        <f t="shared" si="58"/>
        <v>9ABSTRACT: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B3743">
        <v>9</v>
      </c>
      <c r="C3743" t="s">
        <v>3392</v>
      </c>
    </row>
    <row r="3744" spans="1:3" x14ac:dyDescent="0.45">
      <c r="A3744" t="str">
        <f t="shared" si="58"/>
        <v>10LANGUAGE OF ORIGINAL DOCUMENT: English</v>
      </c>
      <c r="B3744">
        <v>10</v>
      </c>
      <c r="C3744" t="s">
        <v>10</v>
      </c>
    </row>
    <row r="3745" spans="1:3" x14ac:dyDescent="0.45">
      <c r="A3745" t="str">
        <f t="shared" si="58"/>
        <v>11DOCUMENT TYPE: Article</v>
      </c>
      <c r="B3745">
        <v>11</v>
      </c>
      <c r="C3745" t="s">
        <v>11</v>
      </c>
    </row>
    <row r="3746" spans="1:3" x14ac:dyDescent="0.45">
      <c r="A3746" t="str">
        <f t="shared" si="58"/>
        <v>12SOURCE: Scopus</v>
      </c>
      <c r="B3746">
        <v>12</v>
      </c>
      <c r="C3746" t="s">
        <v>12</v>
      </c>
    </row>
    <row r="3747" spans="1:3" x14ac:dyDescent="0.45">
      <c r="A3747" t="str">
        <f t="shared" si="58"/>
        <v>13</v>
      </c>
      <c r="B3747">
        <v>13</v>
      </c>
    </row>
    <row r="3748" spans="1:3" x14ac:dyDescent="0.45">
      <c r="A3748" t="str">
        <f t="shared" si="58"/>
        <v>1Cherian J., Jacob J., Qureshi R., Gaikar V.</v>
      </c>
      <c r="B3748">
        <v>1</v>
      </c>
      <c r="C3748" t="s">
        <v>1437</v>
      </c>
    </row>
    <row r="3749" spans="1:3" x14ac:dyDescent="0.45">
      <c r="A3749" t="str">
        <f t="shared" si="58"/>
        <v>2AUTHOR FULL NAMES: Cherian, Jacob (55370498500); Jacob, Jolly (55371613800); Qureshi, Rubina (57074502700); Gaikar, Vilas (57221197802)</v>
      </c>
      <c r="B3749">
        <v>2</v>
      </c>
      <c r="C3749" t="s">
        <v>1438</v>
      </c>
    </row>
    <row r="3750" spans="1:3" x14ac:dyDescent="0.45">
      <c r="A3750" t="str">
        <f t="shared" si="58"/>
        <v>355370498500; 55371613800; 57074502700; 57221197802</v>
      </c>
      <c r="B3750">
        <v>3</v>
      </c>
      <c r="C3750" t="s">
        <v>1439</v>
      </c>
    </row>
    <row r="3751" spans="1:3" x14ac:dyDescent="0.45">
      <c r="A3751" t="str">
        <f t="shared" si="58"/>
        <v>4Relationship between entry grades and attrition trends in the context of higher education: Implication for open innovation of education policy</v>
      </c>
      <c r="B3751">
        <v>4</v>
      </c>
      <c r="C3751" t="s">
        <v>1440</v>
      </c>
    </row>
    <row r="3752" spans="1:3" x14ac:dyDescent="0.45">
      <c r="A3752" t="str">
        <f t="shared" si="58"/>
        <v>5(2020) Journal of Open Innovation: Technology, Market, and Complexity, 6 (4), art. no. 199, pp. 1 - 17, Cited 5 times.</v>
      </c>
      <c r="B3752">
        <v>5</v>
      </c>
      <c r="C3752" t="s">
        <v>1441</v>
      </c>
    </row>
    <row r="3753" spans="1:3" x14ac:dyDescent="0.45">
      <c r="A3753" t="str">
        <f t="shared" si="58"/>
        <v>6DOI: 10.3390/joitmc6040199</v>
      </c>
      <c r="B3753">
        <v>6</v>
      </c>
      <c r="C3753" t="s">
        <v>1442</v>
      </c>
    </row>
    <row r="3754" spans="1:3" x14ac:dyDescent="0.45">
      <c r="A3754" t="str">
        <f t="shared" si="58"/>
        <v>7https://www.scopus.com/inward/record.uri?eid=2-s2.0-85098511968&amp;doi=10.3390%2fjoitmc6040199&amp;partnerID=40&amp;md5=7f7b75e9870df3d829b4e0585ebabe03</v>
      </c>
      <c r="B3754">
        <v>7</v>
      </c>
      <c r="C3754" t="s">
        <v>1443</v>
      </c>
    </row>
    <row r="3755" spans="1:3" x14ac:dyDescent="0.45">
      <c r="A3755" t="str">
        <f t="shared" si="58"/>
        <v>8</v>
      </c>
      <c r="B3755">
        <v>8</v>
      </c>
    </row>
    <row r="3756" spans="1:3" x14ac:dyDescent="0.45">
      <c r="A3756" t="str">
        <f t="shared" si="58"/>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3756">
        <v>9</v>
      </c>
      <c r="C3756" t="s">
        <v>1444</v>
      </c>
    </row>
    <row r="3757" spans="1:3" x14ac:dyDescent="0.45">
      <c r="A3757" t="str">
        <f t="shared" si="58"/>
        <v>10LANGUAGE OF ORIGINAL DOCUMENT: English</v>
      </c>
      <c r="B3757">
        <v>10</v>
      </c>
      <c r="C3757" t="s">
        <v>10</v>
      </c>
    </row>
    <row r="3758" spans="1:3" x14ac:dyDescent="0.45">
      <c r="A3758" t="str">
        <f t="shared" si="58"/>
        <v>11DOCUMENT TYPE: Article</v>
      </c>
      <c r="B3758">
        <v>11</v>
      </c>
      <c r="C3758" t="s">
        <v>11</v>
      </c>
    </row>
    <row r="3759" spans="1:3" x14ac:dyDescent="0.45">
      <c r="A3759" t="str">
        <f t="shared" si="58"/>
        <v>12SOURCE: Scopus</v>
      </c>
      <c r="B3759">
        <v>12</v>
      </c>
      <c r="C3759" t="s">
        <v>12</v>
      </c>
    </row>
    <row r="3760" spans="1:3" x14ac:dyDescent="0.45">
      <c r="A3760" t="str">
        <f t="shared" si="58"/>
        <v>13</v>
      </c>
      <c r="B3760">
        <v>13</v>
      </c>
    </row>
    <row r="3761" spans="1:3" x14ac:dyDescent="0.45">
      <c r="A3761" t="str">
        <f t="shared" si="58"/>
        <v>1Buwule R.S., Ponelis S.R.</v>
      </c>
      <c r="B3761">
        <v>1</v>
      </c>
      <c r="C3761" t="s">
        <v>3393</v>
      </c>
    </row>
    <row r="3762" spans="1:3" x14ac:dyDescent="0.45">
      <c r="A3762" t="str">
        <f t="shared" si="58"/>
        <v>2AUTHOR FULL NAMES: Buwule, Robert S. (57105535900); Ponelis, Shana R. (15521491300)</v>
      </c>
      <c r="B3762">
        <v>2</v>
      </c>
      <c r="C3762" t="s">
        <v>3394</v>
      </c>
    </row>
    <row r="3763" spans="1:3" x14ac:dyDescent="0.45">
      <c r="A3763" t="str">
        <f t="shared" si="58"/>
        <v>357105535900; 15521491300</v>
      </c>
      <c r="B3763">
        <v>3</v>
      </c>
      <c r="C3763" t="s">
        <v>3395</v>
      </c>
    </row>
    <row r="3764" spans="1:3" x14ac:dyDescent="0.45">
      <c r="A3764" t="str">
        <f t="shared" si="58"/>
        <v>4Perspectives on university library automation and national development in Uganda</v>
      </c>
      <c r="B3764">
        <v>4</v>
      </c>
      <c r="C3764" t="s">
        <v>3396</v>
      </c>
    </row>
    <row r="3765" spans="1:3" x14ac:dyDescent="0.45">
      <c r="A3765" t="str">
        <f t="shared" si="58"/>
        <v>5(2017) IFLA Journal, 43 (3), pp. 256 - 265, Cited 6 times.</v>
      </c>
      <c r="B3765">
        <v>5</v>
      </c>
      <c r="C3765" t="s">
        <v>3397</v>
      </c>
    </row>
    <row r="3766" spans="1:3" x14ac:dyDescent="0.45">
      <c r="A3766" t="str">
        <f t="shared" si="58"/>
        <v>6DOI: 10.1177/0340035217710539</v>
      </c>
      <c r="B3766">
        <v>6</v>
      </c>
      <c r="C3766" t="s">
        <v>3398</v>
      </c>
    </row>
    <row r="3767" spans="1:3" x14ac:dyDescent="0.45">
      <c r="A3767" t="str">
        <f t="shared" si="58"/>
        <v>7https://www.scopus.com/inward/record.uri?eid=2-s2.0-85028988409&amp;doi=10.1177%2f0340035217710539&amp;partnerID=40&amp;md5=8641b3513b800d44254b04d37891c40b</v>
      </c>
      <c r="B3767">
        <v>7</v>
      </c>
      <c r="C3767" t="s">
        <v>3399</v>
      </c>
    </row>
    <row r="3768" spans="1:3" x14ac:dyDescent="0.45">
      <c r="A3768" t="str">
        <f t="shared" si="58"/>
        <v>8</v>
      </c>
      <c r="B3768">
        <v>8</v>
      </c>
    </row>
    <row r="3769" spans="1:3" x14ac:dyDescent="0.45">
      <c r="A3769" t="str">
        <f t="shared" si="58"/>
        <v>9ABSTRACT: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B3769">
        <v>9</v>
      </c>
      <c r="C3769" t="s">
        <v>3400</v>
      </c>
    </row>
    <row r="3770" spans="1:3" x14ac:dyDescent="0.45">
      <c r="A3770" t="str">
        <f t="shared" si="58"/>
        <v>10LANGUAGE OF ORIGINAL DOCUMENT: English</v>
      </c>
      <c r="B3770">
        <v>10</v>
      </c>
      <c r="C3770" t="s">
        <v>10</v>
      </c>
    </row>
    <row r="3771" spans="1:3" x14ac:dyDescent="0.45">
      <c r="A3771" t="str">
        <f t="shared" si="58"/>
        <v>11DOCUMENT TYPE: Article</v>
      </c>
      <c r="B3771">
        <v>11</v>
      </c>
      <c r="C3771" t="s">
        <v>11</v>
      </c>
    </row>
    <row r="3772" spans="1:3" x14ac:dyDescent="0.45">
      <c r="A3772" t="str">
        <f t="shared" si="58"/>
        <v>12SOURCE: Scopus</v>
      </c>
      <c r="B3772">
        <v>12</v>
      </c>
      <c r="C3772" t="s">
        <v>12</v>
      </c>
    </row>
    <row r="3773" spans="1:3" x14ac:dyDescent="0.45">
      <c r="A3773" t="str">
        <f t="shared" si="58"/>
        <v>13</v>
      </c>
      <c r="B3773">
        <v>13</v>
      </c>
    </row>
    <row r="3774" spans="1:3" x14ac:dyDescent="0.45">
      <c r="A3774" t="str">
        <f t="shared" si="58"/>
        <v>1Darabi F., Saunders M.N.K., Clark M.</v>
      </c>
      <c r="B3774">
        <v>1</v>
      </c>
      <c r="C3774" t="s">
        <v>3401</v>
      </c>
    </row>
    <row r="3775" spans="1:3" x14ac:dyDescent="0.45">
      <c r="A3775" t="str">
        <f t="shared" si="58"/>
        <v>2AUTHOR FULL NAMES: Darabi, Fariba (55246896700); Saunders, Mark N.K. (7201859502); Clark, Murray (7404528251)</v>
      </c>
      <c r="B3775">
        <v>2</v>
      </c>
      <c r="C3775" t="s">
        <v>3402</v>
      </c>
    </row>
    <row r="3776" spans="1:3" x14ac:dyDescent="0.45">
      <c r="A3776" t="str">
        <f t="shared" si="58"/>
        <v>355246896700; 7201859502; 7404528251</v>
      </c>
      <c r="B3776">
        <v>3</v>
      </c>
      <c r="C3776" t="s">
        <v>3403</v>
      </c>
    </row>
    <row r="3777" spans="1:3" x14ac:dyDescent="0.45">
      <c r="A3777" t="str">
        <f t="shared" si="58"/>
        <v>4Trust initiation and development in SME-university collaborations: implications for enabling engaged scholarship</v>
      </c>
      <c r="B3777">
        <v>4</v>
      </c>
      <c r="C3777" t="s">
        <v>3404</v>
      </c>
    </row>
    <row r="3778" spans="1:3" x14ac:dyDescent="0.45">
      <c r="A3778" t="str">
        <f t="shared" si="58"/>
        <v>5(2020) European Journal of Training and Development, 45 (4-5), pp. 320 - 345, Cited 3 times.</v>
      </c>
      <c r="B3778">
        <v>5</v>
      </c>
      <c r="C3778" t="s">
        <v>3405</v>
      </c>
    </row>
    <row r="3779" spans="1:3" x14ac:dyDescent="0.45">
      <c r="A3779" t="str">
        <f t="shared" si="58"/>
        <v>6DOI: 10.1108/EJTD-04-2020-0068</v>
      </c>
      <c r="B3779">
        <v>6</v>
      </c>
      <c r="C3779" t="s">
        <v>3406</v>
      </c>
    </row>
    <row r="3780" spans="1:3" x14ac:dyDescent="0.45">
      <c r="A3780" t="str">
        <f t="shared" si="58"/>
        <v>7https://www.scopus.com/inward/record.uri?eid=2-s2.0-85094100037&amp;doi=10.1108%2fEJTD-04-2020-0068&amp;partnerID=40&amp;md5=251c2a3f106e182588cdb1b99b14ce6a</v>
      </c>
      <c r="B3780">
        <v>7</v>
      </c>
      <c r="C3780" t="s">
        <v>3407</v>
      </c>
    </row>
    <row r="3781" spans="1:3" x14ac:dyDescent="0.45">
      <c r="A3781" t="str">
        <f t="shared" ref="A3781:A3844" si="59">B3781&amp;C3781</f>
        <v>8</v>
      </c>
      <c r="B3781">
        <v>8</v>
      </c>
    </row>
    <row r="3782" spans="1:3" x14ac:dyDescent="0.45">
      <c r="A3782" t="str">
        <f t="shared" si="59"/>
        <v>9ABSTRACT: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B3782">
        <v>9</v>
      </c>
      <c r="C3782" t="s">
        <v>3408</v>
      </c>
    </row>
    <row r="3783" spans="1:3" x14ac:dyDescent="0.45">
      <c r="A3783" t="str">
        <f t="shared" si="59"/>
        <v>10LANGUAGE OF ORIGINAL DOCUMENT: English</v>
      </c>
      <c r="B3783">
        <v>10</v>
      </c>
      <c r="C3783" t="s">
        <v>10</v>
      </c>
    </row>
    <row r="3784" spans="1:3" x14ac:dyDescent="0.45">
      <c r="A3784" t="str">
        <f t="shared" si="59"/>
        <v>11DOCUMENT TYPE: Article</v>
      </c>
      <c r="B3784">
        <v>11</v>
      </c>
      <c r="C3784" t="s">
        <v>11</v>
      </c>
    </row>
    <row r="3785" spans="1:3" x14ac:dyDescent="0.45">
      <c r="A3785" t="str">
        <f t="shared" si="59"/>
        <v>12SOURCE: Scopus</v>
      </c>
      <c r="B3785">
        <v>12</v>
      </c>
      <c r="C3785" t="s">
        <v>12</v>
      </c>
    </row>
    <row r="3786" spans="1:3" x14ac:dyDescent="0.45">
      <c r="A3786" t="str">
        <f t="shared" si="59"/>
        <v>13</v>
      </c>
      <c r="B3786">
        <v>13</v>
      </c>
    </row>
    <row r="3787" spans="1:3" x14ac:dyDescent="0.45">
      <c r="A3787" t="str">
        <f t="shared" si="59"/>
        <v>1Hailat K.Q., Alshreef A.A., Azzam I.A., Darabseh F.</v>
      </c>
      <c r="B3787">
        <v>1</v>
      </c>
      <c r="C3787" t="s">
        <v>3409</v>
      </c>
    </row>
    <row r="3788" spans="1:3" x14ac:dyDescent="0.45">
      <c r="A3788" t="str">
        <f t="shared" si="59"/>
        <v>2AUTHOR FULL NAMES: Hailat, Khaled Qassem (57204944326); Alshreef, Amal Abdelhadi (57208341935); Azzam, Islam A. (8246773500); Darabseh, Fakhrieh (57056482500)</v>
      </c>
      <c r="B3788">
        <v>2</v>
      </c>
      <c r="C3788" t="s">
        <v>3410</v>
      </c>
    </row>
    <row r="3789" spans="1:3" x14ac:dyDescent="0.45">
      <c r="A3789" t="str">
        <f t="shared" si="59"/>
        <v>357204944326; 57208341935; 8246773500; 57056482500</v>
      </c>
      <c r="B3789">
        <v>3</v>
      </c>
      <c r="C3789" t="s">
        <v>3411</v>
      </c>
    </row>
    <row r="3790" spans="1:3" x14ac:dyDescent="0.45">
      <c r="A3790" t="str">
        <f t="shared" si="59"/>
        <v>4Stakeholder approach and the impact of brand image within higher education in the Middle East: Student and staff perspective</v>
      </c>
      <c r="B3790">
        <v>4</v>
      </c>
      <c r="C3790" t="s">
        <v>3412</v>
      </c>
    </row>
    <row r="3791" spans="1:3" x14ac:dyDescent="0.45">
      <c r="A3791" t="str">
        <f t="shared" si="59"/>
        <v>5(2021) Journal of Public Affairs, 21 (1), art. no. e1941, Cited 3 times.</v>
      </c>
      <c r="B3791">
        <v>5</v>
      </c>
      <c r="C3791" t="s">
        <v>3413</v>
      </c>
    </row>
    <row r="3792" spans="1:3" x14ac:dyDescent="0.45">
      <c r="A3792" t="str">
        <f t="shared" si="59"/>
        <v>6DOI: 10.1002/pa.1941</v>
      </c>
      <c r="B3792">
        <v>6</v>
      </c>
      <c r="C3792" t="s">
        <v>3414</v>
      </c>
    </row>
    <row r="3793" spans="1:3" x14ac:dyDescent="0.45">
      <c r="A3793" t="str">
        <f t="shared" si="59"/>
        <v>7https://www.scopus.com/inward/record.uri?eid=2-s2.0-85064565415&amp;doi=10.1002%2fpa.1941&amp;partnerID=40&amp;md5=54eec381f95ab603da5ab9e3d4c53e45</v>
      </c>
      <c r="B3793">
        <v>7</v>
      </c>
      <c r="C3793" t="s">
        <v>3415</v>
      </c>
    </row>
    <row r="3794" spans="1:3" x14ac:dyDescent="0.45">
      <c r="A3794" t="str">
        <f t="shared" si="59"/>
        <v>8</v>
      </c>
      <c r="B3794">
        <v>8</v>
      </c>
    </row>
    <row r="3795" spans="1:3" x14ac:dyDescent="0.45">
      <c r="A3795" t="str">
        <f t="shared" si="59"/>
        <v>9ABSTRACT: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B3795">
        <v>9</v>
      </c>
      <c r="C3795" t="s">
        <v>3416</v>
      </c>
    </row>
    <row r="3796" spans="1:3" x14ac:dyDescent="0.45">
      <c r="A3796" t="str">
        <f t="shared" si="59"/>
        <v>10LANGUAGE OF ORIGINAL DOCUMENT: English</v>
      </c>
      <c r="B3796">
        <v>10</v>
      </c>
      <c r="C3796" t="s">
        <v>10</v>
      </c>
    </row>
    <row r="3797" spans="1:3" x14ac:dyDescent="0.45">
      <c r="A3797" t="str">
        <f t="shared" si="59"/>
        <v>11DOCUMENT TYPE: Article</v>
      </c>
      <c r="B3797">
        <v>11</v>
      </c>
      <c r="C3797" t="s">
        <v>11</v>
      </c>
    </row>
    <row r="3798" spans="1:3" x14ac:dyDescent="0.45">
      <c r="A3798" t="str">
        <f t="shared" si="59"/>
        <v>12SOURCE: Scopus</v>
      </c>
      <c r="B3798">
        <v>12</v>
      </c>
      <c r="C3798" t="s">
        <v>12</v>
      </c>
    </row>
    <row r="3799" spans="1:3" x14ac:dyDescent="0.45">
      <c r="A3799" t="str">
        <f t="shared" si="59"/>
        <v>13</v>
      </c>
      <c r="B3799">
        <v>13</v>
      </c>
    </row>
    <row r="3800" spans="1:3" x14ac:dyDescent="0.45">
      <c r="A3800" t="str">
        <f t="shared" si="59"/>
        <v>1Geryk M.</v>
      </c>
      <c r="B3800">
        <v>1</v>
      </c>
      <c r="C3800" t="s">
        <v>1468</v>
      </c>
    </row>
    <row r="3801" spans="1:3" x14ac:dyDescent="0.45">
      <c r="A3801" t="str">
        <f t="shared" si="59"/>
        <v>2AUTHOR FULL NAMES: Geryk, Marcin (57190394096)</v>
      </c>
      <c r="B3801">
        <v>2</v>
      </c>
      <c r="C3801" t="s">
        <v>1469</v>
      </c>
    </row>
    <row r="3802" spans="1:3" x14ac:dyDescent="0.45">
      <c r="A3802" t="str">
        <f t="shared" si="59"/>
        <v>357190394096</v>
      </c>
      <c r="B3802">
        <v>3</v>
      </c>
      <c r="C3802">
        <v>57190394096</v>
      </c>
    </row>
    <row r="3803" spans="1:3" x14ac:dyDescent="0.45">
      <c r="A3803" t="str">
        <f t="shared" si="59"/>
        <v>4The New Trends in Research on Social Responsibility of the University</v>
      </c>
      <c r="B3803">
        <v>4</v>
      </c>
      <c r="C3803" t="s">
        <v>1470</v>
      </c>
    </row>
    <row r="3804" spans="1:3" x14ac:dyDescent="0.45">
      <c r="A3804" t="str">
        <f t="shared" si="59"/>
        <v>5(2020) Advances in Intelligent Systems and Computing, 961, pp. 304 - 312, Cited 3 times.</v>
      </c>
      <c r="B3804">
        <v>5</v>
      </c>
      <c r="C3804" t="s">
        <v>1471</v>
      </c>
    </row>
    <row r="3805" spans="1:3" x14ac:dyDescent="0.45">
      <c r="A3805" t="str">
        <f t="shared" si="59"/>
        <v>6DOI: 10.1007/978-3-030-20154-8_28</v>
      </c>
      <c r="B3805">
        <v>6</v>
      </c>
      <c r="C3805" t="s">
        <v>1472</v>
      </c>
    </row>
    <row r="3806" spans="1:3" x14ac:dyDescent="0.45">
      <c r="A3806" t="str">
        <f t="shared" si="59"/>
        <v>7https://www.scopus.com/inward/record.uri?eid=2-s2.0-85069213354&amp;doi=10.1007%2f978-3-030-20154-8_28&amp;partnerID=40&amp;md5=361b82f27d24bdaeaff02bb46ed11791</v>
      </c>
      <c r="B3806">
        <v>7</v>
      </c>
      <c r="C3806" t="s">
        <v>1473</v>
      </c>
    </row>
    <row r="3807" spans="1:3" x14ac:dyDescent="0.45">
      <c r="A3807" t="str">
        <f t="shared" si="59"/>
        <v>8</v>
      </c>
      <c r="B3807">
        <v>8</v>
      </c>
    </row>
    <row r="3808" spans="1:3" x14ac:dyDescent="0.45">
      <c r="A3808" t="str">
        <f t="shared" si="59"/>
        <v>9ABSTRACT: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B3808">
        <v>9</v>
      </c>
      <c r="C3808" t="s">
        <v>1474</v>
      </c>
    </row>
    <row r="3809" spans="1:3" x14ac:dyDescent="0.45">
      <c r="A3809" t="str">
        <f t="shared" si="59"/>
        <v>10LANGUAGE OF ORIGINAL DOCUMENT: English</v>
      </c>
      <c r="B3809">
        <v>10</v>
      </c>
      <c r="C3809" t="s">
        <v>10</v>
      </c>
    </row>
    <row r="3810" spans="1:3" x14ac:dyDescent="0.45">
      <c r="A3810" t="str">
        <f t="shared" si="59"/>
        <v>11DOCUMENT TYPE: Conference paper</v>
      </c>
      <c r="B3810">
        <v>11</v>
      </c>
      <c r="C3810" t="s">
        <v>207</v>
      </c>
    </row>
    <row r="3811" spans="1:3" x14ac:dyDescent="0.45">
      <c r="A3811" t="str">
        <f t="shared" si="59"/>
        <v>12SOURCE: Scopus</v>
      </c>
      <c r="B3811">
        <v>12</v>
      </c>
      <c r="C3811" t="s">
        <v>12</v>
      </c>
    </row>
    <row r="3812" spans="1:3" x14ac:dyDescent="0.45">
      <c r="A3812" t="str">
        <f t="shared" si="59"/>
        <v>13</v>
      </c>
      <c r="B3812">
        <v>13</v>
      </c>
    </row>
    <row r="3813" spans="1:3" x14ac:dyDescent="0.45">
      <c r="A3813" t="str">
        <f t="shared" si="59"/>
        <v>1Pavlin S.</v>
      </c>
      <c r="B3813">
        <v>1</v>
      </c>
      <c r="C3813" t="s">
        <v>1475</v>
      </c>
    </row>
    <row r="3814" spans="1:3" x14ac:dyDescent="0.45">
      <c r="A3814" t="str">
        <f t="shared" si="59"/>
        <v>2AUTHOR FULL NAMES: Pavlin, Samo (14036092900)</v>
      </c>
      <c r="B3814">
        <v>2</v>
      </c>
      <c r="C3814" t="s">
        <v>1476</v>
      </c>
    </row>
    <row r="3815" spans="1:3" x14ac:dyDescent="0.45">
      <c r="A3815" t="str">
        <f t="shared" si="59"/>
        <v>314036092900</v>
      </c>
      <c r="B3815">
        <v>3</v>
      </c>
      <c r="C3815">
        <v>14036092900</v>
      </c>
    </row>
    <row r="3816" spans="1:3" x14ac:dyDescent="0.45">
      <c r="A3816" t="str">
        <f t="shared" si="59"/>
        <v>4Time to reconsider the strategic role of system(s) for monitoring higher education graduates’ careers?</v>
      </c>
      <c r="B3816">
        <v>4</v>
      </c>
      <c r="C3816" t="s">
        <v>1477</v>
      </c>
    </row>
    <row r="3817" spans="1:3" x14ac:dyDescent="0.45">
      <c r="A3817" t="str">
        <f t="shared" si="59"/>
        <v>5(2019) European Journal of Education, 54 (2), pp. 261 - 272, Cited 5 times.</v>
      </c>
      <c r="B3817">
        <v>5</v>
      </c>
      <c r="C3817" t="s">
        <v>1478</v>
      </c>
    </row>
    <row r="3818" spans="1:3" x14ac:dyDescent="0.45">
      <c r="A3818" t="str">
        <f t="shared" si="59"/>
        <v>6DOI: 10.1111/ejed.12313</v>
      </c>
      <c r="B3818">
        <v>6</v>
      </c>
      <c r="C3818" t="s">
        <v>1479</v>
      </c>
    </row>
    <row r="3819" spans="1:3" x14ac:dyDescent="0.45">
      <c r="A3819" t="str">
        <f t="shared" si="59"/>
        <v>7https://www.scopus.com/inward/record.uri?eid=2-s2.0-85056750559&amp;doi=10.1111%2fejed.12313&amp;partnerID=40&amp;md5=2074f67732929e4c2ea3be6e3adb1472</v>
      </c>
      <c r="B3819">
        <v>7</v>
      </c>
      <c r="C3819" t="s">
        <v>1480</v>
      </c>
    </row>
    <row r="3820" spans="1:3" x14ac:dyDescent="0.45">
      <c r="A3820" t="str">
        <f t="shared" si="59"/>
        <v>8</v>
      </c>
      <c r="B3820">
        <v>8</v>
      </c>
    </row>
    <row r="3821" spans="1:3" x14ac:dyDescent="0.45">
      <c r="A3821" t="str">
        <f t="shared" si="59"/>
        <v>9ABSTRACT: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3821">
        <v>9</v>
      </c>
      <c r="C3821" t="s">
        <v>1481</v>
      </c>
    </row>
    <row r="3822" spans="1:3" x14ac:dyDescent="0.45">
      <c r="A3822" t="str">
        <f t="shared" si="59"/>
        <v>10LANGUAGE OF ORIGINAL DOCUMENT: English</v>
      </c>
      <c r="B3822">
        <v>10</v>
      </c>
      <c r="C3822" t="s">
        <v>10</v>
      </c>
    </row>
    <row r="3823" spans="1:3" x14ac:dyDescent="0.45">
      <c r="A3823" t="str">
        <f t="shared" si="59"/>
        <v>11DOCUMENT TYPE: Article</v>
      </c>
      <c r="B3823">
        <v>11</v>
      </c>
      <c r="C3823" t="s">
        <v>11</v>
      </c>
    </row>
    <row r="3824" spans="1:3" x14ac:dyDescent="0.45">
      <c r="A3824" t="str">
        <f t="shared" si="59"/>
        <v>12SOURCE: Scopus</v>
      </c>
      <c r="B3824">
        <v>12</v>
      </c>
      <c r="C3824" t="s">
        <v>12</v>
      </c>
    </row>
    <row r="3825" spans="1:3" x14ac:dyDescent="0.45">
      <c r="A3825" t="str">
        <f t="shared" si="59"/>
        <v>13</v>
      </c>
      <c r="B3825">
        <v>13</v>
      </c>
    </row>
    <row r="3826" spans="1:3" x14ac:dyDescent="0.45">
      <c r="A3826" t="str">
        <f t="shared" si="59"/>
        <v>1Johnson M.</v>
      </c>
      <c r="B3826">
        <v>1</v>
      </c>
      <c r="C3826" t="s">
        <v>1482</v>
      </c>
    </row>
    <row r="3827" spans="1:3" x14ac:dyDescent="0.45">
      <c r="A3827" t="str">
        <f t="shared" si="59"/>
        <v>2AUTHOR FULL NAMES: Johnson, Michael (57706418400)</v>
      </c>
      <c r="B3827">
        <v>2</v>
      </c>
      <c r="C3827" t="s">
        <v>1483</v>
      </c>
    </row>
    <row r="3828" spans="1:3" x14ac:dyDescent="0.45">
      <c r="A3828" t="str">
        <f t="shared" si="59"/>
        <v>357706418400</v>
      </c>
      <c r="B3828">
        <v>3</v>
      </c>
      <c r="C3828">
        <v>57706418400</v>
      </c>
    </row>
    <row r="3829" spans="1:3" x14ac:dyDescent="0.45">
      <c r="A3829" t="str">
        <f t="shared" si="59"/>
        <v>4Teaching excellence in the context of business and management education: Perspectives from Australian, British and Canadian universities</v>
      </c>
      <c r="B3829">
        <v>4</v>
      </c>
      <c r="C3829" t="s">
        <v>1484</v>
      </c>
    </row>
    <row r="3830" spans="1:3" x14ac:dyDescent="0.45">
      <c r="A3830" t="str">
        <f t="shared" si="59"/>
        <v>5(2021) International Journal of Management Education, 19 (3), art. no. 100508, Cited 3 times.</v>
      </c>
      <c r="B3830">
        <v>5</v>
      </c>
      <c r="C3830" t="s">
        <v>1485</v>
      </c>
    </row>
    <row r="3831" spans="1:3" x14ac:dyDescent="0.45">
      <c r="A3831" t="str">
        <f t="shared" si="59"/>
        <v>6DOI: 10.1016/j.ijme.2021.100508</v>
      </c>
      <c r="B3831">
        <v>6</v>
      </c>
      <c r="C3831" t="s">
        <v>1486</v>
      </c>
    </row>
    <row r="3832" spans="1:3" x14ac:dyDescent="0.45">
      <c r="A3832" t="str">
        <f t="shared" si="59"/>
        <v>7https://www.scopus.com/inward/record.uri?eid=2-s2.0-85110775005&amp;doi=10.1016%2fj.ijme.2021.100508&amp;partnerID=40&amp;md5=bb5272ed5662b6729ec692a82bb670c5</v>
      </c>
      <c r="B3832">
        <v>7</v>
      </c>
      <c r="C3832" t="s">
        <v>1487</v>
      </c>
    </row>
    <row r="3833" spans="1:3" x14ac:dyDescent="0.45">
      <c r="A3833" t="str">
        <f t="shared" si="59"/>
        <v>8</v>
      </c>
      <c r="B3833">
        <v>8</v>
      </c>
    </row>
    <row r="3834" spans="1:3" x14ac:dyDescent="0.45">
      <c r="A3834" t="str">
        <f t="shared" si="5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3834">
        <v>9</v>
      </c>
      <c r="C3834" t="s">
        <v>1488</v>
      </c>
    </row>
    <row r="3835" spans="1:3" x14ac:dyDescent="0.45">
      <c r="A3835" t="str">
        <f t="shared" si="59"/>
        <v>10LANGUAGE OF ORIGINAL DOCUMENT: English</v>
      </c>
      <c r="B3835">
        <v>10</v>
      </c>
      <c r="C3835" t="s">
        <v>10</v>
      </c>
    </row>
    <row r="3836" spans="1:3" x14ac:dyDescent="0.45">
      <c r="A3836" t="str">
        <f t="shared" si="59"/>
        <v>11DOCUMENT TYPE: Article</v>
      </c>
      <c r="B3836">
        <v>11</v>
      </c>
      <c r="C3836" t="s">
        <v>11</v>
      </c>
    </row>
    <row r="3837" spans="1:3" x14ac:dyDescent="0.45">
      <c r="A3837" t="str">
        <f t="shared" si="59"/>
        <v>12SOURCE: Scopus</v>
      </c>
      <c r="B3837">
        <v>12</v>
      </c>
      <c r="C3837" t="s">
        <v>12</v>
      </c>
    </row>
    <row r="3838" spans="1:3" x14ac:dyDescent="0.45">
      <c r="A3838" t="str">
        <f t="shared" si="59"/>
        <v>13</v>
      </c>
      <c r="B3838">
        <v>13</v>
      </c>
    </row>
    <row r="3839" spans="1:3" x14ac:dyDescent="0.45">
      <c r="A3839" t="str">
        <f t="shared" si="59"/>
        <v>1Dobbins M., Horváthová B., Labanino R.P.</v>
      </c>
      <c r="B3839">
        <v>1</v>
      </c>
      <c r="C3839" t="s">
        <v>1489</v>
      </c>
    </row>
    <row r="3840" spans="1:3" x14ac:dyDescent="0.45">
      <c r="A3840" t="str">
        <f t="shared" si="59"/>
        <v>2AUTHOR FULL NAMES: Dobbins, Michael (8583386500); Horváthová, Brigitte (57208222621); Labanino, Rafael Pablo (57218876575)</v>
      </c>
      <c r="B3840">
        <v>2</v>
      </c>
      <c r="C3840" t="s">
        <v>1490</v>
      </c>
    </row>
    <row r="3841" spans="1:3" x14ac:dyDescent="0.45">
      <c r="A3841" t="str">
        <f t="shared" si="59"/>
        <v>38583386500; 57208222621; 57218876575</v>
      </c>
      <c r="B3841">
        <v>3</v>
      </c>
      <c r="C3841" t="s">
        <v>1491</v>
      </c>
    </row>
    <row r="3842" spans="1:3" x14ac:dyDescent="0.45">
      <c r="A3842" t="str">
        <f t="shared" si="59"/>
        <v>4Exploring interest intermediation in Central and Eastern Europe: is higher education different?</v>
      </c>
      <c r="B3842">
        <v>4</v>
      </c>
      <c r="C3842" t="s">
        <v>1492</v>
      </c>
    </row>
    <row r="3843" spans="1:3" x14ac:dyDescent="0.45">
      <c r="A3843" t="str">
        <f t="shared" si="59"/>
        <v>5(2021) Interest Groups and Advocacy, 10 (4), pp. 399 - 429, Cited 4 times.</v>
      </c>
      <c r="B3843">
        <v>5</v>
      </c>
      <c r="C3843" t="s">
        <v>1493</v>
      </c>
    </row>
    <row r="3844" spans="1:3" x14ac:dyDescent="0.45">
      <c r="A3844" t="str">
        <f t="shared" si="59"/>
        <v>6DOI: 10.1057/s41309-021-00136-x</v>
      </c>
      <c r="B3844">
        <v>6</v>
      </c>
      <c r="C3844" t="s">
        <v>1494</v>
      </c>
    </row>
    <row r="3845" spans="1:3" x14ac:dyDescent="0.45">
      <c r="A3845" t="str">
        <f t="shared" ref="A3845:A3908" si="60">B3845&amp;C3845</f>
        <v>7https://www.scopus.com/inward/record.uri?eid=2-s2.0-85117579493&amp;doi=10.1057%2fs41309-021-00136-x&amp;partnerID=40&amp;md5=141c77b0f6907515a35169cd460cac9f</v>
      </c>
      <c r="B3845">
        <v>7</v>
      </c>
      <c r="C3845" t="s">
        <v>1495</v>
      </c>
    </row>
    <row r="3846" spans="1:3" x14ac:dyDescent="0.45">
      <c r="A3846" t="str">
        <f t="shared" si="60"/>
        <v>8</v>
      </c>
      <c r="B3846">
        <v>8</v>
      </c>
    </row>
    <row r="3847" spans="1:3" x14ac:dyDescent="0.45">
      <c r="A3847" t="str">
        <f t="shared" si="60"/>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3847">
        <v>9</v>
      </c>
      <c r="C3847" t="s">
        <v>1496</v>
      </c>
    </row>
    <row r="3848" spans="1:3" x14ac:dyDescent="0.45">
      <c r="A3848" t="str">
        <f t="shared" si="60"/>
        <v>10LANGUAGE OF ORIGINAL DOCUMENT: English</v>
      </c>
      <c r="B3848">
        <v>10</v>
      </c>
      <c r="C3848" t="s">
        <v>10</v>
      </c>
    </row>
    <row r="3849" spans="1:3" x14ac:dyDescent="0.45">
      <c r="A3849" t="str">
        <f t="shared" si="60"/>
        <v>11DOCUMENT TYPE: Article</v>
      </c>
      <c r="B3849">
        <v>11</v>
      </c>
      <c r="C3849" t="s">
        <v>11</v>
      </c>
    </row>
    <row r="3850" spans="1:3" x14ac:dyDescent="0.45">
      <c r="A3850" t="str">
        <f t="shared" si="60"/>
        <v>12SOURCE: Scopus</v>
      </c>
      <c r="B3850">
        <v>12</v>
      </c>
      <c r="C3850" t="s">
        <v>12</v>
      </c>
    </row>
    <row r="3851" spans="1:3" x14ac:dyDescent="0.45">
      <c r="A3851" t="str">
        <f t="shared" si="60"/>
        <v>13</v>
      </c>
      <c r="B3851">
        <v>13</v>
      </c>
    </row>
    <row r="3852" spans="1:3" x14ac:dyDescent="0.45">
      <c r="A3852" t="str">
        <f t="shared" si="60"/>
        <v>1Nicholas J.M., Handley M.H.</v>
      </c>
      <c r="B3852">
        <v>1</v>
      </c>
      <c r="C3852" t="s">
        <v>1497</v>
      </c>
    </row>
    <row r="3853" spans="1:3" x14ac:dyDescent="0.45">
      <c r="A3853" t="str">
        <f t="shared" si="60"/>
        <v>2AUTHOR FULL NAMES: Nicholas, Jennifer M. (57203821427); Handley, Meg H. (57190815021)</v>
      </c>
      <c r="B3853">
        <v>2</v>
      </c>
      <c r="C3853" t="s">
        <v>1498</v>
      </c>
    </row>
    <row r="3854" spans="1:3" x14ac:dyDescent="0.45">
      <c r="A3854" t="str">
        <f t="shared" si="60"/>
        <v>357203821427; 57190815021</v>
      </c>
      <c r="B3854">
        <v>3</v>
      </c>
      <c r="C3854" t="s">
        <v>1499</v>
      </c>
    </row>
    <row r="3855" spans="1:3" x14ac:dyDescent="0.45">
      <c r="A3855" t="str">
        <f t="shared" si="60"/>
        <v>4Employability development in business undergraduates: A qualitative inquiry of recruiter perceptions</v>
      </c>
      <c r="B3855">
        <v>4</v>
      </c>
      <c r="C3855" t="s">
        <v>1500</v>
      </c>
    </row>
    <row r="3856" spans="1:3" x14ac:dyDescent="0.45">
      <c r="A3856" t="str">
        <f t="shared" si="60"/>
        <v>5(2020) Journal of Education for Business, 95 (2), pp. 67 - 72, Cited 4 times.</v>
      </c>
      <c r="B3856">
        <v>5</v>
      </c>
      <c r="C3856" t="s">
        <v>1501</v>
      </c>
    </row>
    <row r="3857" spans="1:3" x14ac:dyDescent="0.45">
      <c r="A3857" t="str">
        <f t="shared" si="60"/>
        <v>6DOI: 10.1080/08832323.2019.1604483</v>
      </c>
      <c r="B3857">
        <v>6</v>
      </c>
      <c r="C3857" t="s">
        <v>1502</v>
      </c>
    </row>
    <row r="3858" spans="1:3" x14ac:dyDescent="0.45">
      <c r="A3858" t="str">
        <f t="shared" si="60"/>
        <v>7https://www.scopus.com/inward/record.uri?eid=2-s2.0-85065755116&amp;doi=10.1080%2f08832323.2019.1604483&amp;partnerID=40&amp;md5=d0e4685c386431f3bc2511825a9102ee</v>
      </c>
      <c r="B3858">
        <v>7</v>
      </c>
      <c r="C3858" t="s">
        <v>1503</v>
      </c>
    </row>
    <row r="3859" spans="1:3" x14ac:dyDescent="0.45">
      <c r="A3859" t="str">
        <f t="shared" si="60"/>
        <v>8</v>
      </c>
      <c r="B3859">
        <v>8</v>
      </c>
    </row>
    <row r="3860" spans="1:3" x14ac:dyDescent="0.45">
      <c r="A3860" t="str">
        <f t="shared" si="60"/>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3860">
        <v>9</v>
      </c>
      <c r="C3860" t="s">
        <v>1504</v>
      </c>
    </row>
    <row r="3861" spans="1:3" x14ac:dyDescent="0.45">
      <c r="A3861" t="str">
        <f t="shared" si="60"/>
        <v>10LANGUAGE OF ORIGINAL DOCUMENT: English</v>
      </c>
      <c r="B3861">
        <v>10</v>
      </c>
      <c r="C3861" t="s">
        <v>10</v>
      </c>
    </row>
    <row r="3862" spans="1:3" x14ac:dyDescent="0.45">
      <c r="A3862" t="str">
        <f t="shared" si="60"/>
        <v>11DOCUMENT TYPE: Article</v>
      </c>
      <c r="B3862">
        <v>11</v>
      </c>
      <c r="C3862" t="s">
        <v>11</v>
      </c>
    </row>
    <row r="3863" spans="1:3" x14ac:dyDescent="0.45">
      <c r="A3863" t="str">
        <f t="shared" si="60"/>
        <v>12SOURCE: Scopus</v>
      </c>
      <c r="B3863">
        <v>12</v>
      </c>
      <c r="C3863" t="s">
        <v>12</v>
      </c>
    </row>
    <row r="3864" spans="1:3" x14ac:dyDescent="0.45">
      <c r="A3864" t="str">
        <f t="shared" si="60"/>
        <v>13</v>
      </c>
      <c r="B3864">
        <v>13</v>
      </c>
    </row>
    <row r="3865" spans="1:3" x14ac:dyDescent="0.45">
      <c r="A3865" t="str">
        <f t="shared" si="60"/>
        <v>1Makhubu N., Budree A.</v>
      </c>
      <c r="B3865">
        <v>1</v>
      </c>
      <c r="C3865" t="s">
        <v>1505</v>
      </c>
    </row>
    <row r="3866" spans="1:3" x14ac:dyDescent="0.45">
      <c r="A3866" t="str">
        <f t="shared" si="60"/>
        <v>2AUTHOR FULL NAMES: Makhubu, Nkululeko (57213882257); Budree, Adheesh (57189874732)</v>
      </c>
      <c r="B3866">
        <v>2</v>
      </c>
      <c r="C3866" t="s">
        <v>1506</v>
      </c>
    </row>
    <row r="3867" spans="1:3" x14ac:dyDescent="0.45">
      <c r="A3867" t="str">
        <f t="shared" si="60"/>
        <v>357213882257; 57189874732</v>
      </c>
      <c r="B3867">
        <v>3</v>
      </c>
      <c r="C3867" t="s">
        <v>1507</v>
      </c>
    </row>
    <row r="3868" spans="1:3" x14ac:dyDescent="0.45">
      <c r="A3868" t="str">
        <f t="shared" si="60"/>
        <v>4The Effectiveness of Twitter as a Tertiary Education Stakeholder Communication Tool: A Case of #FeesMustFall in South Africa</v>
      </c>
      <c r="B3868">
        <v>4</v>
      </c>
      <c r="C3868" t="s">
        <v>1508</v>
      </c>
    </row>
    <row r="3869" spans="1:3" x14ac:dyDescent="0.45">
      <c r="A3869" t="str">
        <f t="shared" si="60"/>
        <v>5(2019) Lecture Notes in Computer Science (including subseries Lecture Notes in Artificial Intelligence and Lecture Notes in Bioinformatics), 11578 LNCS, pp. 535 - 555, Cited 3 times.</v>
      </c>
      <c r="B3869">
        <v>5</v>
      </c>
      <c r="C3869" t="s">
        <v>1509</v>
      </c>
    </row>
    <row r="3870" spans="1:3" x14ac:dyDescent="0.45">
      <c r="A3870" t="str">
        <f t="shared" si="60"/>
        <v>6DOI: 10.1007/978-3-030-21902-4_38</v>
      </c>
      <c r="B3870">
        <v>6</v>
      </c>
      <c r="C3870" t="s">
        <v>1510</v>
      </c>
    </row>
    <row r="3871" spans="1:3" x14ac:dyDescent="0.45">
      <c r="A3871" t="str">
        <f t="shared" si="60"/>
        <v>7https://www.scopus.com/inward/record.uri?eid=2-s2.0-85069849407&amp;doi=10.1007%2f978-3-030-21902-4_38&amp;partnerID=40&amp;md5=56cad024f9a141b556121f8f0d958ab1</v>
      </c>
      <c r="B3871">
        <v>7</v>
      </c>
      <c r="C3871" t="s">
        <v>1511</v>
      </c>
    </row>
    <row r="3872" spans="1:3" x14ac:dyDescent="0.45">
      <c r="A3872" t="str">
        <f t="shared" si="60"/>
        <v>8</v>
      </c>
      <c r="B3872">
        <v>8</v>
      </c>
    </row>
    <row r="3873" spans="1:3" x14ac:dyDescent="0.45">
      <c r="A3873" t="str">
        <f t="shared" si="60"/>
        <v>9ABSTRACT: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B3873">
        <v>9</v>
      </c>
      <c r="C3873" t="s">
        <v>1512</v>
      </c>
    </row>
    <row r="3874" spans="1:3" x14ac:dyDescent="0.45">
      <c r="A3874" t="str">
        <f t="shared" si="60"/>
        <v>10LANGUAGE OF ORIGINAL DOCUMENT: English</v>
      </c>
      <c r="B3874">
        <v>10</v>
      </c>
      <c r="C3874" t="s">
        <v>10</v>
      </c>
    </row>
    <row r="3875" spans="1:3" x14ac:dyDescent="0.45">
      <c r="A3875" t="str">
        <f t="shared" si="60"/>
        <v>11DOCUMENT TYPE: Conference paper</v>
      </c>
      <c r="B3875">
        <v>11</v>
      </c>
      <c r="C3875" t="s">
        <v>207</v>
      </c>
    </row>
    <row r="3876" spans="1:3" x14ac:dyDescent="0.45">
      <c r="A3876" t="str">
        <f t="shared" si="60"/>
        <v>12SOURCE: Scopus</v>
      </c>
      <c r="B3876">
        <v>12</v>
      </c>
      <c r="C3876" t="s">
        <v>12</v>
      </c>
    </row>
    <row r="3877" spans="1:3" x14ac:dyDescent="0.45">
      <c r="A3877" t="str">
        <f t="shared" si="60"/>
        <v>13</v>
      </c>
      <c r="B3877">
        <v>13</v>
      </c>
    </row>
    <row r="3878" spans="1:3" x14ac:dyDescent="0.45">
      <c r="A3878" t="str">
        <f t="shared" si="60"/>
        <v>1Urrutia M.L., White S., White S.</v>
      </c>
      <c r="B3878">
        <v>1</v>
      </c>
      <c r="C3878" t="s">
        <v>3417</v>
      </c>
    </row>
    <row r="3879" spans="1:3" x14ac:dyDescent="0.45">
      <c r="A3879" t="str">
        <f t="shared" si="60"/>
        <v>2AUTHOR FULL NAMES: Urrutia, Manuel León (57188312600); White, Steve (56895488600); White, Su (10738888600)</v>
      </c>
      <c r="B3879">
        <v>2</v>
      </c>
      <c r="C3879" t="s">
        <v>3418</v>
      </c>
    </row>
    <row r="3880" spans="1:3" x14ac:dyDescent="0.45">
      <c r="A3880" t="str">
        <f t="shared" si="60"/>
        <v>357188312600; 56895488600; 10738888600</v>
      </c>
      <c r="B3880">
        <v>3</v>
      </c>
      <c r="C3880" t="s">
        <v>3419</v>
      </c>
    </row>
    <row r="3881" spans="1:3" x14ac:dyDescent="0.45">
      <c r="A3881" t="str">
        <f t="shared" si="60"/>
        <v>4MOOCs in higher education magazines: A content analysis of internal stakeholder perspectives</v>
      </c>
      <c r="B3881">
        <v>4</v>
      </c>
      <c r="C3881" t="s">
        <v>3420</v>
      </c>
    </row>
    <row r="3882" spans="1:3" x14ac:dyDescent="0.45">
      <c r="A3882" t="str">
        <f t="shared" si="60"/>
        <v>5(2016) Communications in Computer and Information Science, 583, pp. 395 - 405, Cited 5 times.</v>
      </c>
      <c r="B3882">
        <v>5</v>
      </c>
      <c r="C3882" t="s">
        <v>3421</v>
      </c>
    </row>
    <row r="3883" spans="1:3" x14ac:dyDescent="0.45">
      <c r="A3883" t="str">
        <f t="shared" si="60"/>
        <v>6DOI: 10.1007/978-3-319-29585-5_23</v>
      </c>
      <c r="B3883">
        <v>6</v>
      </c>
      <c r="C3883" t="s">
        <v>3422</v>
      </c>
    </row>
    <row r="3884" spans="1:3" x14ac:dyDescent="0.45">
      <c r="A3884" t="str">
        <f t="shared" si="60"/>
        <v>7https://www.scopus.com/inward/record.uri?eid=2-s2.0-84959233321&amp;doi=10.1007%2f978-3-319-29585-5_23&amp;partnerID=40&amp;md5=faf44d934b845507a3e376311d462621</v>
      </c>
      <c r="B3884">
        <v>7</v>
      </c>
      <c r="C3884" t="s">
        <v>3423</v>
      </c>
    </row>
    <row r="3885" spans="1:3" x14ac:dyDescent="0.45">
      <c r="A3885" t="str">
        <f t="shared" si="60"/>
        <v>8</v>
      </c>
      <c r="B3885">
        <v>8</v>
      </c>
    </row>
    <row r="3886" spans="1:3" x14ac:dyDescent="0.45">
      <c r="A3886" t="str">
        <f t="shared" si="60"/>
        <v>9ABSTRACT: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v>
      </c>
      <c r="B3886">
        <v>9</v>
      </c>
      <c r="C3886" t="s">
        <v>3424</v>
      </c>
    </row>
    <row r="3887" spans="1:3" x14ac:dyDescent="0.45">
      <c r="A3887" t="str">
        <f t="shared" si="60"/>
        <v>10LANGUAGE OF ORIGINAL DOCUMENT: English</v>
      </c>
      <c r="B3887">
        <v>10</v>
      </c>
      <c r="C3887" t="s">
        <v>10</v>
      </c>
    </row>
    <row r="3888" spans="1:3" x14ac:dyDescent="0.45">
      <c r="A3888" t="str">
        <f t="shared" si="60"/>
        <v>11DOCUMENT TYPE: Conference paper</v>
      </c>
      <c r="B3888">
        <v>11</v>
      </c>
      <c r="C3888" t="s">
        <v>207</v>
      </c>
    </row>
    <row r="3889" spans="1:3" x14ac:dyDescent="0.45">
      <c r="A3889" t="str">
        <f t="shared" si="60"/>
        <v>12SOURCE: Scopus</v>
      </c>
      <c r="B3889">
        <v>12</v>
      </c>
      <c r="C3889" t="s">
        <v>12</v>
      </c>
    </row>
    <row r="3890" spans="1:3" x14ac:dyDescent="0.45">
      <c r="A3890" t="str">
        <f t="shared" si="60"/>
        <v>13</v>
      </c>
      <c r="B3890">
        <v>13</v>
      </c>
    </row>
    <row r="3891" spans="1:3" x14ac:dyDescent="0.45">
      <c r="A3891" t="str">
        <f t="shared" si="60"/>
        <v>1Hamza C.A., Robinson K., Hasking P.A., Heath N.L., Lewis S.P., Lloyd-Richardson E., Whitlock J., Wilson M.S.</v>
      </c>
      <c r="B3891">
        <v>1</v>
      </c>
      <c r="C3891" t="s">
        <v>3425</v>
      </c>
    </row>
    <row r="3892" spans="1:3" x14ac:dyDescent="0.45">
      <c r="A3892" t="str">
        <f t="shared" si="60"/>
        <v>2AUTHOR FULL NAMES: Hamza, Chloe A. (36144204100); Robinson, Kealagh (57195641402); Hasking, Penny A. (55924025500); Heath, Nancy L. (6602184000); Lewis, Stephen P. (14822363500); Lloyd-Richardson, Elizabeth (6506062576); Whitlock, Janis (57203031177); Wilson, Marc S. (7408664973)</v>
      </c>
      <c r="B3892">
        <v>2</v>
      </c>
      <c r="C3892" t="s">
        <v>3426</v>
      </c>
    </row>
    <row r="3893" spans="1:3" x14ac:dyDescent="0.45">
      <c r="A3893" t="str">
        <f t="shared" si="60"/>
        <v>336144204100; 57195641402; 55924025500; 6602184000; 14822363500; 6506062576; 57203031177; 7408664973</v>
      </c>
      <c r="B3893">
        <v>3</v>
      </c>
      <c r="C3893" t="s">
        <v>3427</v>
      </c>
    </row>
    <row r="3894" spans="1:3" x14ac:dyDescent="0.45">
      <c r="A3894" t="str">
        <f t="shared" si="60"/>
        <v>4Educational stakeholders’ attitudes and knowledge about nonsuicidalself-injury among university students: A cross-national study</v>
      </c>
      <c r="B3894">
        <v>4</v>
      </c>
      <c r="C3894" t="s">
        <v>3428</v>
      </c>
    </row>
    <row r="3895" spans="1:3" x14ac:dyDescent="0.45">
      <c r="A3895" t="str">
        <f t="shared" si="60"/>
        <v>5(2023) Journal of American College Health, 71 (7), pp. 2140 - 2150, Cited 3 times.</v>
      </c>
      <c r="B3895">
        <v>5</v>
      </c>
      <c r="C3895" t="s">
        <v>3429</v>
      </c>
    </row>
    <row r="3896" spans="1:3" x14ac:dyDescent="0.45">
      <c r="A3896" t="str">
        <f t="shared" si="60"/>
        <v>6DOI: 10.1080/07448481.2021.1961782</v>
      </c>
      <c r="B3896">
        <v>6</v>
      </c>
      <c r="C3896" t="s">
        <v>3430</v>
      </c>
    </row>
    <row r="3897" spans="1:3" x14ac:dyDescent="0.45">
      <c r="A3897" t="str">
        <f t="shared" si="60"/>
        <v>7https://www.scopus.com/inward/record.uri?eid=2-s2.0-85112143376&amp;doi=10.1080%2f07448481.2021.1961782&amp;partnerID=40&amp;md5=5f626ae24447ed636c81f2c39dc50e31</v>
      </c>
      <c r="B3897">
        <v>7</v>
      </c>
      <c r="C3897" t="s">
        <v>3431</v>
      </c>
    </row>
    <row r="3898" spans="1:3" x14ac:dyDescent="0.45">
      <c r="A3898" t="str">
        <f t="shared" si="60"/>
        <v>8</v>
      </c>
      <c r="B3898">
        <v>8</v>
      </c>
    </row>
    <row r="3899" spans="1:3" x14ac:dyDescent="0.45">
      <c r="A3899" t="str">
        <f t="shared" si="60"/>
        <v>9ABSTRACT: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v>
      </c>
      <c r="B3899">
        <v>9</v>
      </c>
      <c r="C3899" t="s">
        <v>3432</v>
      </c>
    </row>
    <row r="3900" spans="1:3" x14ac:dyDescent="0.45">
      <c r="A3900" t="str">
        <f t="shared" si="60"/>
        <v>10LANGUAGE OF ORIGINAL DOCUMENT: English</v>
      </c>
      <c r="B3900">
        <v>10</v>
      </c>
      <c r="C3900" t="s">
        <v>10</v>
      </c>
    </row>
    <row r="3901" spans="1:3" x14ac:dyDescent="0.45">
      <c r="A3901" t="str">
        <f t="shared" si="60"/>
        <v>11DOCUMENT TYPE: Article</v>
      </c>
      <c r="B3901">
        <v>11</v>
      </c>
      <c r="C3901" t="s">
        <v>11</v>
      </c>
    </row>
    <row r="3902" spans="1:3" x14ac:dyDescent="0.45">
      <c r="A3902" t="str">
        <f t="shared" si="60"/>
        <v>12SOURCE: Scopus</v>
      </c>
      <c r="B3902">
        <v>12</v>
      </c>
      <c r="C3902" t="s">
        <v>12</v>
      </c>
    </row>
    <row r="3903" spans="1:3" x14ac:dyDescent="0.45">
      <c r="A3903" t="str">
        <f t="shared" si="60"/>
        <v>13</v>
      </c>
      <c r="B3903">
        <v>13</v>
      </c>
    </row>
    <row r="3904" spans="1:3" x14ac:dyDescent="0.45">
      <c r="A3904" t="str">
        <f t="shared" si="60"/>
        <v>1Lukose J., Mammen K.J.</v>
      </c>
      <c r="B3904">
        <v>1</v>
      </c>
      <c r="C3904" t="s">
        <v>3433</v>
      </c>
    </row>
    <row r="3905" spans="1:3" x14ac:dyDescent="0.45">
      <c r="A3905" t="str">
        <f t="shared" si="60"/>
        <v>2AUTHOR FULL NAMES: Lukose, Jose (57210208307); Mammen, Kuttickattu John (44461673200)</v>
      </c>
      <c r="B3905">
        <v>2</v>
      </c>
      <c r="C3905" t="s">
        <v>3434</v>
      </c>
    </row>
    <row r="3906" spans="1:3" x14ac:dyDescent="0.45">
      <c r="A3906" t="str">
        <f t="shared" si="60"/>
        <v>357210208307; 44461673200</v>
      </c>
      <c r="B3906">
        <v>3</v>
      </c>
      <c r="C3906" t="s">
        <v>3435</v>
      </c>
    </row>
    <row r="3907" spans="1:3" x14ac:dyDescent="0.45">
      <c r="A3907" t="str">
        <f t="shared" si="60"/>
        <v>4Enhancing academic achievement in an introductory computer programming course through the implementation of guided inquiry-based learning and teaching</v>
      </c>
      <c r="B3907">
        <v>4</v>
      </c>
      <c r="C3907" t="s">
        <v>3436</v>
      </c>
    </row>
    <row r="3908" spans="1:3" x14ac:dyDescent="0.45">
      <c r="A3908" t="str">
        <f t="shared" si="60"/>
        <v>5(2018) Asia-Pacific Forum on Science Learning and Teaching, 19 (2), art. no. 16, Cited 1 times.</v>
      </c>
      <c r="B3908">
        <v>5</v>
      </c>
      <c r="C3908" t="s">
        <v>3437</v>
      </c>
    </row>
    <row r="3909" spans="1:3" x14ac:dyDescent="0.45">
      <c r="A3909" t="str">
        <f t="shared" ref="A3909:A3972" si="61">B3909&amp;C3909</f>
        <v>6</v>
      </c>
      <c r="B3909">
        <v>6</v>
      </c>
    </row>
    <row r="3910" spans="1:3" x14ac:dyDescent="0.45">
      <c r="A3910" t="str">
        <f t="shared" si="61"/>
        <v>7https://www.scopus.com/inward/record.uri?eid=2-s2.0-85075780830&amp;partnerID=40&amp;md5=0a8c8cf1faa7cc2a6196e67b3fff9100</v>
      </c>
      <c r="B3910">
        <v>7</v>
      </c>
      <c r="C3910" t="s">
        <v>3438</v>
      </c>
    </row>
    <row r="3911" spans="1:3" x14ac:dyDescent="0.45">
      <c r="A3911" t="str">
        <f t="shared" si="61"/>
        <v>8</v>
      </c>
      <c r="B3911">
        <v>8</v>
      </c>
    </row>
    <row r="3912" spans="1:3" x14ac:dyDescent="0.45">
      <c r="A3912" t="str">
        <f t="shared" si="61"/>
        <v>9ABSTRACT: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B3912">
        <v>9</v>
      </c>
      <c r="C3912" t="s">
        <v>3439</v>
      </c>
    </row>
    <row r="3913" spans="1:3" x14ac:dyDescent="0.45">
      <c r="A3913" t="str">
        <f t="shared" si="61"/>
        <v>10LANGUAGE OF ORIGINAL DOCUMENT: English</v>
      </c>
      <c r="B3913">
        <v>10</v>
      </c>
      <c r="C3913" t="s">
        <v>10</v>
      </c>
    </row>
    <row r="3914" spans="1:3" x14ac:dyDescent="0.45">
      <c r="A3914" t="str">
        <f t="shared" si="61"/>
        <v>11DOCUMENT TYPE: Article</v>
      </c>
      <c r="B3914">
        <v>11</v>
      </c>
      <c r="C3914" t="s">
        <v>11</v>
      </c>
    </row>
    <row r="3915" spans="1:3" x14ac:dyDescent="0.45">
      <c r="A3915" t="str">
        <f t="shared" si="61"/>
        <v>12SOURCE: Scopus</v>
      </c>
      <c r="B3915">
        <v>12</v>
      </c>
      <c r="C3915" t="s">
        <v>12</v>
      </c>
    </row>
    <row r="3916" spans="1:3" x14ac:dyDescent="0.45">
      <c r="A3916" t="str">
        <f t="shared" si="61"/>
        <v>13</v>
      </c>
      <c r="B3916">
        <v>13</v>
      </c>
    </row>
    <row r="3917" spans="1:3" x14ac:dyDescent="0.45">
      <c r="A3917" t="str">
        <f t="shared" si="61"/>
        <v>1Razak A.N.A., Noordin M.K., Khanan M.F.A.</v>
      </c>
      <c r="B3917">
        <v>1</v>
      </c>
      <c r="C3917" t="s">
        <v>795</v>
      </c>
    </row>
    <row r="3918" spans="1:3" x14ac:dyDescent="0.45">
      <c r="A3918" t="str">
        <f t="shared" si="61"/>
        <v>2AUTHOR FULL NAMES: Razak, Ainull Najhwar Abdul (58034106400); Noordin, Muhammad Khair (57195109619); Khanan, Mohd Faisal Abdul (56530750700)</v>
      </c>
      <c r="B3918">
        <v>2</v>
      </c>
      <c r="C3918" t="s">
        <v>796</v>
      </c>
    </row>
    <row r="3919" spans="1:3" x14ac:dyDescent="0.45">
      <c r="A3919" t="str">
        <f t="shared" si="61"/>
        <v>358034106400; 57195109619; 56530750700</v>
      </c>
      <c r="B3919">
        <v>3</v>
      </c>
      <c r="C3919" t="s">
        <v>797</v>
      </c>
    </row>
    <row r="3920" spans="1:3" x14ac:dyDescent="0.45">
      <c r="A3920" t="str">
        <f t="shared" si="61"/>
        <v>4Digital Learning in Technical and Vocational Education and Training (TVET) In Public University, Malaysia</v>
      </c>
      <c r="B3920">
        <v>4</v>
      </c>
      <c r="C3920" t="s">
        <v>798</v>
      </c>
    </row>
    <row r="3921" spans="1:3" x14ac:dyDescent="0.45">
      <c r="A3921" t="str">
        <f t="shared" si="61"/>
        <v>5(2022) Journal of Technical Education and Training, 14 (3), pp. 49 - 59, Cited 2 times.</v>
      </c>
      <c r="B3921">
        <v>5</v>
      </c>
      <c r="C3921" t="s">
        <v>799</v>
      </c>
    </row>
    <row r="3922" spans="1:3" x14ac:dyDescent="0.45">
      <c r="A3922" t="str">
        <f t="shared" si="61"/>
        <v>6DOI: 10.30880/jtet.2022.14.03.005</v>
      </c>
      <c r="B3922">
        <v>6</v>
      </c>
      <c r="C3922" t="s">
        <v>800</v>
      </c>
    </row>
    <row r="3923" spans="1:3" x14ac:dyDescent="0.45">
      <c r="A3923" t="str">
        <f t="shared" si="61"/>
        <v>7https://www.scopus.com/inward/record.uri?eid=2-s2.0-85144949335&amp;doi=10.30880%2fjtet.2022.14.03.005&amp;partnerID=40&amp;md5=938fd9c159716ff9e4a909d73714b930</v>
      </c>
      <c r="B3923">
        <v>7</v>
      </c>
      <c r="C3923" t="s">
        <v>801</v>
      </c>
    </row>
    <row r="3924" spans="1:3" x14ac:dyDescent="0.45">
      <c r="A3924" t="str">
        <f t="shared" si="61"/>
        <v>8</v>
      </c>
      <c r="B3924">
        <v>8</v>
      </c>
    </row>
    <row r="3925" spans="1:3" x14ac:dyDescent="0.45">
      <c r="A3925" t="str">
        <f t="shared" si="6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3925">
        <v>9</v>
      </c>
      <c r="C3925" t="s">
        <v>802</v>
      </c>
    </row>
    <row r="3926" spans="1:3" x14ac:dyDescent="0.45">
      <c r="A3926" t="str">
        <f t="shared" si="61"/>
        <v>10LANGUAGE OF ORIGINAL DOCUMENT: English</v>
      </c>
      <c r="B3926">
        <v>10</v>
      </c>
      <c r="C3926" t="s">
        <v>10</v>
      </c>
    </row>
    <row r="3927" spans="1:3" x14ac:dyDescent="0.45">
      <c r="A3927" t="str">
        <f t="shared" si="61"/>
        <v>11DOCUMENT TYPE: Article</v>
      </c>
      <c r="B3927">
        <v>11</v>
      </c>
      <c r="C3927" t="s">
        <v>11</v>
      </c>
    </row>
    <row r="3928" spans="1:3" x14ac:dyDescent="0.45">
      <c r="A3928" t="str">
        <f t="shared" si="61"/>
        <v>12SOURCE: Scopus</v>
      </c>
      <c r="B3928">
        <v>12</v>
      </c>
      <c r="C3928" t="s">
        <v>12</v>
      </c>
    </row>
    <row r="3929" spans="1:3" x14ac:dyDescent="0.45">
      <c r="A3929" t="str">
        <f t="shared" si="61"/>
        <v>13</v>
      </c>
      <c r="B3929">
        <v>13</v>
      </c>
    </row>
    <row r="3930" spans="1:3" x14ac:dyDescent="0.45">
      <c r="A3930" t="str">
        <f t="shared" si="61"/>
        <v>1Radford J., Holdstock L.</v>
      </c>
      <c r="B3930">
        <v>1</v>
      </c>
      <c r="C3930" t="s">
        <v>811</v>
      </c>
    </row>
    <row r="3931" spans="1:3" x14ac:dyDescent="0.45">
      <c r="A3931" t="str">
        <f t="shared" si="61"/>
        <v>2AUTHOR FULL NAMES: Radford, John (56908694900); Holdstock, Leonard (6602224885)</v>
      </c>
      <c r="B3931">
        <v>2</v>
      </c>
      <c r="C3931" t="s">
        <v>812</v>
      </c>
    </row>
    <row r="3932" spans="1:3" x14ac:dyDescent="0.45">
      <c r="A3932" t="str">
        <f t="shared" si="61"/>
        <v>356908694900; 6602224885</v>
      </c>
      <c r="B3932">
        <v>3</v>
      </c>
      <c r="C3932" t="s">
        <v>813</v>
      </c>
    </row>
    <row r="3933" spans="1:3" x14ac:dyDescent="0.45">
      <c r="A3933" t="str">
        <f t="shared" si="61"/>
        <v>4Higher education: The views of parents of university students</v>
      </c>
      <c r="B3933">
        <v>4</v>
      </c>
      <c r="C3933" t="s">
        <v>814</v>
      </c>
    </row>
    <row r="3934" spans="1:3" x14ac:dyDescent="0.45">
      <c r="A3934" t="str">
        <f t="shared" si="61"/>
        <v>5(1996) Journal of Further and Higher Education, 20 (3), pp. 81 - 93, Cited 2 times.</v>
      </c>
      <c r="B3934">
        <v>5</v>
      </c>
      <c r="C3934" t="s">
        <v>815</v>
      </c>
    </row>
    <row r="3935" spans="1:3" x14ac:dyDescent="0.45">
      <c r="A3935" t="str">
        <f t="shared" si="61"/>
        <v>6DOI: 10.1080/0309877960200308</v>
      </c>
      <c r="B3935">
        <v>6</v>
      </c>
      <c r="C3935" t="s">
        <v>816</v>
      </c>
    </row>
    <row r="3936" spans="1:3" x14ac:dyDescent="0.45">
      <c r="A3936" t="str">
        <f t="shared" si="61"/>
        <v>7https://www.scopus.com/inward/record.uri?eid=2-s2.0-0010816508&amp;doi=10.1080%2f0309877960200308&amp;partnerID=40&amp;md5=f1a26200d422b6dd6338b64b09317367</v>
      </c>
      <c r="B3936">
        <v>7</v>
      </c>
      <c r="C3936" t="s">
        <v>817</v>
      </c>
    </row>
    <row r="3937" spans="1:3" x14ac:dyDescent="0.45">
      <c r="A3937" t="str">
        <f t="shared" si="61"/>
        <v>8</v>
      </c>
      <c r="B3937">
        <v>8</v>
      </c>
    </row>
    <row r="3938" spans="1:3" x14ac:dyDescent="0.45">
      <c r="A3938" t="str">
        <f t="shared" si="6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3938">
        <v>9</v>
      </c>
      <c r="C3938" t="s">
        <v>818</v>
      </c>
    </row>
    <row r="3939" spans="1:3" x14ac:dyDescent="0.45">
      <c r="A3939" t="str">
        <f t="shared" si="61"/>
        <v>10LANGUAGE OF ORIGINAL DOCUMENT: English</v>
      </c>
      <c r="B3939">
        <v>10</v>
      </c>
      <c r="C3939" t="s">
        <v>10</v>
      </c>
    </row>
    <row r="3940" spans="1:3" x14ac:dyDescent="0.45">
      <c r="A3940" t="str">
        <f t="shared" si="61"/>
        <v>11DOCUMENT TYPE: Article</v>
      </c>
      <c r="B3940">
        <v>11</v>
      </c>
      <c r="C3940" t="s">
        <v>11</v>
      </c>
    </row>
    <row r="3941" spans="1:3" x14ac:dyDescent="0.45">
      <c r="A3941" t="str">
        <f t="shared" si="61"/>
        <v>12SOURCE: Scopus</v>
      </c>
      <c r="B3941">
        <v>12</v>
      </c>
      <c r="C3941" t="s">
        <v>12</v>
      </c>
    </row>
    <row r="3942" spans="1:3" x14ac:dyDescent="0.45">
      <c r="A3942" t="str">
        <f t="shared" si="61"/>
        <v>13</v>
      </c>
      <c r="B3942">
        <v>13</v>
      </c>
    </row>
    <row r="3943" spans="1:3" x14ac:dyDescent="0.45">
      <c r="A3943" t="str">
        <f t="shared" si="61"/>
        <v>1Kucherova H., Honcharenko Y., Ocheretin D., Bilska O.</v>
      </c>
      <c r="B3943">
        <v>1</v>
      </c>
      <c r="C3943" t="s">
        <v>827</v>
      </c>
    </row>
    <row r="3944" spans="1:3" x14ac:dyDescent="0.45">
      <c r="A3944" t="str">
        <f t="shared" si="61"/>
        <v>2AUTHOR FULL NAMES: Kucherova, Hanna (57210337232); Honcharenko, Yuliia (57219605190); Ocheretin, Dmytro (57210598417); Bilska, Olha (57210344422)</v>
      </c>
      <c r="B3944">
        <v>2</v>
      </c>
      <c r="C3944" t="s">
        <v>828</v>
      </c>
    </row>
    <row r="3945" spans="1:3" x14ac:dyDescent="0.45">
      <c r="A3945" t="str">
        <f t="shared" si="61"/>
        <v>357210337232; 57219605190; 57210598417; 57210344422</v>
      </c>
      <c r="B3945">
        <v>3</v>
      </c>
      <c r="C3945" t="s">
        <v>829</v>
      </c>
    </row>
    <row r="3946" spans="1:3" x14ac:dyDescent="0.45">
      <c r="A3946" t="str">
        <f t="shared" si="61"/>
        <v>4FUZZY LOGIC MODEL OF USABILITY OF WEBSITES OF HIGHER EDUCATION INSTITUTIONS IN THE CONTEXT OF DIGITALIZATION OF EDUCATIONAL SERVICES</v>
      </c>
      <c r="B3946">
        <v>4</v>
      </c>
      <c r="C3946" t="s">
        <v>830</v>
      </c>
    </row>
    <row r="3947" spans="1:3" x14ac:dyDescent="0.45">
      <c r="A3947" t="str">
        <f t="shared" si="61"/>
        <v>5(2021) Neuro-Fuzzy Modeling Techniques in Economics, 10, pp. 119 - 135, Cited 1 times.</v>
      </c>
      <c r="B3947">
        <v>5</v>
      </c>
      <c r="C3947" t="s">
        <v>831</v>
      </c>
    </row>
    <row r="3948" spans="1:3" x14ac:dyDescent="0.45">
      <c r="A3948" t="str">
        <f t="shared" si="61"/>
        <v>6DOI: 10.33111/nfmte.2021.119</v>
      </c>
      <c r="B3948">
        <v>6</v>
      </c>
      <c r="C3948" t="s">
        <v>832</v>
      </c>
    </row>
    <row r="3949" spans="1:3" x14ac:dyDescent="0.45">
      <c r="A3949" t="str">
        <f t="shared" si="61"/>
        <v>7https://www.scopus.com/inward/record.uri?eid=2-s2.0-85162047302&amp;doi=10.33111%2fnfmte.2021.119&amp;partnerID=40&amp;md5=e33440677e28329a6fb08eacfd807ef7</v>
      </c>
      <c r="B3949">
        <v>7</v>
      </c>
      <c r="C3949" t="s">
        <v>833</v>
      </c>
    </row>
    <row r="3950" spans="1:3" x14ac:dyDescent="0.45">
      <c r="A3950" t="str">
        <f t="shared" si="61"/>
        <v>8</v>
      </c>
      <c r="B3950">
        <v>8</v>
      </c>
    </row>
    <row r="3951" spans="1:3" x14ac:dyDescent="0.45">
      <c r="A3951" t="str">
        <f t="shared" si="6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3951">
        <v>9</v>
      </c>
      <c r="C3951" t="s">
        <v>834</v>
      </c>
    </row>
    <row r="3952" spans="1:3" x14ac:dyDescent="0.45">
      <c r="A3952" t="str">
        <f t="shared" si="61"/>
        <v>10LANGUAGE OF ORIGINAL DOCUMENT: English</v>
      </c>
      <c r="B3952">
        <v>10</v>
      </c>
      <c r="C3952" t="s">
        <v>10</v>
      </c>
    </row>
    <row r="3953" spans="1:3" x14ac:dyDescent="0.45">
      <c r="A3953" t="str">
        <f t="shared" si="61"/>
        <v>11DOCUMENT TYPE: Article</v>
      </c>
      <c r="B3953">
        <v>11</v>
      </c>
      <c r="C3953" t="s">
        <v>11</v>
      </c>
    </row>
    <row r="3954" spans="1:3" x14ac:dyDescent="0.45">
      <c r="A3954" t="str">
        <f t="shared" si="61"/>
        <v>12SOURCE: Scopus</v>
      </c>
      <c r="B3954">
        <v>12</v>
      </c>
      <c r="C3954" t="s">
        <v>12</v>
      </c>
    </row>
    <row r="3955" spans="1:3" x14ac:dyDescent="0.45">
      <c r="A3955" t="str">
        <f t="shared" si="61"/>
        <v>13</v>
      </c>
      <c r="B3955">
        <v>13</v>
      </c>
    </row>
    <row r="3956" spans="1:3" x14ac:dyDescent="0.45">
      <c r="A3956" t="str">
        <f t="shared" si="61"/>
        <v>1Teter W.R., Wang L.</v>
      </c>
      <c r="B3956">
        <v>1</v>
      </c>
      <c r="C3956" t="s">
        <v>835</v>
      </c>
    </row>
    <row r="3957" spans="1:3" x14ac:dyDescent="0.45">
      <c r="A3957" t="str">
        <f t="shared" si="61"/>
        <v>2AUTHOR FULL NAMES: Teter, Wesley R. (57221854781); Wang, Libing (57226297230)</v>
      </c>
      <c r="B3957">
        <v>2</v>
      </c>
      <c r="C3957" t="s">
        <v>836</v>
      </c>
    </row>
    <row r="3958" spans="1:3" x14ac:dyDescent="0.45">
      <c r="A3958" t="str">
        <f t="shared" si="61"/>
        <v>357221854781; 57226297230</v>
      </c>
      <c r="B3958">
        <v>3</v>
      </c>
      <c r="C3958" t="s">
        <v>837</v>
      </c>
    </row>
    <row r="3959" spans="1:3" x14ac:dyDescent="0.45">
      <c r="A3959" t="str">
        <f t="shared" si="61"/>
        <v>4Monitoring implementation of the Tokyo Convention on recognition: a multi-stakeholder approach to the internationalization of higher education in the Asia-Pacific</v>
      </c>
      <c r="B3959">
        <v>4</v>
      </c>
      <c r="C3959" t="s">
        <v>838</v>
      </c>
    </row>
    <row r="3960" spans="1:3" x14ac:dyDescent="0.45">
      <c r="A3960" t="str">
        <f t="shared" si="61"/>
        <v>5(2021) International Journal of Comparative Education and Development, 23 (3), pp. 157 - 174, Cited 2 times.</v>
      </c>
      <c r="B3960">
        <v>5</v>
      </c>
      <c r="C3960" t="s">
        <v>839</v>
      </c>
    </row>
    <row r="3961" spans="1:3" x14ac:dyDescent="0.45">
      <c r="A3961" t="str">
        <f t="shared" si="61"/>
        <v>6DOI: 10.1108/IJCED-10-2020-0075</v>
      </c>
      <c r="B3961">
        <v>6</v>
      </c>
      <c r="C3961" t="s">
        <v>840</v>
      </c>
    </row>
    <row r="3962" spans="1:3" x14ac:dyDescent="0.45">
      <c r="A3962" t="str">
        <f t="shared" si="61"/>
        <v>7https://www.scopus.com/inward/record.uri?eid=2-s2.0-85106247126&amp;doi=10.1108%2fIJCED-10-2020-0075&amp;partnerID=40&amp;md5=7f7255d34eb4bb0d11c81d870f555e57</v>
      </c>
      <c r="B3962">
        <v>7</v>
      </c>
      <c r="C3962" t="s">
        <v>841</v>
      </c>
    </row>
    <row r="3963" spans="1:3" x14ac:dyDescent="0.45">
      <c r="A3963" t="str">
        <f t="shared" si="61"/>
        <v>8</v>
      </c>
      <c r="B3963">
        <v>8</v>
      </c>
    </row>
    <row r="3964" spans="1:3" x14ac:dyDescent="0.45">
      <c r="A3964" t="str">
        <f t="shared" si="61"/>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3964">
        <v>9</v>
      </c>
      <c r="C3964" t="s">
        <v>842</v>
      </c>
    </row>
    <row r="3965" spans="1:3" x14ac:dyDescent="0.45">
      <c r="A3965" t="str">
        <f t="shared" si="61"/>
        <v>10LANGUAGE OF ORIGINAL DOCUMENT: English</v>
      </c>
      <c r="B3965">
        <v>10</v>
      </c>
      <c r="C3965" t="s">
        <v>10</v>
      </c>
    </row>
    <row r="3966" spans="1:3" x14ac:dyDescent="0.45">
      <c r="A3966" t="str">
        <f t="shared" si="61"/>
        <v>11DOCUMENT TYPE: Article</v>
      </c>
      <c r="B3966">
        <v>11</v>
      </c>
      <c r="C3966" t="s">
        <v>11</v>
      </c>
    </row>
    <row r="3967" spans="1:3" x14ac:dyDescent="0.45">
      <c r="A3967" t="str">
        <f t="shared" si="61"/>
        <v>12SOURCE: Scopus</v>
      </c>
      <c r="B3967">
        <v>12</v>
      </c>
      <c r="C3967" t="s">
        <v>12</v>
      </c>
    </row>
    <row r="3968" spans="1:3" x14ac:dyDescent="0.45">
      <c r="A3968" t="str">
        <f t="shared" si="61"/>
        <v>13</v>
      </c>
      <c r="B3968">
        <v>13</v>
      </c>
    </row>
    <row r="3969" spans="1:3" x14ac:dyDescent="0.45">
      <c r="A3969" t="str">
        <f t="shared" si="61"/>
        <v>1Munguia N., Perkins K.M., Rodriguez A.R., Eredias C.A., Velazquez L.</v>
      </c>
      <c r="B3969">
        <v>1</v>
      </c>
      <c r="C3969" t="s">
        <v>3440</v>
      </c>
    </row>
    <row r="3970" spans="1:3" x14ac:dyDescent="0.45">
      <c r="A3970" t="str">
        <f t="shared" si="61"/>
        <v>2AUTHOR FULL NAMES: Munguia, Nora (56000754500); Perkins, Krystal M. (57190019955); Rodriguez, America Romero (57219387131); Eredias, Carlos Anaya (58312845300); Velazquez, Luis (57210910238)</v>
      </c>
      <c r="B3970">
        <v>2</v>
      </c>
      <c r="C3970" t="s">
        <v>3441</v>
      </c>
    </row>
    <row r="3971" spans="1:3" x14ac:dyDescent="0.45">
      <c r="A3971" t="str">
        <f t="shared" si="61"/>
        <v>356000754500; 57190019955; 57219387131; 58312845300; 57210910238</v>
      </c>
      <c r="B3971">
        <v>3</v>
      </c>
      <c r="C3971" t="s">
        <v>3442</v>
      </c>
    </row>
    <row r="3972" spans="1:3" x14ac:dyDescent="0.45">
      <c r="A3972" t="str">
        <f t="shared" si="61"/>
        <v>4Beliefs and Concerns About Global Warming Among Higher Education Students</v>
      </c>
      <c r="B3972">
        <v>4</v>
      </c>
      <c r="C3972" t="s">
        <v>3443</v>
      </c>
    </row>
    <row r="3973" spans="1:3" x14ac:dyDescent="0.45">
      <c r="A3973" t="str">
        <f t="shared" ref="A3973:A4036" si="62">B3973&amp;C3973</f>
        <v>5(2021) Handbook of Climate Change Management: Research, Leadership, Transformation, 5, pp. 3633 - 3654, Cited 1 times.</v>
      </c>
      <c r="B3973">
        <v>5</v>
      </c>
      <c r="C3973" t="s">
        <v>3444</v>
      </c>
    </row>
    <row r="3974" spans="1:3" x14ac:dyDescent="0.45">
      <c r="A3974" t="str">
        <f t="shared" si="62"/>
        <v>6DOI: 10.1007/978-3-030-57281-5_271</v>
      </c>
      <c r="B3974">
        <v>6</v>
      </c>
      <c r="C3974" t="s">
        <v>3445</v>
      </c>
    </row>
    <row r="3975" spans="1:3" x14ac:dyDescent="0.45">
      <c r="A3975" t="str">
        <f t="shared" si="62"/>
        <v>7https://www.scopus.com/inward/record.uri?eid=2-s2.0-85127340435&amp;doi=10.1007%2f978-3-030-57281-5_271&amp;partnerID=40&amp;md5=96d70d658ab80584575a9b469287e280</v>
      </c>
      <c r="B3975">
        <v>7</v>
      </c>
      <c r="C3975" t="s">
        <v>3446</v>
      </c>
    </row>
    <row r="3976" spans="1:3" x14ac:dyDescent="0.45">
      <c r="A3976" t="str">
        <f t="shared" si="62"/>
        <v>8</v>
      </c>
      <c r="B3976">
        <v>8</v>
      </c>
    </row>
    <row r="3977" spans="1:3" x14ac:dyDescent="0.45">
      <c r="A3977" t="str">
        <f t="shared" si="62"/>
        <v>9ABSTRACT: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B3977">
        <v>9</v>
      </c>
      <c r="C3977" t="s">
        <v>3447</v>
      </c>
    </row>
    <row r="3978" spans="1:3" x14ac:dyDescent="0.45">
      <c r="A3978" t="str">
        <f t="shared" si="62"/>
        <v>10LANGUAGE OF ORIGINAL DOCUMENT: English</v>
      </c>
      <c r="B3978">
        <v>10</v>
      </c>
      <c r="C3978" t="s">
        <v>10</v>
      </c>
    </row>
    <row r="3979" spans="1:3" x14ac:dyDescent="0.45">
      <c r="A3979" t="str">
        <f t="shared" si="62"/>
        <v>11DOCUMENT TYPE: Book chapter</v>
      </c>
      <c r="B3979">
        <v>11</v>
      </c>
      <c r="C3979" t="s">
        <v>128</v>
      </c>
    </row>
    <row r="3980" spans="1:3" x14ac:dyDescent="0.45">
      <c r="A3980" t="str">
        <f t="shared" si="62"/>
        <v>12SOURCE: Scopus</v>
      </c>
      <c r="B3980">
        <v>12</v>
      </c>
      <c r="C3980" t="s">
        <v>12</v>
      </c>
    </row>
    <row r="3981" spans="1:3" x14ac:dyDescent="0.45">
      <c r="A3981" t="str">
        <f t="shared" si="62"/>
        <v>13</v>
      </c>
      <c r="B3981">
        <v>13</v>
      </c>
    </row>
    <row r="3982" spans="1:3" x14ac:dyDescent="0.45">
      <c r="A3982" t="str">
        <f t="shared" si="62"/>
        <v>1Pantoja M.A., Rodríguez M.P., Carrión A.</v>
      </c>
      <c r="B3982">
        <v>1</v>
      </c>
      <c r="C3982" t="s">
        <v>3448</v>
      </c>
    </row>
    <row r="3983" spans="1:3" x14ac:dyDescent="0.45">
      <c r="A3983" t="str">
        <f t="shared" si="62"/>
        <v>2AUTHOR FULL NAMES: Pantoja, Martín A. (56712514300); Rodríguez, María del P. (56693471200); Carrión, Andrés (15847747900)</v>
      </c>
      <c r="B3983">
        <v>2</v>
      </c>
      <c r="C3983" t="s">
        <v>3449</v>
      </c>
    </row>
    <row r="3984" spans="1:3" x14ac:dyDescent="0.45">
      <c r="A3984" t="str">
        <f t="shared" si="62"/>
        <v>356712514300; 56693471200; 15847747900</v>
      </c>
      <c r="B3984">
        <v>3</v>
      </c>
      <c r="C3984" t="s">
        <v>3450</v>
      </c>
    </row>
    <row r="3985" spans="1:3" x14ac:dyDescent="0.45">
      <c r="A3985" t="str">
        <f t="shared" si="62"/>
        <v>4Design of a questionnaire to assess university stakeholders attributes from a participative leadership approach [Diseño de un cuestionario para valorar los atributos de grupos de interés universitarios desde un enfoque de liderazgo participativo]</v>
      </c>
      <c r="B3985">
        <v>4</v>
      </c>
      <c r="C3985" t="s">
        <v>3451</v>
      </c>
    </row>
    <row r="3986" spans="1:3" x14ac:dyDescent="0.45">
      <c r="A3986" t="str">
        <f t="shared" si="62"/>
        <v>5(2015) Formacion Universitaria, 8 (4), pp. 33 - 44, Cited 2 times.</v>
      </c>
      <c r="B3986">
        <v>5</v>
      </c>
      <c r="C3986" t="s">
        <v>3452</v>
      </c>
    </row>
    <row r="3987" spans="1:3" x14ac:dyDescent="0.45">
      <c r="A3987" t="str">
        <f t="shared" si="62"/>
        <v>6DOI: 10.4067/S0718-50062015000400005</v>
      </c>
      <c r="B3987">
        <v>6</v>
      </c>
      <c r="C3987" t="s">
        <v>3453</v>
      </c>
    </row>
    <row r="3988" spans="1:3" x14ac:dyDescent="0.45">
      <c r="A3988" t="str">
        <f t="shared" si="62"/>
        <v>7https://www.scopus.com/inward/record.uri?eid=2-s2.0-84936119728&amp;doi=10.4067%2fS0718-50062015000400005&amp;partnerID=40&amp;md5=5aedff9e4d0b4c29c64f55e3326e8cfa</v>
      </c>
      <c r="B3988">
        <v>7</v>
      </c>
      <c r="C3988" t="s">
        <v>3454</v>
      </c>
    </row>
    <row r="3989" spans="1:3" x14ac:dyDescent="0.45">
      <c r="A3989" t="str">
        <f t="shared" si="62"/>
        <v>8</v>
      </c>
      <c r="B3989">
        <v>8</v>
      </c>
    </row>
    <row r="3990" spans="1:3" x14ac:dyDescent="0.45">
      <c r="A3990" t="str">
        <f t="shared" si="62"/>
        <v>9ABSTRACT: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B3990">
        <v>9</v>
      </c>
      <c r="C3990" t="s">
        <v>3455</v>
      </c>
    </row>
    <row r="3991" spans="1:3" x14ac:dyDescent="0.45">
      <c r="A3991" t="str">
        <f t="shared" si="62"/>
        <v>10LANGUAGE OF ORIGINAL DOCUMENT: Spanish</v>
      </c>
      <c r="B3991">
        <v>10</v>
      </c>
      <c r="C3991" t="s">
        <v>3029</v>
      </c>
    </row>
    <row r="3992" spans="1:3" x14ac:dyDescent="0.45">
      <c r="A3992" t="str">
        <f t="shared" si="62"/>
        <v>11DOCUMENT TYPE: Article</v>
      </c>
      <c r="B3992">
        <v>11</v>
      </c>
      <c r="C3992" t="s">
        <v>11</v>
      </c>
    </row>
    <row r="3993" spans="1:3" x14ac:dyDescent="0.45">
      <c r="A3993" t="str">
        <f t="shared" si="62"/>
        <v>12SOURCE: Scopus</v>
      </c>
      <c r="B3993">
        <v>12</v>
      </c>
      <c r="C3993" t="s">
        <v>12</v>
      </c>
    </row>
    <row r="3994" spans="1:3" x14ac:dyDescent="0.45">
      <c r="A3994" t="str">
        <f t="shared" si="62"/>
        <v>13</v>
      </c>
      <c r="B3994">
        <v>13</v>
      </c>
    </row>
    <row r="3995" spans="1:3" x14ac:dyDescent="0.45">
      <c r="A3995" t="str">
        <f t="shared" si="62"/>
        <v>1Nagy M., Molontay R.</v>
      </c>
      <c r="B3995">
        <v>1</v>
      </c>
      <c r="C3995" t="s">
        <v>843</v>
      </c>
    </row>
    <row r="3996" spans="1:3" x14ac:dyDescent="0.45">
      <c r="A3996" t="str">
        <f t="shared" si="62"/>
        <v>2AUTHOR FULL NAMES: Nagy, Marcell (57204943886); Molontay, Roland (57190565014)</v>
      </c>
      <c r="B3996">
        <v>2</v>
      </c>
      <c r="C3996" t="s">
        <v>844</v>
      </c>
    </row>
    <row r="3997" spans="1:3" x14ac:dyDescent="0.45">
      <c r="A3997" t="str">
        <f t="shared" si="62"/>
        <v>357204943886; 57190565014</v>
      </c>
      <c r="B3997">
        <v>3</v>
      </c>
      <c r="C3997" t="s">
        <v>845</v>
      </c>
    </row>
    <row r="3998" spans="1:3" x14ac:dyDescent="0.45">
      <c r="A3998" t="str">
        <f t="shared" si="62"/>
        <v>4Interpretable Dropout Prediction: Towards XAI-Based Personalized Intervention</v>
      </c>
      <c r="B3998">
        <v>4</v>
      </c>
      <c r="C3998" t="s">
        <v>846</v>
      </c>
    </row>
    <row r="3999" spans="1:3" x14ac:dyDescent="0.45">
      <c r="A3999" t="str">
        <f t="shared" si="62"/>
        <v>5(2023) International Journal of Artificial Intelligence in Education, Cited 2 times.</v>
      </c>
      <c r="B3999">
        <v>5</v>
      </c>
      <c r="C3999" t="s">
        <v>847</v>
      </c>
    </row>
    <row r="4000" spans="1:3" x14ac:dyDescent="0.45">
      <c r="A4000" t="str">
        <f t="shared" si="62"/>
        <v>6DOI: 10.1007/s40593-023-00331-8</v>
      </c>
      <c r="B4000">
        <v>6</v>
      </c>
      <c r="C4000" t="s">
        <v>848</v>
      </c>
    </row>
    <row r="4001" spans="1:3" x14ac:dyDescent="0.45">
      <c r="A4001" t="str">
        <f t="shared" si="62"/>
        <v>7https://www.scopus.com/inward/record.uri?eid=2-s2.0-85149861581&amp;doi=10.1007%2fs40593-023-00331-8&amp;partnerID=40&amp;md5=ada4ba08683ea70a932afa1cbafc486f</v>
      </c>
      <c r="B4001">
        <v>7</v>
      </c>
      <c r="C4001" t="s">
        <v>849</v>
      </c>
    </row>
    <row r="4002" spans="1:3" x14ac:dyDescent="0.45">
      <c r="A4002" t="str">
        <f t="shared" si="62"/>
        <v>8</v>
      </c>
      <c r="B4002">
        <v>8</v>
      </c>
    </row>
    <row r="4003" spans="1:3" x14ac:dyDescent="0.45">
      <c r="A4003" t="str">
        <f t="shared" si="6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4003">
        <v>9</v>
      </c>
      <c r="C4003" t="s">
        <v>850</v>
      </c>
    </row>
    <row r="4004" spans="1:3" x14ac:dyDescent="0.45">
      <c r="A4004" t="str">
        <f t="shared" si="62"/>
        <v>10LANGUAGE OF ORIGINAL DOCUMENT: English</v>
      </c>
      <c r="B4004">
        <v>10</v>
      </c>
      <c r="C4004" t="s">
        <v>10</v>
      </c>
    </row>
    <row r="4005" spans="1:3" x14ac:dyDescent="0.45">
      <c r="A4005" t="str">
        <f t="shared" si="62"/>
        <v>11DOCUMENT TYPE: Article</v>
      </c>
      <c r="B4005">
        <v>11</v>
      </c>
      <c r="C4005" t="s">
        <v>11</v>
      </c>
    </row>
    <row r="4006" spans="1:3" x14ac:dyDescent="0.45">
      <c r="A4006" t="str">
        <f t="shared" si="62"/>
        <v>12SOURCE: Scopus</v>
      </c>
      <c r="B4006">
        <v>12</v>
      </c>
      <c r="C4006" t="s">
        <v>12</v>
      </c>
    </row>
    <row r="4007" spans="1:3" x14ac:dyDescent="0.45">
      <c r="A4007" t="str">
        <f t="shared" si="62"/>
        <v>13</v>
      </c>
      <c r="B4007">
        <v>13</v>
      </c>
    </row>
    <row r="4008" spans="1:3" x14ac:dyDescent="0.45">
      <c r="A4008" t="str">
        <f t="shared" si="62"/>
        <v>1Demirel B., Bicakcioglu N., Duman S., Madran C., Arbak Y., Sumer B., Ozkul S., Baran T., Gul G.O., Fistikoglu O., Gul A., Aksoy A.O., Doga M., Barbaros F.</v>
      </c>
      <c r="B4008">
        <v>1</v>
      </c>
      <c r="C4008" t="s">
        <v>3456</v>
      </c>
    </row>
    <row r="4009" spans="1:3" x14ac:dyDescent="0.45">
      <c r="A4009" t="str">
        <f t="shared" si="62"/>
        <v>2AUTHOR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v>
      </c>
      <c r="B4009">
        <v>2</v>
      </c>
      <c r="C4009" t="s">
        <v>3457</v>
      </c>
    </row>
    <row r="4010" spans="1:3" x14ac:dyDescent="0.45">
      <c r="A4010" t="str">
        <f t="shared" si="62"/>
        <v>355490158300; 57211555089; 57194345993; 6505618215; 6508380711; 57210146212; 6505893941; 9840759300; 35362345600; 8840536700; 57061976900; 54407906100; 26667628500; 23979434000</v>
      </c>
      <c r="B4010">
        <v>3</v>
      </c>
      <c r="C4010" t="s">
        <v>3458</v>
      </c>
    </row>
    <row r="4011" spans="1:3" x14ac:dyDescent="0.45">
      <c r="A4011" t="str">
        <f t="shared" si="62"/>
        <v>4Understanding and perceptions of climate change: A perspective of university stakeholders</v>
      </c>
      <c r="B4011">
        <v>4</v>
      </c>
      <c r="C4011" t="s">
        <v>3459</v>
      </c>
    </row>
    <row r="4012" spans="1:3" x14ac:dyDescent="0.45">
      <c r="A4012" t="str">
        <f t="shared" si="62"/>
        <v>5(2019) International Journal of Global Warming, 18 (3-4), pp. 385 - 400, Cited 2 times.</v>
      </c>
      <c r="B4012">
        <v>5</v>
      </c>
      <c r="C4012" t="s">
        <v>3460</v>
      </c>
    </row>
    <row r="4013" spans="1:3" x14ac:dyDescent="0.45">
      <c r="A4013" t="str">
        <f t="shared" si="62"/>
        <v>6DOI: 10.1504/IJGW.2019.101095</v>
      </c>
      <c r="B4013">
        <v>6</v>
      </c>
      <c r="C4013" t="s">
        <v>3461</v>
      </c>
    </row>
    <row r="4014" spans="1:3" x14ac:dyDescent="0.45">
      <c r="A4014" t="str">
        <f t="shared" si="62"/>
        <v>7https://www.scopus.com/inward/record.uri?eid=2-s2.0-85069650812&amp;doi=10.1504%2fIJGW.2019.101095&amp;partnerID=40&amp;md5=e9a2a8fe4118f2e830dffb0052c3f1c8</v>
      </c>
      <c r="B4014">
        <v>7</v>
      </c>
      <c r="C4014" t="s">
        <v>3462</v>
      </c>
    </row>
    <row r="4015" spans="1:3" x14ac:dyDescent="0.45">
      <c r="A4015" t="str">
        <f t="shared" si="62"/>
        <v>8</v>
      </c>
      <c r="B4015">
        <v>8</v>
      </c>
    </row>
    <row r="4016" spans="1:3" x14ac:dyDescent="0.45">
      <c r="A4016" t="str">
        <f t="shared" si="62"/>
        <v>9ABSTRACT: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v>
      </c>
      <c r="B4016">
        <v>9</v>
      </c>
      <c r="C4016" t="s">
        <v>3463</v>
      </c>
    </row>
    <row r="4017" spans="1:3" x14ac:dyDescent="0.45">
      <c r="A4017" t="str">
        <f t="shared" si="62"/>
        <v>10LANGUAGE OF ORIGINAL DOCUMENT: English</v>
      </c>
      <c r="B4017">
        <v>10</v>
      </c>
      <c r="C4017" t="s">
        <v>10</v>
      </c>
    </row>
    <row r="4018" spans="1:3" x14ac:dyDescent="0.45">
      <c r="A4018" t="str">
        <f t="shared" si="62"/>
        <v>11DOCUMENT TYPE: Article</v>
      </c>
      <c r="B4018">
        <v>11</v>
      </c>
      <c r="C4018" t="s">
        <v>11</v>
      </c>
    </row>
    <row r="4019" spans="1:3" x14ac:dyDescent="0.45">
      <c r="A4019" t="str">
        <f t="shared" si="62"/>
        <v>12SOURCE: Scopus</v>
      </c>
      <c r="B4019">
        <v>12</v>
      </c>
      <c r="C4019" t="s">
        <v>12</v>
      </c>
    </row>
    <row r="4020" spans="1:3" x14ac:dyDescent="0.45">
      <c r="A4020" t="str">
        <f t="shared" si="62"/>
        <v>13</v>
      </c>
      <c r="B4020">
        <v>13</v>
      </c>
    </row>
    <row r="4021" spans="1:3" x14ac:dyDescent="0.45">
      <c r="A4021" t="str">
        <f t="shared" si="62"/>
        <v>1Rayner G., Papakonstantinou T.</v>
      </c>
      <c r="B4021">
        <v>1</v>
      </c>
      <c r="C4021" t="s">
        <v>3464</v>
      </c>
    </row>
    <row r="4022" spans="1:3" x14ac:dyDescent="0.45">
      <c r="A4022" t="str">
        <f t="shared" si="62"/>
        <v>2AUTHOR FULL NAMES: Rayner, Gerry (55657570100); Papakonstantinou, Theo (6507351797)</v>
      </c>
      <c r="B4022">
        <v>2</v>
      </c>
      <c r="C4022" t="s">
        <v>3465</v>
      </c>
    </row>
    <row r="4023" spans="1:3" x14ac:dyDescent="0.45">
      <c r="A4023" t="str">
        <f t="shared" si="62"/>
        <v>355657570100; 6507351797</v>
      </c>
      <c r="B4023">
        <v>3</v>
      </c>
      <c r="C4023" t="s">
        <v>3466</v>
      </c>
    </row>
    <row r="4024" spans="1:3" x14ac:dyDescent="0.45">
      <c r="A4024" t="str">
        <f t="shared" si="62"/>
        <v>4The Variables that Predict Science Undergraduates’ Timely Degree Completion: a Conceptual Model</v>
      </c>
      <c r="B4024">
        <v>4</v>
      </c>
      <c r="C4024" t="s">
        <v>3467</v>
      </c>
    </row>
    <row r="4025" spans="1:3" x14ac:dyDescent="0.45">
      <c r="A4025" t="str">
        <f t="shared" si="62"/>
        <v>5(2023) Research in Science Education, 53 (3), pp. 463 - 476, Cited 1 times.</v>
      </c>
      <c r="B4025">
        <v>5</v>
      </c>
      <c r="C4025" t="s">
        <v>3468</v>
      </c>
    </row>
    <row r="4026" spans="1:3" x14ac:dyDescent="0.45">
      <c r="A4026" t="str">
        <f t="shared" si="62"/>
        <v>6DOI: 10.1007/s11165-022-10064-8</v>
      </c>
      <c r="B4026">
        <v>6</v>
      </c>
      <c r="C4026" t="s">
        <v>3469</v>
      </c>
    </row>
    <row r="4027" spans="1:3" x14ac:dyDescent="0.45">
      <c r="A4027" t="str">
        <f t="shared" si="62"/>
        <v>7https://www.scopus.com/inward/record.uri?eid=2-s2.0-85134653008&amp;doi=10.1007%2fs11165-022-10064-8&amp;partnerID=40&amp;md5=998c72740fd449ffb9aec907fd70fff4</v>
      </c>
      <c r="B4027">
        <v>7</v>
      </c>
      <c r="C4027" t="s">
        <v>3470</v>
      </c>
    </row>
    <row r="4028" spans="1:3" x14ac:dyDescent="0.45">
      <c r="A4028" t="str">
        <f t="shared" si="62"/>
        <v>8</v>
      </c>
      <c r="B4028">
        <v>8</v>
      </c>
    </row>
    <row r="4029" spans="1:3" x14ac:dyDescent="0.45">
      <c r="A4029" t="str">
        <f t="shared" si="62"/>
        <v>9ABSTRACT: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B4029">
        <v>9</v>
      </c>
      <c r="C4029" t="s">
        <v>3471</v>
      </c>
    </row>
    <row r="4030" spans="1:3" x14ac:dyDescent="0.45">
      <c r="A4030" t="str">
        <f t="shared" si="62"/>
        <v>10LANGUAGE OF ORIGINAL DOCUMENT: English</v>
      </c>
      <c r="B4030">
        <v>10</v>
      </c>
      <c r="C4030" t="s">
        <v>10</v>
      </c>
    </row>
    <row r="4031" spans="1:3" x14ac:dyDescent="0.45">
      <c r="A4031" t="str">
        <f t="shared" si="62"/>
        <v>11DOCUMENT TYPE: Article</v>
      </c>
      <c r="B4031">
        <v>11</v>
      </c>
      <c r="C4031" t="s">
        <v>11</v>
      </c>
    </row>
    <row r="4032" spans="1:3" x14ac:dyDescent="0.45">
      <c r="A4032" t="str">
        <f t="shared" si="62"/>
        <v>12SOURCE: Scopus</v>
      </c>
      <c r="B4032">
        <v>12</v>
      </c>
      <c r="C4032" t="s">
        <v>12</v>
      </c>
    </row>
    <row r="4033" spans="1:3" x14ac:dyDescent="0.45">
      <c r="A4033" t="str">
        <f t="shared" si="62"/>
        <v>13</v>
      </c>
      <c r="B4033">
        <v>13</v>
      </c>
    </row>
    <row r="4034" spans="1:3" x14ac:dyDescent="0.45">
      <c r="A4034" t="str">
        <f t="shared" si="62"/>
        <v>1Remnant J., Sang K., Myhill K., Calvard T., Chowdhry S., Richards J.</v>
      </c>
      <c r="B4034">
        <v>1</v>
      </c>
      <c r="C4034" t="s">
        <v>859</v>
      </c>
    </row>
    <row r="4035" spans="1:3" x14ac:dyDescent="0.45">
      <c r="A4035" t="str">
        <f t="shared" si="62"/>
        <v>2AUTHOR FULL NAMES: Remnant, Jennifer (57210209997); Sang, Katherine (23101077900); Myhill, Katriona (57222036015); Calvard, Thomas (55556200200); Chowdhry, Sushila (57226195537); Richards, James (57193517015)</v>
      </c>
      <c r="B4035">
        <v>2</v>
      </c>
      <c r="C4035" t="s">
        <v>860</v>
      </c>
    </row>
    <row r="4036" spans="1:3" x14ac:dyDescent="0.45">
      <c r="A4036" t="str">
        <f t="shared" si="62"/>
        <v>357210209997; 23101077900; 57222036015; 55556200200; 57226195537; 57193517015</v>
      </c>
      <c r="B4036">
        <v>3</v>
      </c>
      <c r="C4036" t="s">
        <v>861</v>
      </c>
    </row>
    <row r="4037" spans="1:3" x14ac:dyDescent="0.45">
      <c r="A4037" t="str">
        <f t="shared" ref="A4037:A4100" si="63">B4037&amp;C4037</f>
        <v>4Working it out: Will the improved management of leaky bodies in the workplace create a dialogue between medical sociology and disability studies?</v>
      </c>
      <c r="B4037">
        <v>4</v>
      </c>
      <c r="C4037" t="s">
        <v>862</v>
      </c>
    </row>
    <row r="4038" spans="1:3" x14ac:dyDescent="0.45">
      <c r="A4038" t="str">
        <f t="shared" si="63"/>
        <v>5(2023) Sociology of Health and Illness, 45 (6), pp. 1276 - 1299, Cited 1 times.</v>
      </c>
      <c r="B4038">
        <v>5</v>
      </c>
      <c r="C4038" t="s">
        <v>863</v>
      </c>
    </row>
    <row r="4039" spans="1:3" x14ac:dyDescent="0.45">
      <c r="A4039" t="str">
        <f t="shared" si="63"/>
        <v>6DOI: 10.1111/1467-9566.13519</v>
      </c>
      <c r="B4039">
        <v>6</v>
      </c>
      <c r="C4039" t="s">
        <v>864</v>
      </c>
    </row>
    <row r="4040" spans="1:3" x14ac:dyDescent="0.45">
      <c r="A4040" t="str">
        <f t="shared" si="63"/>
        <v>7https://www.scopus.com/inward/record.uri?eid=2-s2.0-85137385450&amp;doi=10.1111%2f1467-9566.13519&amp;partnerID=40&amp;md5=bac61dfc6d7bbea99634368483bf7a55</v>
      </c>
      <c r="B4040">
        <v>7</v>
      </c>
      <c r="C4040" t="s">
        <v>865</v>
      </c>
    </row>
    <row r="4041" spans="1:3" x14ac:dyDescent="0.45">
      <c r="A4041" t="str">
        <f t="shared" si="63"/>
        <v>8</v>
      </c>
      <c r="B4041">
        <v>8</v>
      </c>
    </row>
    <row r="4042" spans="1:3" x14ac:dyDescent="0.45">
      <c r="A4042" t="str">
        <f t="shared" si="63"/>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4042">
        <v>9</v>
      </c>
      <c r="C4042" t="s">
        <v>866</v>
      </c>
    </row>
    <row r="4043" spans="1:3" x14ac:dyDescent="0.45">
      <c r="A4043" t="str">
        <f t="shared" si="63"/>
        <v>10LANGUAGE OF ORIGINAL DOCUMENT: English</v>
      </c>
      <c r="B4043">
        <v>10</v>
      </c>
      <c r="C4043" t="s">
        <v>10</v>
      </c>
    </row>
    <row r="4044" spans="1:3" x14ac:dyDescent="0.45">
      <c r="A4044" t="str">
        <f t="shared" si="63"/>
        <v>11DOCUMENT TYPE: Article</v>
      </c>
      <c r="B4044">
        <v>11</v>
      </c>
      <c r="C4044" t="s">
        <v>11</v>
      </c>
    </row>
    <row r="4045" spans="1:3" x14ac:dyDescent="0.45">
      <c r="A4045" t="str">
        <f t="shared" si="63"/>
        <v>12SOURCE: Scopus</v>
      </c>
      <c r="B4045">
        <v>12</v>
      </c>
      <c r="C4045" t="s">
        <v>12</v>
      </c>
    </row>
    <row r="4046" spans="1:3" x14ac:dyDescent="0.45">
      <c r="A4046" t="str">
        <f t="shared" si="63"/>
        <v>13</v>
      </c>
      <c r="B4046">
        <v>13</v>
      </c>
    </row>
    <row r="4047" spans="1:3" x14ac:dyDescent="0.45">
      <c r="A4047" t="str">
        <f t="shared" si="63"/>
        <v>1Mampaey J., Brankovic J., Huisman J.</v>
      </c>
      <c r="B4047">
        <v>1</v>
      </c>
      <c r="C4047" t="s">
        <v>883</v>
      </c>
    </row>
    <row r="4048" spans="1:3" x14ac:dyDescent="0.45">
      <c r="A4048" t="str">
        <f t="shared" si="63"/>
        <v>2AUTHOR FULL NAMES: Mampaey, Jelle (55631853900); Brankovic, Jelena (57194733351); Huisman, Jeroen (24176837100)</v>
      </c>
      <c r="B4048">
        <v>2</v>
      </c>
      <c r="C4048" t="s">
        <v>884</v>
      </c>
    </row>
    <row r="4049" spans="1:3" x14ac:dyDescent="0.45">
      <c r="A4049" t="str">
        <f t="shared" si="63"/>
        <v>355631853900; 57194733351; 24176837100</v>
      </c>
      <c r="B4049">
        <v>3</v>
      </c>
      <c r="C4049" t="s">
        <v>885</v>
      </c>
    </row>
    <row r="4050" spans="1:3" x14ac:dyDescent="0.45">
      <c r="A4050" t="str">
        <f t="shared" si="63"/>
        <v>4Inter-institutional differences in defensive stakeholder management in higher education: the case of Serbia</v>
      </c>
      <c r="B4050">
        <v>4</v>
      </c>
      <c r="C4050" t="s">
        <v>886</v>
      </c>
    </row>
    <row r="4051" spans="1:3" x14ac:dyDescent="0.45">
      <c r="A4051" t="str">
        <f t="shared" si="63"/>
        <v>5(2019) Studies in Higher Education, 44 (6), pp. 978 - 989, Cited 2 times.</v>
      </c>
      <c r="B4051">
        <v>5</v>
      </c>
      <c r="C4051" t="s">
        <v>887</v>
      </c>
    </row>
    <row r="4052" spans="1:3" x14ac:dyDescent="0.45">
      <c r="A4052" t="str">
        <f t="shared" si="63"/>
        <v>6DOI: 10.1080/03075079.2017.1405253</v>
      </c>
      <c r="B4052">
        <v>6</v>
      </c>
      <c r="C4052" t="s">
        <v>888</v>
      </c>
    </row>
    <row r="4053" spans="1:3" x14ac:dyDescent="0.45">
      <c r="A4053" t="str">
        <f t="shared" si="63"/>
        <v>7https://www.scopus.com/inward/record.uri?eid=2-s2.0-85035085912&amp;doi=10.1080%2f03075079.2017.1405253&amp;partnerID=40&amp;md5=6d0cbe03ec9efce491838636f50f7c6e</v>
      </c>
      <c r="B4053">
        <v>7</v>
      </c>
      <c r="C4053" t="s">
        <v>889</v>
      </c>
    </row>
    <row r="4054" spans="1:3" x14ac:dyDescent="0.45">
      <c r="A4054" t="str">
        <f t="shared" si="63"/>
        <v>8</v>
      </c>
      <c r="B4054">
        <v>8</v>
      </c>
    </row>
    <row r="4055" spans="1:3" x14ac:dyDescent="0.45">
      <c r="A4055" t="str">
        <f t="shared" si="6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4055">
        <v>9</v>
      </c>
      <c r="C4055" t="s">
        <v>890</v>
      </c>
    </row>
    <row r="4056" spans="1:3" x14ac:dyDescent="0.45">
      <c r="A4056" t="str">
        <f t="shared" si="63"/>
        <v>10LANGUAGE OF ORIGINAL DOCUMENT: English</v>
      </c>
      <c r="B4056">
        <v>10</v>
      </c>
      <c r="C4056" t="s">
        <v>10</v>
      </c>
    </row>
    <row r="4057" spans="1:3" x14ac:dyDescent="0.45">
      <c r="A4057" t="str">
        <f t="shared" si="63"/>
        <v>11DOCUMENT TYPE: Article</v>
      </c>
      <c r="B4057">
        <v>11</v>
      </c>
      <c r="C4057" t="s">
        <v>11</v>
      </c>
    </row>
    <row r="4058" spans="1:3" x14ac:dyDescent="0.45">
      <c r="A4058" t="str">
        <f t="shared" si="63"/>
        <v>12SOURCE: Scopus</v>
      </c>
      <c r="B4058">
        <v>12</v>
      </c>
      <c r="C4058" t="s">
        <v>12</v>
      </c>
    </row>
    <row r="4059" spans="1:3" x14ac:dyDescent="0.45">
      <c r="A4059" t="str">
        <f t="shared" si="63"/>
        <v>13</v>
      </c>
      <c r="B4059">
        <v>13</v>
      </c>
    </row>
    <row r="4060" spans="1:3" x14ac:dyDescent="0.45">
      <c r="A4060" t="str">
        <f t="shared" si="63"/>
        <v>1Pan F., Liu L., Wang Z.</v>
      </c>
      <c r="B4060">
        <v>1</v>
      </c>
      <c r="C4060" t="s">
        <v>3472</v>
      </c>
    </row>
    <row r="4061" spans="1:3" x14ac:dyDescent="0.45">
      <c r="A4061" t="str">
        <f t="shared" si="63"/>
        <v>2AUTHOR FULL NAMES: Pan, Feng (58017769700); Liu, Liu (57219806039); Wang, Zhen (58017550200)</v>
      </c>
      <c r="B4061">
        <v>2</v>
      </c>
      <c r="C4061" t="s">
        <v>3473</v>
      </c>
    </row>
    <row r="4062" spans="1:3" x14ac:dyDescent="0.45">
      <c r="A4062" t="str">
        <f t="shared" si="63"/>
        <v>358017769700; 57219806039; 58017550200</v>
      </c>
      <c r="B4062">
        <v>3</v>
      </c>
      <c r="C4062" t="s">
        <v>3474</v>
      </c>
    </row>
    <row r="4063" spans="1:3" x14ac:dyDescent="0.45">
      <c r="A4063" t="str">
        <f t="shared" si="63"/>
        <v>4The Chinese University stakeholder satisfaction survey: Developing a customer-centered self-assessment tool for higher education quality management</v>
      </c>
      <c r="B4063">
        <v>4</v>
      </c>
      <c r="C4063" t="s">
        <v>3475</v>
      </c>
    </row>
    <row r="4064" spans="1:3" x14ac:dyDescent="0.45">
      <c r="A4064" t="str">
        <f t="shared" si="63"/>
        <v>5(2022) Frontiers in Psychology, 13, art. no. 1043417, Cited 1 times.</v>
      </c>
      <c r="B4064">
        <v>5</v>
      </c>
      <c r="C4064" t="s">
        <v>3476</v>
      </c>
    </row>
    <row r="4065" spans="1:3" x14ac:dyDescent="0.45">
      <c r="A4065" t="str">
        <f t="shared" si="63"/>
        <v>6DOI: 10.3389/fpsyg.2022.1043417</v>
      </c>
      <c r="B4065">
        <v>6</v>
      </c>
      <c r="C4065" t="s">
        <v>3477</v>
      </c>
    </row>
    <row r="4066" spans="1:3" x14ac:dyDescent="0.45">
      <c r="A4066" t="str">
        <f t="shared" si="63"/>
        <v>7https://www.scopus.com/inward/record.uri?eid=2-s2.0-85144039717&amp;doi=10.3389%2ffpsyg.2022.1043417&amp;partnerID=40&amp;md5=e62f0aae6aa38beabd23ecdf5f8ee349</v>
      </c>
      <c r="B4066">
        <v>7</v>
      </c>
      <c r="C4066" t="s">
        <v>3478</v>
      </c>
    </row>
    <row r="4067" spans="1:3" x14ac:dyDescent="0.45">
      <c r="A4067" t="str">
        <f t="shared" si="63"/>
        <v>8</v>
      </c>
      <c r="B4067">
        <v>8</v>
      </c>
    </row>
    <row r="4068" spans="1:3" x14ac:dyDescent="0.45">
      <c r="A4068" t="str">
        <f t="shared" si="63"/>
        <v>9ABSTRACT: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B4068">
        <v>9</v>
      </c>
      <c r="C4068" t="s">
        <v>3479</v>
      </c>
    </row>
    <row r="4069" spans="1:3" x14ac:dyDescent="0.45">
      <c r="A4069" t="str">
        <f t="shared" si="63"/>
        <v>10LANGUAGE OF ORIGINAL DOCUMENT: English</v>
      </c>
      <c r="B4069">
        <v>10</v>
      </c>
      <c r="C4069" t="s">
        <v>10</v>
      </c>
    </row>
    <row r="4070" spans="1:3" x14ac:dyDescent="0.45">
      <c r="A4070" t="str">
        <f t="shared" si="63"/>
        <v>11DOCUMENT TYPE: Article</v>
      </c>
      <c r="B4070">
        <v>11</v>
      </c>
      <c r="C4070" t="s">
        <v>11</v>
      </c>
    </row>
    <row r="4071" spans="1:3" x14ac:dyDescent="0.45">
      <c r="A4071" t="str">
        <f t="shared" si="63"/>
        <v>12SOURCE: Scopus</v>
      </c>
      <c r="B4071">
        <v>12</v>
      </c>
      <c r="C4071" t="s">
        <v>12</v>
      </c>
    </row>
    <row r="4072" spans="1:3" x14ac:dyDescent="0.45">
      <c r="A4072" t="str">
        <f t="shared" si="63"/>
        <v>13</v>
      </c>
      <c r="B4072">
        <v>13</v>
      </c>
    </row>
    <row r="4073" spans="1:3" x14ac:dyDescent="0.45">
      <c r="A4073" t="str">
        <f t="shared" si="63"/>
        <v>1Varshavskaya E., Podverbnykh U.</v>
      </c>
      <c r="B4073">
        <v>1</v>
      </c>
      <c r="C4073" t="s">
        <v>907</v>
      </c>
    </row>
    <row r="4074" spans="1:3" x14ac:dyDescent="0.45">
      <c r="A4074" t="str">
        <f t="shared" si="63"/>
        <v>2AUTHOR FULL NAMES: Varshavskaya, Elena (56766126200); Podverbnykh, Ulyana (57214320016)</v>
      </c>
      <c r="B4074">
        <v>2</v>
      </c>
      <c r="C4074" t="s">
        <v>908</v>
      </c>
    </row>
    <row r="4075" spans="1:3" x14ac:dyDescent="0.45">
      <c r="A4075" t="str">
        <f t="shared" si="63"/>
        <v>356766126200; 57214320016</v>
      </c>
      <c r="B4075">
        <v>3</v>
      </c>
      <c r="C4075" t="s">
        <v>909</v>
      </c>
    </row>
    <row r="4076" spans="1:3" x14ac:dyDescent="0.45">
      <c r="A4076" t="str">
        <f t="shared" si="63"/>
        <v>4Job search strategies of recent university graduates: prevalence and effectiveness</v>
      </c>
      <c r="B4076">
        <v>4</v>
      </c>
      <c r="C4076" t="s">
        <v>910</v>
      </c>
    </row>
    <row r="4077" spans="1:3" x14ac:dyDescent="0.45">
      <c r="A4077" t="str">
        <f t="shared" si="63"/>
        <v>5(2021) Education and Training, 63 (1), pp. 135 - 149, Cited 2 times.</v>
      </c>
      <c r="B4077">
        <v>5</v>
      </c>
      <c r="C4077" t="s">
        <v>911</v>
      </c>
    </row>
    <row r="4078" spans="1:3" x14ac:dyDescent="0.45">
      <c r="A4078" t="str">
        <f t="shared" si="63"/>
        <v>6DOI: 10.1108/ET-02-2020-0029</v>
      </c>
      <c r="B4078">
        <v>6</v>
      </c>
      <c r="C4078" t="s">
        <v>912</v>
      </c>
    </row>
    <row r="4079" spans="1:3" x14ac:dyDescent="0.45">
      <c r="A4079" t="str">
        <f t="shared" si="63"/>
        <v>7https://www.scopus.com/inward/record.uri?eid=2-s2.0-85094952179&amp;doi=10.1108%2fET-02-2020-0029&amp;partnerID=40&amp;md5=3e13554e61a9c1d028b58e012aa1bc62</v>
      </c>
      <c r="B4079">
        <v>7</v>
      </c>
      <c r="C4079" t="s">
        <v>913</v>
      </c>
    </row>
    <row r="4080" spans="1:3" x14ac:dyDescent="0.45">
      <c r="A4080" t="str">
        <f t="shared" si="63"/>
        <v>8</v>
      </c>
      <c r="B4080">
        <v>8</v>
      </c>
    </row>
    <row r="4081" spans="1:3" x14ac:dyDescent="0.45">
      <c r="A4081" t="str">
        <f t="shared" si="63"/>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4081">
        <v>9</v>
      </c>
      <c r="C4081" t="s">
        <v>914</v>
      </c>
    </row>
    <row r="4082" spans="1:3" x14ac:dyDescent="0.45">
      <c r="A4082" t="str">
        <f t="shared" si="63"/>
        <v>10LANGUAGE OF ORIGINAL DOCUMENT: English</v>
      </c>
      <c r="B4082">
        <v>10</v>
      </c>
      <c r="C4082" t="s">
        <v>10</v>
      </c>
    </row>
    <row r="4083" spans="1:3" x14ac:dyDescent="0.45">
      <c r="A4083" t="str">
        <f t="shared" si="63"/>
        <v>11DOCUMENT TYPE: Article</v>
      </c>
      <c r="B4083">
        <v>11</v>
      </c>
      <c r="C4083" t="s">
        <v>11</v>
      </c>
    </row>
    <row r="4084" spans="1:3" x14ac:dyDescent="0.45">
      <c r="A4084" t="str">
        <f t="shared" si="63"/>
        <v>12SOURCE: Scopus</v>
      </c>
      <c r="B4084">
        <v>12</v>
      </c>
      <c r="C4084" t="s">
        <v>12</v>
      </c>
    </row>
    <row r="4085" spans="1:3" x14ac:dyDescent="0.45">
      <c r="A4085" t="str">
        <f t="shared" si="63"/>
        <v>13</v>
      </c>
      <c r="B4085">
        <v>13</v>
      </c>
    </row>
    <row r="4086" spans="1:3" x14ac:dyDescent="0.45">
      <c r="A4086" t="str">
        <f t="shared" si="63"/>
        <v>1Perez-Encinas A., Rodriguez-Pomeda J.</v>
      </c>
      <c r="B4086">
        <v>1</v>
      </c>
      <c r="C4086" t="s">
        <v>915</v>
      </c>
    </row>
    <row r="4087" spans="1:3" x14ac:dyDescent="0.45">
      <c r="A4087" t="str">
        <f t="shared" si="63"/>
        <v>2AUTHOR FULL NAMES: Perez-Encinas, Adriana (57193200370); Rodriguez-Pomeda, Jesus (56442697500)</v>
      </c>
      <c r="B4087">
        <v>2</v>
      </c>
      <c r="C4087" t="s">
        <v>916</v>
      </c>
    </row>
    <row r="4088" spans="1:3" x14ac:dyDescent="0.45">
      <c r="A4088" t="str">
        <f t="shared" si="63"/>
        <v>357193200370; 56442697500</v>
      </c>
      <c r="B4088">
        <v>3</v>
      </c>
      <c r="C4088" t="s">
        <v>917</v>
      </c>
    </row>
    <row r="4089" spans="1:3" x14ac:dyDescent="0.45">
      <c r="A4089" t="str">
        <f t="shared" si="63"/>
        <v>4Chinese and Indian higher education students go abroad: listening to them to determine what their needs are</v>
      </c>
      <c r="B4089">
        <v>4</v>
      </c>
      <c r="C4089" t="s">
        <v>918</v>
      </c>
    </row>
    <row r="4090" spans="1:3" x14ac:dyDescent="0.45">
      <c r="A4090" t="str">
        <f t="shared" si="63"/>
        <v>5(2021) Tertiary Education and Management, 27 (4), pp. 313 - 330, Cited 1 times.</v>
      </c>
      <c r="B4090">
        <v>5</v>
      </c>
      <c r="C4090" t="s">
        <v>919</v>
      </c>
    </row>
    <row r="4091" spans="1:3" x14ac:dyDescent="0.45">
      <c r="A4091" t="str">
        <f t="shared" si="63"/>
        <v>6DOI: 10.1007/s11233-021-09078-0</v>
      </c>
      <c r="B4091">
        <v>6</v>
      </c>
      <c r="C4091" t="s">
        <v>920</v>
      </c>
    </row>
    <row r="4092" spans="1:3" x14ac:dyDescent="0.45">
      <c r="A4092" t="str">
        <f t="shared" si="63"/>
        <v>7https://www.scopus.com/inward/record.uri?eid=2-s2.0-85117372090&amp;doi=10.1007%2fs11233-021-09078-0&amp;partnerID=40&amp;md5=a61870b86a812a756f0c9ed528636033</v>
      </c>
      <c r="B4092">
        <v>7</v>
      </c>
      <c r="C4092" t="s">
        <v>921</v>
      </c>
    </row>
    <row r="4093" spans="1:3" x14ac:dyDescent="0.45">
      <c r="A4093" t="str">
        <f t="shared" si="63"/>
        <v>8</v>
      </c>
      <c r="B4093">
        <v>8</v>
      </c>
    </row>
    <row r="4094" spans="1:3" x14ac:dyDescent="0.45">
      <c r="A4094" t="str">
        <f t="shared" si="63"/>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4094">
        <v>9</v>
      </c>
      <c r="C4094" t="s">
        <v>922</v>
      </c>
    </row>
    <row r="4095" spans="1:3" x14ac:dyDescent="0.45">
      <c r="A4095" t="str">
        <f t="shared" si="63"/>
        <v>10LANGUAGE OF ORIGINAL DOCUMENT: English</v>
      </c>
      <c r="B4095">
        <v>10</v>
      </c>
      <c r="C4095" t="s">
        <v>10</v>
      </c>
    </row>
    <row r="4096" spans="1:3" x14ac:dyDescent="0.45">
      <c r="A4096" t="str">
        <f t="shared" si="63"/>
        <v>11DOCUMENT TYPE: Article</v>
      </c>
      <c r="B4096">
        <v>11</v>
      </c>
      <c r="C4096" t="s">
        <v>11</v>
      </c>
    </row>
    <row r="4097" spans="1:3" x14ac:dyDescent="0.45">
      <c r="A4097" t="str">
        <f t="shared" si="63"/>
        <v>12SOURCE: Scopus</v>
      </c>
      <c r="B4097">
        <v>12</v>
      </c>
      <c r="C4097" t="s">
        <v>12</v>
      </c>
    </row>
    <row r="4098" spans="1:3" x14ac:dyDescent="0.45">
      <c r="A4098" t="str">
        <f t="shared" si="63"/>
        <v>13</v>
      </c>
      <c r="B4098">
        <v>13</v>
      </c>
    </row>
    <row r="4099" spans="1:3" x14ac:dyDescent="0.45">
      <c r="A4099" t="str">
        <f t="shared" si="63"/>
        <v>1Charter V.</v>
      </c>
      <c r="B4099">
        <v>1</v>
      </c>
      <c r="C4099" t="s">
        <v>930</v>
      </c>
    </row>
    <row r="4100" spans="1:3" x14ac:dyDescent="0.45">
      <c r="A4100" t="str">
        <f t="shared" si="63"/>
        <v>2AUTHOR FULL NAMES: Charter, Virginia (57190816203)</v>
      </c>
      <c r="B4100">
        <v>2</v>
      </c>
      <c r="C4100" t="s">
        <v>931</v>
      </c>
    </row>
    <row r="4101" spans="1:3" x14ac:dyDescent="0.45">
      <c r="A4101" t="str">
        <f t="shared" ref="A4101:A4164" si="64">B4101&amp;C4101</f>
        <v>357190816203</v>
      </c>
      <c r="B4101">
        <v>3</v>
      </c>
      <c r="C4101">
        <v>57190816203</v>
      </c>
    </row>
    <row r="4102" spans="1:3" x14ac:dyDescent="0.45">
      <c r="A4102" t="str">
        <f t="shared" si="64"/>
        <v>4Engineering Student Perceptions of Their Generic Skills Competency: An Analysis of Differences Amongst Demographics</v>
      </c>
      <c r="B4102">
        <v>4</v>
      </c>
      <c r="C4102" t="s">
        <v>932</v>
      </c>
    </row>
    <row r="4103" spans="1:3" x14ac:dyDescent="0.45">
      <c r="A4103" t="str">
        <f t="shared" si="64"/>
        <v>5(2021) ASEE Annual Conference and Exposition, Conference Proceedings, Cited 1 times.</v>
      </c>
      <c r="B4103">
        <v>5</v>
      </c>
      <c r="C4103" t="s">
        <v>933</v>
      </c>
    </row>
    <row r="4104" spans="1:3" x14ac:dyDescent="0.45">
      <c r="A4104" t="str">
        <f t="shared" si="64"/>
        <v>6</v>
      </c>
      <c r="B4104">
        <v>6</v>
      </c>
    </row>
    <row r="4105" spans="1:3" x14ac:dyDescent="0.45">
      <c r="A4105" t="str">
        <f t="shared" si="64"/>
        <v>7https://www.scopus.com/inward/record.uri?eid=2-s2.0-85124511036&amp;partnerID=40&amp;md5=9734a4cf989639fcba034035e8431eae</v>
      </c>
      <c r="B4105">
        <v>7</v>
      </c>
      <c r="C4105" t="s">
        <v>934</v>
      </c>
    </row>
    <row r="4106" spans="1:3" x14ac:dyDescent="0.45">
      <c r="A4106" t="str">
        <f t="shared" si="64"/>
        <v>8</v>
      </c>
      <c r="B4106">
        <v>8</v>
      </c>
    </row>
    <row r="4107" spans="1:3" x14ac:dyDescent="0.45">
      <c r="A4107" t="str">
        <f t="shared" si="64"/>
        <v>9ABSTRACT: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B4107">
        <v>9</v>
      </c>
      <c r="C4107" t="s">
        <v>935</v>
      </c>
    </row>
    <row r="4108" spans="1:3" x14ac:dyDescent="0.45">
      <c r="A4108" t="str">
        <f t="shared" si="64"/>
        <v>10LANGUAGE OF ORIGINAL DOCUMENT: English</v>
      </c>
      <c r="B4108">
        <v>10</v>
      </c>
      <c r="C4108" t="s">
        <v>10</v>
      </c>
    </row>
    <row r="4109" spans="1:3" x14ac:dyDescent="0.45">
      <c r="A4109" t="str">
        <f t="shared" si="64"/>
        <v>11DOCUMENT TYPE: Conference paper</v>
      </c>
      <c r="B4109">
        <v>11</v>
      </c>
      <c r="C4109" t="s">
        <v>207</v>
      </c>
    </row>
    <row r="4110" spans="1:3" x14ac:dyDescent="0.45">
      <c r="A4110" t="str">
        <f t="shared" si="64"/>
        <v>12SOURCE: Scopus</v>
      </c>
      <c r="B4110">
        <v>12</v>
      </c>
      <c r="C4110" t="s">
        <v>12</v>
      </c>
    </row>
    <row r="4111" spans="1:3" x14ac:dyDescent="0.45">
      <c r="A4111" t="str">
        <f t="shared" si="64"/>
        <v>13</v>
      </c>
      <c r="B4111">
        <v>13</v>
      </c>
    </row>
    <row r="4112" spans="1:3" x14ac:dyDescent="0.45">
      <c r="A4112" t="str">
        <f t="shared" si="64"/>
        <v>1Kezar A., Holcombe E., Maxey D.</v>
      </c>
      <c r="B4112">
        <v>1</v>
      </c>
      <c r="C4112" t="s">
        <v>936</v>
      </c>
    </row>
    <row r="4113" spans="1:3" x14ac:dyDescent="0.45">
      <c r="A4113" t="str">
        <f t="shared" si="64"/>
        <v>2AUTHOR FULL NAMES: Kezar, Adrianna (6603555003); Holcombe, Elizabeth (56982894200); Maxey, Daniel (55943083100)</v>
      </c>
      <c r="B4113">
        <v>2</v>
      </c>
      <c r="C4113" t="s">
        <v>937</v>
      </c>
    </row>
    <row r="4114" spans="1:3" x14ac:dyDescent="0.45">
      <c r="A4114" t="str">
        <f t="shared" si="64"/>
        <v>36603555003; 56982894200; 55943083100</v>
      </c>
      <c r="B4114">
        <v>3</v>
      </c>
      <c r="C4114" t="s">
        <v>938</v>
      </c>
    </row>
    <row r="4115" spans="1:3" x14ac:dyDescent="0.45">
      <c r="A4115" t="str">
        <f t="shared" si="64"/>
        <v>4An emerging consensus about new faculty roles: Results of a national study of higher education stakeholders</v>
      </c>
      <c r="B4115">
        <v>4</v>
      </c>
      <c r="C4115" t="s">
        <v>939</v>
      </c>
    </row>
    <row r="4116" spans="1:3" x14ac:dyDescent="0.45">
      <c r="A4116" t="str">
        <f t="shared" si="64"/>
        <v>5(2016) Envisioning the Faculty for the Twenty-First Century: Moving to a Mission-Oriented and Learner-Centered Model, pp. 45 - 57, Cited 2 times.</v>
      </c>
      <c r="B4116">
        <v>5</v>
      </c>
      <c r="C4116" t="s">
        <v>940</v>
      </c>
    </row>
    <row r="4117" spans="1:3" x14ac:dyDescent="0.45">
      <c r="A4117" t="str">
        <f t="shared" si="64"/>
        <v>6</v>
      </c>
      <c r="B4117">
        <v>6</v>
      </c>
    </row>
    <row r="4118" spans="1:3" x14ac:dyDescent="0.45">
      <c r="A4118" t="str">
        <f t="shared" si="64"/>
        <v>7https://www.scopus.com/inward/record.uri?eid=2-s2.0-85013073291&amp;partnerID=40&amp;md5=c263523eaa2250f1d3d9c1d702af310f</v>
      </c>
      <c r="B4118">
        <v>7</v>
      </c>
      <c r="C4118" t="s">
        <v>941</v>
      </c>
    </row>
    <row r="4119" spans="1:3" x14ac:dyDescent="0.45">
      <c r="A4119" t="str">
        <f t="shared" si="64"/>
        <v>8</v>
      </c>
      <c r="B4119">
        <v>8</v>
      </c>
    </row>
    <row r="4120" spans="1:3" x14ac:dyDescent="0.45">
      <c r="A4120" t="str">
        <f t="shared" si="64"/>
        <v>9</v>
      </c>
      <c r="B4120">
        <v>9</v>
      </c>
    </row>
    <row r="4121" spans="1:3" x14ac:dyDescent="0.45">
      <c r="A4121" t="str">
        <f t="shared" si="64"/>
        <v>10LANGUAGE OF ORIGINAL DOCUMENT: English</v>
      </c>
      <c r="B4121">
        <v>10</v>
      </c>
      <c r="C4121" t="s">
        <v>10</v>
      </c>
    </row>
    <row r="4122" spans="1:3" x14ac:dyDescent="0.45">
      <c r="A4122" t="str">
        <f t="shared" si="64"/>
        <v>11DOCUMENT TYPE: Book chapter</v>
      </c>
      <c r="B4122">
        <v>11</v>
      </c>
      <c r="C4122" t="s">
        <v>128</v>
      </c>
    </row>
    <row r="4123" spans="1:3" x14ac:dyDescent="0.45">
      <c r="A4123" t="str">
        <f t="shared" si="64"/>
        <v>12SOURCE: Scopus</v>
      </c>
      <c r="B4123">
        <v>12</v>
      </c>
      <c r="C4123" t="s">
        <v>12</v>
      </c>
    </row>
    <row r="4124" spans="1:3" x14ac:dyDescent="0.45">
      <c r="A4124" t="str">
        <f t="shared" si="64"/>
        <v>13</v>
      </c>
      <c r="B4124">
        <v>13</v>
      </c>
    </row>
    <row r="4125" spans="1:3" x14ac:dyDescent="0.45">
      <c r="A4125" t="str">
        <f t="shared" si="64"/>
        <v>1Kozar O., Lum J.F.</v>
      </c>
      <c r="B4125">
        <v>1</v>
      </c>
      <c r="C4125" t="s">
        <v>3480</v>
      </c>
    </row>
    <row r="4126" spans="1:3" x14ac:dyDescent="0.45">
      <c r="A4126" t="str">
        <f t="shared" si="64"/>
        <v>2AUTHOR FULL NAMES: Kozar, Olga (55488870600); Lum, Juliet F. (56432461000)</v>
      </c>
      <c r="B4126">
        <v>2</v>
      </c>
      <c r="C4126" t="s">
        <v>3481</v>
      </c>
    </row>
    <row r="4127" spans="1:3" x14ac:dyDescent="0.45">
      <c r="A4127" t="str">
        <f t="shared" si="64"/>
        <v>355488870600; 56432461000</v>
      </c>
      <c r="B4127">
        <v>3</v>
      </c>
      <c r="C4127" t="s">
        <v>3482</v>
      </c>
    </row>
    <row r="4128" spans="1:3" x14ac:dyDescent="0.45">
      <c r="A4128" t="str">
        <f t="shared" si="64"/>
        <v>4‘They want more of everything’: what university middle managers’ attitudes reveal about support for off-campus doctoral students</v>
      </c>
      <c r="B4128">
        <v>4</v>
      </c>
      <c r="C4128" t="s">
        <v>3483</v>
      </c>
    </row>
    <row r="4129" spans="1:3" x14ac:dyDescent="0.45">
      <c r="A4129" t="str">
        <f t="shared" si="64"/>
        <v>5(2017) Higher Education Research and Development, 36 (7), pp. 1448 - 1462, Cited 2 times.</v>
      </c>
      <c r="B4129">
        <v>5</v>
      </c>
      <c r="C4129" t="s">
        <v>3484</v>
      </c>
    </row>
    <row r="4130" spans="1:3" x14ac:dyDescent="0.45">
      <c r="A4130" t="str">
        <f t="shared" si="64"/>
        <v>6DOI: 10.1080/07294360.2017.1325846</v>
      </c>
      <c r="B4130">
        <v>6</v>
      </c>
      <c r="C4130" t="s">
        <v>3485</v>
      </c>
    </row>
    <row r="4131" spans="1:3" x14ac:dyDescent="0.45">
      <c r="A4131" t="str">
        <f t="shared" si="64"/>
        <v>7https://www.scopus.com/inward/record.uri?eid=2-s2.0-85019188962&amp;doi=10.1080%2f07294360.2017.1325846&amp;partnerID=40&amp;md5=8abccf2c4d51ad712de6fe41c49a5b84</v>
      </c>
      <c r="B4131">
        <v>7</v>
      </c>
      <c r="C4131" t="s">
        <v>3486</v>
      </c>
    </row>
    <row r="4132" spans="1:3" x14ac:dyDescent="0.45">
      <c r="A4132" t="str">
        <f t="shared" si="64"/>
        <v>8</v>
      </c>
      <c r="B4132">
        <v>8</v>
      </c>
    </row>
    <row r="4133" spans="1:3" x14ac:dyDescent="0.45">
      <c r="A4133" t="str">
        <f t="shared" si="64"/>
        <v>9ABSTRACT: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B4133">
        <v>9</v>
      </c>
      <c r="C4133" t="s">
        <v>3487</v>
      </c>
    </row>
    <row r="4134" spans="1:3" x14ac:dyDescent="0.45">
      <c r="A4134" t="str">
        <f t="shared" si="64"/>
        <v>10LANGUAGE OF ORIGINAL DOCUMENT: English</v>
      </c>
      <c r="B4134">
        <v>10</v>
      </c>
      <c r="C4134" t="s">
        <v>10</v>
      </c>
    </row>
    <row r="4135" spans="1:3" x14ac:dyDescent="0.45">
      <c r="A4135" t="str">
        <f t="shared" si="64"/>
        <v>11DOCUMENT TYPE: Article</v>
      </c>
      <c r="B4135">
        <v>11</v>
      </c>
      <c r="C4135" t="s">
        <v>11</v>
      </c>
    </row>
    <row r="4136" spans="1:3" x14ac:dyDescent="0.45">
      <c r="A4136" t="str">
        <f t="shared" si="64"/>
        <v>12SOURCE: Scopus</v>
      </c>
      <c r="B4136">
        <v>12</v>
      </c>
      <c r="C4136" t="s">
        <v>12</v>
      </c>
    </row>
    <row r="4137" spans="1:3" x14ac:dyDescent="0.45">
      <c r="A4137" t="str">
        <f t="shared" si="64"/>
        <v>13</v>
      </c>
      <c r="B4137">
        <v>13</v>
      </c>
    </row>
    <row r="4138" spans="1:3" x14ac:dyDescent="0.45">
      <c r="A4138" t="str">
        <f t="shared" si="64"/>
        <v>1Olaleye S., Ukpabi D., Mogaji E.</v>
      </c>
      <c r="B4138">
        <v>1</v>
      </c>
      <c r="C4138" t="s">
        <v>3488</v>
      </c>
    </row>
    <row r="4139" spans="1:3" x14ac:dyDescent="0.45">
      <c r="A4139" t="str">
        <f t="shared" si="64"/>
        <v>2AUTHOR FULL NAMES: Olaleye, Sunday (57200150314); Ukpabi, Dandison (57192807174); Mogaji, Emmanuel (56823605700)</v>
      </c>
      <c r="B4139">
        <v>2</v>
      </c>
      <c r="C4139" t="s">
        <v>3489</v>
      </c>
    </row>
    <row r="4140" spans="1:3" x14ac:dyDescent="0.45">
      <c r="A4140" t="str">
        <f t="shared" si="64"/>
        <v>357200150314; 57192807174; 56823605700</v>
      </c>
      <c r="B4140">
        <v>3</v>
      </c>
      <c r="C4140" t="s">
        <v>3490</v>
      </c>
    </row>
    <row r="4141" spans="1:3" x14ac:dyDescent="0.45">
      <c r="A4141" t="str">
        <f t="shared" si="64"/>
        <v>4Social media for universities’ strategic communication: How nigerian universities use facebook</v>
      </c>
      <c r="B4141">
        <v>4</v>
      </c>
      <c r="C4141" t="s">
        <v>3491</v>
      </c>
    </row>
    <row r="4142" spans="1:3" x14ac:dyDescent="0.45">
      <c r="A4142" t="str">
        <f t="shared" si="64"/>
        <v>5(2020) Strategic Marketing of Higher Education in Africa, pp. 116 - 135, Cited 2 times.</v>
      </c>
      <c r="B4142">
        <v>5</v>
      </c>
      <c r="C4142" t="s">
        <v>3492</v>
      </c>
    </row>
    <row r="4143" spans="1:3" x14ac:dyDescent="0.45">
      <c r="A4143" t="str">
        <f t="shared" si="64"/>
        <v>6DOI: 10.4324/9780429320934-9</v>
      </c>
      <c r="B4143">
        <v>6</v>
      </c>
      <c r="C4143" t="s">
        <v>3493</v>
      </c>
    </row>
    <row r="4144" spans="1:3" x14ac:dyDescent="0.45">
      <c r="A4144" t="str">
        <f t="shared" si="64"/>
        <v>7https://www.scopus.com/inward/record.uri?eid=2-s2.0-85089051097&amp;doi=10.4324%2f9780429320934-9&amp;partnerID=40&amp;md5=53be227f11319a9fdc30959c6f50c46d</v>
      </c>
      <c r="B4144">
        <v>7</v>
      </c>
      <c r="C4144" t="s">
        <v>3494</v>
      </c>
    </row>
    <row r="4145" spans="1:3" x14ac:dyDescent="0.45">
      <c r="A4145" t="str">
        <f t="shared" si="64"/>
        <v>8</v>
      </c>
      <c r="B4145">
        <v>8</v>
      </c>
    </row>
    <row r="4146" spans="1:3" x14ac:dyDescent="0.45">
      <c r="A4146" t="str">
        <f t="shared" si="64"/>
        <v>9ABSTRACT: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B4146">
        <v>9</v>
      </c>
      <c r="C4146" t="s">
        <v>3495</v>
      </c>
    </row>
    <row r="4147" spans="1:3" x14ac:dyDescent="0.45">
      <c r="A4147" t="str">
        <f t="shared" si="64"/>
        <v>10LANGUAGE OF ORIGINAL DOCUMENT: English</v>
      </c>
      <c r="B4147">
        <v>10</v>
      </c>
      <c r="C4147" t="s">
        <v>10</v>
      </c>
    </row>
    <row r="4148" spans="1:3" x14ac:dyDescent="0.45">
      <c r="A4148" t="str">
        <f t="shared" si="64"/>
        <v>11DOCUMENT TYPE: Book chapter</v>
      </c>
      <c r="B4148">
        <v>11</v>
      </c>
      <c r="C4148" t="s">
        <v>128</v>
      </c>
    </row>
    <row r="4149" spans="1:3" x14ac:dyDescent="0.45">
      <c r="A4149" t="str">
        <f t="shared" si="64"/>
        <v>12SOURCE: Scopus</v>
      </c>
      <c r="B4149">
        <v>12</v>
      </c>
      <c r="C4149" t="s">
        <v>12</v>
      </c>
    </row>
    <row r="4150" spans="1:3" x14ac:dyDescent="0.45">
      <c r="A4150" t="str">
        <f t="shared" si="64"/>
        <v>13</v>
      </c>
      <c r="B4150">
        <v>13</v>
      </c>
    </row>
    <row r="4151" spans="1:3" x14ac:dyDescent="0.45">
      <c r="A4151" t="str">
        <f t="shared" si="64"/>
        <v>1Jones D.R.</v>
      </c>
      <c r="B4151">
        <v>1</v>
      </c>
      <c r="C4151" t="s">
        <v>3496</v>
      </c>
    </row>
    <row r="4152" spans="1:3" x14ac:dyDescent="0.45">
      <c r="A4152" t="str">
        <f t="shared" si="64"/>
        <v>2AUTHOR FULL NAMES: Jones, David R. (55337847800)</v>
      </c>
      <c r="B4152">
        <v>2</v>
      </c>
      <c r="C4152" t="s">
        <v>3497</v>
      </c>
    </row>
    <row r="4153" spans="1:3" x14ac:dyDescent="0.45">
      <c r="A4153" t="str">
        <f t="shared" si="64"/>
        <v>355337847800</v>
      </c>
      <c r="B4153">
        <v>3</v>
      </c>
      <c r="C4153">
        <v>55337847800</v>
      </c>
    </row>
    <row r="4154" spans="1:3" x14ac:dyDescent="0.45">
      <c r="A4154" t="str">
        <f t="shared" si="64"/>
        <v>4University sustainability league tables: Institutionalising 'nature deficit disorder'?</v>
      </c>
      <c r="B4154">
        <v>4</v>
      </c>
      <c r="C4154" t="s">
        <v>3498</v>
      </c>
    </row>
    <row r="4155" spans="1:3" x14ac:dyDescent="0.45">
      <c r="A4155" t="str">
        <f t="shared" si="64"/>
        <v>5(2007) Greener Management International, (57), pp. 105 - 131, Cited 2 times.</v>
      </c>
      <c r="B4155">
        <v>5</v>
      </c>
      <c r="C4155" t="s">
        <v>3499</v>
      </c>
    </row>
    <row r="4156" spans="1:3" x14ac:dyDescent="0.45">
      <c r="A4156" t="str">
        <f t="shared" si="64"/>
        <v>6</v>
      </c>
      <c r="B4156">
        <v>6</v>
      </c>
    </row>
    <row r="4157" spans="1:3" x14ac:dyDescent="0.45">
      <c r="A4157" t="str">
        <f t="shared" si="64"/>
        <v>7https://www.scopus.com/inward/record.uri?eid=2-s2.0-84862574231&amp;partnerID=40&amp;md5=39f9b62beaacd8af148c8750482dd862</v>
      </c>
      <c r="B4157">
        <v>7</v>
      </c>
      <c r="C4157" t="s">
        <v>3500</v>
      </c>
    </row>
    <row r="4158" spans="1:3" x14ac:dyDescent="0.45">
      <c r="A4158" t="str">
        <f t="shared" si="64"/>
        <v>8</v>
      </c>
      <c r="B4158">
        <v>8</v>
      </c>
    </row>
    <row r="4159" spans="1:3" x14ac:dyDescent="0.45">
      <c r="A4159" t="str">
        <f t="shared" si="64"/>
        <v>9ABSTRACT: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B4159">
        <v>9</v>
      </c>
      <c r="C4159" t="s">
        <v>3501</v>
      </c>
    </row>
    <row r="4160" spans="1:3" x14ac:dyDescent="0.45">
      <c r="A4160" t="str">
        <f t="shared" si="64"/>
        <v>10LANGUAGE OF ORIGINAL DOCUMENT: English</v>
      </c>
      <c r="B4160">
        <v>10</v>
      </c>
      <c r="C4160" t="s">
        <v>10</v>
      </c>
    </row>
    <row r="4161" spans="1:3" x14ac:dyDescent="0.45">
      <c r="A4161" t="str">
        <f t="shared" si="64"/>
        <v>11DOCUMENT TYPE: Article</v>
      </c>
      <c r="B4161">
        <v>11</v>
      </c>
      <c r="C4161" t="s">
        <v>11</v>
      </c>
    </row>
    <row r="4162" spans="1:3" x14ac:dyDescent="0.45">
      <c r="A4162" t="str">
        <f t="shared" si="64"/>
        <v>12SOURCE: Scopus</v>
      </c>
      <c r="B4162">
        <v>12</v>
      </c>
      <c r="C4162" t="s">
        <v>12</v>
      </c>
    </row>
    <row r="4163" spans="1:3" x14ac:dyDescent="0.45">
      <c r="A4163" t="str">
        <f t="shared" si="64"/>
        <v>13</v>
      </c>
      <c r="B4163">
        <v>13</v>
      </c>
    </row>
    <row r="4164" spans="1:3" x14ac:dyDescent="0.45">
      <c r="A4164" t="str">
        <f t="shared" si="64"/>
        <v>1Latham B.</v>
      </c>
      <c r="B4164">
        <v>1</v>
      </c>
      <c r="C4164" t="s">
        <v>3502</v>
      </c>
    </row>
    <row r="4165" spans="1:3" x14ac:dyDescent="0.45">
      <c r="A4165" t="str">
        <f t="shared" ref="A4165:A4228" si="65">B4165&amp;C4165</f>
        <v>2AUTHOR FULL NAMES: Latham, Bethany (35077098600)</v>
      </c>
      <c r="B4165">
        <v>2</v>
      </c>
      <c r="C4165" t="s">
        <v>3503</v>
      </c>
    </row>
    <row r="4166" spans="1:3" x14ac:dyDescent="0.45">
      <c r="A4166" t="str">
        <f t="shared" si="65"/>
        <v>335077098600</v>
      </c>
      <c r="B4166">
        <v>3</v>
      </c>
      <c r="C4166">
        <v>35077098600</v>
      </c>
    </row>
    <row r="4167" spans="1:3" x14ac:dyDescent="0.45">
      <c r="A4167" t="str">
        <f t="shared" si="65"/>
        <v>4A perspective on collaborative partnerships to expand campus buy-in for digital collections</v>
      </c>
      <c r="B4167">
        <v>4</v>
      </c>
      <c r="C4167" t="s">
        <v>3504</v>
      </c>
    </row>
    <row r="4168" spans="1:3" x14ac:dyDescent="0.45">
      <c r="A4168" t="str">
        <f t="shared" si="65"/>
        <v>5(2022) Digital Library Perspectives, 38 (4), pp. 521 - 531, Cited 2 times.</v>
      </c>
      <c r="B4168">
        <v>5</v>
      </c>
      <c r="C4168" t="s">
        <v>3505</v>
      </c>
    </row>
    <row r="4169" spans="1:3" x14ac:dyDescent="0.45">
      <c r="A4169" t="str">
        <f t="shared" si="65"/>
        <v>6DOI: 10.1108/DLP-05-2021-0038</v>
      </c>
      <c r="B4169">
        <v>6</v>
      </c>
      <c r="C4169" t="s">
        <v>3506</v>
      </c>
    </row>
    <row r="4170" spans="1:3" x14ac:dyDescent="0.45">
      <c r="A4170" t="str">
        <f t="shared" si="65"/>
        <v>7https://www.scopus.com/inward/record.uri?eid=2-s2.0-85127456290&amp;doi=10.1108%2fDLP-05-2021-0038&amp;partnerID=40&amp;md5=015ebf0b2c4fdcb5b5f102323ecc0709</v>
      </c>
      <c r="B4170">
        <v>7</v>
      </c>
      <c r="C4170" t="s">
        <v>3507</v>
      </c>
    </row>
    <row r="4171" spans="1:3" x14ac:dyDescent="0.45">
      <c r="A4171" t="str">
        <f t="shared" si="65"/>
        <v>8</v>
      </c>
      <c r="B4171">
        <v>8</v>
      </c>
    </row>
    <row r="4172" spans="1:3" x14ac:dyDescent="0.45">
      <c r="A4172" t="str">
        <f t="shared" si="65"/>
        <v>9ABSTRACT: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B4172">
        <v>9</v>
      </c>
      <c r="C4172" t="s">
        <v>3508</v>
      </c>
    </row>
    <row r="4173" spans="1:3" x14ac:dyDescent="0.45">
      <c r="A4173" t="str">
        <f t="shared" si="65"/>
        <v>10LANGUAGE OF ORIGINAL DOCUMENT: English</v>
      </c>
      <c r="B4173">
        <v>10</v>
      </c>
      <c r="C4173" t="s">
        <v>10</v>
      </c>
    </row>
    <row r="4174" spans="1:3" x14ac:dyDescent="0.45">
      <c r="A4174" t="str">
        <f t="shared" si="65"/>
        <v>11DOCUMENT TYPE: Article</v>
      </c>
      <c r="B4174">
        <v>11</v>
      </c>
      <c r="C4174" t="s">
        <v>11</v>
      </c>
    </row>
    <row r="4175" spans="1:3" x14ac:dyDescent="0.45">
      <c r="A4175" t="str">
        <f t="shared" si="65"/>
        <v>12SOURCE: Scopus</v>
      </c>
      <c r="B4175">
        <v>12</v>
      </c>
      <c r="C4175" t="s">
        <v>12</v>
      </c>
    </row>
    <row r="4176" spans="1:3" x14ac:dyDescent="0.45">
      <c r="A4176" t="str">
        <f t="shared" si="65"/>
        <v>13</v>
      </c>
      <c r="B4176">
        <v>13</v>
      </c>
    </row>
    <row r="4177" spans="1:3" x14ac:dyDescent="0.45">
      <c r="A4177" t="str">
        <f t="shared" si="65"/>
        <v>1Cieciora M., Pietrzak P., Gago P.</v>
      </c>
      <c r="B4177">
        <v>1</v>
      </c>
      <c r="C4177" t="s">
        <v>3509</v>
      </c>
    </row>
    <row r="4178" spans="1:3" x14ac:dyDescent="0.45">
      <c r="A4178" t="str">
        <f t="shared" si="65"/>
        <v>2AUTHOR FULL NAMES: Cieciora, Małgorzata (57211070816); Pietrzak, Piotr (57225452261); Gago, Piotr (57215011767)</v>
      </c>
      <c r="B4178">
        <v>2</v>
      </c>
      <c r="C4178" t="s">
        <v>3510</v>
      </c>
    </row>
    <row r="4179" spans="1:3" x14ac:dyDescent="0.45">
      <c r="A4179" t="str">
        <f t="shared" si="65"/>
        <v>357211070816; 57225452261; 57215011767</v>
      </c>
      <c r="B4179">
        <v>3</v>
      </c>
      <c r="C4179" t="s">
        <v>3511</v>
      </c>
    </row>
    <row r="4180" spans="1:3" x14ac:dyDescent="0.45">
      <c r="A4180" t="str">
        <f t="shared" si="65"/>
        <v>4University graduates' skills-and-employability evaluation in Poland - A case study of a faculty of management in Warsaw</v>
      </c>
      <c r="B4180">
        <v>4</v>
      </c>
      <c r="C4180" t="s">
        <v>3512</v>
      </c>
    </row>
    <row r="4181" spans="1:3" x14ac:dyDescent="0.45">
      <c r="A4181" t="str">
        <f t="shared" si="65"/>
        <v>5(2021) International Journal of Innovation and Learning, 30 (1), pp. 1 - 18, Cited 1 times.</v>
      </c>
      <c r="B4181">
        <v>5</v>
      </c>
      <c r="C4181" t="s">
        <v>3513</v>
      </c>
    </row>
    <row r="4182" spans="1:3" x14ac:dyDescent="0.45">
      <c r="A4182" t="str">
        <f t="shared" si="65"/>
        <v>6DOI: 10.1504/IJIL.2021.116565</v>
      </c>
      <c r="B4182">
        <v>6</v>
      </c>
      <c r="C4182" t="s">
        <v>3514</v>
      </c>
    </row>
    <row r="4183" spans="1:3" x14ac:dyDescent="0.45">
      <c r="A4183" t="str">
        <f t="shared" si="65"/>
        <v>7https://www.scopus.com/inward/record.uri?eid=2-s2.0-85111582581&amp;doi=10.1504%2fIJIL.2021.116565&amp;partnerID=40&amp;md5=f5f3951644e1e92f2198b297eeaabac8</v>
      </c>
      <c r="B4183">
        <v>7</v>
      </c>
      <c r="C4183" t="s">
        <v>3515</v>
      </c>
    </row>
    <row r="4184" spans="1:3" x14ac:dyDescent="0.45">
      <c r="A4184" t="str">
        <f t="shared" si="65"/>
        <v>8</v>
      </c>
      <c r="B4184">
        <v>8</v>
      </c>
    </row>
    <row r="4185" spans="1:3" x14ac:dyDescent="0.45">
      <c r="A4185" t="str">
        <f t="shared" si="65"/>
        <v>9ABSTRACT: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B4185">
        <v>9</v>
      </c>
      <c r="C4185" t="s">
        <v>3516</v>
      </c>
    </row>
    <row r="4186" spans="1:3" x14ac:dyDescent="0.45">
      <c r="A4186" t="str">
        <f t="shared" si="65"/>
        <v>10LANGUAGE OF ORIGINAL DOCUMENT: English</v>
      </c>
      <c r="B4186">
        <v>10</v>
      </c>
      <c r="C4186" t="s">
        <v>10</v>
      </c>
    </row>
    <row r="4187" spans="1:3" x14ac:dyDescent="0.45">
      <c r="A4187" t="str">
        <f t="shared" si="65"/>
        <v>11DOCUMENT TYPE: Conference paper</v>
      </c>
      <c r="B4187">
        <v>11</v>
      </c>
      <c r="C4187" t="s">
        <v>207</v>
      </c>
    </row>
    <row r="4188" spans="1:3" x14ac:dyDescent="0.45">
      <c r="A4188" t="str">
        <f t="shared" si="65"/>
        <v>12SOURCE: Scopus</v>
      </c>
      <c r="B4188">
        <v>12</v>
      </c>
      <c r="C4188" t="s">
        <v>12</v>
      </c>
    </row>
    <row r="4189" spans="1:3" x14ac:dyDescent="0.45">
      <c r="A4189" t="str">
        <f t="shared" si="65"/>
        <v>13</v>
      </c>
      <c r="B4189">
        <v>13</v>
      </c>
    </row>
    <row r="4190" spans="1:3" x14ac:dyDescent="0.45">
      <c r="A4190" t="str">
        <f t="shared" si="65"/>
        <v>1Shan Y.G., Zhang J., Alam M., Hancock P.</v>
      </c>
      <c r="B4190">
        <v>1</v>
      </c>
      <c r="C4190" t="s">
        <v>3517</v>
      </c>
    </row>
    <row r="4191" spans="1:3" x14ac:dyDescent="0.45">
      <c r="A4191" t="str">
        <f t="shared" si="65"/>
        <v>2AUTHOR FULL NAMES: Shan, Yuan George (44462005800); Zhang, Junru (57203939892); Alam, Manzurul (56286227700); Hancock, Phil (57213948872)</v>
      </c>
      <c r="B4191">
        <v>2</v>
      </c>
      <c r="C4191" t="s">
        <v>3518</v>
      </c>
    </row>
    <row r="4192" spans="1:3" x14ac:dyDescent="0.45">
      <c r="A4192" t="str">
        <f t="shared" si="65"/>
        <v>344462005800; 57203939892; 56286227700; 57213948872</v>
      </c>
      <c r="B4192">
        <v>3</v>
      </c>
      <c r="C4192" t="s">
        <v>3519</v>
      </c>
    </row>
    <row r="4193" spans="1:3" x14ac:dyDescent="0.45">
      <c r="A4193" t="str">
        <f t="shared" si="65"/>
        <v>4Does sustainability reporting promote university ranking? Australian and New Zealand evidence</v>
      </c>
      <c r="B4193">
        <v>4</v>
      </c>
      <c r="C4193" t="s">
        <v>3520</v>
      </c>
    </row>
    <row r="4194" spans="1:3" x14ac:dyDescent="0.45">
      <c r="A4194" t="str">
        <f t="shared" si="65"/>
        <v>5(2022) Meditari Accountancy Research, 30 (6), pp. 1393 - 1418, Cited 2 times.</v>
      </c>
      <c r="B4194">
        <v>5</v>
      </c>
      <c r="C4194" t="s">
        <v>3521</v>
      </c>
    </row>
    <row r="4195" spans="1:3" x14ac:dyDescent="0.45">
      <c r="A4195" t="str">
        <f t="shared" si="65"/>
        <v>6DOI: 10.1108/MEDAR-11-2020-1060</v>
      </c>
      <c r="B4195">
        <v>6</v>
      </c>
      <c r="C4195" t="s">
        <v>3522</v>
      </c>
    </row>
    <row r="4196" spans="1:3" x14ac:dyDescent="0.45">
      <c r="A4196" t="str">
        <f t="shared" si="65"/>
        <v>7https://www.scopus.com/inward/record.uri?eid=2-s2.0-85114451559&amp;doi=10.1108%2fMEDAR-11-2020-1060&amp;partnerID=40&amp;md5=175adca4a71dbf454c88260a5e3f425b</v>
      </c>
      <c r="B4196">
        <v>7</v>
      </c>
      <c r="C4196" t="s">
        <v>3523</v>
      </c>
    </row>
    <row r="4197" spans="1:3" x14ac:dyDescent="0.45">
      <c r="A4197" t="str">
        <f t="shared" si="65"/>
        <v>8</v>
      </c>
      <c r="B4197">
        <v>8</v>
      </c>
    </row>
    <row r="4198" spans="1:3" x14ac:dyDescent="0.45">
      <c r="A4198" t="str">
        <f t="shared" si="65"/>
        <v>9ABSTRACT: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B4198">
        <v>9</v>
      </c>
      <c r="C4198" t="s">
        <v>3524</v>
      </c>
    </row>
    <row r="4199" spans="1:3" x14ac:dyDescent="0.45">
      <c r="A4199" t="str">
        <f t="shared" si="65"/>
        <v>10LANGUAGE OF ORIGINAL DOCUMENT: English</v>
      </c>
      <c r="B4199">
        <v>10</v>
      </c>
      <c r="C4199" t="s">
        <v>10</v>
      </c>
    </row>
    <row r="4200" spans="1:3" x14ac:dyDescent="0.45">
      <c r="A4200" t="str">
        <f t="shared" si="65"/>
        <v>11DOCUMENT TYPE: Article</v>
      </c>
      <c r="B4200">
        <v>11</v>
      </c>
      <c r="C4200" t="s">
        <v>11</v>
      </c>
    </row>
    <row r="4201" spans="1:3" x14ac:dyDescent="0.45">
      <c r="A4201" t="str">
        <f t="shared" si="65"/>
        <v>12SOURCE: Scopus</v>
      </c>
      <c r="B4201">
        <v>12</v>
      </c>
      <c r="C4201" t="s">
        <v>12</v>
      </c>
    </row>
    <row r="4202" spans="1:3" x14ac:dyDescent="0.45">
      <c r="A4202" t="str">
        <f t="shared" si="65"/>
        <v>13</v>
      </c>
      <c r="B4202">
        <v>13</v>
      </c>
    </row>
    <row r="4203" spans="1:3" x14ac:dyDescent="0.45">
      <c r="A4203" t="str">
        <f t="shared" si="65"/>
        <v>1Harlow A.N., Buswell N.T., Lo S.M., Sato B.K.</v>
      </c>
      <c r="B4203">
        <v>1</v>
      </c>
      <c r="C4203" t="s">
        <v>3525</v>
      </c>
    </row>
    <row r="4204" spans="1:3" x14ac:dyDescent="0.45">
      <c r="A4204" t="str">
        <f t="shared" si="65"/>
        <v>2AUTHOR FULL NAMES: Harlow, Ashley N. (57208756233); Buswell, Natascha T. (57219849163); Lo, Stanley M. (57192137927); Sato, Brian K. (56435698800)</v>
      </c>
      <c r="B4204">
        <v>2</v>
      </c>
      <c r="C4204" t="s">
        <v>3526</v>
      </c>
    </row>
    <row r="4205" spans="1:3" x14ac:dyDescent="0.45">
      <c r="A4205" t="str">
        <f t="shared" si="65"/>
        <v>357208756233; 57219849163; 57192137927; 56435698800</v>
      </c>
      <c r="B4205">
        <v>3</v>
      </c>
      <c r="C4205" t="s">
        <v>3527</v>
      </c>
    </row>
    <row r="4206" spans="1:3" x14ac:dyDescent="0.45">
      <c r="A4206" t="str">
        <f t="shared" si="65"/>
        <v>4Stakeholder perspectives on hiring teaching-focused faculty at research-intensive universities</v>
      </c>
      <c r="B4206">
        <v>4</v>
      </c>
      <c r="C4206" t="s">
        <v>3528</v>
      </c>
    </row>
    <row r="4207" spans="1:3" x14ac:dyDescent="0.45">
      <c r="A4207" t="str">
        <f t="shared" si="65"/>
        <v>5(2022) International Journal of STEM Education, 9 (1), art. no. 54, Cited 2 times.</v>
      </c>
      <c r="B4207">
        <v>5</v>
      </c>
      <c r="C4207" t="s">
        <v>3529</v>
      </c>
    </row>
    <row r="4208" spans="1:3" x14ac:dyDescent="0.45">
      <c r="A4208" t="str">
        <f t="shared" si="65"/>
        <v>6DOI: 10.1186/s40594-022-00370-y</v>
      </c>
      <c r="B4208">
        <v>6</v>
      </c>
      <c r="C4208" t="s">
        <v>3530</v>
      </c>
    </row>
    <row r="4209" spans="1:3" x14ac:dyDescent="0.45">
      <c r="A4209" t="str">
        <f t="shared" si="65"/>
        <v>7https://www.scopus.com/inward/record.uri?eid=2-s2.0-85135722819&amp;doi=10.1186%2fs40594-022-00370-y&amp;partnerID=40&amp;md5=c5690b4bcd8b64f51c934f755dec17df</v>
      </c>
      <c r="B4209">
        <v>7</v>
      </c>
      <c r="C4209" t="s">
        <v>3531</v>
      </c>
    </row>
    <row r="4210" spans="1:3" x14ac:dyDescent="0.45">
      <c r="A4210" t="str">
        <f t="shared" si="65"/>
        <v>8</v>
      </c>
      <c r="B4210">
        <v>8</v>
      </c>
    </row>
    <row r="4211" spans="1:3" x14ac:dyDescent="0.45">
      <c r="A4211" t="str">
        <f t="shared" si="65"/>
        <v>9ABSTRACT: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B4211">
        <v>9</v>
      </c>
      <c r="C4211" t="s">
        <v>3532</v>
      </c>
    </row>
    <row r="4212" spans="1:3" x14ac:dyDescent="0.45">
      <c r="A4212" t="str">
        <f t="shared" si="65"/>
        <v>10LANGUAGE OF ORIGINAL DOCUMENT: English</v>
      </c>
      <c r="B4212">
        <v>10</v>
      </c>
      <c r="C4212" t="s">
        <v>10</v>
      </c>
    </row>
    <row r="4213" spans="1:3" x14ac:dyDescent="0.45">
      <c r="A4213" t="str">
        <f t="shared" si="65"/>
        <v>11DOCUMENT TYPE: Article</v>
      </c>
      <c r="B4213">
        <v>11</v>
      </c>
      <c r="C4213" t="s">
        <v>11</v>
      </c>
    </row>
    <row r="4214" spans="1:3" x14ac:dyDescent="0.45">
      <c r="A4214" t="str">
        <f t="shared" si="65"/>
        <v>12SOURCE: Scopus</v>
      </c>
      <c r="B4214">
        <v>12</v>
      </c>
      <c r="C4214" t="s">
        <v>12</v>
      </c>
    </row>
    <row r="4215" spans="1:3" x14ac:dyDescent="0.45">
      <c r="A4215" t="str">
        <f t="shared" si="65"/>
        <v>13</v>
      </c>
      <c r="B4215">
        <v>13</v>
      </c>
    </row>
    <row r="4216" spans="1:3" x14ac:dyDescent="0.45">
      <c r="A4216" t="str">
        <f t="shared" si="65"/>
        <v>1Stuart-Buttle R.</v>
      </c>
      <c r="B4216">
        <v>1</v>
      </c>
      <c r="C4216" t="s">
        <v>973</v>
      </c>
    </row>
    <row r="4217" spans="1:3" x14ac:dyDescent="0.45">
      <c r="A4217" t="str">
        <f t="shared" si="65"/>
        <v>2AUTHOR FULL NAMES: Stuart-Buttle, Ros (56053529500)</v>
      </c>
      <c r="B4217">
        <v>2</v>
      </c>
      <c r="C4217" t="s">
        <v>974</v>
      </c>
    </row>
    <row r="4218" spans="1:3" x14ac:dyDescent="0.45">
      <c r="A4218" t="str">
        <f t="shared" si="65"/>
        <v>356053529500</v>
      </c>
      <c r="B4218">
        <v>3</v>
      </c>
      <c r="C4218">
        <v>56053529500</v>
      </c>
    </row>
    <row r="4219" spans="1:3" x14ac:dyDescent="0.45">
      <c r="A4219" t="str">
        <f t="shared" si="65"/>
        <v>4Higher education, stakeholder interface and teacher formation for church schools</v>
      </c>
      <c r="B4219">
        <v>4</v>
      </c>
      <c r="C4219" t="s">
        <v>975</v>
      </c>
    </row>
    <row r="4220" spans="1:3" x14ac:dyDescent="0.45">
      <c r="A4220" t="str">
        <f t="shared" si="65"/>
        <v>5(2019) International Journal of Christianity and Education, 23 (3), pp. 299 - 311, Cited 2 times.</v>
      </c>
      <c r="B4220">
        <v>5</v>
      </c>
      <c r="C4220" t="s">
        <v>976</v>
      </c>
    </row>
    <row r="4221" spans="1:3" x14ac:dyDescent="0.45">
      <c r="A4221" t="str">
        <f t="shared" si="65"/>
        <v>6DOI: 10.1177/2056997119865557</v>
      </c>
      <c r="B4221">
        <v>6</v>
      </c>
      <c r="C4221" t="s">
        <v>977</v>
      </c>
    </row>
    <row r="4222" spans="1:3" x14ac:dyDescent="0.45">
      <c r="A4222" t="str">
        <f t="shared" si="65"/>
        <v>7https://www.scopus.com/inward/record.uri?eid=2-s2.0-85070321001&amp;doi=10.1177%2f2056997119865557&amp;partnerID=40&amp;md5=9a2336830c39f7aedc7fbdff726a6cd5</v>
      </c>
      <c r="B4222">
        <v>7</v>
      </c>
      <c r="C4222" t="s">
        <v>978</v>
      </c>
    </row>
    <row r="4223" spans="1:3" x14ac:dyDescent="0.45">
      <c r="A4223" t="str">
        <f t="shared" si="65"/>
        <v>8</v>
      </c>
      <c r="B4223">
        <v>8</v>
      </c>
    </row>
    <row r="4224" spans="1:3" x14ac:dyDescent="0.45">
      <c r="A4224" t="str">
        <f t="shared" si="65"/>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4224">
        <v>9</v>
      </c>
      <c r="C4224" t="s">
        <v>979</v>
      </c>
    </row>
    <row r="4225" spans="1:3" x14ac:dyDescent="0.45">
      <c r="A4225" t="str">
        <f t="shared" si="65"/>
        <v>10LANGUAGE OF ORIGINAL DOCUMENT: English</v>
      </c>
      <c r="B4225">
        <v>10</v>
      </c>
      <c r="C4225" t="s">
        <v>10</v>
      </c>
    </row>
    <row r="4226" spans="1:3" x14ac:dyDescent="0.45">
      <c r="A4226" t="str">
        <f t="shared" si="65"/>
        <v>11DOCUMENT TYPE: Article</v>
      </c>
      <c r="B4226">
        <v>11</v>
      </c>
      <c r="C4226" t="s">
        <v>11</v>
      </c>
    </row>
    <row r="4227" spans="1:3" x14ac:dyDescent="0.45">
      <c r="A4227" t="str">
        <f t="shared" si="65"/>
        <v>12SOURCE: Scopus</v>
      </c>
      <c r="B4227">
        <v>12</v>
      </c>
      <c r="C4227" t="s">
        <v>12</v>
      </c>
    </row>
    <row r="4228" spans="1:3" x14ac:dyDescent="0.45">
      <c r="A4228" t="str">
        <f t="shared" si="65"/>
        <v>13</v>
      </c>
      <c r="B4228">
        <v>13</v>
      </c>
    </row>
    <row r="4229" spans="1:3" x14ac:dyDescent="0.45">
      <c r="A4229" t="str">
        <f t="shared" ref="A4229:A4292" si="66">B4229&amp;C4229</f>
        <v>1Bauer U., Sadei C., Soos J., Zunk B.M.</v>
      </c>
      <c r="B4229">
        <v>1</v>
      </c>
      <c r="C4229" t="s">
        <v>980</v>
      </c>
    </row>
    <row r="4230" spans="1:3" x14ac:dyDescent="0.45">
      <c r="A4230" t="str">
        <f t="shared" si="66"/>
        <v>2AUTHOR FULL NAMES: Bauer, Ulrich (56414374600); Sadei, Christoph (56414934000); Soos, Julia (56007520700); Zunk, Bernd M. (35735665500)</v>
      </c>
      <c r="B4230">
        <v>2</v>
      </c>
      <c r="C4230" t="s">
        <v>981</v>
      </c>
    </row>
    <row r="4231" spans="1:3" x14ac:dyDescent="0.45">
      <c r="A4231" t="str">
        <f t="shared" si="66"/>
        <v>356414374600; 56414934000; 56007520700; 35735665500</v>
      </c>
      <c r="B4231">
        <v>3</v>
      </c>
      <c r="C4231" t="s">
        <v>982</v>
      </c>
    </row>
    <row r="4232" spans="1:3" x14ac:dyDescent="0.45">
      <c r="A4232" t="str">
        <f t="shared" si="66"/>
        <v>4Industrial engineering and management in Austria: Comparison of qualification profiles provided by higher education institutions and career paths of graduates</v>
      </c>
      <c r="B4232">
        <v>4</v>
      </c>
      <c r="C4232" t="s">
        <v>983</v>
      </c>
    </row>
    <row r="4233" spans="1:3" x14ac:dyDescent="0.45">
      <c r="A4233" t="str">
        <f t="shared" si="66"/>
        <v>5(2014) IIE Annual Conference and Expo 2014, pp. 1658 - 1667, Cited 2 times.</v>
      </c>
      <c r="B4233">
        <v>5</v>
      </c>
      <c r="C4233" t="s">
        <v>984</v>
      </c>
    </row>
    <row r="4234" spans="1:3" x14ac:dyDescent="0.45">
      <c r="A4234" t="str">
        <f t="shared" si="66"/>
        <v>6</v>
      </c>
      <c r="B4234">
        <v>6</v>
      </c>
    </row>
    <row r="4235" spans="1:3" x14ac:dyDescent="0.45">
      <c r="A4235" t="str">
        <f t="shared" si="66"/>
        <v>7https://www.scopus.com/inward/record.uri?eid=2-s2.0-84910087342&amp;partnerID=40&amp;md5=707321142fc0d098a91d3ccc2c4c5526</v>
      </c>
      <c r="B4235">
        <v>7</v>
      </c>
      <c r="C4235" t="s">
        <v>985</v>
      </c>
    </row>
    <row r="4236" spans="1:3" x14ac:dyDescent="0.45">
      <c r="A4236" t="str">
        <f t="shared" si="66"/>
        <v>8</v>
      </c>
      <c r="B4236">
        <v>8</v>
      </c>
    </row>
    <row r="4237" spans="1:3" x14ac:dyDescent="0.45">
      <c r="A4237" t="str">
        <f t="shared" si="66"/>
        <v>9ABSTRACT: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B4237">
        <v>9</v>
      </c>
      <c r="C4237" t="s">
        <v>986</v>
      </c>
    </row>
    <row r="4238" spans="1:3" x14ac:dyDescent="0.45">
      <c r="A4238" t="str">
        <f t="shared" si="66"/>
        <v>10LANGUAGE OF ORIGINAL DOCUMENT: English</v>
      </c>
      <c r="B4238">
        <v>10</v>
      </c>
      <c r="C4238" t="s">
        <v>10</v>
      </c>
    </row>
    <row r="4239" spans="1:3" x14ac:dyDescent="0.45">
      <c r="A4239" t="str">
        <f t="shared" si="66"/>
        <v>11DOCUMENT TYPE: Conference paper</v>
      </c>
      <c r="B4239">
        <v>11</v>
      </c>
      <c r="C4239" t="s">
        <v>207</v>
      </c>
    </row>
    <row r="4240" spans="1:3" x14ac:dyDescent="0.45">
      <c r="A4240" t="str">
        <f t="shared" si="66"/>
        <v>12SOURCE: Scopus</v>
      </c>
      <c r="B4240">
        <v>12</v>
      </c>
      <c r="C4240" t="s">
        <v>12</v>
      </c>
    </row>
    <row r="4241" spans="1:3" x14ac:dyDescent="0.45">
      <c r="A4241" t="str">
        <f t="shared" si="66"/>
        <v>13</v>
      </c>
      <c r="B4241">
        <v>13</v>
      </c>
    </row>
    <row r="4242" spans="1:3" x14ac:dyDescent="0.45">
      <c r="A4242" t="str">
        <f t="shared" si="66"/>
        <v>1Askar M.</v>
      </c>
      <c r="B4242">
        <v>1</v>
      </c>
      <c r="C4242" t="s">
        <v>1003</v>
      </c>
    </row>
    <row r="4243" spans="1:3" x14ac:dyDescent="0.45">
      <c r="A4243" t="str">
        <f t="shared" si="66"/>
        <v>2AUTHOR FULL NAMES: Askar, Mohamed (57212407660)</v>
      </c>
      <c r="B4243">
        <v>2</v>
      </c>
      <c r="C4243" t="s">
        <v>1004</v>
      </c>
    </row>
    <row r="4244" spans="1:3" x14ac:dyDescent="0.45">
      <c r="A4244" t="str">
        <f t="shared" si="66"/>
        <v>357212407660</v>
      </c>
      <c r="B4244">
        <v>3</v>
      </c>
      <c r="C4244">
        <v>57212407660</v>
      </c>
    </row>
    <row r="4245" spans="1:3" x14ac:dyDescent="0.45">
      <c r="A4245" t="str">
        <f t="shared" si="66"/>
        <v>4Faculty target-based engagement assessment statistical model for enhancing performance and education quality</v>
      </c>
      <c r="B4245">
        <v>4</v>
      </c>
      <c r="C4245" t="s">
        <v>1005</v>
      </c>
    </row>
    <row r="4246" spans="1:3" x14ac:dyDescent="0.45">
      <c r="A4246" t="str">
        <f t="shared" si="66"/>
        <v>5(2019) IAFOR Journal of Education, 7 (2), pp. 27 - 49, Cited 1 times.</v>
      </c>
      <c r="B4246">
        <v>5</v>
      </c>
      <c r="C4246" t="s">
        <v>1006</v>
      </c>
    </row>
    <row r="4247" spans="1:3" x14ac:dyDescent="0.45">
      <c r="A4247" t="str">
        <f t="shared" si="66"/>
        <v>6DOI: 10.22492/ije.7.2.02</v>
      </c>
      <c r="B4247">
        <v>6</v>
      </c>
      <c r="C4247" t="s">
        <v>1007</v>
      </c>
    </row>
    <row r="4248" spans="1:3" x14ac:dyDescent="0.45">
      <c r="A4248" t="str">
        <f t="shared" si="66"/>
        <v>7https://www.scopus.com/inward/record.uri?eid=2-s2.0-85076603549&amp;doi=10.22492%2fije.7.2.02&amp;partnerID=40&amp;md5=2af09a8b7b12c547f9a46d0b02e19016</v>
      </c>
      <c r="B4248">
        <v>7</v>
      </c>
      <c r="C4248" t="s">
        <v>1008</v>
      </c>
    </row>
    <row r="4249" spans="1:3" x14ac:dyDescent="0.45">
      <c r="A4249" t="str">
        <f t="shared" si="66"/>
        <v>8</v>
      </c>
      <c r="B4249">
        <v>8</v>
      </c>
    </row>
    <row r="4250" spans="1:3" x14ac:dyDescent="0.45">
      <c r="A4250" t="str">
        <f t="shared" si="6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4250">
        <v>9</v>
      </c>
      <c r="C4250" t="s">
        <v>1009</v>
      </c>
    </row>
    <row r="4251" spans="1:3" x14ac:dyDescent="0.45">
      <c r="A4251" t="str">
        <f t="shared" si="66"/>
        <v>10LANGUAGE OF ORIGINAL DOCUMENT: English</v>
      </c>
      <c r="B4251">
        <v>10</v>
      </c>
      <c r="C4251" t="s">
        <v>10</v>
      </c>
    </row>
    <row r="4252" spans="1:3" x14ac:dyDescent="0.45">
      <c r="A4252" t="str">
        <f t="shared" si="66"/>
        <v>11DOCUMENT TYPE: Article</v>
      </c>
      <c r="B4252">
        <v>11</v>
      </c>
      <c r="C4252" t="s">
        <v>11</v>
      </c>
    </row>
    <row r="4253" spans="1:3" x14ac:dyDescent="0.45">
      <c r="A4253" t="str">
        <f t="shared" si="66"/>
        <v>12SOURCE: Scopus</v>
      </c>
      <c r="B4253">
        <v>12</v>
      </c>
      <c r="C4253" t="s">
        <v>12</v>
      </c>
    </row>
    <row r="4254" spans="1:3" x14ac:dyDescent="0.45">
      <c r="A4254" t="str">
        <f t="shared" si="66"/>
        <v>13</v>
      </c>
      <c r="B4254">
        <v>13</v>
      </c>
    </row>
    <row r="4255" spans="1:3" x14ac:dyDescent="0.45">
      <c r="A4255" t="str">
        <f t="shared" si="66"/>
        <v>1Bell E., Hunter C., Benitez T., Uysal J., Walovich C., McConnell L., Vega C., Cisneros N., Hidalgo L., Reyes Walton J., Wang M.</v>
      </c>
      <c r="B4255">
        <v>1</v>
      </c>
      <c r="C4255" t="s">
        <v>3533</v>
      </c>
    </row>
    <row r="4256" spans="1:3" x14ac:dyDescent="0.45">
      <c r="A4256" t="str">
        <f t="shared" si="66"/>
        <v>2AUTHOR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v>
      </c>
      <c r="B4256">
        <v>2</v>
      </c>
      <c r="C4256" t="s">
        <v>3534</v>
      </c>
    </row>
    <row r="4257" spans="1:3" x14ac:dyDescent="0.45">
      <c r="A4257" t="str">
        <f t="shared" si="66"/>
        <v>357223102579; 57223100744; 57214153884; 57204454086; 57223101956; 57223103540; 57200391447; 57200391403; 56553866500; 57223109037; 7407804706</v>
      </c>
      <c r="B4257">
        <v>3</v>
      </c>
      <c r="C4257" t="s">
        <v>3535</v>
      </c>
    </row>
    <row r="4258" spans="1:3" x14ac:dyDescent="0.45">
      <c r="A4258" t="str">
        <f t="shared" si="66"/>
        <v>4Intervention Strategies and Lessons Learned From a Student-Led Initiative to Support Lactating Women in the University Setting</v>
      </c>
      <c r="B4258">
        <v>4</v>
      </c>
      <c r="C4258" t="s">
        <v>3536</v>
      </c>
    </row>
    <row r="4259" spans="1:3" x14ac:dyDescent="0.45">
      <c r="A4259" t="str">
        <f t="shared" si="66"/>
        <v>5(2022) Health Promotion Practice, 23 (1), pp. 154 - 165, Cited 2 times.</v>
      </c>
      <c r="B4259">
        <v>5</v>
      </c>
      <c r="C4259" t="s">
        <v>3537</v>
      </c>
    </row>
    <row r="4260" spans="1:3" x14ac:dyDescent="0.45">
      <c r="A4260" t="str">
        <f t="shared" si="66"/>
        <v>6DOI: 10.1177/15248399211004283</v>
      </c>
      <c r="B4260">
        <v>6</v>
      </c>
      <c r="C4260" t="s">
        <v>3538</v>
      </c>
    </row>
    <row r="4261" spans="1:3" x14ac:dyDescent="0.45">
      <c r="A4261" t="str">
        <f t="shared" si="66"/>
        <v>7https://www.scopus.com/inward/record.uri?eid=2-s2.0-85104875305&amp;doi=10.1177%2f15248399211004283&amp;partnerID=40&amp;md5=9d5b6ec2a9115a015f815e7d8f7b8510</v>
      </c>
      <c r="B4261">
        <v>7</v>
      </c>
      <c r="C4261" t="s">
        <v>3539</v>
      </c>
    </row>
    <row r="4262" spans="1:3" x14ac:dyDescent="0.45">
      <c r="A4262" t="str">
        <f t="shared" si="66"/>
        <v>8</v>
      </c>
      <c r="B4262">
        <v>8</v>
      </c>
    </row>
    <row r="4263" spans="1:3" x14ac:dyDescent="0.45">
      <c r="A4263" t="str">
        <f t="shared" si="66"/>
        <v>9ABSTRACT: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v>
      </c>
      <c r="B4263">
        <v>9</v>
      </c>
      <c r="C4263" t="s">
        <v>3540</v>
      </c>
    </row>
    <row r="4264" spans="1:3" x14ac:dyDescent="0.45">
      <c r="A4264" t="str">
        <f t="shared" si="66"/>
        <v>10LANGUAGE OF ORIGINAL DOCUMENT: English</v>
      </c>
      <c r="B4264">
        <v>10</v>
      </c>
      <c r="C4264" t="s">
        <v>10</v>
      </c>
    </row>
    <row r="4265" spans="1:3" x14ac:dyDescent="0.45">
      <c r="A4265" t="str">
        <f t="shared" si="66"/>
        <v>11DOCUMENT TYPE: Article</v>
      </c>
      <c r="B4265">
        <v>11</v>
      </c>
      <c r="C4265" t="s">
        <v>11</v>
      </c>
    </row>
    <row r="4266" spans="1:3" x14ac:dyDescent="0.45">
      <c r="A4266" t="str">
        <f t="shared" si="66"/>
        <v>12SOURCE: Scopus</v>
      </c>
      <c r="B4266">
        <v>12</v>
      </c>
      <c r="C4266" t="s">
        <v>12</v>
      </c>
    </row>
    <row r="4267" spans="1:3" x14ac:dyDescent="0.45">
      <c r="A4267" t="str">
        <f t="shared" si="66"/>
        <v>13</v>
      </c>
      <c r="B4267">
        <v>13</v>
      </c>
    </row>
    <row r="4268" spans="1:3" x14ac:dyDescent="0.45">
      <c r="A4268" t="str">
        <f t="shared" si="66"/>
        <v>1Johnson D.R.</v>
      </c>
      <c r="B4268">
        <v>1</v>
      </c>
      <c r="C4268" t="s">
        <v>1025</v>
      </c>
    </row>
    <row r="4269" spans="1:3" x14ac:dyDescent="0.45">
      <c r="A4269" t="str">
        <f t="shared" si="66"/>
        <v>2AUTHOR FULL NAMES: Johnson, David R. (57203561050)</v>
      </c>
      <c r="B4269">
        <v>2</v>
      </c>
      <c r="C4269" t="s">
        <v>1026</v>
      </c>
    </row>
    <row r="4270" spans="1:3" x14ac:dyDescent="0.45">
      <c r="A4270" t="str">
        <f t="shared" si="66"/>
        <v>357203561050</v>
      </c>
      <c r="B4270">
        <v>3</v>
      </c>
      <c r="C4270">
        <v>57203561050</v>
      </c>
    </row>
    <row r="4271" spans="1:3" x14ac:dyDescent="0.45">
      <c r="A4271" t="str">
        <f t="shared" si="66"/>
        <v>4Postsecondary Policy Environments in Citizen Legislatures</v>
      </c>
      <c r="B4271">
        <v>4</v>
      </c>
      <c r="C4271" t="s">
        <v>1027</v>
      </c>
    </row>
    <row r="4272" spans="1:3" x14ac:dyDescent="0.45">
      <c r="A4272" t="str">
        <f t="shared" si="66"/>
        <v>5(2023) Educational Policy, Cited 1 times.</v>
      </c>
      <c r="B4272">
        <v>5</v>
      </c>
      <c r="C4272" t="s">
        <v>1028</v>
      </c>
    </row>
    <row r="4273" spans="1:3" x14ac:dyDescent="0.45">
      <c r="A4273" t="str">
        <f t="shared" si="66"/>
        <v>6DOI: 10.1177/08959048221142050</v>
      </c>
      <c r="B4273">
        <v>6</v>
      </c>
      <c r="C4273" t="s">
        <v>1029</v>
      </c>
    </row>
    <row r="4274" spans="1:3" x14ac:dyDescent="0.45">
      <c r="A4274" t="str">
        <f t="shared" si="66"/>
        <v>7https://www.scopus.com/inward/record.uri?eid=2-s2.0-85146063807&amp;doi=10.1177%2f08959048221142050&amp;partnerID=40&amp;md5=d63b740d20c657859d76d51279881c18</v>
      </c>
      <c r="B4274">
        <v>7</v>
      </c>
      <c r="C4274" t="s">
        <v>1030</v>
      </c>
    </row>
    <row r="4275" spans="1:3" x14ac:dyDescent="0.45">
      <c r="A4275" t="str">
        <f t="shared" si="66"/>
        <v>8</v>
      </c>
      <c r="B4275">
        <v>8</v>
      </c>
    </row>
    <row r="4276" spans="1:3" x14ac:dyDescent="0.45">
      <c r="A4276" t="str">
        <f t="shared" si="66"/>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4276">
        <v>9</v>
      </c>
      <c r="C4276" t="s">
        <v>1031</v>
      </c>
    </row>
    <row r="4277" spans="1:3" x14ac:dyDescent="0.45">
      <c r="A4277" t="str">
        <f t="shared" si="66"/>
        <v>10LANGUAGE OF ORIGINAL DOCUMENT: English</v>
      </c>
      <c r="B4277">
        <v>10</v>
      </c>
      <c r="C4277" t="s">
        <v>10</v>
      </c>
    </row>
    <row r="4278" spans="1:3" x14ac:dyDescent="0.45">
      <c r="A4278" t="str">
        <f t="shared" si="66"/>
        <v>11DOCUMENT TYPE: Article</v>
      </c>
      <c r="B4278">
        <v>11</v>
      </c>
      <c r="C4278" t="s">
        <v>11</v>
      </c>
    </row>
    <row r="4279" spans="1:3" x14ac:dyDescent="0.45">
      <c r="A4279" t="str">
        <f t="shared" si="66"/>
        <v>12SOURCE: Scopus</v>
      </c>
      <c r="B4279">
        <v>12</v>
      </c>
      <c r="C4279" t="s">
        <v>12</v>
      </c>
    </row>
    <row r="4280" spans="1:3" x14ac:dyDescent="0.45">
      <c r="A4280" t="str">
        <f t="shared" si="66"/>
        <v>13</v>
      </c>
      <c r="B4280">
        <v>13</v>
      </c>
    </row>
    <row r="4281" spans="1:3" x14ac:dyDescent="0.45">
      <c r="A4281" t="str">
        <f t="shared" si="66"/>
        <v>1Brown K.L., Holguin G., Scott T.H.</v>
      </c>
      <c r="B4281">
        <v>1</v>
      </c>
      <c r="C4281" t="s">
        <v>3541</v>
      </c>
    </row>
    <row r="4282" spans="1:3" x14ac:dyDescent="0.45">
      <c r="A4282" t="str">
        <f t="shared" si="66"/>
        <v>2AUTHOR FULL NAMES: Brown, Kelly L. (55457136900); Holguin, Gina (57191615398); Scott, Tara Halbrook (57191618803)</v>
      </c>
      <c r="B4282">
        <v>2</v>
      </c>
      <c r="C4282" t="s">
        <v>3542</v>
      </c>
    </row>
    <row r="4283" spans="1:3" x14ac:dyDescent="0.45">
      <c r="A4283" t="str">
        <f t="shared" si="66"/>
        <v>355457136900; 57191615398; 57191618803</v>
      </c>
      <c r="B4283">
        <v>3</v>
      </c>
      <c r="C4283" t="s">
        <v>3543</v>
      </c>
    </row>
    <row r="4284" spans="1:3" x14ac:dyDescent="0.45">
      <c r="A4284" t="str">
        <f t="shared" si="66"/>
        <v>4Emergency management communication on university Web sites: A 7-year study</v>
      </c>
      <c r="B4284">
        <v>4</v>
      </c>
      <c r="C4284" t="s">
        <v>3544</v>
      </c>
    </row>
    <row r="4285" spans="1:3" x14ac:dyDescent="0.45">
      <c r="A4285" t="str">
        <f t="shared" si="66"/>
        <v>5(2016) Journal of Emergency Management, 14 (4), pp. 259 - 268, Cited 2 times.</v>
      </c>
      <c r="B4285">
        <v>5</v>
      </c>
      <c r="C4285" t="s">
        <v>3545</v>
      </c>
    </row>
    <row r="4286" spans="1:3" x14ac:dyDescent="0.45">
      <c r="A4286" t="str">
        <f t="shared" si="66"/>
        <v>6DOI: 10.5055/jem.2016.0291</v>
      </c>
      <c r="B4286">
        <v>6</v>
      </c>
      <c r="C4286" t="s">
        <v>3546</v>
      </c>
    </row>
    <row r="4287" spans="1:3" x14ac:dyDescent="0.45">
      <c r="A4287" t="str">
        <f t="shared" si="66"/>
        <v>7https://www.scopus.com/inward/record.uri?eid=2-s2.0-84992135296&amp;doi=10.5055%2fjem.2016.0291&amp;partnerID=40&amp;md5=5f64bccbe7d37c30cf3124be2332c83a</v>
      </c>
      <c r="B4287">
        <v>7</v>
      </c>
      <c r="C4287" t="s">
        <v>3547</v>
      </c>
    </row>
    <row r="4288" spans="1:3" x14ac:dyDescent="0.45">
      <c r="A4288" t="str">
        <f t="shared" si="66"/>
        <v>8</v>
      </c>
      <c r="B4288">
        <v>8</v>
      </c>
    </row>
    <row r="4289" spans="1:3" x14ac:dyDescent="0.45">
      <c r="A4289" t="str">
        <f t="shared" si="66"/>
        <v>9ABSTRACT: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B4289">
        <v>9</v>
      </c>
      <c r="C4289" t="s">
        <v>3548</v>
      </c>
    </row>
    <row r="4290" spans="1:3" x14ac:dyDescent="0.45">
      <c r="A4290" t="str">
        <f t="shared" si="66"/>
        <v>10LANGUAGE OF ORIGINAL DOCUMENT: English</v>
      </c>
      <c r="B4290">
        <v>10</v>
      </c>
      <c r="C4290" t="s">
        <v>10</v>
      </c>
    </row>
    <row r="4291" spans="1:3" x14ac:dyDescent="0.45">
      <c r="A4291" t="str">
        <f t="shared" si="66"/>
        <v>11DOCUMENT TYPE: Article</v>
      </c>
      <c r="B4291">
        <v>11</v>
      </c>
      <c r="C4291" t="s">
        <v>11</v>
      </c>
    </row>
    <row r="4292" spans="1:3" x14ac:dyDescent="0.45">
      <c r="A4292" t="str">
        <f t="shared" si="66"/>
        <v>12SOURCE: Scopus</v>
      </c>
      <c r="B4292">
        <v>12</v>
      </c>
      <c r="C4292" t="s">
        <v>12</v>
      </c>
    </row>
    <row r="4293" spans="1:3" x14ac:dyDescent="0.45">
      <c r="A4293" t="str">
        <f t="shared" ref="A4293:A4356" si="67">B4293&amp;C4293</f>
        <v>13</v>
      </c>
      <c r="B4293">
        <v>13</v>
      </c>
    </row>
    <row r="4294" spans="1:3" x14ac:dyDescent="0.45">
      <c r="A4294" t="str">
        <f t="shared" si="67"/>
        <v>1Kasparkova A., Rosolova K.E.</v>
      </c>
      <c r="B4294">
        <v>1</v>
      </c>
      <c r="C4294" t="s">
        <v>1047</v>
      </c>
    </row>
    <row r="4295" spans="1:3" x14ac:dyDescent="0.45">
      <c r="A4295" t="str">
        <f t="shared" si="67"/>
        <v>2AUTHOR FULL NAMES: Kasparkova, Alena (36170870300); Rosolova, Kamila Etchegoyen (57219417827)</v>
      </c>
      <c r="B4295">
        <v>2</v>
      </c>
      <c r="C4295" t="s">
        <v>1048</v>
      </c>
    </row>
    <row r="4296" spans="1:3" x14ac:dyDescent="0.45">
      <c r="A4296" t="str">
        <f t="shared" si="67"/>
        <v>336170870300; 57219417827</v>
      </c>
      <c r="B4296">
        <v>3</v>
      </c>
      <c r="C4296" t="s">
        <v>1049</v>
      </c>
    </row>
    <row r="4297" spans="1:3" x14ac:dyDescent="0.45">
      <c r="A4297" t="str">
        <f t="shared" si="67"/>
        <v>4A Geocaching Game 'Meet Your Editor' as a Teaser for Writing Courses</v>
      </c>
      <c r="B4297">
        <v>4</v>
      </c>
      <c r="C4297" t="s">
        <v>1050</v>
      </c>
    </row>
    <row r="4298" spans="1:3" x14ac:dyDescent="0.45">
      <c r="A4298" t="str">
        <f t="shared" si="67"/>
        <v>5(2020) IEEE International Professional Communication Conference, 2020-July, art. no. 9201251, pp. 87 - 91, Cited 1 times.</v>
      </c>
      <c r="B4298">
        <v>5</v>
      </c>
      <c r="C4298" t="s">
        <v>1051</v>
      </c>
    </row>
    <row r="4299" spans="1:3" x14ac:dyDescent="0.45">
      <c r="A4299" t="str">
        <f t="shared" si="67"/>
        <v>6DOI: 10.1109/ProComm48883.2020.00019</v>
      </c>
      <c r="B4299">
        <v>6</v>
      </c>
      <c r="C4299" t="s">
        <v>1052</v>
      </c>
    </row>
    <row r="4300" spans="1:3" x14ac:dyDescent="0.45">
      <c r="A4300" t="str">
        <f t="shared" si="67"/>
        <v>7https://www.scopus.com/inward/record.uri?eid=2-s2.0-85092630910&amp;doi=10.1109%2fProComm48883.2020.00019&amp;partnerID=40&amp;md5=39de36be1870936c73b3a83eeacc5daa</v>
      </c>
      <c r="B4300">
        <v>7</v>
      </c>
      <c r="C4300" t="s">
        <v>1053</v>
      </c>
    </row>
    <row r="4301" spans="1:3" x14ac:dyDescent="0.45">
      <c r="A4301" t="str">
        <f t="shared" si="67"/>
        <v>8</v>
      </c>
      <c r="B4301">
        <v>8</v>
      </c>
    </row>
    <row r="4302" spans="1:3" x14ac:dyDescent="0.45">
      <c r="A4302" t="str">
        <f t="shared" si="67"/>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4302">
        <v>9</v>
      </c>
      <c r="C4302" t="s">
        <v>1054</v>
      </c>
    </row>
    <row r="4303" spans="1:3" x14ac:dyDescent="0.45">
      <c r="A4303" t="str">
        <f t="shared" si="67"/>
        <v>10LANGUAGE OF ORIGINAL DOCUMENT: English</v>
      </c>
      <c r="B4303">
        <v>10</v>
      </c>
      <c r="C4303" t="s">
        <v>10</v>
      </c>
    </row>
    <row r="4304" spans="1:3" x14ac:dyDescent="0.45">
      <c r="A4304" t="str">
        <f t="shared" si="67"/>
        <v>11DOCUMENT TYPE: Conference paper</v>
      </c>
      <c r="B4304">
        <v>11</v>
      </c>
      <c r="C4304" t="s">
        <v>207</v>
      </c>
    </row>
    <row r="4305" spans="1:3" x14ac:dyDescent="0.45">
      <c r="A4305" t="str">
        <f t="shared" si="67"/>
        <v>12SOURCE: Scopus</v>
      </c>
      <c r="B4305">
        <v>12</v>
      </c>
      <c r="C4305" t="s">
        <v>12</v>
      </c>
    </row>
    <row r="4306" spans="1:3" x14ac:dyDescent="0.45">
      <c r="A4306" t="str">
        <f t="shared" si="67"/>
        <v>13</v>
      </c>
      <c r="B4306">
        <v>13</v>
      </c>
    </row>
    <row r="4307" spans="1:3" x14ac:dyDescent="0.45">
      <c r="A4307" t="str">
        <f t="shared" si="67"/>
        <v>1Workman E., Vandenberg P., Crozier M.</v>
      </c>
      <c r="B4307">
        <v>1</v>
      </c>
      <c r="C4307" t="s">
        <v>3549</v>
      </c>
    </row>
    <row r="4308" spans="1:3" x14ac:dyDescent="0.45">
      <c r="A4308" t="str">
        <f t="shared" si="67"/>
        <v>2AUTHOR FULL NAMES: Workman, Erin (57215090088); Vandenberg, Peter (57023666700); Crozier, Madeline (57219110228)</v>
      </c>
      <c r="B4308">
        <v>2</v>
      </c>
      <c r="C4308" t="s">
        <v>3550</v>
      </c>
    </row>
    <row r="4309" spans="1:3" x14ac:dyDescent="0.45">
      <c r="A4309" t="str">
        <f t="shared" si="67"/>
        <v>357215090088; 57023666700; 57219110228</v>
      </c>
      <c r="B4309">
        <v>3</v>
      </c>
      <c r="C4309" t="s">
        <v>3551</v>
      </c>
    </row>
    <row r="4310" spans="1:3" x14ac:dyDescent="0.45">
      <c r="A4310" t="str">
        <f t="shared" si="67"/>
        <v>4Drafting Pandemic Policy: Writing and Sudden Institutional Change</v>
      </c>
      <c r="B4310">
        <v>4</v>
      </c>
      <c r="C4310" t="s">
        <v>3552</v>
      </c>
    </row>
    <row r="4311" spans="1:3" x14ac:dyDescent="0.45">
      <c r="A4311" t="str">
        <f t="shared" si="67"/>
        <v>5(2021) Journal of Business and Technical Communication, 35 (1), pp. 140 - 146, Cited 2 times.</v>
      </c>
      <c r="B4311">
        <v>5</v>
      </c>
      <c r="C4311" t="s">
        <v>3553</v>
      </c>
    </row>
    <row r="4312" spans="1:3" x14ac:dyDescent="0.45">
      <c r="A4312" t="str">
        <f t="shared" si="67"/>
        <v>6DOI: 10.1177/1050651920959194</v>
      </c>
      <c r="B4312">
        <v>6</v>
      </c>
      <c r="C4312" t="s">
        <v>3554</v>
      </c>
    </row>
    <row r="4313" spans="1:3" x14ac:dyDescent="0.45">
      <c r="A4313" t="str">
        <f t="shared" si="67"/>
        <v>7https://www.scopus.com/inward/record.uri?eid=2-s2.0-85091284132&amp;doi=10.1177%2f1050651920959194&amp;partnerID=40&amp;md5=59c374f2b8425b2f999ed2d8a499037d</v>
      </c>
      <c r="B4313">
        <v>7</v>
      </c>
      <c r="C4313" t="s">
        <v>3555</v>
      </c>
    </row>
    <row r="4314" spans="1:3" x14ac:dyDescent="0.45">
      <c r="A4314" t="str">
        <f t="shared" si="67"/>
        <v>8</v>
      </c>
      <c r="B4314">
        <v>8</v>
      </c>
    </row>
    <row r="4315" spans="1:3" x14ac:dyDescent="0.45">
      <c r="A4315" t="str">
        <f t="shared" si="67"/>
        <v>9ABSTRACT: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B4315">
        <v>9</v>
      </c>
      <c r="C4315" t="s">
        <v>3556</v>
      </c>
    </row>
    <row r="4316" spans="1:3" x14ac:dyDescent="0.45">
      <c r="A4316" t="str">
        <f t="shared" si="67"/>
        <v>10LANGUAGE OF ORIGINAL DOCUMENT: English</v>
      </c>
      <c r="B4316">
        <v>10</v>
      </c>
      <c r="C4316" t="s">
        <v>10</v>
      </c>
    </row>
    <row r="4317" spans="1:3" x14ac:dyDescent="0.45">
      <c r="A4317" t="str">
        <f t="shared" si="67"/>
        <v>11DOCUMENT TYPE: Article</v>
      </c>
      <c r="B4317">
        <v>11</v>
      </c>
      <c r="C4317" t="s">
        <v>11</v>
      </c>
    </row>
    <row r="4318" spans="1:3" x14ac:dyDescent="0.45">
      <c r="A4318" t="str">
        <f t="shared" si="67"/>
        <v>12SOURCE: Scopus</v>
      </c>
      <c r="B4318">
        <v>12</v>
      </c>
      <c r="C4318" t="s">
        <v>12</v>
      </c>
    </row>
    <row r="4319" spans="1:3" x14ac:dyDescent="0.45">
      <c r="A4319" t="str">
        <f t="shared" si="67"/>
        <v>13</v>
      </c>
      <c r="B4319">
        <v>13</v>
      </c>
    </row>
    <row r="4320" spans="1:3" x14ac:dyDescent="0.45">
      <c r="A4320" t="str">
        <f t="shared" si="67"/>
        <v>1Hines A.</v>
      </c>
      <c r="B4320">
        <v>1</v>
      </c>
      <c r="C4320" t="s">
        <v>1078</v>
      </c>
    </row>
    <row r="4321" spans="1:3" x14ac:dyDescent="0.45">
      <c r="A4321" t="str">
        <f t="shared" si="67"/>
        <v>2AUTHOR FULL NAMES: Hines, Andy (7005149607)</v>
      </c>
      <c r="B4321">
        <v>2</v>
      </c>
      <c r="C4321" t="s">
        <v>1079</v>
      </c>
    </row>
    <row r="4322" spans="1:3" x14ac:dyDescent="0.45">
      <c r="A4322" t="str">
        <f t="shared" si="67"/>
        <v>37005149607</v>
      </c>
      <c r="B4322">
        <v>3</v>
      </c>
      <c r="C4322">
        <v>7005149607</v>
      </c>
    </row>
    <row r="4323" spans="1:3" x14ac:dyDescent="0.45">
      <c r="A4323" t="str">
        <f t="shared" si="67"/>
        <v>4Framework foresight for exploring emerging student needs</v>
      </c>
      <c r="B4323">
        <v>4</v>
      </c>
      <c r="C4323" t="s">
        <v>1080</v>
      </c>
    </row>
    <row r="4324" spans="1:3" x14ac:dyDescent="0.45">
      <c r="A4324" t="str">
        <f t="shared" si="67"/>
        <v>5(2017) On the Horizon, 25 (3), pp. 145 - 156, Cited 1 times.</v>
      </c>
      <c r="B4324">
        <v>5</v>
      </c>
      <c r="C4324" t="s">
        <v>1081</v>
      </c>
    </row>
    <row r="4325" spans="1:3" x14ac:dyDescent="0.45">
      <c r="A4325" t="str">
        <f t="shared" si="67"/>
        <v>6DOI: 10.1108/OTH-03-2017-0013</v>
      </c>
      <c r="B4325">
        <v>6</v>
      </c>
      <c r="C4325" t="s">
        <v>1082</v>
      </c>
    </row>
    <row r="4326" spans="1:3" x14ac:dyDescent="0.45">
      <c r="A4326" t="str">
        <f t="shared" si="67"/>
        <v>7https://www.scopus.com/inward/record.uri?eid=2-s2.0-85027498982&amp;doi=10.1108%2fOTH-03-2017-0013&amp;partnerID=40&amp;md5=78d4257282eebac3386a1cf2eaf06fb9</v>
      </c>
      <c r="B4326">
        <v>7</v>
      </c>
      <c r="C4326" t="s">
        <v>1083</v>
      </c>
    </row>
    <row r="4327" spans="1:3" x14ac:dyDescent="0.45">
      <c r="A4327" t="str">
        <f t="shared" si="67"/>
        <v>8</v>
      </c>
      <c r="B4327">
        <v>8</v>
      </c>
    </row>
    <row r="4328" spans="1:3" x14ac:dyDescent="0.45">
      <c r="A4328" t="str">
        <f t="shared" si="67"/>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4328">
        <v>9</v>
      </c>
      <c r="C4328" t="s">
        <v>1084</v>
      </c>
    </row>
    <row r="4329" spans="1:3" x14ac:dyDescent="0.45">
      <c r="A4329" t="str">
        <f t="shared" si="67"/>
        <v>10LANGUAGE OF ORIGINAL DOCUMENT: English</v>
      </c>
      <c r="B4329">
        <v>10</v>
      </c>
      <c r="C4329" t="s">
        <v>10</v>
      </c>
    </row>
    <row r="4330" spans="1:3" x14ac:dyDescent="0.45">
      <c r="A4330" t="str">
        <f t="shared" si="67"/>
        <v>11DOCUMENT TYPE: Article</v>
      </c>
      <c r="B4330">
        <v>11</v>
      </c>
      <c r="C4330" t="s">
        <v>11</v>
      </c>
    </row>
    <row r="4331" spans="1:3" x14ac:dyDescent="0.45">
      <c r="A4331" t="str">
        <f t="shared" si="67"/>
        <v>12SOURCE: Scopus</v>
      </c>
      <c r="B4331">
        <v>12</v>
      </c>
      <c r="C4331" t="s">
        <v>12</v>
      </c>
    </row>
    <row r="4332" spans="1:3" x14ac:dyDescent="0.45">
      <c r="A4332" t="str">
        <f t="shared" si="67"/>
        <v>13</v>
      </c>
      <c r="B4332">
        <v>13</v>
      </c>
    </row>
    <row r="4333" spans="1:3" x14ac:dyDescent="0.45">
      <c r="A4333" t="str">
        <f t="shared" si="67"/>
        <v>1Lindsey G., Ottensmann J., Palmer J., Wilson J., Tutterrow J.</v>
      </c>
      <c r="B4333">
        <v>1</v>
      </c>
      <c r="C4333" t="s">
        <v>3557</v>
      </c>
    </row>
    <row r="4334" spans="1:3" x14ac:dyDescent="0.45">
      <c r="A4334" t="str">
        <f t="shared" si="67"/>
        <v>2AUTHOR FULL NAMES: Lindsey, Greg (7005206752); Ottensmann, John (6603596516); Palmer, Jamie (57321446500); Wilson, Jeffrey (7407987277); Tutterrow, Joseph (57321061100)</v>
      </c>
      <c r="B4334">
        <v>2</v>
      </c>
      <c r="C4334" t="s">
        <v>3558</v>
      </c>
    </row>
    <row r="4335" spans="1:3" x14ac:dyDescent="0.45">
      <c r="A4335" t="str">
        <f t="shared" si="67"/>
        <v>37005206752; 6603596516; 57321446500; 7407987277; 57321061100</v>
      </c>
      <c r="B4335">
        <v>3</v>
      </c>
      <c r="C4335" t="s">
        <v>3559</v>
      </c>
    </row>
    <row r="4336" spans="1:3" x14ac:dyDescent="0.45">
      <c r="A4336" t="str">
        <f t="shared" si="67"/>
        <v>4Encouraging smart growth in a skeptical state: University-stakeholder collaboration in central Indiana</v>
      </c>
      <c r="B4336">
        <v>4</v>
      </c>
      <c r="C4336" t="s">
        <v>3560</v>
      </c>
    </row>
    <row r="4337" spans="1:3" x14ac:dyDescent="0.45">
      <c r="A4337" t="str">
        <f t="shared" si="67"/>
        <v>5(2017) Partnerships for Smart Growth: University-Community Collaboration for Better Public Places: University-Community Collaboration for Better Public Places, pp. 95 - 114, Cited 1 times.</v>
      </c>
      <c r="B4337">
        <v>5</v>
      </c>
      <c r="C4337" t="s">
        <v>3561</v>
      </c>
    </row>
    <row r="4338" spans="1:3" x14ac:dyDescent="0.45">
      <c r="A4338" t="str">
        <f t="shared" si="67"/>
        <v>6</v>
      </c>
      <c r="B4338">
        <v>6</v>
      </c>
    </row>
    <row r="4339" spans="1:3" x14ac:dyDescent="0.45">
      <c r="A4339" t="str">
        <f t="shared" si="67"/>
        <v>7https://www.scopus.com/inward/record.uri?eid=2-s2.0-85118374125&amp;partnerID=40&amp;md5=b2188759b2393f1684009e80e140c9e1</v>
      </c>
      <c r="B4339">
        <v>7</v>
      </c>
      <c r="C4339" t="s">
        <v>3562</v>
      </c>
    </row>
    <row r="4340" spans="1:3" x14ac:dyDescent="0.45">
      <c r="A4340" t="str">
        <f t="shared" si="67"/>
        <v>8</v>
      </c>
      <c r="B4340">
        <v>8</v>
      </c>
    </row>
    <row r="4341" spans="1:3" x14ac:dyDescent="0.45">
      <c r="A4341" t="str">
        <f t="shared" si="67"/>
        <v>9</v>
      </c>
      <c r="B4341">
        <v>9</v>
      </c>
    </row>
    <row r="4342" spans="1:3" x14ac:dyDescent="0.45">
      <c r="A4342" t="str">
        <f t="shared" si="67"/>
        <v>10LANGUAGE OF ORIGINAL DOCUMENT: English</v>
      </c>
      <c r="B4342">
        <v>10</v>
      </c>
      <c r="C4342" t="s">
        <v>10</v>
      </c>
    </row>
    <row r="4343" spans="1:3" x14ac:dyDescent="0.45">
      <c r="A4343" t="str">
        <f t="shared" si="67"/>
        <v>11DOCUMENT TYPE: Book chapter</v>
      </c>
      <c r="B4343">
        <v>11</v>
      </c>
      <c r="C4343" t="s">
        <v>128</v>
      </c>
    </row>
    <row r="4344" spans="1:3" x14ac:dyDescent="0.45">
      <c r="A4344" t="str">
        <f t="shared" si="67"/>
        <v>12SOURCE: Scopus</v>
      </c>
      <c r="B4344">
        <v>12</v>
      </c>
      <c r="C4344" t="s">
        <v>12</v>
      </c>
    </row>
    <row r="4345" spans="1:3" x14ac:dyDescent="0.45">
      <c r="A4345" t="str">
        <f t="shared" si="67"/>
        <v>13</v>
      </c>
      <c r="B4345">
        <v>13</v>
      </c>
    </row>
    <row r="4346" spans="1:3" x14ac:dyDescent="0.45">
      <c r="A4346" t="str">
        <f t="shared" si="67"/>
        <v>1Gómez-Marcos M.-T., Ruiz-Toledo M., Vicente-Galindo M.-P., Martín-Rodero H., Ruff-Escobar C., Galindo-Villardón M.-P.</v>
      </c>
      <c r="B4346">
        <v>1</v>
      </c>
      <c r="C4346" t="s">
        <v>1093</v>
      </c>
    </row>
    <row r="4347" spans="1:3" x14ac:dyDescent="0.45">
      <c r="A4347" t="str">
        <f t="shared" si="67"/>
        <v>2AUTHOR FULL NAMES: Gómez-Marcos, María-Teresa (57224451360); Ruiz-Toledo, Marcelo (57224449047); Vicente-Galindo, María-Purificación (57193509699); Martín-Rodero, Helena (35068351900); Ruff-Escobar, Claudio (57204428322); Galindo-Villardón, María-Purificación (6508229340)</v>
      </c>
      <c r="B4347">
        <v>2</v>
      </c>
      <c r="C4347" t="s">
        <v>1094</v>
      </c>
    </row>
    <row r="4348" spans="1:3" x14ac:dyDescent="0.45">
      <c r="A4348" t="str">
        <f t="shared" si="67"/>
        <v>357224451360; 57224449047; 57193509699; 35068351900; 57204428322; 6508229340</v>
      </c>
      <c r="B4348">
        <v>3</v>
      </c>
      <c r="C4348" t="s">
        <v>1095</v>
      </c>
    </row>
    <row r="4349" spans="1:3" x14ac:dyDescent="0.45">
      <c r="A4349" t="str">
        <f t="shared" si="67"/>
        <v>4Multivariate dynamics of Spanish universities in international rankings</v>
      </c>
      <c r="B4349">
        <v>4</v>
      </c>
      <c r="C4349" t="s">
        <v>1096</v>
      </c>
    </row>
    <row r="4350" spans="1:3" x14ac:dyDescent="0.45">
      <c r="A4350" t="str">
        <f t="shared" si="67"/>
        <v>5(2021) Profesional de la Informacion, 30 (2), art. no. e300210, Cited 2 times.</v>
      </c>
      <c r="B4350">
        <v>5</v>
      </c>
      <c r="C4350" t="s">
        <v>1097</v>
      </c>
    </row>
    <row r="4351" spans="1:3" x14ac:dyDescent="0.45">
      <c r="A4351" t="str">
        <f t="shared" si="67"/>
        <v>6DOI: 10.3145/epi.2021.mar.10</v>
      </c>
      <c r="B4351">
        <v>6</v>
      </c>
      <c r="C4351" t="s">
        <v>1098</v>
      </c>
    </row>
    <row r="4352" spans="1:3" x14ac:dyDescent="0.45">
      <c r="A4352" t="str">
        <f t="shared" si="67"/>
        <v>7https://www.scopus.com/inward/record.uri?eid=2-s2.0-85107592992&amp;doi=10.3145%2fepi.2021.mar.10&amp;partnerID=40&amp;md5=cd4f9c3ba718e342a393549b7ab48394</v>
      </c>
      <c r="B4352">
        <v>7</v>
      </c>
      <c r="C4352" t="s">
        <v>1099</v>
      </c>
    </row>
    <row r="4353" spans="1:3" x14ac:dyDescent="0.45">
      <c r="A4353" t="str">
        <f t="shared" si="67"/>
        <v>8</v>
      </c>
      <c r="B4353">
        <v>8</v>
      </c>
    </row>
    <row r="4354" spans="1:3" x14ac:dyDescent="0.45">
      <c r="A4354" t="str">
        <f t="shared" si="67"/>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4354">
        <v>9</v>
      </c>
      <c r="C4354" t="s">
        <v>1100</v>
      </c>
    </row>
    <row r="4355" spans="1:3" x14ac:dyDescent="0.45">
      <c r="A4355" t="str">
        <f t="shared" si="67"/>
        <v>10LANGUAGE OF ORIGINAL DOCUMENT: English</v>
      </c>
      <c r="B4355">
        <v>10</v>
      </c>
      <c r="C4355" t="s">
        <v>10</v>
      </c>
    </row>
    <row r="4356" spans="1:3" x14ac:dyDescent="0.45">
      <c r="A4356" t="str">
        <f t="shared" si="67"/>
        <v>11DOCUMENT TYPE: Article</v>
      </c>
      <c r="B4356">
        <v>11</v>
      </c>
      <c r="C4356" t="s">
        <v>11</v>
      </c>
    </row>
    <row r="4357" spans="1:3" x14ac:dyDescent="0.45">
      <c r="A4357" t="str">
        <f t="shared" ref="A4357:A4420" si="68">B4357&amp;C4357</f>
        <v>12SOURCE: Scopus</v>
      </c>
      <c r="B4357">
        <v>12</v>
      </c>
      <c r="C4357" t="s">
        <v>12</v>
      </c>
    </row>
    <row r="4358" spans="1:3" x14ac:dyDescent="0.45">
      <c r="A4358" t="str">
        <f t="shared" si="68"/>
        <v>13</v>
      </c>
      <c r="B4358">
        <v>13</v>
      </c>
    </row>
    <row r="4359" spans="1:3" x14ac:dyDescent="0.45">
      <c r="A4359" t="str">
        <f t="shared" si="68"/>
        <v>1Khan M.A., Ebner N.</v>
      </c>
      <c r="B4359">
        <v>1</v>
      </c>
      <c r="C4359" t="s">
        <v>1122</v>
      </c>
    </row>
    <row r="4360" spans="1:3" x14ac:dyDescent="0.45">
      <c r="A4360" t="str">
        <f t="shared" si="68"/>
        <v>2AUTHOR FULL NAMES: Khan, Mohammad Ayub (56069678100); Ebner, Noam (8676622700)</v>
      </c>
      <c r="B4360">
        <v>2</v>
      </c>
      <c r="C4360" t="s">
        <v>1123</v>
      </c>
    </row>
    <row r="4361" spans="1:3" x14ac:dyDescent="0.45">
      <c r="A4361" t="str">
        <f t="shared" si="68"/>
        <v>356069678100; 8676622700</v>
      </c>
      <c r="B4361">
        <v>3</v>
      </c>
      <c r="C4361" t="s">
        <v>1124</v>
      </c>
    </row>
    <row r="4362" spans="1:3" x14ac:dyDescent="0.45">
      <c r="A4362" t="str">
        <f t="shared" si="68"/>
        <v>4The self-internationalization model (SIM) versus conventional internationalization models (CIMs) of the institutions of higher education: A preliminary insight from management perspectives</v>
      </c>
      <c r="B4362">
        <v>4</v>
      </c>
      <c r="C4362" t="s">
        <v>1125</v>
      </c>
    </row>
    <row r="4363" spans="1:3" x14ac:dyDescent="0.45">
      <c r="A4363" t="str">
        <f t="shared" si="68"/>
        <v>5(2018) Journal of Eastern European and Central Asian Research, 5 (1), Cited 1 times.</v>
      </c>
      <c r="B4363">
        <v>5</v>
      </c>
      <c r="C4363" t="s">
        <v>1126</v>
      </c>
    </row>
    <row r="4364" spans="1:3" x14ac:dyDescent="0.45">
      <c r="A4364" t="str">
        <f t="shared" si="68"/>
        <v>6DOI: 10.15549/jeecar.v5i1.189</v>
      </c>
      <c r="B4364">
        <v>6</v>
      </c>
      <c r="C4364" t="s">
        <v>1127</v>
      </c>
    </row>
    <row r="4365" spans="1:3" x14ac:dyDescent="0.45">
      <c r="A4365" t="str">
        <f t="shared" si="68"/>
        <v>7https://www.scopus.com/inward/record.uri?eid=2-s2.0-85046782185&amp;doi=10.15549%2fjeecar.v5i1.189&amp;partnerID=40&amp;md5=d8072fb13de3ea248bb1e2c6074e573d</v>
      </c>
      <c r="B4365">
        <v>7</v>
      </c>
      <c r="C4365" t="s">
        <v>1128</v>
      </c>
    </row>
    <row r="4366" spans="1:3" x14ac:dyDescent="0.45">
      <c r="A4366" t="str">
        <f t="shared" si="68"/>
        <v>8</v>
      </c>
      <c r="B4366">
        <v>8</v>
      </c>
    </row>
    <row r="4367" spans="1:3" x14ac:dyDescent="0.45">
      <c r="A4367" t="str">
        <f t="shared" si="68"/>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4367">
        <v>9</v>
      </c>
      <c r="C4367" t="s">
        <v>1129</v>
      </c>
    </row>
    <row r="4368" spans="1:3" x14ac:dyDescent="0.45">
      <c r="A4368" t="str">
        <f t="shared" si="68"/>
        <v>10LANGUAGE OF ORIGINAL DOCUMENT: English</v>
      </c>
      <c r="B4368">
        <v>10</v>
      </c>
      <c r="C4368" t="s">
        <v>10</v>
      </c>
    </row>
    <row r="4369" spans="1:3" x14ac:dyDescent="0.45">
      <c r="A4369" t="str">
        <f t="shared" si="68"/>
        <v>11DOCUMENT TYPE: Article</v>
      </c>
      <c r="B4369">
        <v>11</v>
      </c>
      <c r="C4369" t="s">
        <v>11</v>
      </c>
    </row>
    <row r="4370" spans="1:3" x14ac:dyDescent="0.45">
      <c r="A4370" t="str">
        <f t="shared" si="68"/>
        <v>12SOURCE: Scopus</v>
      </c>
      <c r="B4370">
        <v>12</v>
      </c>
      <c r="C4370" t="s">
        <v>12</v>
      </c>
    </row>
    <row r="4371" spans="1:3" x14ac:dyDescent="0.45">
      <c r="A4371" t="str">
        <f t="shared" si="68"/>
        <v>13</v>
      </c>
      <c r="B4371">
        <v>13</v>
      </c>
    </row>
    <row r="4372" spans="1:3" x14ac:dyDescent="0.45">
      <c r="A4372" t="str">
        <f t="shared" si="68"/>
        <v>1Naim N., Aziz A., Teguh T.</v>
      </c>
      <c r="B4372">
        <v>1</v>
      </c>
      <c r="C4372" t="s">
        <v>1138</v>
      </c>
    </row>
    <row r="4373" spans="1:3" x14ac:dyDescent="0.45">
      <c r="A4373" t="str">
        <f t="shared" si="68"/>
        <v>2AUTHOR FULL NAMES: Naim, Ngainun (57216658596); Aziz, Abdul (57219406908); Teguh, Teguh (58317890000)</v>
      </c>
      <c r="B4373">
        <v>2</v>
      </c>
      <c r="C4373" t="s">
        <v>1139</v>
      </c>
    </row>
    <row r="4374" spans="1:3" x14ac:dyDescent="0.45">
      <c r="A4374" t="str">
        <f t="shared" si="68"/>
        <v>357216658596; 57219406908; 58317890000</v>
      </c>
      <c r="B4374">
        <v>3</v>
      </c>
      <c r="C4374" t="s">
        <v>1140</v>
      </c>
    </row>
    <row r="4375" spans="1:3" x14ac:dyDescent="0.45">
      <c r="A4375" t="str">
        <f t="shared" si="68"/>
        <v>4Integration of Madrasah diniyah learning systems for strengthening religious moderation in Indonesian universities</v>
      </c>
      <c r="B4375">
        <v>4</v>
      </c>
      <c r="C4375" t="s">
        <v>1141</v>
      </c>
    </row>
    <row r="4376" spans="1:3" x14ac:dyDescent="0.45">
      <c r="A4376" t="str">
        <f t="shared" si="68"/>
        <v>5(2022) International Journal of Evaluation and Research in Education, 11 (1), pp. 108 - 119, Cited 2 times.</v>
      </c>
      <c r="B4376">
        <v>5</v>
      </c>
      <c r="C4376" t="s">
        <v>1142</v>
      </c>
    </row>
    <row r="4377" spans="1:3" x14ac:dyDescent="0.45">
      <c r="A4377" t="str">
        <f t="shared" si="68"/>
        <v>6DOI: 10.11591/ijere.v11i1.22210</v>
      </c>
      <c r="B4377">
        <v>6</v>
      </c>
      <c r="C4377" t="s">
        <v>1143</v>
      </c>
    </row>
    <row r="4378" spans="1:3" x14ac:dyDescent="0.45">
      <c r="A4378" t="str">
        <f t="shared" si="68"/>
        <v>7https://www.scopus.com/inward/record.uri?eid=2-s2.0-85126989056&amp;doi=10.11591%2fijere.v11i1.22210&amp;partnerID=40&amp;md5=f17e0cc24c1de91d3fc43b9ec36d8780</v>
      </c>
      <c r="B4378">
        <v>7</v>
      </c>
      <c r="C4378" t="s">
        <v>1144</v>
      </c>
    </row>
    <row r="4379" spans="1:3" x14ac:dyDescent="0.45">
      <c r="A4379" t="str">
        <f t="shared" si="68"/>
        <v>8</v>
      </c>
      <c r="B4379">
        <v>8</v>
      </c>
    </row>
    <row r="4380" spans="1:3" x14ac:dyDescent="0.45">
      <c r="A4380" t="str">
        <f t="shared" si="68"/>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4380">
        <v>9</v>
      </c>
      <c r="C4380" t="s">
        <v>1145</v>
      </c>
    </row>
    <row r="4381" spans="1:3" x14ac:dyDescent="0.45">
      <c r="A4381" t="str">
        <f t="shared" si="68"/>
        <v>10LANGUAGE OF ORIGINAL DOCUMENT: English</v>
      </c>
      <c r="B4381">
        <v>10</v>
      </c>
      <c r="C4381" t="s">
        <v>10</v>
      </c>
    </row>
    <row r="4382" spans="1:3" x14ac:dyDescent="0.45">
      <c r="A4382" t="str">
        <f t="shared" si="68"/>
        <v>11DOCUMENT TYPE: Article</v>
      </c>
      <c r="B4382">
        <v>11</v>
      </c>
      <c r="C4382" t="s">
        <v>11</v>
      </c>
    </row>
    <row r="4383" spans="1:3" x14ac:dyDescent="0.45">
      <c r="A4383" t="str">
        <f t="shared" si="68"/>
        <v>12SOURCE: Scopus</v>
      </c>
      <c r="B4383">
        <v>12</v>
      </c>
      <c r="C4383" t="s">
        <v>12</v>
      </c>
    </row>
    <row r="4384" spans="1:3" x14ac:dyDescent="0.45">
      <c r="A4384" t="str">
        <f t="shared" si="68"/>
        <v>13</v>
      </c>
      <c r="B4384">
        <v>13</v>
      </c>
    </row>
    <row r="4385" spans="1:3" x14ac:dyDescent="0.45">
      <c r="A4385" t="str">
        <f t="shared" si="68"/>
        <v>1Ulla M.B., Bucol J.L., Na Ayuthaya P.D.</v>
      </c>
      <c r="B4385">
        <v>1</v>
      </c>
      <c r="C4385" t="s">
        <v>3563</v>
      </c>
    </row>
    <row r="4386" spans="1:3" x14ac:dyDescent="0.45">
      <c r="A4386" t="str">
        <f t="shared" si="68"/>
        <v>2AUTHOR FULL NAMES: Ulla, Mark B. (57194178568); Bucol, Junifer L. (57222069325); Na Ayuthaya, Pongsathorn Dechatiwongse (57989666300)</v>
      </c>
      <c r="B4386">
        <v>2</v>
      </c>
      <c r="C4386" t="s">
        <v>3564</v>
      </c>
    </row>
    <row r="4387" spans="1:3" x14ac:dyDescent="0.45">
      <c r="A4387" t="str">
        <f t="shared" si="68"/>
        <v>357194178568; 57222069325; 57989666300</v>
      </c>
      <c r="B4387">
        <v>3</v>
      </c>
      <c r="C4387" t="s">
        <v>3565</v>
      </c>
    </row>
    <row r="4388" spans="1:3" x14ac:dyDescent="0.45">
      <c r="A4388" t="str">
        <f t="shared" si="68"/>
        <v>4English language curriculum reform strategies: The impact of EMI on students' language proficiency</v>
      </c>
      <c r="B4388">
        <v>4</v>
      </c>
      <c r="C4388" t="s">
        <v>3566</v>
      </c>
    </row>
    <row r="4389" spans="1:3" x14ac:dyDescent="0.45">
      <c r="A4389" t="str">
        <f t="shared" si="68"/>
        <v>5(2022) Ampersand, 9, art. no. 100101, Cited 1 times.</v>
      </c>
      <c r="B4389">
        <v>5</v>
      </c>
      <c r="C4389" t="s">
        <v>3567</v>
      </c>
    </row>
    <row r="4390" spans="1:3" x14ac:dyDescent="0.45">
      <c r="A4390" t="str">
        <f t="shared" si="68"/>
        <v>6DOI: 10.1016/j.amper.2022.100101</v>
      </c>
      <c r="B4390">
        <v>6</v>
      </c>
      <c r="C4390" t="s">
        <v>3568</v>
      </c>
    </row>
    <row r="4391" spans="1:3" x14ac:dyDescent="0.45">
      <c r="A4391" t="str">
        <f t="shared" si="68"/>
        <v>7https://www.scopus.com/inward/record.uri?eid=2-s2.0-85143175197&amp;doi=10.1016%2fj.amper.2022.100101&amp;partnerID=40&amp;md5=f24817f41bc44523bd3abcfdc5434b5f</v>
      </c>
      <c r="B4391">
        <v>7</v>
      </c>
      <c r="C4391" t="s">
        <v>3569</v>
      </c>
    </row>
    <row r="4392" spans="1:3" x14ac:dyDescent="0.45">
      <c r="A4392" t="str">
        <f t="shared" si="68"/>
        <v>8</v>
      </c>
      <c r="B4392">
        <v>8</v>
      </c>
    </row>
    <row r="4393" spans="1:3" x14ac:dyDescent="0.45">
      <c r="A4393" t="str">
        <f t="shared" si="68"/>
        <v>9ABSTRACT: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B4393">
        <v>9</v>
      </c>
      <c r="C4393" t="s">
        <v>3570</v>
      </c>
    </row>
    <row r="4394" spans="1:3" x14ac:dyDescent="0.45">
      <c r="A4394" t="str">
        <f t="shared" si="68"/>
        <v>10LANGUAGE OF ORIGINAL DOCUMENT: English</v>
      </c>
      <c r="B4394">
        <v>10</v>
      </c>
      <c r="C4394" t="s">
        <v>10</v>
      </c>
    </row>
    <row r="4395" spans="1:3" x14ac:dyDescent="0.45">
      <c r="A4395" t="str">
        <f t="shared" si="68"/>
        <v>11DOCUMENT TYPE: Article</v>
      </c>
      <c r="B4395">
        <v>11</v>
      </c>
      <c r="C4395" t="s">
        <v>11</v>
      </c>
    </row>
    <row r="4396" spans="1:3" x14ac:dyDescent="0.45">
      <c r="A4396" t="str">
        <f t="shared" si="68"/>
        <v>12SOURCE: Scopus</v>
      </c>
      <c r="B4396">
        <v>12</v>
      </c>
      <c r="C4396" t="s">
        <v>12</v>
      </c>
    </row>
    <row r="4397" spans="1:3" x14ac:dyDescent="0.45">
      <c r="A4397" t="str">
        <f t="shared" si="68"/>
        <v>13</v>
      </c>
      <c r="B4397">
        <v>13</v>
      </c>
    </row>
    <row r="4398" spans="1:3" x14ac:dyDescent="0.45">
      <c r="A4398" t="str">
        <f t="shared" si="68"/>
        <v>1Vásquez-Torres M.C., Tavizón-Salazar A.</v>
      </c>
      <c r="B4398">
        <v>1</v>
      </c>
      <c r="C4398" t="s">
        <v>3571</v>
      </c>
    </row>
    <row r="4399" spans="1:3" x14ac:dyDescent="0.45">
      <c r="A4399" t="str">
        <f t="shared" si="68"/>
        <v>2AUTHOR FULL NAMES: Vásquez-Torres, M.C. (57391132300); Tavizón-Salazar, A. (57390774100)</v>
      </c>
      <c r="B4399">
        <v>2</v>
      </c>
      <c r="C4399" t="s">
        <v>3572</v>
      </c>
    </row>
    <row r="4400" spans="1:3" x14ac:dyDescent="0.45">
      <c r="A4400" t="str">
        <f t="shared" si="68"/>
        <v>357391132300; 57390774100</v>
      </c>
      <c r="B4400">
        <v>3</v>
      </c>
      <c r="C4400" t="s">
        <v>3573</v>
      </c>
    </row>
    <row r="4401" spans="1:3" x14ac:dyDescent="0.45">
      <c r="A4401" t="str">
        <f t="shared" si="68"/>
        <v>4A management model of university social responsibility from the stakeholders perspective [Społeczna odpowiedzialność uczelni, model zarządzania z perspektywy interesariuszy]</v>
      </c>
      <c r="B4401">
        <v>4</v>
      </c>
      <c r="C4401" t="s">
        <v>3574</v>
      </c>
    </row>
    <row r="4402" spans="1:3" x14ac:dyDescent="0.45">
      <c r="A4402" t="str">
        <f t="shared" si="68"/>
        <v>5(2021) Polish Journal of Management Studies, 24 (1), pp. 441 - 456, Cited 1 times.</v>
      </c>
      <c r="B4402">
        <v>5</v>
      </c>
      <c r="C4402" t="s">
        <v>3575</v>
      </c>
    </row>
    <row r="4403" spans="1:3" x14ac:dyDescent="0.45">
      <c r="A4403" t="str">
        <f t="shared" si="68"/>
        <v>6DOI: 10.17512/pjms.2021.24.1.26</v>
      </c>
      <c r="B4403">
        <v>6</v>
      </c>
      <c r="C4403" t="s">
        <v>3576</v>
      </c>
    </row>
    <row r="4404" spans="1:3" x14ac:dyDescent="0.45">
      <c r="A4404" t="str">
        <f t="shared" si="68"/>
        <v>7https://www.scopus.com/inward/record.uri?eid=2-s2.0-85121983288&amp;doi=10.17512%2fpjms.2021.24.1.26&amp;partnerID=40&amp;md5=9c6801fe97a5f35ae5611d1d8ddd6543</v>
      </c>
      <c r="B4404">
        <v>7</v>
      </c>
      <c r="C4404" t="s">
        <v>3577</v>
      </c>
    </row>
    <row r="4405" spans="1:3" x14ac:dyDescent="0.45">
      <c r="A4405" t="str">
        <f t="shared" si="68"/>
        <v>8</v>
      </c>
      <c r="B4405">
        <v>8</v>
      </c>
    </row>
    <row r="4406" spans="1:3" x14ac:dyDescent="0.45">
      <c r="A4406" t="str">
        <f t="shared" si="68"/>
        <v>9ABSTRACT: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B4406">
        <v>9</v>
      </c>
      <c r="C4406" t="s">
        <v>3578</v>
      </c>
    </row>
    <row r="4407" spans="1:3" x14ac:dyDescent="0.45">
      <c r="A4407" t="str">
        <f t="shared" si="68"/>
        <v>10LANGUAGE OF ORIGINAL DOCUMENT: English</v>
      </c>
      <c r="B4407">
        <v>10</v>
      </c>
      <c r="C4407" t="s">
        <v>10</v>
      </c>
    </row>
    <row r="4408" spans="1:3" x14ac:dyDescent="0.45">
      <c r="A4408" t="str">
        <f t="shared" si="68"/>
        <v>11DOCUMENT TYPE: Article</v>
      </c>
      <c r="B4408">
        <v>11</v>
      </c>
      <c r="C4408" t="s">
        <v>11</v>
      </c>
    </row>
    <row r="4409" spans="1:3" x14ac:dyDescent="0.45">
      <c r="A4409" t="str">
        <f t="shared" si="68"/>
        <v>12SOURCE: Scopus</v>
      </c>
      <c r="B4409">
        <v>12</v>
      </c>
      <c r="C4409" t="s">
        <v>12</v>
      </c>
    </row>
    <row r="4410" spans="1:3" x14ac:dyDescent="0.45">
      <c r="A4410" t="str">
        <f t="shared" si="68"/>
        <v>13</v>
      </c>
      <c r="B4410">
        <v>13</v>
      </c>
    </row>
    <row r="4411" spans="1:3" x14ac:dyDescent="0.45">
      <c r="A4411" t="str">
        <f t="shared" si="68"/>
        <v>1Zhao T.</v>
      </c>
      <c r="B4411">
        <v>1</v>
      </c>
      <c r="C4411" t="s">
        <v>1169</v>
      </c>
    </row>
    <row r="4412" spans="1:3" x14ac:dyDescent="0.45">
      <c r="A4412" t="str">
        <f t="shared" si="68"/>
        <v>2AUTHOR FULL NAMES: Zhao, Teng (57242946100)</v>
      </c>
      <c r="B4412">
        <v>2</v>
      </c>
      <c r="C4412" t="s">
        <v>1170</v>
      </c>
    </row>
    <row r="4413" spans="1:3" x14ac:dyDescent="0.45">
      <c r="A4413" t="str">
        <f t="shared" si="68"/>
        <v>357242946100</v>
      </c>
      <c r="B4413">
        <v>3</v>
      </c>
      <c r="C4413">
        <v>57242946100</v>
      </c>
    </row>
    <row r="4414" spans="1:3" x14ac:dyDescent="0.45">
      <c r="A4414" t="str">
        <f t="shared" si="68"/>
        <v>4Impact of COVID-19 Awareness on Protective Behaviors during the Off-Peak Period: Sex Differences among Chinese Undergraduates</v>
      </c>
      <c r="B4414">
        <v>4</v>
      </c>
      <c r="C4414" t="s">
        <v>1171</v>
      </c>
    </row>
    <row r="4415" spans="1:3" x14ac:dyDescent="0.45">
      <c r="A4415" t="str">
        <f t="shared" si="68"/>
        <v>5(2022) International Journal of Environmental Research and Public Health, 19 (20), art. no. 13483, Cited 2 times.</v>
      </c>
      <c r="B4415">
        <v>5</v>
      </c>
      <c r="C4415" t="s">
        <v>1172</v>
      </c>
    </row>
    <row r="4416" spans="1:3" x14ac:dyDescent="0.45">
      <c r="A4416" t="str">
        <f t="shared" si="68"/>
        <v>6DOI: 10.3390/ijerph192013483</v>
      </c>
      <c r="B4416">
        <v>6</v>
      </c>
      <c r="C4416" t="s">
        <v>1173</v>
      </c>
    </row>
    <row r="4417" spans="1:3" x14ac:dyDescent="0.45">
      <c r="A4417" t="str">
        <f t="shared" si="68"/>
        <v>7https://www.scopus.com/inward/record.uri?eid=2-s2.0-85140873395&amp;doi=10.3390%2fijerph192013483&amp;partnerID=40&amp;md5=923b9455fc546306c65cbc4b6c38d22d</v>
      </c>
      <c r="B4417">
        <v>7</v>
      </c>
      <c r="C4417" t="s">
        <v>1174</v>
      </c>
    </row>
    <row r="4418" spans="1:3" x14ac:dyDescent="0.45">
      <c r="A4418" t="str">
        <f t="shared" si="68"/>
        <v>8</v>
      </c>
      <c r="B4418">
        <v>8</v>
      </c>
    </row>
    <row r="4419" spans="1:3" x14ac:dyDescent="0.45">
      <c r="A4419" t="str">
        <f t="shared" si="68"/>
        <v>9ABSTRACT: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B4419">
        <v>9</v>
      </c>
      <c r="C4419" t="s">
        <v>1175</v>
      </c>
    </row>
    <row r="4420" spans="1:3" x14ac:dyDescent="0.45">
      <c r="A4420" t="str">
        <f t="shared" si="68"/>
        <v>10LANGUAGE OF ORIGINAL DOCUMENT: English</v>
      </c>
      <c r="B4420">
        <v>10</v>
      </c>
      <c r="C4420" t="s">
        <v>10</v>
      </c>
    </row>
    <row r="4421" spans="1:3" x14ac:dyDescent="0.45">
      <c r="A4421" t="str">
        <f t="shared" ref="A4421:A4484" si="69">B4421&amp;C4421</f>
        <v>11DOCUMENT TYPE: Article</v>
      </c>
      <c r="B4421">
        <v>11</v>
      </c>
      <c r="C4421" t="s">
        <v>11</v>
      </c>
    </row>
    <row r="4422" spans="1:3" x14ac:dyDescent="0.45">
      <c r="A4422" t="str">
        <f t="shared" si="69"/>
        <v>12SOURCE: Scopus</v>
      </c>
      <c r="B4422">
        <v>12</v>
      </c>
      <c r="C4422" t="s">
        <v>12</v>
      </c>
    </row>
    <row r="4423" spans="1:3" x14ac:dyDescent="0.45">
      <c r="A4423" t="str">
        <f t="shared" si="69"/>
        <v>13</v>
      </c>
      <c r="B4423">
        <v>13</v>
      </c>
    </row>
    <row r="4424" spans="1:3" x14ac:dyDescent="0.45">
      <c r="A4424" t="str">
        <f t="shared" si="69"/>
        <v>1Wickramanayake L.</v>
      </c>
      <c r="B4424">
        <v>1</v>
      </c>
      <c r="C4424" t="s">
        <v>3579</v>
      </c>
    </row>
    <row r="4425" spans="1:3" x14ac:dyDescent="0.45">
      <c r="A4425" t="str">
        <f t="shared" si="69"/>
        <v>2AUTHOR FULL NAMES: Wickramanayake, Lalith (36490772300)</v>
      </c>
      <c r="B4425">
        <v>2</v>
      </c>
      <c r="C4425" t="s">
        <v>3580</v>
      </c>
    </row>
    <row r="4426" spans="1:3" x14ac:dyDescent="0.45">
      <c r="A4426" t="str">
        <f t="shared" si="69"/>
        <v>336490772300</v>
      </c>
      <c r="B4426">
        <v>3</v>
      </c>
      <c r="C4426">
        <v>36490772300</v>
      </c>
    </row>
    <row r="4427" spans="1:3" x14ac:dyDescent="0.45">
      <c r="A4427" t="str">
        <f t="shared" si="69"/>
        <v>4An assessment of academic librarians’ instructional performance in Sri Lanka: A survey</v>
      </c>
      <c r="B4427">
        <v>4</v>
      </c>
      <c r="C4427" t="s">
        <v>3581</v>
      </c>
    </row>
    <row r="4428" spans="1:3" x14ac:dyDescent="0.45">
      <c r="A4428" t="str">
        <f t="shared" si="69"/>
        <v>5(2014) Reference Services Review, 42 (2), pp. 364 - 383, Cited 2 times.</v>
      </c>
      <c r="B4428">
        <v>5</v>
      </c>
      <c r="C4428" t="s">
        <v>3582</v>
      </c>
    </row>
    <row r="4429" spans="1:3" x14ac:dyDescent="0.45">
      <c r="A4429" t="str">
        <f t="shared" si="69"/>
        <v>6DOI: 10.1108/RSR-03-2013-0018</v>
      </c>
      <c r="B4429">
        <v>6</v>
      </c>
      <c r="C4429" t="s">
        <v>3583</v>
      </c>
    </row>
    <row r="4430" spans="1:3" x14ac:dyDescent="0.45">
      <c r="A4430" t="str">
        <f t="shared" si="69"/>
        <v>7https://www.scopus.com/inward/record.uri?eid=2-s2.0-84927561983&amp;doi=10.1108%2fRSR-03-2013-0018&amp;partnerID=40&amp;md5=91bf38eea6c4f7120259b3a7c910b29f</v>
      </c>
      <c r="B4430">
        <v>7</v>
      </c>
      <c r="C4430" t="s">
        <v>3584</v>
      </c>
    </row>
    <row r="4431" spans="1:3" x14ac:dyDescent="0.45">
      <c r="A4431" t="str">
        <f t="shared" si="69"/>
        <v>8</v>
      </c>
      <c r="B4431">
        <v>8</v>
      </c>
    </row>
    <row r="4432" spans="1:3" x14ac:dyDescent="0.45">
      <c r="A4432" t="str">
        <f t="shared" si="69"/>
        <v>9ABSTRACT: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B4432">
        <v>9</v>
      </c>
      <c r="C4432" t="s">
        <v>3585</v>
      </c>
    </row>
    <row r="4433" spans="1:3" x14ac:dyDescent="0.45">
      <c r="A4433" t="str">
        <f t="shared" si="69"/>
        <v>10LANGUAGE OF ORIGINAL DOCUMENT: English</v>
      </c>
      <c r="B4433">
        <v>10</v>
      </c>
      <c r="C4433" t="s">
        <v>10</v>
      </c>
    </row>
    <row r="4434" spans="1:3" x14ac:dyDescent="0.45">
      <c r="A4434" t="str">
        <f t="shared" si="69"/>
        <v>11DOCUMENT TYPE: Article</v>
      </c>
      <c r="B4434">
        <v>11</v>
      </c>
      <c r="C4434" t="s">
        <v>11</v>
      </c>
    </row>
    <row r="4435" spans="1:3" x14ac:dyDescent="0.45">
      <c r="A4435" t="str">
        <f t="shared" si="69"/>
        <v>12SOURCE: Scopus</v>
      </c>
      <c r="B4435">
        <v>12</v>
      </c>
      <c r="C4435" t="s">
        <v>12</v>
      </c>
    </row>
    <row r="4436" spans="1:3" x14ac:dyDescent="0.45">
      <c r="A4436" t="str">
        <f t="shared" si="69"/>
        <v>13</v>
      </c>
      <c r="B4436">
        <v>13</v>
      </c>
    </row>
    <row r="4437" spans="1:3" x14ac:dyDescent="0.45">
      <c r="A4437" t="str">
        <f t="shared" si="69"/>
        <v>1Villegas P.E., McGrath C., Enriquez-Johnson A., Hudgens R., Flores N., Felix R.</v>
      </c>
      <c r="B4437">
        <v>1</v>
      </c>
      <c r="C4437" t="s">
        <v>3586</v>
      </c>
    </row>
    <row r="4438" spans="1:3" x14ac:dyDescent="0.45">
      <c r="A4438" t="str">
        <f t="shared" si="69"/>
        <v>2AUTHOR FULL NAMES: Villegas, Paloma E. (55951646000); McGrath, Courtney (57923929400); Enriquez-Johnson, Arelï (57924721000); Hudgens, Roxanne (57923929500); Flores, Natalie (57923770900); Felix, Rodolfo (57923929600)</v>
      </c>
      <c r="B4438">
        <v>2</v>
      </c>
      <c r="C4438" t="s">
        <v>3587</v>
      </c>
    </row>
    <row r="4439" spans="1:3" x14ac:dyDescent="0.45">
      <c r="A4439" t="str">
        <f t="shared" si="69"/>
        <v>355951646000; 57923929400; 57924721000; 57923929500; 57923770900; 57923929600</v>
      </c>
      <c r="B4439">
        <v>3</v>
      </c>
      <c r="C4439" t="s">
        <v>3588</v>
      </c>
    </row>
    <row r="4440" spans="1:3" x14ac:dyDescent="0.45">
      <c r="A4440" t="str">
        <f t="shared" si="69"/>
        <v>4Food insecurity stigma, neoliberalization, and college students in California’s Inland Empire</v>
      </c>
      <c r="B4440">
        <v>4</v>
      </c>
      <c r="C4440" t="s">
        <v>3589</v>
      </c>
    </row>
    <row r="4441" spans="1:3" x14ac:dyDescent="0.45">
      <c r="A4441" t="str">
        <f t="shared" si="69"/>
        <v>5(2022) Food, Culture and Society, Cited 1 times.</v>
      </c>
      <c r="B4441">
        <v>5</v>
      </c>
      <c r="C4441" t="s">
        <v>3590</v>
      </c>
    </row>
    <row r="4442" spans="1:3" x14ac:dyDescent="0.45">
      <c r="A4442" t="str">
        <f t="shared" si="69"/>
        <v>6DOI: 10.1080/15528014.2022.2130658</v>
      </c>
      <c r="B4442">
        <v>6</v>
      </c>
      <c r="C4442" t="s">
        <v>3591</v>
      </c>
    </row>
    <row r="4443" spans="1:3" x14ac:dyDescent="0.45">
      <c r="A4443" t="str">
        <f t="shared" si="69"/>
        <v>7https://www.scopus.com/inward/record.uri?eid=2-s2.0-85139619683&amp;doi=10.1080%2f15528014.2022.2130658&amp;partnerID=40&amp;md5=bee0b0cd190883a5e4221cb3321d98ea</v>
      </c>
      <c r="B4443">
        <v>7</v>
      </c>
      <c r="C4443" t="s">
        <v>3592</v>
      </c>
    </row>
    <row r="4444" spans="1:3" x14ac:dyDescent="0.45">
      <c r="A4444" t="str">
        <f t="shared" si="69"/>
        <v>8</v>
      </c>
      <c r="B4444">
        <v>8</v>
      </c>
    </row>
    <row r="4445" spans="1:3" x14ac:dyDescent="0.45">
      <c r="A4445" t="str">
        <f t="shared" si="69"/>
        <v>9ABSTRACT: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B4445">
        <v>9</v>
      </c>
      <c r="C4445" t="s">
        <v>3593</v>
      </c>
    </row>
    <row r="4446" spans="1:3" x14ac:dyDescent="0.45">
      <c r="A4446" t="str">
        <f t="shared" si="69"/>
        <v>10LANGUAGE OF ORIGINAL DOCUMENT: English</v>
      </c>
      <c r="B4446">
        <v>10</v>
      </c>
      <c r="C4446" t="s">
        <v>10</v>
      </c>
    </row>
    <row r="4447" spans="1:3" x14ac:dyDescent="0.45">
      <c r="A4447" t="str">
        <f t="shared" si="69"/>
        <v>11DOCUMENT TYPE: Article</v>
      </c>
      <c r="B4447">
        <v>11</v>
      </c>
      <c r="C4447" t="s">
        <v>11</v>
      </c>
    </row>
    <row r="4448" spans="1:3" x14ac:dyDescent="0.45">
      <c r="A4448" t="str">
        <f t="shared" si="69"/>
        <v>12SOURCE: Scopus</v>
      </c>
      <c r="B4448">
        <v>12</v>
      </c>
      <c r="C4448" t="s">
        <v>12</v>
      </c>
    </row>
    <row r="4449" spans="1:3" x14ac:dyDescent="0.45">
      <c r="A4449" t="str">
        <f t="shared" si="69"/>
        <v>13</v>
      </c>
      <c r="B4449">
        <v>13</v>
      </c>
    </row>
    <row r="4450" spans="1:3" x14ac:dyDescent="0.45">
      <c r="A4450" t="str">
        <f t="shared" si="69"/>
        <v>1Bisani S., Daye M., Mortimer K.</v>
      </c>
      <c r="B4450">
        <v>1</v>
      </c>
      <c r="C4450" t="s">
        <v>3594</v>
      </c>
    </row>
    <row r="4451" spans="1:3" x14ac:dyDescent="0.45">
      <c r="A4451" t="str">
        <f t="shared" si="69"/>
        <v>2AUTHOR FULL NAMES: Bisani, Shalini (57222961054); Daye, Marcella (35558248200); Mortimer, Kathleen (7003779285)</v>
      </c>
      <c r="B4451">
        <v>2</v>
      </c>
      <c r="C4451" t="s">
        <v>3595</v>
      </c>
    </row>
    <row r="4452" spans="1:3" x14ac:dyDescent="0.45">
      <c r="A4452" t="str">
        <f t="shared" si="69"/>
        <v>357222961054; 35558248200; 7003779285</v>
      </c>
      <c r="B4452">
        <v>3</v>
      </c>
      <c r="C4452" t="s">
        <v>3596</v>
      </c>
    </row>
    <row r="4453" spans="1:3" x14ac:dyDescent="0.45">
      <c r="A4453" t="str">
        <f t="shared" si="69"/>
        <v>4Multi-stakeholder perspective on the role of universities in place branding</v>
      </c>
      <c r="B4453">
        <v>4</v>
      </c>
      <c r="C4453" t="s">
        <v>3597</v>
      </c>
    </row>
    <row r="4454" spans="1:3" x14ac:dyDescent="0.45">
      <c r="A4454" t="str">
        <f t="shared" si="69"/>
        <v>5(2022) Journal of Place Management and Development, 15 (2), pp. 112 - 129, Cited 2 times.</v>
      </c>
      <c r="B4454">
        <v>5</v>
      </c>
      <c r="C4454" t="s">
        <v>3598</v>
      </c>
    </row>
    <row r="4455" spans="1:3" x14ac:dyDescent="0.45">
      <c r="A4455" t="str">
        <f t="shared" si="69"/>
        <v>6DOI: 10.1108/JPMD-05-2020-0039</v>
      </c>
      <c r="B4455">
        <v>6</v>
      </c>
      <c r="C4455" t="s">
        <v>3599</v>
      </c>
    </row>
    <row r="4456" spans="1:3" x14ac:dyDescent="0.45">
      <c r="A4456" t="str">
        <f t="shared" si="69"/>
        <v>7https://www.scopus.com/inward/record.uri?eid=2-s2.0-85104268118&amp;doi=10.1108%2fJPMD-05-2020-0039&amp;partnerID=40&amp;md5=978a34742ae8d85c2756770c899a75c9</v>
      </c>
      <c r="B4456">
        <v>7</v>
      </c>
      <c r="C4456" t="s">
        <v>3600</v>
      </c>
    </row>
    <row r="4457" spans="1:3" x14ac:dyDescent="0.45">
      <c r="A4457" t="str">
        <f t="shared" si="69"/>
        <v>8</v>
      </c>
      <c r="B4457">
        <v>8</v>
      </c>
    </row>
    <row r="4458" spans="1:3" x14ac:dyDescent="0.45">
      <c r="A4458" t="str">
        <f t="shared" si="69"/>
        <v>9ABSTRACT: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B4458">
        <v>9</v>
      </c>
      <c r="C4458" t="s">
        <v>3601</v>
      </c>
    </row>
    <row r="4459" spans="1:3" x14ac:dyDescent="0.45">
      <c r="A4459" t="str">
        <f t="shared" si="69"/>
        <v>10LANGUAGE OF ORIGINAL DOCUMENT: English</v>
      </c>
      <c r="B4459">
        <v>10</v>
      </c>
      <c r="C4459" t="s">
        <v>10</v>
      </c>
    </row>
    <row r="4460" spans="1:3" x14ac:dyDescent="0.45">
      <c r="A4460" t="str">
        <f t="shared" si="69"/>
        <v>11DOCUMENT TYPE: Article</v>
      </c>
      <c r="B4460">
        <v>11</v>
      </c>
      <c r="C4460" t="s">
        <v>11</v>
      </c>
    </row>
    <row r="4461" spans="1:3" x14ac:dyDescent="0.45">
      <c r="A4461" t="str">
        <f t="shared" si="69"/>
        <v>12SOURCE: Scopus</v>
      </c>
      <c r="B4461">
        <v>12</v>
      </c>
      <c r="C4461" t="s">
        <v>12</v>
      </c>
    </row>
    <row r="4462" spans="1:3" x14ac:dyDescent="0.45">
      <c r="A4462" t="str">
        <f t="shared" si="69"/>
        <v>13</v>
      </c>
      <c r="B4462">
        <v>13</v>
      </c>
    </row>
    <row r="4463" spans="1:3" x14ac:dyDescent="0.45">
      <c r="A4463" t="str">
        <f t="shared" si="69"/>
        <v>1Sauphayana S.</v>
      </c>
      <c r="B4463">
        <v>1</v>
      </c>
      <c r="C4463" t="s">
        <v>1176</v>
      </c>
    </row>
    <row r="4464" spans="1:3" x14ac:dyDescent="0.45">
      <c r="A4464" t="str">
        <f t="shared" si="69"/>
        <v>2AUTHOR FULL NAMES: Sauphayana, Siriphong (57347497900)</v>
      </c>
      <c r="B4464">
        <v>2</v>
      </c>
      <c r="C4464" t="s">
        <v>1177</v>
      </c>
    </row>
    <row r="4465" spans="1:3" x14ac:dyDescent="0.45">
      <c r="A4465" t="str">
        <f t="shared" si="69"/>
        <v>357347497900</v>
      </c>
      <c r="B4465">
        <v>3</v>
      </c>
      <c r="C4465">
        <v>57347497900</v>
      </c>
    </row>
    <row r="4466" spans="1:3" x14ac:dyDescent="0.45">
      <c r="A4466" t="str">
        <f t="shared" si="69"/>
        <v>4Innovation in higher education management and leadership</v>
      </c>
      <c r="B4466">
        <v>4</v>
      </c>
      <c r="C4466" t="s">
        <v>1178</v>
      </c>
    </row>
    <row r="4467" spans="1:3" x14ac:dyDescent="0.45">
      <c r="A4467" t="str">
        <f t="shared" si="69"/>
        <v>5(2021) Journal of Educational and Social Research, 11 (6), pp. 163 - 172, Cited 2 times.</v>
      </c>
      <c r="B4467">
        <v>5</v>
      </c>
      <c r="C4467" t="s">
        <v>1179</v>
      </c>
    </row>
    <row r="4468" spans="1:3" x14ac:dyDescent="0.45">
      <c r="A4468" t="str">
        <f t="shared" si="69"/>
        <v>6DOI: 10.36941/jesr-2021-0137</v>
      </c>
      <c r="B4468">
        <v>6</v>
      </c>
      <c r="C4468" t="s">
        <v>1180</v>
      </c>
    </row>
    <row r="4469" spans="1:3" x14ac:dyDescent="0.45">
      <c r="A4469" t="str">
        <f t="shared" si="69"/>
        <v>7https://www.scopus.com/inward/record.uri?eid=2-s2.0-85119503110&amp;doi=10.36941%2fjesr-2021-0137&amp;partnerID=40&amp;md5=70fd31af686be49dd05fc0ab878a782d</v>
      </c>
      <c r="B4469">
        <v>7</v>
      </c>
      <c r="C4469" t="s">
        <v>1181</v>
      </c>
    </row>
    <row r="4470" spans="1:3" x14ac:dyDescent="0.45">
      <c r="A4470" t="str">
        <f t="shared" si="69"/>
        <v>8</v>
      </c>
      <c r="B4470">
        <v>8</v>
      </c>
    </row>
    <row r="4471" spans="1:3" x14ac:dyDescent="0.45">
      <c r="A4471" t="str">
        <f t="shared" si="69"/>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4471">
        <v>9</v>
      </c>
      <c r="C4471" t="s">
        <v>1182</v>
      </c>
    </row>
    <row r="4472" spans="1:3" x14ac:dyDescent="0.45">
      <c r="A4472" t="str">
        <f t="shared" si="69"/>
        <v>10LANGUAGE OF ORIGINAL DOCUMENT: English</v>
      </c>
      <c r="B4472">
        <v>10</v>
      </c>
      <c r="C4472" t="s">
        <v>10</v>
      </c>
    </row>
    <row r="4473" spans="1:3" x14ac:dyDescent="0.45">
      <c r="A4473" t="str">
        <f t="shared" si="69"/>
        <v>11DOCUMENT TYPE: Article</v>
      </c>
      <c r="B4473">
        <v>11</v>
      </c>
      <c r="C4473" t="s">
        <v>11</v>
      </c>
    </row>
    <row r="4474" spans="1:3" x14ac:dyDescent="0.45">
      <c r="A4474" t="str">
        <f t="shared" si="69"/>
        <v>12SOURCE: Scopus</v>
      </c>
      <c r="B4474">
        <v>12</v>
      </c>
      <c r="C4474" t="s">
        <v>12</v>
      </c>
    </row>
    <row r="4475" spans="1:3" x14ac:dyDescent="0.45">
      <c r="A4475" t="str">
        <f t="shared" si="69"/>
        <v>13</v>
      </c>
      <c r="B4475">
        <v>13</v>
      </c>
    </row>
    <row r="4476" spans="1:3" x14ac:dyDescent="0.45">
      <c r="A4476" t="str">
        <f t="shared" si="69"/>
        <v>1Hah S.</v>
      </c>
      <c r="B4476">
        <v>1</v>
      </c>
      <c r="C4476" t="s">
        <v>1183</v>
      </c>
    </row>
    <row r="4477" spans="1:3" x14ac:dyDescent="0.45">
      <c r="A4477" t="str">
        <f t="shared" si="69"/>
        <v>2AUTHOR FULL NAMES: Hah, Sixian (57212106870)</v>
      </c>
      <c r="B4477">
        <v>2</v>
      </c>
      <c r="C4477" t="s">
        <v>1184</v>
      </c>
    </row>
    <row r="4478" spans="1:3" x14ac:dyDescent="0.45">
      <c r="A4478" t="str">
        <f t="shared" si="69"/>
        <v>357212106870</v>
      </c>
      <c r="B4478">
        <v>3</v>
      </c>
      <c r="C4478">
        <v>57212106870</v>
      </c>
    </row>
    <row r="4479" spans="1:3" x14ac:dyDescent="0.45">
      <c r="A4479" t="str">
        <f t="shared" si="69"/>
        <v>4Valuation discourses and disciplinary positioning struggles of academic researchers—A case study of ‘maverick’ academics</v>
      </c>
      <c r="B4479">
        <v>4</v>
      </c>
      <c r="C4479" t="s">
        <v>1185</v>
      </c>
    </row>
    <row r="4480" spans="1:3" x14ac:dyDescent="0.45">
      <c r="A4480" t="str">
        <f t="shared" si="69"/>
        <v>5(2020) Palgrave Communications, 6 (1), art. no. 51, Cited 2 times.</v>
      </c>
      <c r="B4480">
        <v>5</v>
      </c>
      <c r="C4480" t="s">
        <v>1186</v>
      </c>
    </row>
    <row r="4481" spans="1:3" x14ac:dyDescent="0.45">
      <c r="A4481" t="str">
        <f t="shared" si="69"/>
        <v>6DOI: 10.1057/s41599-020-0427-2</v>
      </c>
      <c r="B4481">
        <v>6</v>
      </c>
      <c r="C4481" t="s">
        <v>1187</v>
      </c>
    </row>
    <row r="4482" spans="1:3" x14ac:dyDescent="0.45">
      <c r="A4482" t="str">
        <f t="shared" si="69"/>
        <v>7https://www.scopus.com/inward/record.uri?eid=2-s2.0-85082530013&amp;doi=10.1057%2fs41599-020-0427-2&amp;partnerID=40&amp;md5=f0900cb8bf1e6b7885056318450c3dc0</v>
      </c>
      <c r="B4482">
        <v>7</v>
      </c>
      <c r="C4482" t="s">
        <v>1188</v>
      </c>
    </row>
    <row r="4483" spans="1:3" x14ac:dyDescent="0.45">
      <c r="A4483" t="str">
        <f t="shared" si="69"/>
        <v>8</v>
      </c>
      <c r="B4483">
        <v>8</v>
      </c>
    </row>
    <row r="4484" spans="1:3" x14ac:dyDescent="0.45">
      <c r="A4484" t="str">
        <f t="shared" si="69"/>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4484">
        <v>9</v>
      </c>
      <c r="C4484" t="s">
        <v>1189</v>
      </c>
    </row>
    <row r="4485" spans="1:3" x14ac:dyDescent="0.45">
      <c r="A4485" t="str">
        <f t="shared" ref="A4485:A4548" si="70">B4485&amp;C4485</f>
        <v>10LANGUAGE OF ORIGINAL DOCUMENT: English</v>
      </c>
      <c r="B4485">
        <v>10</v>
      </c>
      <c r="C4485" t="s">
        <v>10</v>
      </c>
    </row>
    <row r="4486" spans="1:3" x14ac:dyDescent="0.45">
      <c r="A4486" t="str">
        <f t="shared" si="70"/>
        <v>11DOCUMENT TYPE: Article</v>
      </c>
      <c r="B4486">
        <v>11</v>
      </c>
      <c r="C4486" t="s">
        <v>11</v>
      </c>
    </row>
    <row r="4487" spans="1:3" x14ac:dyDescent="0.45">
      <c r="A4487" t="str">
        <f t="shared" si="70"/>
        <v>12SOURCE: Scopus</v>
      </c>
      <c r="B4487">
        <v>12</v>
      </c>
      <c r="C4487" t="s">
        <v>12</v>
      </c>
    </row>
    <row r="4488" spans="1:3" x14ac:dyDescent="0.45">
      <c r="A4488" t="str">
        <f t="shared" si="70"/>
        <v>13</v>
      </c>
      <c r="B4488">
        <v>13</v>
      </c>
    </row>
    <row r="4489" spans="1:3" x14ac:dyDescent="0.45">
      <c r="A4489" t="str">
        <f t="shared" si="70"/>
        <v>1Laaser W.</v>
      </c>
      <c r="B4489">
        <v>1</v>
      </c>
      <c r="C4489" t="s">
        <v>3602</v>
      </c>
    </row>
    <row r="4490" spans="1:3" x14ac:dyDescent="0.45">
      <c r="A4490" t="str">
        <f t="shared" si="70"/>
        <v>2AUTHOR FULL NAMES: Laaser, Wolfram (16039990800)</v>
      </c>
      <c r="B4490">
        <v>2</v>
      </c>
      <c r="C4490" t="s">
        <v>3603</v>
      </c>
    </row>
    <row r="4491" spans="1:3" x14ac:dyDescent="0.45">
      <c r="A4491" t="str">
        <f t="shared" si="70"/>
        <v>316039990800</v>
      </c>
      <c r="B4491">
        <v>3</v>
      </c>
      <c r="C4491">
        <v>16039990800</v>
      </c>
    </row>
    <row r="4492" spans="1:3" x14ac:dyDescent="0.45">
      <c r="A4492" t="str">
        <f t="shared" si="70"/>
        <v>4Economic implications and stakeholder reactions in a digital university environment [El impacto económico y las posturas de los actores principales en un ámbito universitario digitalizado]</v>
      </c>
      <c r="B4492">
        <v>4</v>
      </c>
      <c r="C4492" t="s">
        <v>3604</v>
      </c>
    </row>
    <row r="4493" spans="1:3" x14ac:dyDescent="0.45">
      <c r="A4493" t="str">
        <f t="shared" si="70"/>
        <v>5(2018) Revista de Educación a Distancia, (57), art. no. 3, Cited 2 times.</v>
      </c>
      <c r="B4493">
        <v>5</v>
      </c>
      <c r="C4493" t="s">
        <v>3605</v>
      </c>
    </row>
    <row r="4494" spans="1:3" x14ac:dyDescent="0.45">
      <c r="A4494" t="str">
        <f t="shared" si="70"/>
        <v>6DOI: 10.6018/red/57/3</v>
      </c>
      <c r="B4494">
        <v>6</v>
      </c>
      <c r="C4494" t="s">
        <v>3606</v>
      </c>
    </row>
    <row r="4495" spans="1:3" x14ac:dyDescent="0.45">
      <c r="A4495" t="str">
        <f t="shared" si="70"/>
        <v>7https://www.scopus.com/inward/record.uri?eid=2-s2.0-85061162518&amp;doi=10.6018%2fred%2f57%2f3&amp;partnerID=40&amp;md5=ced3c5b84a6561286122642998763b91</v>
      </c>
      <c r="B4495">
        <v>7</v>
      </c>
      <c r="C4495" t="s">
        <v>3607</v>
      </c>
    </row>
    <row r="4496" spans="1:3" x14ac:dyDescent="0.45">
      <c r="A4496" t="str">
        <f t="shared" si="70"/>
        <v>8</v>
      </c>
      <c r="B4496">
        <v>8</v>
      </c>
    </row>
    <row r="4497" spans="1:3" x14ac:dyDescent="0.45">
      <c r="A4497" t="str">
        <f t="shared" si="70"/>
        <v>9ABSTRACT: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B4497">
        <v>9</v>
      </c>
      <c r="C4497" t="s">
        <v>3608</v>
      </c>
    </row>
    <row r="4498" spans="1:3" x14ac:dyDescent="0.45">
      <c r="A4498" t="str">
        <f t="shared" si="70"/>
        <v>10LANGUAGE OF ORIGINAL DOCUMENT: Spanish</v>
      </c>
      <c r="B4498">
        <v>10</v>
      </c>
      <c r="C4498" t="s">
        <v>3029</v>
      </c>
    </row>
    <row r="4499" spans="1:3" x14ac:dyDescent="0.45">
      <c r="A4499" t="str">
        <f t="shared" si="70"/>
        <v>11DOCUMENT TYPE: Article</v>
      </c>
      <c r="B4499">
        <v>11</v>
      </c>
      <c r="C4499" t="s">
        <v>11</v>
      </c>
    </row>
    <row r="4500" spans="1:3" x14ac:dyDescent="0.45">
      <c r="A4500" t="str">
        <f t="shared" si="70"/>
        <v>12SOURCE: Scopus</v>
      </c>
      <c r="B4500">
        <v>12</v>
      </c>
      <c r="C4500" t="s">
        <v>12</v>
      </c>
    </row>
    <row r="4501" spans="1:3" x14ac:dyDescent="0.45">
      <c r="A4501" t="str">
        <f t="shared" si="70"/>
        <v>13</v>
      </c>
      <c r="B4501">
        <v>13</v>
      </c>
    </row>
    <row r="4502" spans="1:3" x14ac:dyDescent="0.45">
      <c r="A4502" t="str">
        <f t="shared" si="70"/>
        <v>1Edge C., Monske E., Boyer-Davis S., VandenAvond S., Hamel B.</v>
      </c>
      <c r="B4502">
        <v>1</v>
      </c>
      <c r="C4502" t="s">
        <v>1205</v>
      </c>
    </row>
    <row r="4503" spans="1:3" x14ac:dyDescent="0.45">
      <c r="A4503" t="str">
        <f t="shared" si="70"/>
        <v>2AUTHOR FULL NAMES: Edge, Christi (57206659524); Monske, Elizabeth (6505896274); Boyer-Davis, Stacy (57272147900); VandenAvond, Steven (57355737300); Hamel, Brad (57193524282)</v>
      </c>
      <c r="B4503">
        <v>2</v>
      </c>
      <c r="C4503" t="s">
        <v>1206</v>
      </c>
    </row>
    <row r="4504" spans="1:3" x14ac:dyDescent="0.45">
      <c r="A4504" t="str">
        <f t="shared" si="70"/>
        <v>357206659524; 6505896274; 57272147900; 57355737300; 57193524282</v>
      </c>
      <c r="B4504">
        <v>3</v>
      </c>
      <c r="C4504" t="s">
        <v>1207</v>
      </c>
    </row>
    <row r="4505" spans="1:3" x14ac:dyDescent="0.45">
      <c r="A4505" t="str">
        <f t="shared" si="70"/>
        <v>4Leading University Change: A Case Study of Meaning-Making and Implementing Online Learning Quality Standards</v>
      </c>
      <c r="B4505">
        <v>4</v>
      </c>
      <c r="C4505" t="s">
        <v>1208</v>
      </c>
    </row>
    <row r="4506" spans="1:3" x14ac:dyDescent="0.45">
      <c r="A4506" t="str">
        <f t="shared" si="70"/>
        <v>5(2022) American Journal of Distance Education, 36 (1), pp. 53 - 69, Cited 2 times.</v>
      </c>
      <c r="B4506">
        <v>5</v>
      </c>
      <c r="C4506" t="s">
        <v>1209</v>
      </c>
    </row>
    <row r="4507" spans="1:3" x14ac:dyDescent="0.45">
      <c r="A4507" t="str">
        <f t="shared" si="70"/>
        <v>6DOI: 10.1080/08923647.2021.2005414</v>
      </c>
      <c r="B4507">
        <v>6</v>
      </c>
      <c r="C4507" t="s">
        <v>1210</v>
      </c>
    </row>
    <row r="4508" spans="1:3" x14ac:dyDescent="0.45">
      <c r="A4508" t="str">
        <f t="shared" si="70"/>
        <v>7https://www.scopus.com/inward/record.uri?eid=2-s2.0-85120053971&amp;doi=10.1080%2f08923647.2021.2005414&amp;partnerID=40&amp;md5=180f4679719dc3bae62d20366825fb30</v>
      </c>
      <c r="B4508">
        <v>7</v>
      </c>
      <c r="C4508" t="s">
        <v>1211</v>
      </c>
    </row>
    <row r="4509" spans="1:3" x14ac:dyDescent="0.45">
      <c r="A4509" t="str">
        <f t="shared" si="70"/>
        <v>8</v>
      </c>
      <c r="B4509">
        <v>8</v>
      </c>
    </row>
    <row r="4510" spans="1:3" x14ac:dyDescent="0.45">
      <c r="A4510" t="str">
        <f t="shared" si="70"/>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4510">
        <v>9</v>
      </c>
      <c r="C4510" t="s">
        <v>1212</v>
      </c>
    </row>
    <row r="4511" spans="1:3" x14ac:dyDescent="0.45">
      <c r="A4511" t="str">
        <f t="shared" si="70"/>
        <v>10LANGUAGE OF ORIGINAL DOCUMENT: English</v>
      </c>
      <c r="B4511">
        <v>10</v>
      </c>
      <c r="C4511" t="s">
        <v>10</v>
      </c>
    </row>
    <row r="4512" spans="1:3" x14ac:dyDescent="0.45">
      <c r="A4512" t="str">
        <f t="shared" si="70"/>
        <v>11DOCUMENT TYPE: Article</v>
      </c>
      <c r="B4512">
        <v>11</v>
      </c>
      <c r="C4512" t="s">
        <v>11</v>
      </c>
    </row>
    <row r="4513" spans="1:3" x14ac:dyDescent="0.45">
      <c r="A4513" t="str">
        <f t="shared" si="70"/>
        <v>12SOURCE: Scopus</v>
      </c>
      <c r="B4513">
        <v>12</v>
      </c>
      <c r="C4513" t="s">
        <v>12</v>
      </c>
    </row>
    <row r="4514" spans="1:3" x14ac:dyDescent="0.45">
      <c r="A4514" t="str">
        <f t="shared" si="70"/>
        <v>13</v>
      </c>
      <c r="B4514">
        <v>13</v>
      </c>
    </row>
    <row r="4515" spans="1:3" x14ac:dyDescent="0.45">
      <c r="A4515" t="str">
        <f t="shared" si="70"/>
        <v>1Flores O.J., Patrón O.E.</v>
      </c>
      <c r="B4515">
        <v>1</v>
      </c>
      <c r="C4515" t="s">
        <v>1213</v>
      </c>
    </row>
    <row r="4516" spans="1:3" x14ac:dyDescent="0.45">
      <c r="A4516" t="str">
        <f t="shared" si="70"/>
        <v>2AUTHOR FULL NAMES: Flores, Osly J. (57205209412); Patrón, Oscar E. (57191442923)</v>
      </c>
      <c r="B4516">
        <v>2</v>
      </c>
      <c r="C4516" t="s">
        <v>1214</v>
      </c>
    </row>
    <row r="4517" spans="1:3" x14ac:dyDescent="0.45">
      <c r="A4517" t="str">
        <f t="shared" si="70"/>
        <v>357205209412; 57191442923</v>
      </c>
      <c r="B4517">
        <v>3</v>
      </c>
      <c r="C4517" t="s">
        <v>1215</v>
      </c>
    </row>
    <row r="4518" spans="1:3" x14ac:dyDescent="0.45">
      <c r="A4518" t="str">
        <f t="shared" si="70"/>
        <v>4Latino Men Using Compañerismo to Navigate the Unchartered Waters of the Doctoral Program: A Conceptual Model</v>
      </c>
      <c r="B4518">
        <v>4</v>
      </c>
      <c r="C4518" t="s">
        <v>1216</v>
      </c>
    </row>
    <row r="4519" spans="1:3" x14ac:dyDescent="0.45">
      <c r="A4519" t="str">
        <f t="shared" si="70"/>
        <v>5(2023) Journal of College Student Retention: Research, Theory and Practice, 25 (3), pp. 427 - 451, Cited 1 times.</v>
      </c>
      <c r="B4519">
        <v>5</v>
      </c>
      <c r="C4519" t="s">
        <v>1217</v>
      </c>
    </row>
    <row r="4520" spans="1:3" x14ac:dyDescent="0.45">
      <c r="A4520" t="str">
        <f t="shared" si="70"/>
        <v>6DOI: 10.1177/1521025120987816</v>
      </c>
      <c r="B4520">
        <v>6</v>
      </c>
      <c r="C4520" t="s">
        <v>1218</v>
      </c>
    </row>
    <row r="4521" spans="1:3" x14ac:dyDescent="0.45">
      <c r="A4521" t="str">
        <f t="shared" si="70"/>
        <v>7https://www.scopus.com/inward/record.uri?eid=2-s2.0-85099573203&amp;doi=10.1177%2f1521025120987816&amp;partnerID=40&amp;md5=335b1be043f3cddae7e83ab7073b64fd</v>
      </c>
      <c r="B4521">
        <v>7</v>
      </c>
      <c r="C4521" t="s">
        <v>1219</v>
      </c>
    </row>
    <row r="4522" spans="1:3" x14ac:dyDescent="0.45">
      <c r="A4522" t="str">
        <f t="shared" si="70"/>
        <v>8</v>
      </c>
      <c r="B4522">
        <v>8</v>
      </c>
    </row>
    <row r="4523" spans="1:3" x14ac:dyDescent="0.45">
      <c r="A4523" t="str">
        <f t="shared" si="70"/>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4523">
        <v>9</v>
      </c>
      <c r="C4523" t="s">
        <v>1220</v>
      </c>
    </row>
    <row r="4524" spans="1:3" x14ac:dyDescent="0.45">
      <c r="A4524" t="str">
        <f t="shared" si="70"/>
        <v>10LANGUAGE OF ORIGINAL DOCUMENT: English</v>
      </c>
      <c r="B4524">
        <v>10</v>
      </c>
      <c r="C4524" t="s">
        <v>10</v>
      </c>
    </row>
    <row r="4525" spans="1:3" x14ac:dyDescent="0.45">
      <c r="A4525" t="str">
        <f t="shared" si="70"/>
        <v>11DOCUMENT TYPE: Article</v>
      </c>
      <c r="B4525">
        <v>11</v>
      </c>
      <c r="C4525" t="s">
        <v>11</v>
      </c>
    </row>
    <row r="4526" spans="1:3" x14ac:dyDescent="0.45">
      <c r="A4526" t="str">
        <f t="shared" si="70"/>
        <v>12SOURCE: Scopus</v>
      </c>
      <c r="B4526">
        <v>12</v>
      </c>
      <c r="C4526" t="s">
        <v>12</v>
      </c>
    </row>
    <row r="4527" spans="1:3" x14ac:dyDescent="0.45">
      <c r="A4527" t="str">
        <f t="shared" si="70"/>
        <v>13</v>
      </c>
      <c r="B4527">
        <v>13</v>
      </c>
    </row>
    <row r="4528" spans="1:3" x14ac:dyDescent="0.45">
      <c r="A4528" t="str">
        <f t="shared" si="70"/>
        <v>1Geryk M.</v>
      </c>
      <c r="B4528">
        <v>1</v>
      </c>
      <c r="C4528" t="s">
        <v>1468</v>
      </c>
    </row>
    <row r="4529" spans="1:3" x14ac:dyDescent="0.45">
      <c r="A4529" t="str">
        <f t="shared" si="70"/>
        <v>2AUTHOR FULL NAMES: Geryk, Marcin (57190394096)</v>
      </c>
      <c r="B4529">
        <v>2</v>
      </c>
      <c r="C4529" t="s">
        <v>1469</v>
      </c>
    </row>
    <row r="4530" spans="1:3" x14ac:dyDescent="0.45">
      <c r="A4530" t="str">
        <f t="shared" si="70"/>
        <v>357190394096</v>
      </c>
      <c r="B4530">
        <v>3</v>
      </c>
      <c r="C4530">
        <v>57190394096</v>
      </c>
    </row>
    <row r="4531" spans="1:3" x14ac:dyDescent="0.45">
      <c r="A4531" t="str">
        <f t="shared" si="70"/>
        <v>4Global challenges for the universities and managers of the higher education sector</v>
      </c>
      <c r="B4531">
        <v>4</v>
      </c>
      <c r="C4531" t="s">
        <v>3609</v>
      </c>
    </row>
    <row r="4532" spans="1:3" x14ac:dyDescent="0.45">
      <c r="A4532" t="str">
        <f t="shared" si="70"/>
        <v>5(2017) Advances in Intelligent Systems and Computing, 498, pp. 455 - 464, Cited 1 times.</v>
      </c>
      <c r="B4532">
        <v>5</v>
      </c>
      <c r="C4532" t="s">
        <v>3610</v>
      </c>
    </row>
    <row r="4533" spans="1:3" x14ac:dyDescent="0.45">
      <c r="A4533" t="str">
        <f t="shared" si="70"/>
        <v>6DOI: 10.1007/978-3-319-42070-7_41</v>
      </c>
      <c r="B4533">
        <v>6</v>
      </c>
      <c r="C4533" t="s">
        <v>3611</v>
      </c>
    </row>
    <row r="4534" spans="1:3" x14ac:dyDescent="0.45">
      <c r="A4534" t="str">
        <f t="shared" si="70"/>
        <v>7https://www.scopus.com/inward/record.uri?eid=2-s2.0-84979696648&amp;doi=10.1007%2f978-3-319-42070-7_41&amp;partnerID=40&amp;md5=02b7d253b598e6c13d61f19dfa7523f7</v>
      </c>
      <c r="B4534">
        <v>7</v>
      </c>
      <c r="C4534" t="s">
        <v>3612</v>
      </c>
    </row>
    <row r="4535" spans="1:3" x14ac:dyDescent="0.45">
      <c r="A4535" t="str">
        <f t="shared" si="70"/>
        <v>8</v>
      </c>
      <c r="B4535">
        <v>8</v>
      </c>
    </row>
    <row r="4536" spans="1:3" x14ac:dyDescent="0.45">
      <c r="A4536" t="str">
        <f t="shared" si="70"/>
        <v>9ABSTRACT: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v>
      </c>
      <c r="B4536">
        <v>9</v>
      </c>
      <c r="C4536" t="s">
        <v>3613</v>
      </c>
    </row>
    <row r="4537" spans="1:3" x14ac:dyDescent="0.45">
      <c r="A4537" t="str">
        <f t="shared" si="70"/>
        <v>10LANGUAGE OF ORIGINAL DOCUMENT: English</v>
      </c>
      <c r="B4537">
        <v>10</v>
      </c>
      <c r="C4537" t="s">
        <v>10</v>
      </c>
    </row>
    <row r="4538" spans="1:3" x14ac:dyDescent="0.45">
      <c r="A4538" t="str">
        <f t="shared" si="70"/>
        <v>11DOCUMENT TYPE: Conference paper</v>
      </c>
      <c r="B4538">
        <v>11</v>
      </c>
      <c r="C4538" t="s">
        <v>207</v>
      </c>
    </row>
    <row r="4539" spans="1:3" x14ac:dyDescent="0.45">
      <c r="A4539" t="str">
        <f t="shared" si="70"/>
        <v>12SOURCE: Scopus</v>
      </c>
      <c r="B4539">
        <v>12</v>
      </c>
      <c r="C4539" t="s">
        <v>12</v>
      </c>
    </row>
    <row r="4540" spans="1:3" x14ac:dyDescent="0.45">
      <c r="A4540" t="str">
        <f t="shared" si="70"/>
        <v>13</v>
      </c>
      <c r="B4540">
        <v>13</v>
      </c>
    </row>
    <row r="4541" spans="1:3" x14ac:dyDescent="0.45">
      <c r="A4541" t="str">
        <f t="shared" si="70"/>
        <v>1Sahin B.B., Brooks R.</v>
      </c>
      <c r="B4541">
        <v>1</v>
      </c>
      <c r="C4541" t="s">
        <v>1236</v>
      </c>
    </row>
    <row r="4542" spans="1:3" x14ac:dyDescent="0.45">
      <c r="A4542" t="str">
        <f t="shared" si="70"/>
        <v>2AUTHOR FULL NAMES: Sahin, Betul Bulut (57190753977); Brooks, Rachel (7402358771)</v>
      </c>
      <c r="B4542">
        <v>2</v>
      </c>
      <c r="C4542" t="s">
        <v>1237</v>
      </c>
    </row>
    <row r="4543" spans="1:3" x14ac:dyDescent="0.45">
      <c r="A4543" t="str">
        <f t="shared" si="70"/>
        <v>357190753977; 7402358771</v>
      </c>
      <c r="B4543">
        <v>3</v>
      </c>
      <c r="C4543" t="s">
        <v>1238</v>
      </c>
    </row>
    <row r="4544" spans="1:3" x14ac:dyDescent="0.45">
      <c r="A4544" t="str">
        <f t="shared" si="70"/>
        <v>4Nation-bounded internationalization of higher education: a comparative analysis of two periphery countries</v>
      </c>
      <c r="B4544">
        <v>4</v>
      </c>
      <c r="C4544" t="s">
        <v>1239</v>
      </c>
    </row>
    <row r="4545" spans="1:3" x14ac:dyDescent="0.45">
      <c r="A4545" t="str">
        <f t="shared" si="70"/>
        <v>5(2023) Higher Education Research and Development, 42 (5), pp. 1071 - 1085, Cited 2 times.</v>
      </c>
      <c r="B4545">
        <v>5</v>
      </c>
      <c r="C4545" t="s">
        <v>1240</v>
      </c>
    </row>
    <row r="4546" spans="1:3" x14ac:dyDescent="0.45">
      <c r="A4546" t="str">
        <f t="shared" si="70"/>
        <v>6DOI: 10.1080/07294360.2023.2193723</v>
      </c>
      <c r="B4546">
        <v>6</v>
      </c>
      <c r="C4546" t="s">
        <v>1241</v>
      </c>
    </row>
    <row r="4547" spans="1:3" x14ac:dyDescent="0.45">
      <c r="A4547" t="str">
        <f t="shared" si="70"/>
        <v>7https://www.scopus.com/inward/record.uri?eid=2-s2.0-85163147436&amp;doi=10.1080%2f07294360.2023.2193723&amp;partnerID=40&amp;md5=5f7e7191393a5019c1e350ee5b367441</v>
      </c>
      <c r="B4547">
        <v>7</v>
      </c>
      <c r="C4547" t="s">
        <v>1242</v>
      </c>
    </row>
    <row r="4548" spans="1:3" x14ac:dyDescent="0.45">
      <c r="A4548" t="str">
        <f t="shared" si="70"/>
        <v>8</v>
      </c>
      <c r="B4548">
        <v>8</v>
      </c>
    </row>
    <row r="4549" spans="1:3" x14ac:dyDescent="0.45">
      <c r="A4549" t="str">
        <f t="shared" ref="A4549:A4612" si="71">B4549&amp;C4549</f>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4549">
        <v>9</v>
      </c>
      <c r="C4549" t="s">
        <v>1243</v>
      </c>
    </row>
    <row r="4550" spans="1:3" x14ac:dyDescent="0.45">
      <c r="A4550" t="str">
        <f t="shared" si="71"/>
        <v>10LANGUAGE OF ORIGINAL DOCUMENT: English</v>
      </c>
      <c r="B4550">
        <v>10</v>
      </c>
      <c r="C4550" t="s">
        <v>10</v>
      </c>
    </row>
    <row r="4551" spans="1:3" x14ac:dyDescent="0.45">
      <c r="A4551" t="str">
        <f t="shared" si="71"/>
        <v>11DOCUMENT TYPE: Article</v>
      </c>
      <c r="B4551">
        <v>11</v>
      </c>
      <c r="C4551" t="s">
        <v>11</v>
      </c>
    </row>
    <row r="4552" spans="1:3" x14ac:dyDescent="0.45">
      <c r="A4552" t="str">
        <f t="shared" si="71"/>
        <v>12SOURCE: Scopus</v>
      </c>
      <c r="B4552">
        <v>12</v>
      </c>
      <c r="C4552" t="s">
        <v>12</v>
      </c>
    </row>
    <row r="4553" spans="1:3" x14ac:dyDescent="0.45">
      <c r="A4553" t="str">
        <f t="shared" si="71"/>
        <v>13</v>
      </c>
      <c r="B4553">
        <v>13</v>
      </c>
    </row>
    <row r="4554" spans="1:3" x14ac:dyDescent="0.45">
      <c r="A4554" t="str">
        <f t="shared" si="71"/>
        <v>1Yang R.</v>
      </c>
      <c r="B4554">
        <v>1</v>
      </c>
      <c r="C4554" t="s">
        <v>3614</v>
      </c>
    </row>
    <row r="4555" spans="1:3" x14ac:dyDescent="0.45">
      <c r="A4555" t="str">
        <f t="shared" si="71"/>
        <v>2AUTHOR FULL NAMES: Yang, Rui (55310822500)</v>
      </c>
      <c r="B4555">
        <v>2</v>
      </c>
      <c r="C4555" t="s">
        <v>3615</v>
      </c>
    </row>
    <row r="4556" spans="1:3" x14ac:dyDescent="0.45">
      <c r="A4556" t="str">
        <f t="shared" si="71"/>
        <v>355310822500</v>
      </c>
      <c r="B4556">
        <v>3</v>
      </c>
      <c r="C4556">
        <v>55310822500</v>
      </c>
    </row>
    <row r="4557" spans="1:3" x14ac:dyDescent="0.45">
      <c r="A4557" t="str">
        <f t="shared" si="71"/>
        <v>4Cost sharing in China’s higher education: Analyses of major stakeholders</v>
      </c>
      <c r="B4557">
        <v>4</v>
      </c>
      <c r="C4557" t="s">
        <v>3616</v>
      </c>
    </row>
    <row r="4558" spans="1:3" x14ac:dyDescent="0.45">
      <c r="A4558" t="str">
        <f t="shared" si="71"/>
        <v>5(2015) Higher Education Dynamics, 44, pp. 237 - 251, Cited 2 times.</v>
      </c>
      <c r="B4558">
        <v>5</v>
      </c>
      <c r="C4558" t="s">
        <v>3617</v>
      </c>
    </row>
    <row r="4559" spans="1:3" x14ac:dyDescent="0.45">
      <c r="A4559" t="str">
        <f t="shared" si="71"/>
        <v>6DOI: 10.1007/978-94-017-9570-8_12</v>
      </c>
      <c r="B4559">
        <v>6</v>
      </c>
      <c r="C4559" t="s">
        <v>3618</v>
      </c>
    </row>
    <row r="4560" spans="1:3" x14ac:dyDescent="0.45">
      <c r="A4560" t="str">
        <f t="shared" si="71"/>
        <v>7https://www.scopus.com/inward/record.uri?eid=2-s2.0-85085864384&amp;doi=10.1007%2f978-94-017-9570-8_12&amp;partnerID=40&amp;md5=907004ae425c6252b54a68f559b65a75</v>
      </c>
      <c r="B4560">
        <v>7</v>
      </c>
      <c r="C4560" t="s">
        <v>3619</v>
      </c>
    </row>
    <row r="4561" spans="1:3" x14ac:dyDescent="0.45">
      <c r="A4561" t="str">
        <f t="shared" si="71"/>
        <v>8</v>
      </c>
      <c r="B4561">
        <v>8</v>
      </c>
    </row>
    <row r="4562" spans="1:3" x14ac:dyDescent="0.45">
      <c r="A4562" t="str">
        <f t="shared" si="71"/>
        <v>9ABSTRACT: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B4562">
        <v>9</v>
      </c>
      <c r="C4562" t="s">
        <v>3620</v>
      </c>
    </row>
    <row r="4563" spans="1:3" x14ac:dyDescent="0.45">
      <c r="A4563" t="str">
        <f t="shared" si="71"/>
        <v>10LANGUAGE OF ORIGINAL DOCUMENT: English</v>
      </c>
      <c r="B4563">
        <v>10</v>
      </c>
      <c r="C4563" t="s">
        <v>10</v>
      </c>
    </row>
    <row r="4564" spans="1:3" x14ac:dyDescent="0.45">
      <c r="A4564" t="str">
        <f t="shared" si="71"/>
        <v>11DOCUMENT TYPE: Book chapter</v>
      </c>
      <c r="B4564">
        <v>11</v>
      </c>
      <c r="C4564" t="s">
        <v>128</v>
      </c>
    </row>
    <row r="4565" spans="1:3" x14ac:dyDescent="0.45">
      <c r="A4565" t="str">
        <f t="shared" si="71"/>
        <v>12SOURCE: Scopus</v>
      </c>
      <c r="B4565">
        <v>12</v>
      </c>
      <c r="C4565" t="s">
        <v>12</v>
      </c>
    </row>
    <row r="4566" spans="1:3" x14ac:dyDescent="0.45">
      <c r="A4566" t="str">
        <f t="shared" si="71"/>
        <v>13</v>
      </c>
      <c r="B4566">
        <v>13</v>
      </c>
    </row>
    <row r="4567" spans="1:3" x14ac:dyDescent="0.45">
      <c r="A4567" t="str">
        <f t="shared" si="71"/>
        <v>1Mwelwa K., Lebeloane L.D.M., Mawela A.S.</v>
      </c>
      <c r="B4567">
        <v>1</v>
      </c>
      <c r="C4567" t="s">
        <v>1244</v>
      </c>
    </row>
    <row r="4568" spans="1:3" x14ac:dyDescent="0.45">
      <c r="A4568" t="str">
        <f t="shared" si="71"/>
        <v>2AUTHOR FULL NAMES: Mwelwa, Kapambwe (57224854510); Lebeloane, Lazarus D.M. (57210152040); Mawela, Ailwei S. (57196419563)</v>
      </c>
      <c r="B4568">
        <v>2</v>
      </c>
      <c r="C4568" t="s">
        <v>1245</v>
      </c>
    </row>
    <row r="4569" spans="1:3" x14ac:dyDescent="0.45">
      <c r="A4569" t="str">
        <f t="shared" si="71"/>
        <v>357224854510; 57210152040; 57196419563</v>
      </c>
      <c r="B4569">
        <v>3</v>
      </c>
      <c r="C4569" t="s">
        <v>1246</v>
      </c>
    </row>
    <row r="4570" spans="1:3" x14ac:dyDescent="0.45">
      <c r="A4570" t="str">
        <f t="shared" si="71"/>
        <v>4Relevance of selected social science degree programs on skills development and graduate employability in Zambia</v>
      </c>
      <c r="B4570">
        <v>4</v>
      </c>
      <c r="C4570" t="s">
        <v>1247</v>
      </c>
    </row>
    <row r="4571" spans="1:3" x14ac:dyDescent="0.45">
      <c r="A4571" t="str">
        <f t="shared" si="71"/>
        <v>5(2021) Journal of Teaching and Learning for Graduate Employability, 12 (2), pp. 131 - 147, Cited 1 times.</v>
      </c>
      <c r="B4571">
        <v>5</v>
      </c>
      <c r="C4571" t="s">
        <v>1248</v>
      </c>
    </row>
    <row r="4572" spans="1:3" x14ac:dyDescent="0.45">
      <c r="A4572" t="str">
        <f t="shared" si="71"/>
        <v>6DOI: 10.21153/JTLGE2021VOL12NO2ART1046</v>
      </c>
      <c r="B4572">
        <v>6</v>
      </c>
      <c r="C4572" t="s">
        <v>1249</v>
      </c>
    </row>
    <row r="4573" spans="1:3" x14ac:dyDescent="0.45">
      <c r="A4573" t="str">
        <f t="shared" si="71"/>
        <v>7https://www.scopus.com/inward/record.uri?eid=2-s2.0-85108408960&amp;doi=10.21153%2fJTLGE2021VOL12NO2ART1046&amp;partnerID=40&amp;md5=572e12e312c611b9329dcadbc5a19834</v>
      </c>
      <c r="B4573">
        <v>7</v>
      </c>
      <c r="C4573" t="s">
        <v>1250</v>
      </c>
    </row>
    <row r="4574" spans="1:3" x14ac:dyDescent="0.45">
      <c r="A4574" t="str">
        <f t="shared" si="71"/>
        <v>8</v>
      </c>
      <c r="B4574">
        <v>8</v>
      </c>
    </row>
    <row r="4575" spans="1:3" x14ac:dyDescent="0.45">
      <c r="A4575" t="str">
        <f t="shared" si="71"/>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4575">
        <v>9</v>
      </c>
      <c r="C4575" t="s">
        <v>1251</v>
      </c>
    </row>
    <row r="4576" spans="1:3" x14ac:dyDescent="0.45">
      <c r="A4576" t="str">
        <f t="shared" si="71"/>
        <v>10LANGUAGE OF ORIGINAL DOCUMENT: English</v>
      </c>
      <c r="B4576">
        <v>10</v>
      </c>
      <c r="C4576" t="s">
        <v>10</v>
      </c>
    </row>
    <row r="4577" spans="1:3" x14ac:dyDescent="0.45">
      <c r="A4577" t="str">
        <f t="shared" si="71"/>
        <v>11DOCUMENT TYPE: Article</v>
      </c>
      <c r="B4577">
        <v>11</v>
      </c>
      <c r="C4577" t="s">
        <v>11</v>
      </c>
    </row>
    <row r="4578" spans="1:3" x14ac:dyDescent="0.45">
      <c r="A4578" t="str">
        <f t="shared" si="71"/>
        <v>12SOURCE: Scopus</v>
      </c>
      <c r="B4578">
        <v>12</v>
      </c>
      <c r="C4578" t="s">
        <v>12</v>
      </c>
    </row>
    <row r="4579" spans="1:3" x14ac:dyDescent="0.45">
      <c r="A4579" t="str">
        <f t="shared" si="71"/>
        <v>13</v>
      </c>
      <c r="B4579">
        <v>13</v>
      </c>
    </row>
    <row r="4580" spans="1:3" x14ac:dyDescent="0.45">
      <c r="A4580" t="str">
        <f t="shared" si="71"/>
        <v>1Macaluso R., Amaro-Jiménez C., Patterson O.K., Martinez-Cosio M., Veerabathina N., Clark K., Luken-Sutton J.</v>
      </c>
      <c r="B4580">
        <v>1</v>
      </c>
      <c r="C4580" t="s">
        <v>3621</v>
      </c>
    </row>
    <row r="4581" spans="1:3" x14ac:dyDescent="0.45">
      <c r="A4581" t="str">
        <f t="shared" si="71"/>
        <v>2AUTHOR FULL NAMES: Macaluso, Robin (6701826724); Amaro-Jiménez, Carla (55089972000); Patterson, Oliver K. (57218516686); Martinez-Cosio, Maria (16204830100); Veerabathina, Nilashki (57219714816); Clark, Kametrice (57208084806); Luken-Sutton, Jennifer (57218510236)</v>
      </c>
      <c r="B4581">
        <v>2</v>
      </c>
      <c r="C4581" t="s">
        <v>3622</v>
      </c>
    </row>
    <row r="4582" spans="1:3" x14ac:dyDescent="0.45">
      <c r="A4582" t="str">
        <f t="shared" si="71"/>
        <v>36701826724; 55089972000; 57218516686; 16204830100; 57219714816; 57208084806; 57218510236</v>
      </c>
      <c r="B4582">
        <v>3</v>
      </c>
      <c r="C4582" t="s">
        <v>3623</v>
      </c>
    </row>
    <row r="4583" spans="1:3" x14ac:dyDescent="0.45">
      <c r="A4583" t="str">
        <f t="shared" si="71"/>
        <v>4Engaging Faculty in Student Success: The Promise of Active Learning in STEM Faculty in Professional Development</v>
      </c>
      <c r="B4583">
        <v>4</v>
      </c>
      <c r="C4583" t="s">
        <v>3624</v>
      </c>
    </row>
    <row r="4584" spans="1:3" x14ac:dyDescent="0.45">
      <c r="A4584" t="str">
        <f t="shared" si="71"/>
        <v>5(2020) College Teaching, 69 (2), pp. 113 - 119, Cited 2 times.</v>
      </c>
      <c r="B4584">
        <v>5</v>
      </c>
      <c r="C4584" t="s">
        <v>3625</v>
      </c>
    </row>
    <row r="4585" spans="1:3" x14ac:dyDescent="0.45">
      <c r="A4585" t="str">
        <f t="shared" si="71"/>
        <v>6DOI: 10.1080/87567555.2020.1837063</v>
      </c>
      <c r="B4585">
        <v>6</v>
      </c>
      <c r="C4585" t="s">
        <v>3626</v>
      </c>
    </row>
    <row r="4586" spans="1:3" x14ac:dyDescent="0.45">
      <c r="A4586" t="str">
        <f t="shared" si="71"/>
        <v>7https://www.scopus.com/inward/record.uri?eid=2-s2.0-85094909589&amp;doi=10.1080%2f87567555.2020.1837063&amp;partnerID=40&amp;md5=521d4c4c96ed6e0c4439d7efcf24ae03</v>
      </c>
      <c r="B4586">
        <v>7</v>
      </c>
      <c r="C4586" t="s">
        <v>3627</v>
      </c>
    </row>
    <row r="4587" spans="1:3" x14ac:dyDescent="0.45">
      <c r="A4587" t="str">
        <f t="shared" si="71"/>
        <v>8</v>
      </c>
      <c r="B4587">
        <v>8</v>
      </c>
    </row>
    <row r="4588" spans="1:3" x14ac:dyDescent="0.45">
      <c r="A4588" t="str">
        <f t="shared" si="71"/>
        <v>9ABSTRACT: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B4588">
        <v>9</v>
      </c>
      <c r="C4588" t="s">
        <v>3628</v>
      </c>
    </row>
    <row r="4589" spans="1:3" x14ac:dyDescent="0.45">
      <c r="A4589" t="str">
        <f t="shared" si="71"/>
        <v>10LANGUAGE OF ORIGINAL DOCUMENT: English</v>
      </c>
      <c r="B4589">
        <v>10</v>
      </c>
      <c r="C4589" t="s">
        <v>10</v>
      </c>
    </row>
    <row r="4590" spans="1:3" x14ac:dyDescent="0.45">
      <c r="A4590" t="str">
        <f t="shared" si="71"/>
        <v>11DOCUMENT TYPE: Article</v>
      </c>
      <c r="B4590">
        <v>11</v>
      </c>
      <c r="C4590" t="s">
        <v>11</v>
      </c>
    </row>
    <row r="4591" spans="1:3" x14ac:dyDescent="0.45">
      <c r="A4591" t="str">
        <f t="shared" si="71"/>
        <v>12SOURCE: Scopus</v>
      </c>
      <c r="B4591">
        <v>12</v>
      </c>
      <c r="C4591" t="s">
        <v>12</v>
      </c>
    </row>
    <row r="4592" spans="1:3" x14ac:dyDescent="0.45">
      <c r="A4592" t="str">
        <f t="shared" si="71"/>
        <v>13</v>
      </c>
      <c r="B4592">
        <v>13</v>
      </c>
    </row>
    <row r="4593" spans="1:3" x14ac:dyDescent="0.45">
      <c r="A4593" t="str">
        <f t="shared" si="71"/>
        <v>1Volchik V., Posukhova O., Strielkowski W.</v>
      </c>
      <c r="B4593">
        <v>1</v>
      </c>
      <c r="C4593" t="s">
        <v>1252</v>
      </c>
    </row>
    <row r="4594" spans="1:3" x14ac:dyDescent="0.45">
      <c r="A4594" t="str">
        <f t="shared" si="71"/>
        <v>2AUTHOR FULL NAMES: Volchik, Vyacheslav (55967741800); Posukhova, Oxana (55962325800); Strielkowski, Wadim (36620065300)</v>
      </c>
      <c r="B4594">
        <v>2</v>
      </c>
      <c r="C4594" t="s">
        <v>1253</v>
      </c>
    </row>
    <row r="4595" spans="1:3" x14ac:dyDescent="0.45">
      <c r="A4595" t="str">
        <f t="shared" si="71"/>
        <v>355967741800; 55962325800; 36620065300</v>
      </c>
      <c r="B4595">
        <v>3</v>
      </c>
      <c r="C4595" t="s">
        <v>1254</v>
      </c>
    </row>
    <row r="4596" spans="1:3" x14ac:dyDescent="0.45">
      <c r="A4596" t="str">
        <f t="shared" si="71"/>
        <v>4Digitalization and sustainable higher education: Constructive and destructive potential of professional dynasties [Skaitmeninimas Ir Tvarus Aukštasis Mokslas: Konstruktyvus Ir Destruktyvus Profesinių Dinastijų Potencialas]</v>
      </c>
      <c r="B4596">
        <v>4</v>
      </c>
      <c r="C4596" t="s">
        <v>1255</v>
      </c>
    </row>
    <row r="4597" spans="1:3" x14ac:dyDescent="0.45">
      <c r="A4597" t="str">
        <f t="shared" si="71"/>
        <v>5(2021) Transformations in Business and Economics, 20 (3), pp. 21 - 43, Cited 2 times.</v>
      </c>
      <c r="B4597">
        <v>5</v>
      </c>
      <c r="C4597" t="s">
        <v>1256</v>
      </c>
    </row>
    <row r="4598" spans="1:3" x14ac:dyDescent="0.45">
      <c r="A4598" t="str">
        <f t="shared" si="71"/>
        <v>6</v>
      </c>
      <c r="B4598">
        <v>6</v>
      </c>
    </row>
    <row r="4599" spans="1:3" x14ac:dyDescent="0.45">
      <c r="A4599" t="str">
        <f t="shared" si="71"/>
        <v>7https://www.scopus.com/inward/record.uri?eid=2-s2.0-85121696616&amp;partnerID=40&amp;md5=b27171d8a36a21ab53ce8a990f216404</v>
      </c>
      <c r="B4599">
        <v>7</v>
      </c>
      <c r="C4599" t="s">
        <v>1257</v>
      </c>
    </row>
    <row r="4600" spans="1:3" x14ac:dyDescent="0.45">
      <c r="A4600" t="str">
        <f t="shared" si="71"/>
        <v>8</v>
      </c>
      <c r="B4600">
        <v>8</v>
      </c>
    </row>
    <row r="4601" spans="1:3" x14ac:dyDescent="0.45">
      <c r="A4601" t="str">
        <f t="shared" si="71"/>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4601">
        <v>9</v>
      </c>
      <c r="C4601" t="s">
        <v>1258</v>
      </c>
    </row>
    <row r="4602" spans="1:3" x14ac:dyDescent="0.45">
      <c r="A4602" t="str">
        <f t="shared" si="71"/>
        <v>10LANGUAGE OF ORIGINAL DOCUMENT: English</v>
      </c>
      <c r="B4602">
        <v>10</v>
      </c>
      <c r="C4602" t="s">
        <v>10</v>
      </c>
    </row>
    <row r="4603" spans="1:3" x14ac:dyDescent="0.45">
      <c r="A4603" t="str">
        <f t="shared" si="71"/>
        <v>11DOCUMENT TYPE: Article</v>
      </c>
      <c r="B4603">
        <v>11</v>
      </c>
      <c r="C4603" t="s">
        <v>11</v>
      </c>
    </row>
    <row r="4604" spans="1:3" x14ac:dyDescent="0.45">
      <c r="A4604" t="str">
        <f t="shared" si="71"/>
        <v>12SOURCE: Scopus</v>
      </c>
      <c r="B4604">
        <v>12</v>
      </c>
      <c r="C4604" t="s">
        <v>12</v>
      </c>
    </row>
    <row r="4605" spans="1:3" x14ac:dyDescent="0.45">
      <c r="A4605" t="str">
        <f t="shared" si="71"/>
        <v>13</v>
      </c>
      <c r="B4605">
        <v>13</v>
      </c>
    </row>
    <row r="4606" spans="1:3" x14ac:dyDescent="0.45">
      <c r="A4606" t="str">
        <f t="shared" si="71"/>
        <v>1Ithnin F., Sahib S., Eng C.K., Sidek S., Harun R.N.S.R.</v>
      </c>
      <c r="B4606">
        <v>1</v>
      </c>
      <c r="C4606" t="s">
        <v>1259</v>
      </c>
    </row>
    <row r="4607" spans="1:3" x14ac:dyDescent="0.45">
      <c r="A4607" t="str">
        <f t="shared" si="71"/>
        <v>2AUTHOR FULL NAMES: Ithnin, Fazidah (57194761593); Sahib, Shahrin (7801640758); Eng, Chong Kuan (57202201580); Sidek, Safiah (55038140800); Harun, Raja Nor Safinas Raja (55622193600)</v>
      </c>
      <c r="B4607">
        <v>2</v>
      </c>
      <c r="C4607" t="s">
        <v>1260</v>
      </c>
    </row>
    <row r="4608" spans="1:3" x14ac:dyDescent="0.45">
      <c r="A4608" t="str">
        <f t="shared" si="71"/>
        <v>357194761593; 7801640758; 57202201580; 55038140800; 55622193600</v>
      </c>
      <c r="B4608">
        <v>3</v>
      </c>
      <c r="C4608" t="s">
        <v>1261</v>
      </c>
    </row>
    <row r="4609" spans="1:3" x14ac:dyDescent="0.45">
      <c r="A4609" t="str">
        <f t="shared" si="71"/>
        <v>4Mapping the futures of Malaysian Higher Education: A meta - analysis of futures studies in the Malaysian Higher Education scenario</v>
      </c>
      <c r="B4609">
        <v>4</v>
      </c>
      <c r="C4609" t="s">
        <v>1262</v>
      </c>
    </row>
    <row r="4610" spans="1:3" x14ac:dyDescent="0.45">
      <c r="A4610" t="str">
        <f t="shared" si="71"/>
        <v>5(2018) Journal of Futures Studies, 22 (3), pp. 1 - 18, Cited 2 times.</v>
      </c>
      <c r="B4610">
        <v>5</v>
      </c>
      <c r="C4610" t="s">
        <v>1263</v>
      </c>
    </row>
    <row r="4611" spans="1:3" x14ac:dyDescent="0.45">
      <c r="A4611" t="str">
        <f t="shared" si="71"/>
        <v>6DOI: 10.6531/JFS.2018.22(3).00A1</v>
      </c>
      <c r="B4611">
        <v>6</v>
      </c>
      <c r="C4611" t="s">
        <v>1264</v>
      </c>
    </row>
    <row r="4612" spans="1:3" x14ac:dyDescent="0.45">
      <c r="A4612" t="str">
        <f t="shared" si="71"/>
        <v>7https://www.scopus.com/inward/record.uri?eid=2-s2.0-85045665363&amp;doi=10.6531%2fJFS.2018.22%283%29.00A1&amp;partnerID=40&amp;md5=1df6a005cf314ceeb43121ee48351685</v>
      </c>
      <c r="B4612">
        <v>7</v>
      </c>
      <c r="C4612" t="s">
        <v>1265</v>
      </c>
    </row>
    <row r="4613" spans="1:3" x14ac:dyDescent="0.45">
      <c r="A4613" t="str">
        <f t="shared" ref="A4613:A4676" si="72">B4613&amp;C4613</f>
        <v>8</v>
      </c>
      <c r="B4613">
        <v>8</v>
      </c>
    </row>
    <row r="4614" spans="1:3" x14ac:dyDescent="0.45">
      <c r="A4614" t="str">
        <f t="shared" si="72"/>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4614">
        <v>9</v>
      </c>
      <c r="C4614" t="s">
        <v>1266</v>
      </c>
    </row>
    <row r="4615" spans="1:3" x14ac:dyDescent="0.45">
      <c r="A4615" t="str">
        <f t="shared" si="72"/>
        <v>10LANGUAGE OF ORIGINAL DOCUMENT: English</v>
      </c>
      <c r="B4615">
        <v>10</v>
      </c>
      <c r="C4615" t="s">
        <v>10</v>
      </c>
    </row>
    <row r="4616" spans="1:3" x14ac:dyDescent="0.45">
      <c r="A4616" t="str">
        <f t="shared" si="72"/>
        <v>11DOCUMENT TYPE: Article</v>
      </c>
      <c r="B4616">
        <v>11</v>
      </c>
      <c r="C4616" t="s">
        <v>11</v>
      </c>
    </row>
    <row r="4617" spans="1:3" x14ac:dyDescent="0.45">
      <c r="A4617" t="str">
        <f t="shared" si="72"/>
        <v>12SOURCE: Scopus</v>
      </c>
      <c r="B4617">
        <v>12</v>
      </c>
      <c r="C4617" t="s">
        <v>12</v>
      </c>
    </row>
    <row r="4618" spans="1:3" x14ac:dyDescent="0.45">
      <c r="A4618" t="str">
        <f t="shared" si="72"/>
        <v>13</v>
      </c>
      <c r="B4618">
        <v>13</v>
      </c>
    </row>
    <row r="4619" spans="1:3" x14ac:dyDescent="0.45">
      <c r="A4619" t="str">
        <f t="shared" si="72"/>
        <v>1Moore J.L., Bass R.</v>
      </c>
      <c r="B4619">
        <v>1</v>
      </c>
      <c r="C4619" t="s">
        <v>1267</v>
      </c>
    </row>
    <row r="4620" spans="1:3" x14ac:dyDescent="0.45">
      <c r="A4620" t="str">
        <f t="shared" si="72"/>
        <v>2AUTHOR FULL NAMES: Moore, Jessie L. (56026090400); Bass, Randall (8654404100)</v>
      </c>
      <c r="B4620">
        <v>2</v>
      </c>
      <c r="C4620" t="s">
        <v>1268</v>
      </c>
    </row>
    <row r="4621" spans="1:3" x14ac:dyDescent="0.45">
      <c r="A4621" t="str">
        <f t="shared" si="72"/>
        <v>356026090400; 8654404100</v>
      </c>
      <c r="B4621">
        <v>3</v>
      </c>
      <c r="C4621" t="s">
        <v>1269</v>
      </c>
    </row>
    <row r="4622" spans="1:3" x14ac:dyDescent="0.45">
      <c r="A4622" t="str">
        <f t="shared" si="72"/>
        <v>4UNDERSTANDING WRITING TRANSFER: Implications for Transformative Student Learning in Higher Education</v>
      </c>
      <c r="B4622">
        <v>4</v>
      </c>
      <c r="C4622" t="s">
        <v>1270</v>
      </c>
    </row>
    <row r="4623" spans="1:3" x14ac:dyDescent="0.45">
      <c r="A4623" t="str">
        <f t="shared" si="72"/>
        <v>5(2023) Understanding Writing Transfer: Implications for Transformative Student Learning in Higher Education, pp. 1 - 165, Cited 1 times.</v>
      </c>
      <c r="B4623">
        <v>5</v>
      </c>
      <c r="C4623" t="s">
        <v>1271</v>
      </c>
    </row>
    <row r="4624" spans="1:3" x14ac:dyDescent="0.45">
      <c r="A4624" t="str">
        <f t="shared" si="72"/>
        <v>6DOI: 10.4324/9781003448518</v>
      </c>
      <c r="B4624">
        <v>6</v>
      </c>
      <c r="C4624" t="s">
        <v>1272</v>
      </c>
    </row>
    <row r="4625" spans="1:3" x14ac:dyDescent="0.45">
      <c r="A4625" t="str">
        <f t="shared" si="72"/>
        <v>7https://www.scopus.com/inward/record.uri?eid=2-s2.0-85166041205&amp;doi=10.4324%2f9781003448518&amp;partnerID=40&amp;md5=fb27a1f0f0b2ce15a83ff0e5e12af436</v>
      </c>
      <c r="B4625">
        <v>7</v>
      </c>
      <c r="C4625" t="s">
        <v>1273</v>
      </c>
    </row>
    <row r="4626" spans="1:3" x14ac:dyDescent="0.45">
      <c r="A4626" t="str">
        <f t="shared" si="72"/>
        <v>8</v>
      </c>
      <c r="B4626">
        <v>8</v>
      </c>
    </row>
    <row r="4627" spans="1:3" x14ac:dyDescent="0.45">
      <c r="A4627" t="str">
        <f t="shared" si="72"/>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4627">
        <v>9</v>
      </c>
      <c r="C4627" t="s">
        <v>1274</v>
      </c>
    </row>
    <row r="4628" spans="1:3" x14ac:dyDescent="0.45">
      <c r="A4628" t="str">
        <f t="shared" si="72"/>
        <v>10LANGUAGE OF ORIGINAL DOCUMENT: English</v>
      </c>
      <c r="B4628">
        <v>10</v>
      </c>
      <c r="C4628" t="s">
        <v>10</v>
      </c>
    </row>
    <row r="4629" spans="1:3" x14ac:dyDescent="0.45">
      <c r="A4629" t="str">
        <f t="shared" si="72"/>
        <v>11DOCUMENT TYPE: Book</v>
      </c>
      <c r="B4629">
        <v>11</v>
      </c>
      <c r="C4629" t="s">
        <v>338</v>
      </c>
    </row>
    <row r="4630" spans="1:3" x14ac:dyDescent="0.45">
      <c r="A4630" t="str">
        <f t="shared" si="72"/>
        <v>12SOURCE: Scopus</v>
      </c>
      <c r="B4630">
        <v>12</v>
      </c>
      <c r="C4630" t="s">
        <v>12</v>
      </c>
    </row>
    <row r="4631" spans="1:3" x14ac:dyDescent="0.45">
      <c r="A4631" t="str">
        <f t="shared" si="72"/>
        <v>13</v>
      </c>
      <c r="B4631">
        <v>13</v>
      </c>
    </row>
    <row r="4632" spans="1:3" x14ac:dyDescent="0.45">
      <c r="A4632" t="str">
        <f t="shared" si="72"/>
        <v>1Fadelelmoula A.A.</v>
      </c>
      <c r="B4632">
        <v>1</v>
      </c>
      <c r="C4632" t="s">
        <v>3629</v>
      </c>
    </row>
    <row r="4633" spans="1:3" x14ac:dyDescent="0.45">
      <c r="A4633" t="str">
        <f t="shared" si="72"/>
        <v>2AUTHOR FULL NAMES: Fadelelmoula, Ashraf Ahmed (25927794900)</v>
      </c>
      <c r="B4633">
        <v>2</v>
      </c>
      <c r="C4633" t="s">
        <v>3630</v>
      </c>
    </row>
    <row r="4634" spans="1:3" x14ac:dyDescent="0.45">
      <c r="A4634" t="str">
        <f t="shared" si="72"/>
        <v>325927794900</v>
      </c>
      <c r="B4634">
        <v>3</v>
      </c>
      <c r="C4634">
        <v>25927794900</v>
      </c>
    </row>
    <row r="4635" spans="1:3" x14ac:dyDescent="0.45">
      <c r="A4635" t="str">
        <f t="shared" si="72"/>
        <v>4TRAITS CONTRIBUTING TO THE PROMOTION OF THE INDIVIDUAL’S CONTINUANCE USAGE INTENTION AND PERCEIVED VALUE OF M-UNIVERSITY SERVICES</v>
      </c>
      <c r="B4635">
        <v>4</v>
      </c>
      <c r="C4635" t="s">
        <v>3631</v>
      </c>
    </row>
    <row r="4636" spans="1:3" x14ac:dyDescent="0.45">
      <c r="A4636" t="str">
        <f t="shared" si="72"/>
        <v>5(2022) Interdisciplinary Journal of Information, Knowledge, and Management, 17, pp. 315 - 338, Cited 1 times.</v>
      </c>
      <c r="B4636">
        <v>5</v>
      </c>
      <c r="C4636" t="s">
        <v>3632</v>
      </c>
    </row>
    <row r="4637" spans="1:3" x14ac:dyDescent="0.45">
      <c r="A4637" t="str">
        <f t="shared" si="72"/>
        <v>6DOI: 10.28945/4984</v>
      </c>
      <c r="B4637">
        <v>6</v>
      </c>
      <c r="C4637" t="s">
        <v>3633</v>
      </c>
    </row>
    <row r="4638" spans="1:3" x14ac:dyDescent="0.45">
      <c r="A4638" t="str">
        <f t="shared" si="72"/>
        <v>7https://www.scopus.com/inward/record.uri?eid=2-s2.0-85140590796&amp;doi=10.28945%2f4984&amp;partnerID=40&amp;md5=b6a3f84f966efad94fb1de470b59ede2</v>
      </c>
      <c r="B4638">
        <v>7</v>
      </c>
      <c r="C4638" t="s">
        <v>3634</v>
      </c>
    </row>
    <row r="4639" spans="1:3" x14ac:dyDescent="0.45">
      <c r="A4639" t="str">
        <f t="shared" si="72"/>
        <v>8</v>
      </c>
      <c r="B4639">
        <v>8</v>
      </c>
    </row>
    <row r="4640" spans="1:3" x14ac:dyDescent="0.45">
      <c r="A4640" t="str">
        <f t="shared" si="72"/>
        <v>9ABSTRACT: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B4640">
        <v>9</v>
      </c>
      <c r="C4640" t="s">
        <v>3635</v>
      </c>
    </row>
    <row r="4641" spans="1:3" x14ac:dyDescent="0.45">
      <c r="A4641" t="str">
        <f t="shared" si="72"/>
        <v>10LANGUAGE OF ORIGINAL DOCUMENT: English</v>
      </c>
      <c r="B4641">
        <v>10</v>
      </c>
      <c r="C4641" t="s">
        <v>10</v>
      </c>
    </row>
    <row r="4642" spans="1:3" x14ac:dyDescent="0.45">
      <c r="A4642" t="str">
        <f t="shared" si="72"/>
        <v>11DOCUMENT TYPE: Article</v>
      </c>
      <c r="B4642">
        <v>11</v>
      </c>
      <c r="C4642" t="s">
        <v>11</v>
      </c>
    </row>
    <row r="4643" spans="1:3" x14ac:dyDescent="0.45">
      <c r="A4643" t="str">
        <f t="shared" si="72"/>
        <v>12SOURCE: Scopus</v>
      </c>
      <c r="B4643">
        <v>12</v>
      </c>
      <c r="C4643" t="s">
        <v>12</v>
      </c>
    </row>
    <row r="4644" spans="1:3" x14ac:dyDescent="0.45">
      <c r="A4644" t="str">
        <f t="shared" si="72"/>
        <v>13</v>
      </c>
      <c r="B4644">
        <v>13</v>
      </c>
    </row>
    <row r="4645" spans="1:3" x14ac:dyDescent="0.45">
      <c r="A4645" t="str">
        <f t="shared" si="72"/>
        <v>1Bai Q., Nam B.H.</v>
      </c>
      <c r="B4645">
        <v>1</v>
      </c>
      <c r="C4645" t="s">
        <v>1282</v>
      </c>
    </row>
    <row r="4646" spans="1:3" x14ac:dyDescent="0.45">
      <c r="A4646" t="str">
        <f t="shared" si="72"/>
        <v>2AUTHOR FULL NAMES: Bai, Qiong (57216693148); Nam, Benjamin H. (57193792731)</v>
      </c>
      <c r="B4646">
        <v>2</v>
      </c>
      <c r="C4646" t="s">
        <v>1283</v>
      </c>
    </row>
    <row r="4647" spans="1:3" x14ac:dyDescent="0.45">
      <c r="A4647" t="str">
        <f t="shared" si="72"/>
        <v>357216693148; 57193792731</v>
      </c>
      <c r="B4647">
        <v>3</v>
      </c>
      <c r="C4647" t="s">
        <v>1284</v>
      </c>
    </row>
    <row r="4648" spans="1:3" x14ac:dyDescent="0.45">
      <c r="A4648" t="str">
        <f t="shared" si="72"/>
        <v>4Symbolic power for student curators as social agents: the emergence of the museum of World Languages at Shanghai International Studies University during the COVID-19 era</v>
      </c>
      <c r="B4648">
        <v>4</v>
      </c>
      <c r="C4648" t="s">
        <v>1285</v>
      </c>
    </row>
    <row r="4649" spans="1:3" x14ac:dyDescent="0.45">
      <c r="A4649" t="str">
        <f t="shared" si="72"/>
        <v>5(2023) Museum Management and Curatorship, 38 (3), pp. 317 - 341, Cited 2 times.</v>
      </c>
      <c r="B4649">
        <v>5</v>
      </c>
      <c r="C4649" t="s">
        <v>1286</v>
      </c>
    </row>
    <row r="4650" spans="1:3" x14ac:dyDescent="0.45">
      <c r="A4650" t="str">
        <f t="shared" si="72"/>
        <v>6DOI: 10.1080/09647775.2023.2188473</v>
      </c>
      <c r="B4650">
        <v>6</v>
      </c>
      <c r="C4650" t="s">
        <v>1287</v>
      </c>
    </row>
    <row r="4651" spans="1:3" x14ac:dyDescent="0.45">
      <c r="A4651" t="str">
        <f t="shared" si="72"/>
        <v>7https://www.scopus.com/inward/record.uri?eid=2-s2.0-85150851886&amp;doi=10.1080%2f09647775.2023.2188473&amp;partnerID=40&amp;md5=ed2b4bb913430d53b465c85c94f620ec</v>
      </c>
      <c r="B4651">
        <v>7</v>
      </c>
      <c r="C4651" t="s">
        <v>1288</v>
      </c>
    </row>
    <row r="4652" spans="1:3" x14ac:dyDescent="0.45">
      <c r="A4652" t="str">
        <f t="shared" si="72"/>
        <v>8</v>
      </c>
      <c r="B4652">
        <v>8</v>
      </c>
    </row>
    <row r="4653" spans="1:3" x14ac:dyDescent="0.45">
      <c r="A4653" t="str">
        <f t="shared" si="72"/>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4653">
        <v>9</v>
      </c>
      <c r="C4653" t="s">
        <v>1289</v>
      </c>
    </row>
    <row r="4654" spans="1:3" x14ac:dyDescent="0.45">
      <c r="A4654" t="str">
        <f t="shared" si="72"/>
        <v>10LANGUAGE OF ORIGINAL DOCUMENT: English</v>
      </c>
      <c r="B4654">
        <v>10</v>
      </c>
      <c r="C4654" t="s">
        <v>10</v>
      </c>
    </row>
    <row r="4655" spans="1:3" x14ac:dyDescent="0.45">
      <c r="A4655" t="str">
        <f t="shared" si="72"/>
        <v>11DOCUMENT TYPE: Article</v>
      </c>
      <c r="B4655">
        <v>11</v>
      </c>
      <c r="C4655" t="s">
        <v>11</v>
      </c>
    </row>
    <row r="4656" spans="1:3" x14ac:dyDescent="0.45">
      <c r="A4656" t="str">
        <f t="shared" si="72"/>
        <v>12SOURCE: Scopus</v>
      </c>
      <c r="B4656">
        <v>12</v>
      </c>
      <c r="C4656" t="s">
        <v>12</v>
      </c>
    </row>
    <row r="4657" spans="1:3" x14ac:dyDescent="0.45">
      <c r="A4657" t="str">
        <f t="shared" si="72"/>
        <v>13</v>
      </c>
      <c r="B4657">
        <v>13</v>
      </c>
    </row>
    <row r="4658" spans="1:3" x14ac:dyDescent="0.45">
      <c r="A4658" t="str">
        <f t="shared" si="72"/>
        <v>1Wang Y., Wang R., Yao Z.</v>
      </c>
      <c r="B4658">
        <v>1</v>
      </c>
      <c r="C4658" t="s">
        <v>1290</v>
      </c>
    </row>
    <row r="4659" spans="1:3" x14ac:dyDescent="0.45">
      <c r="A4659" t="str">
        <f t="shared" si="72"/>
        <v>2AUTHOR FULL NAMES: Wang, Yanrong (47361534600); Wang, Rui (57216464036); Yao, Zuowen (57208186466)</v>
      </c>
      <c r="B4659">
        <v>2</v>
      </c>
      <c r="C4659" t="s">
        <v>1291</v>
      </c>
    </row>
    <row r="4660" spans="1:3" x14ac:dyDescent="0.45">
      <c r="A4660" t="str">
        <f t="shared" si="72"/>
        <v>347361534600; 57216464036; 57208186466</v>
      </c>
      <c r="B4660">
        <v>3</v>
      </c>
      <c r="C4660" t="s">
        <v>1292</v>
      </c>
    </row>
    <row r="4661" spans="1:3" x14ac:dyDescent="0.45">
      <c r="A4661" t="str">
        <f t="shared" si="72"/>
        <v>4Mechanism of action of policy networks on the performance of university-based agricultural extensions</v>
      </c>
      <c r="B4661">
        <v>4</v>
      </c>
      <c r="C4661" t="s">
        <v>1293</v>
      </c>
    </row>
    <row r="4662" spans="1:3" x14ac:dyDescent="0.45">
      <c r="A4662" t="str">
        <f t="shared" si="72"/>
        <v>5(2020) Journal of Agricultural Education and Extension, 26 (5), pp. 423 - 441, Cited 1 times.</v>
      </c>
      <c r="B4662">
        <v>5</v>
      </c>
      <c r="C4662" t="s">
        <v>1294</v>
      </c>
    </row>
    <row r="4663" spans="1:3" x14ac:dyDescent="0.45">
      <c r="A4663" t="str">
        <f t="shared" si="72"/>
        <v>6DOI: 10.1080/1389224X.2020.1748668</v>
      </c>
      <c r="B4663">
        <v>6</v>
      </c>
      <c r="C4663" t="s">
        <v>1295</v>
      </c>
    </row>
    <row r="4664" spans="1:3" x14ac:dyDescent="0.45">
      <c r="A4664" t="str">
        <f t="shared" si="72"/>
        <v>7https://www.scopus.com/inward/record.uri?eid=2-s2.0-85083589758&amp;doi=10.1080%2f1389224X.2020.1748668&amp;partnerID=40&amp;md5=f409c78d0d90fb12085cd471a06e0619</v>
      </c>
      <c r="B4664">
        <v>7</v>
      </c>
      <c r="C4664" t="s">
        <v>1296</v>
      </c>
    </row>
    <row r="4665" spans="1:3" x14ac:dyDescent="0.45">
      <c r="A4665" t="str">
        <f t="shared" si="72"/>
        <v>8</v>
      </c>
      <c r="B4665">
        <v>8</v>
      </c>
    </row>
    <row r="4666" spans="1:3" x14ac:dyDescent="0.45">
      <c r="A4666" t="str">
        <f t="shared" si="72"/>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4666">
        <v>9</v>
      </c>
      <c r="C4666" t="s">
        <v>1297</v>
      </c>
    </row>
    <row r="4667" spans="1:3" x14ac:dyDescent="0.45">
      <c r="A4667" t="str">
        <f t="shared" si="72"/>
        <v>10LANGUAGE OF ORIGINAL DOCUMENT: English</v>
      </c>
      <c r="B4667">
        <v>10</v>
      </c>
      <c r="C4667" t="s">
        <v>10</v>
      </c>
    </row>
    <row r="4668" spans="1:3" x14ac:dyDescent="0.45">
      <c r="A4668" t="str">
        <f t="shared" si="72"/>
        <v>11DOCUMENT TYPE: Article</v>
      </c>
      <c r="B4668">
        <v>11</v>
      </c>
      <c r="C4668" t="s">
        <v>11</v>
      </c>
    </row>
    <row r="4669" spans="1:3" x14ac:dyDescent="0.45">
      <c r="A4669" t="str">
        <f t="shared" si="72"/>
        <v>12SOURCE: Scopus</v>
      </c>
      <c r="B4669">
        <v>12</v>
      </c>
      <c r="C4669" t="s">
        <v>12</v>
      </c>
    </row>
    <row r="4670" spans="1:3" x14ac:dyDescent="0.45">
      <c r="A4670" t="str">
        <f t="shared" si="72"/>
        <v>13</v>
      </c>
      <c r="B4670">
        <v>13</v>
      </c>
    </row>
    <row r="4671" spans="1:3" x14ac:dyDescent="0.45">
      <c r="A4671" t="str">
        <f t="shared" si="72"/>
        <v>1Griffin M., Barona J., Gutierrez C.F.</v>
      </c>
      <c r="B4671">
        <v>1</v>
      </c>
      <c r="C4671" t="s">
        <v>3636</v>
      </c>
    </row>
    <row r="4672" spans="1:3" x14ac:dyDescent="0.45">
      <c r="A4672" t="str">
        <f t="shared" si="72"/>
        <v>2AUTHOR FULL NAMES: Griffin, Mamie (55830705200); Barona, Julian (57973441800); Gutierrez, Carmen F. (57972874000)</v>
      </c>
      <c r="B4672">
        <v>2</v>
      </c>
      <c r="C4672" t="s">
        <v>3637</v>
      </c>
    </row>
    <row r="4673" spans="1:3" x14ac:dyDescent="0.45">
      <c r="A4673" t="str">
        <f t="shared" si="72"/>
        <v>355830705200; 57973441800; 57972874000</v>
      </c>
      <c r="B4673">
        <v>3</v>
      </c>
      <c r="C4673" t="s">
        <v>3638</v>
      </c>
    </row>
    <row r="4674" spans="1:3" x14ac:dyDescent="0.45">
      <c r="A4674" t="str">
        <f t="shared" si="72"/>
        <v>4Strategies to Increase Sustainability Awareness in Higher Education: Experiences from Abu Dhabi Women’s College</v>
      </c>
      <c r="B4674">
        <v>4</v>
      </c>
      <c r="C4674" t="s">
        <v>3639</v>
      </c>
    </row>
    <row r="4675" spans="1:3" x14ac:dyDescent="0.45">
      <c r="A4675" t="str">
        <f t="shared" si="72"/>
        <v>5(2022) International Journal of Sustainable Development and Planning, 17 (6), pp. 1831 - 1838, Cited 1 times.</v>
      </c>
      <c r="B4675">
        <v>5</v>
      </c>
      <c r="C4675" t="s">
        <v>3640</v>
      </c>
    </row>
    <row r="4676" spans="1:3" x14ac:dyDescent="0.45">
      <c r="A4676" t="str">
        <f t="shared" si="72"/>
        <v>6DOI: 10.18280/ijsdp.170617</v>
      </c>
      <c r="B4676">
        <v>6</v>
      </c>
      <c r="C4676" t="s">
        <v>3641</v>
      </c>
    </row>
    <row r="4677" spans="1:3" x14ac:dyDescent="0.45">
      <c r="A4677" t="str">
        <f t="shared" ref="A4677:A4740" si="73">B4677&amp;C4677</f>
        <v>7https://www.scopus.com/inward/record.uri?eid=2-s2.0-85142352301&amp;doi=10.18280%2fijsdp.170617&amp;partnerID=40&amp;md5=da18cc2debfd690fb0a62bd08030f2d4</v>
      </c>
      <c r="B4677">
        <v>7</v>
      </c>
      <c r="C4677" t="s">
        <v>3642</v>
      </c>
    </row>
    <row r="4678" spans="1:3" x14ac:dyDescent="0.45">
      <c r="A4678" t="str">
        <f t="shared" si="73"/>
        <v>8</v>
      </c>
      <c r="B4678">
        <v>8</v>
      </c>
    </row>
    <row r="4679" spans="1:3" x14ac:dyDescent="0.45">
      <c r="A4679" t="str">
        <f t="shared" si="73"/>
        <v>9ABSTRACT: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B4679">
        <v>9</v>
      </c>
      <c r="C4679" t="s">
        <v>3643</v>
      </c>
    </row>
    <row r="4680" spans="1:3" x14ac:dyDescent="0.45">
      <c r="A4680" t="str">
        <f t="shared" si="73"/>
        <v>10LANGUAGE OF ORIGINAL DOCUMENT: English</v>
      </c>
      <c r="B4680">
        <v>10</v>
      </c>
      <c r="C4680" t="s">
        <v>10</v>
      </c>
    </row>
    <row r="4681" spans="1:3" x14ac:dyDescent="0.45">
      <c r="A4681" t="str">
        <f t="shared" si="73"/>
        <v>11DOCUMENT TYPE: Article</v>
      </c>
      <c r="B4681">
        <v>11</v>
      </c>
      <c r="C4681" t="s">
        <v>11</v>
      </c>
    </row>
    <row r="4682" spans="1:3" x14ac:dyDescent="0.45">
      <c r="A4682" t="str">
        <f t="shared" si="73"/>
        <v>12SOURCE: Scopus</v>
      </c>
      <c r="B4682">
        <v>12</v>
      </c>
      <c r="C4682" t="s">
        <v>12</v>
      </c>
    </row>
    <row r="4683" spans="1:3" x14ac:dyDescent="0.45">
      <c r="A4683" t="str">
        <f t="shared" si="73"/>
        <v>13</v>
      </c>
      <c r="B4683">
        <v>13</v>
      </c>
    </row>
    <row r="4684" spans="1:3" x14ac:dyDescent="0.45">
      <c r="A4684" t="str">
        <f t="shared" si="73"/>
        <v>1Qanga E.J., Schutte D.</v>
      </c>
      <c r="B4684">
        <v>1</v>
      </c>
      <c r="C4684" t="s">
        <v>3644</v>
      </c>
    </row>
    <row r="4685" spans="1:3" x14ac:dyDescent="0.45">
      <c r="A4685" t="str">
        <f t="shared" si="73"/>
        <v>2AUTHOR FULL NAMES: Qanga, Enathi Jongikhaya (57226677137); Schutte, Danie (58708629000)</v>
      </c>
      <c r="B4685">
        <v>2</v>
      </c>
      <c r="C4685" t="s">
        <v>3645</v>
      </c>
    </row>
    <row r="4686" spans="1:3" x14ac:dyDescent="0.45">
      <c r="A4686" t="str">
        <f t="shared" si="73"/>
        <v>357226677137; 58708629000</v>
      </c>
      <c r="B4686">
        <v>3</v>
      </c>
      <c r="C4686" t="s">
        <v>3646</v>
      </c>
    </row>
    <row r="4687" spans="1:3" x14ac:dyDescent="0.45">
      <c r="A4687" t="str">
        <f t="shared" si="73"/>
        <v>4VIEWS FROM KEY UNIVERSITY STAKEHOLDERS ON RISK STRATEGY IMPLEMENTATION AND DISCLOSURE: A CASE STUDY OF SOUTH AFRICAN UNIVERSITIES</v>
      </c>
      <c r="B4687">
        <v>4</v>
      </c>
      <c r="C4687" t="s">
        <v>3647</v>
      </c>
    </row>
    <row r="4688" spans="1:3" x14ac:dyDescent="0.45">
      <c r="A4688" t="str">
        <f t="shared" si="73"/>
        <v>5(2021) Academy of Accounting and Financial Studies Journal, 25 (6), pp. 1 - 12, Cited 1 times.</v>
      </c>
      <c r="B4688">
        <v>5</v>
      </c>
      <c r="C4688" t="s">
        <v>3648</v>
      </c>
    </row>
    <row r="4689" spans="1:3" x14ac:dyDescent="0.45">
      <c r="A4689" t="str">
        <f t="shared" si="73"/>
        <v>6</v>
      </c>
      <c r="B4689">
        <v>6</v>
      </c>
    </row>
    <row r="4690" spans="1:3" x14ac:dyDescent="0.45">
      <c r="A4690" t="str">
        <f t="shared" si="73"/>
        <v>7https://www.scopus.com/inward/record.uri?eid=2-s2.0-85112259906&amp;partnerID=40&amp;md5=9949f9e61ce162ce97aaa04f03bfead6</v>
      </c>
      <c r="B4690">
        <v>7</v>
      </c>
      <c r="C4690" t="s">
        <v>3649</v>
      </c>
    </row>
    <row r="4691" spans="1:3" x14ac:dyDescent="0.45">
      <c r="A4691" t="str">
        <f t="shared" si="73"/>
        <v>8</v>
      </c>
      <c r="B4691">
        <v>8</v>
      </c>
    </row>
    <row r="4692" spans="1:3" x14ac:dyDescent="0.45">
      <c r="A4692" t="str">
        <f t="shared" si="73"/>
        <v>9ABSTRACT: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B4692">
        <v>9</v>
      </c>
      <c r="C4692" t="s">
        <v>3650</v>
      </c>
    </row>
    <row r="4693" spans="1:3" x14ac:dyDescent="0.45">
      <c r="A4693" t="str">
        <f t="shared" si="73"/>
        <v>10LANGUAGE OF ORIGINAL DOCUMENT: English</v>
      </c>
      <c r="B4693">
        <v>10</v>
      </c>
      <c r="C4693" t="s">
        <v>10</v>
      </c>
    </row>
    <row r="4694" spans="1:3" x14ac:dyDescent="0.45">
      <c r="A4694" t="str">
        <f t="shared" si="73"/>
        <v>11DOCUMENT TYPE: Article</v>
      </c>
      <c r="B4694">
        <v>11</v>
      </c>
      <c r="C4694" t="s">
        <v>11</v>
      </c>
    </row>
    <row r="4695" spans="1:3" x14ac:dyDescent="0.45">
      <c r="A4695" t="str">
        <f t="shared" si="73"/>
        <v>12SOURCE: Scopus</v>
      </c>
      <c r="B4695">
        <v>12</v>
      </c>
      <c r="C4695" t="s">
        <v>12</v>
      </c>
    </row>
    <row r="4696" spans="1:3" x14ac:dyDescent="0.45">
      <c r="A4696" t="str">
        <f t="shared" si="73"/>
        <v>13</v>
      </c>
      <c r="B4696">
        <v>13</v>
      </c>
    </row>
    <row r="4697" spans="1:3" x14ac:dyDescent="0.45">
      <c r="A4697" t="str">
        <f t="shared" si="73"/>
        <v>1Minksová L., Pabian P.</v>
      </c>
      <c r="B4697">
        <v>1</v>
      </c>
      <c r="C4697" t="s">
        <v>1298</v>
      </c>
    </row>
    <row r="4698" spans="1:3" x14ac:dyDescent="0.45">
      <c r="A4698" t="str">
        <f t="shared" si="73"/>
        <v>2AUTHOR FULL NAMES: Minksová, Lenka (49561353200); Pabian, Petr (36671781100)</v>
      </c>
      <c r="B4698">
        <v>2</v>
      </c>
      <c r="C4698" t="s">
        <v>1299</v>
      </c>
    </row>
    <row r="4699" spans="1:3" x14ac:dyDescent="0.45">
      <c r="A4699" t="str">
        <f t="shared" si="73"/>
        <v>349561353200; 36671781100</v>
      </c>
      <c r="B4699">
        <v>3</v>
      </c>
      <c r="C4699" t="s">
        <v>1300</v>
      </c>
    </row>
    <row r="4700" spans="1:3" x14ac:dyDescent="0.45">
      <c r="A4700" t="str">
        <f t="shared" si="73"/>
        <v>4Approaching students in higher education governance: Introduction to the special issue</v>
      </c>
      <c r="B4700">
        <v>4</v>
      </c>
      <c r="C4700" t="s">
        <v>1301</v>
      </c>
    </row>
    <row r="4701" spans="1:3" x14ac:dyDescent="0.45">
      <c r="A4701" t="str">
        <f t="shared" si="73"/>
        <v>5(2011) Tertiary Education and Management, 17 (3), pp. 183 - 189, Cited 2 times.</v>
      </c>
      <c r="B4701">
        <v>5</v>
      </c>
      <c r="C4701" t="s">
        <v>1302</v>
      </c>
    </row>
    <row r="4702" spans="1:3" x14ac:dyDescent="0.45">
      <c r="A4702" t="str">
        <f t="shared" si="73"/>
        <v>6DOI: 10.1080/13583883.2011.588720</v>
      </c>
      <c r="B4702">
        <v>6</v>
      </c>
      <c r="C4702" t="s">
        <v>1303</v>
      </c>
    </row>
    <row r="4703" spans="1:3" x14ac:dyDescent="0.45">
      <c r="A4703" t="str">
        <f t="shared" si="73"/>
        <v>7https://www.scopus.com/inward/record.uri?eid=2-s2.0-80052291347&amp;doi=10.1080%2f13583883.2011.588720&amp;partnerID=40&amp;md5=bab43456b58550b2e39e2ffc2f255c4a</v>
      </c>
      <c r="B4703">
        <v>7</v>
      </c>
      <c r="C4703" t="s">
        <v>1304</v>
      </c>
    </row>
    <row r="4704" spans="1:3" x14ac:dyDescent="0.45">
      <c r="A4704" t="str">
        <f t="shared" si="73"/>
        <v>8</v>
      </c>
      <c r="B4704">
        <v>8</v>
      </c>
    </row>
    <row r="4705" spans="1:3" x14ac:dyDescent="0.45">
      <c r="A4705" t="str">
        <f t="shared" si="73"/>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4705">
        <v>9</v>
      </c>
      <c r="C4705" t="s">
        <v>1305</v>
      </c>
    </row>
    <row r="4706" spans="1:3" x14ac:dyDescent="0.45">
      <c r="A4706" t="str">
        <f t="shared" si="73"/>
        <v>10LANGUAGE OF ORIGINAL DOCUMENT: English</v>
      </c>
      <c r="B4706">
        <v>10</v>
      </c>
      <c r="C4706" t="s">
        <v>10</v>
      </c>
    </row>
    <row r="4707" spans="1:3" x14ac:dyDescent="0.45">
      <c r="A4707" t="str">
        <f t="shared" si="73"/>
        <v>11DOCUMENT TYPE: Article</v>
      </c>
      <c r="B4707">
        <v>11</v>
      </c>
      <c r="C4707" t="s">
        <v>11</v>
      </c>
    </row>
    <row r="4708" spans="1:3" x14ac:dyDescent="0.45">
      <c r="A4708" t="str">
        <f t="shared" si="73"/>
        <v>12SOURCE: Scopus</v>
      </c>
      <c r="B4708">
        <v>12</v>
      </c>
      <c r="C4708" t="s">
        <v>12</v>
      </c>
    </row>
    <row r="4709" spans="1:3" x14ac:dyDescent="0.45">
      <c r="A4709" t="str">
        <f t="shared" si="73"/>
        <v>13</v>
      </c>
      <c r="B4709">
        <v>13</v>
      </c>
    </row>
    <row r="4710" spans="1:3" x14ac:dyDescent="0.45">
      <c r="A4710" t="str">
        <f t="shared" si="73"/>
        <v>1Shenderova S.</v>
      </c>
      <c r="B4710">
        <v>1</v>
      </c>
      <c r="C4710" t="s">
        <v>3114</v>
      </c>
    </row>
    <row r="4711" spans="1:3" x14ac:dyDescent="0.45">
      <c r="A4711" t="str">
        <f t="shared" si="73"/>
        <v>2AUTHOR FULL NAMES: Shenderova, Svetlana (57204286919)</v>
      </c>
      <c r="B4711">
        <v>2</v>
      </c>
      <c r="C4711" t="s">
        <v>3115</v>
      </c>
    </row>
    <row r="4712" spans="1:3" x14ac:dyDescent="0.45">
      <c r="A4712" t="str">
        <f t="shared" si="73"/>
        <v>357204286919</v>
      </c>
      <c r="B4712">
        <v>3</v>
      </c>
      <c r="C4712">
        <v>57204286919</v>
      </c>
    </row>
    <row r="4713" spans="1:3" x14ac:dyDescent="0.45">
      <c r="A4713" t="str">
        <f t="shared" si="73"/>
        <v>4Collaborative degree programmes in internationalisation policies: the salience of internal university stakeholders</v>
      </c>
      <c r="B4713">
        <v>4</v>
      </c>
      <c r="C4713" t="s">
        <v>3651</v>
      </c>
    </row>
    <row r="4714" spans="1:3" x14ac:dyDescent="0.45">
      <c r="A4714" t="str">
        <f t="shared" si="73"/>
        <v>5(2023) European Journal of Higher Education, 13 (2), pp. 197 - 215, Cited 2 times.</v>
      </c>
      <c r="B4714">
        <v>5</v>
      </c>
      <c r="C4714" t="s">
        <v>3652</v>
      </c>
    </row>
    <row r="4715" spans="1:3" x14ac:dyDescent="0.45">
      <c r="A4715" t="str">
        <f t="shared" si="73"/>
        <v>6DOI: 10.1080/21568235.2022.2120035</v>
      </c>
      <c r="B4715">
        <v>6</v>
      </c>
      <c r="C4715" t="s">
        <v>3653</v>
      </c>
    </row>
    <row r="4716" spans="1:3" x14ac:dyDescent="0.45">
      <c r="A4716" t="str">
        <f t="shared" si="73"/>
        <v>7https://www.scopus.com/inward/record.uri?eid=2-s2.0-85139143987&amp;doi=10.1080%2f21568235.2022.2120035&amp;partnerID=40&amp;md5=17f3beb84aeca3da65954a9c2698a782</v>
      </c>
      <c r="B4716">
        <v>7</v>
      </c>
      <c r="C4716" t="s">
        <v>3654</v>
      </c>
    </row>
    <row r="4717" spans="1:3" x14ac:dyDescent="0.45">
      <c r="A4717" t="str">
        <f t="shared" si="73"/>
        <v>8</v>
      </c>
      <c r="B4717">
        <v>8</v>
      </c>
    </row>
    <row r="4718" spans="1:3" x14ac:dyDescent="0.45">
      <c r="A4718" t="str">
        <f t="shared" si="73"/>
        <v>9ABSTRACT: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B4718">
        <v>9</v>
      </c>
      <c r="C4718" t="s">
        <v>3655</v>
      </c>
    </row>
    <row r="4719" spans="1:3" x14ac:dyDescent="0.45">
      <c r="A4719" t="str">
        <f t="shared" si="73"/>
        <v>10LANGUAGE OF ORIGINAL DOCUMENT: English</v>
      </c>
      <c r="B4719">
        <v>10</v>
      </c>
      <c r="C4719" t="s">
        <v>10</v>
      </c>
    </row>
    <row r="4720" spans="1:3" x14ac:dyDescent="0.45">
      <c r="A4720" t="str">
        <f t="shared" si="73"/>
        <v>11DOCUMENT TYPE: Article</v>
      </c>
      <c r="B4720">
        <v>11</v>
      </c>
      <c r="C4720" t="s">
        <v>11</v>
      </c>
    </row>
    <row r="4721" spans="1:3" x14ac:dyDescent="0.45">
      <c r="A4721" t="str">
        <f t="shared" si="73"/>
        <v>12SOURCE: Scopus</v>
      </c>
      <c r="B4721">
        <v>12</v>
      </c>
      <c r="C4721" t="s">
        <v>12</v>
      </c>
    </row>
    <row r="4722" spans="1:3" x14ac:dyDescent="0.45">
      <c r="A4722" t="str">
        <f t="shared" si="73"/>
        <v>13</v>
      </c>
      <c r="B4722">
        <v>13</v>
      </c>
    </row>
    <row r="4723" spans="1:3" x14ac:dyDescent="0.45">
      <c r="A4723" t="str">
        <f t="shared" si="73"/>
        <v>1Schneckenberg D.</v>
      </c>
      <c r="B4723">
        <v>1</v>
      </c>
      <c r="C4723" t="s">
        <v>1313</v>
      </c>
    </row>
    <row r="4724" spans="1:3" x14ac:dyDescent="0.45">
      <c r="A4724" t="str">
        <f t="shared" si="73"/>
        <v>2AUTHOR FULL NAMES: Schneckenberg, Dirk (25961148100)</v>
      </c>
      <c r="B4724">
        <v>2</v>
      </c>
      <c r="C4724" t="s">
        <v>1314</v>
      </c>
    </row>
    <row r="4725" spans="1:3" x14ac:dyDescent="0.45">
      <c r="A4725" t="str">
        <f t="shared" si="73"/>
        <v>325961148100</v>
      </c>
      <c r="B4725">
        <v>3</v>
      </c>
      <c r="C4725">
        <v>25961148100</v>
      </c>
    </row>
    <row r="4726" spans="1:3" x14ac:dyDescent="0.45">
      <c r="A4726" t="str">
        <f t="shared" si="73"/>
        <v>4Conceptual foundations and strategic approaches for eCompetence</v>
      </c>
      <c r="B4726">
        <v>4</v>
      </c>
      <c r="C4726" t="s">
        <v>1315</v>
      </c>
    </row>
    <row r="4727" spans="1:3" x14ac:dyDescent="0.45">
      <c r="A4727" t="str">
        <f t="shared" si="73"/>
        <v>5(2010) International Journal of Continuing Engineering Education and Life-Long Learning, 20 (3-5), pp. 290 - 305, Cited 2 times.</v>
      </c>
      <c r="B4727">
        <v>5</v>
      </c>
      <c r="C4727" t="s">
        <v>1316</v>
      </c>
    </row>
    <row r="4728" spans="1:3" x14ac:dyDescent="0.45">
      <c r="A4728" t="str">
        <f t="shared" si="73"/>
        <v>6DOI: 10.1504/IJCEELL.2010.037047</v>
      </c>
      <c r="B4728">
        <v>6</v>
      </c>
      <c r="C4728" t="s">
        <v>1317</v>
      </c>
    </row>
    <row r="4729" spans="1:3" x14ac:dyDescent="0.45">
      <c r="A4729" t="str">
        <f t="shared" si="73"/>
        <v>7https://www.scopus.com/inward/record.uri?eid=2-s2.0-78649368880&amp;doi=10.1504%2fIJCEELL.2010.037047&amp;partnerID=40&amp;md5=e8208ff8b865add1d476124a8a4645fc</v>
      </c>
      <c r="B4729">
        <v>7</v>
      </c>
      <c r="C4729" t="s">
        <v>1318</v>
      </c>
    </row>
    <row r="4730" spans="1:3" x14ac:dyDescent="0.45">
      <c r="A4730" t="str">
        <f t="shared" si="73"/>
        <v>8</v>
      </c>
      <c r="B4730">
        <v>8</v>
      </c>
    </row>
    <row r="4731" spans="1:3" x14ac:dyDescent="0.45">
      <c r="A4731" t="str">
        <f t="shared" si="73"/>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4731">
        <v>9</v>
      </c>
      <c r="C4731" t="s">
        <v>1319</v>
      </c>
    </row>
    <row r="4732" spans="1:3" x14ac:dyDescent="0.45">
      <c r="A4732" t="str">
        <f t="shared" si="73"/>
        <v>10LANGUAGE OF ORIGINAL DOCUMENT: English</v>
      </c>
      <c r="B4732">
        <v>10</v>
      </c>
      <c r="C4732" t="s">
        <v>10</v>
      </c>
    </row>
    <row r="4733" spans="1:3" x14ac:dyDescent="0.45">
      <c r="A4733" t="str">
        <f t="shared" si="73"/>
        <v>11DOCUMENT TYPE: Article</v>
      </c>
      <c r="B4733">
        <v>11</v>
      </c>
      <c r="C4733" t="s">
        <v>11</v>
      </c>
    </row>
    <row r="4734" spans="1:3" x14ac:dyDescent="0.45">
      <c r="A4734" t="str">
        <f t="shared" si="73"/>
        <v>12SOURCE: Scopus</v>
      </c>
      <c r="B4734">
        <v>12</v>
      </c>
      <c r="C4734" t="s">
        <v>12</v>
      </c>
    </row>
    <row r="4735" spans="1:3" x14ac:dyDescent="0.45">
      <c r="A4735" t="str">
        <f t="shared" si="73"/>
        <v>13</v>
      </c>
      <c r="B4735">
        <v>13</v>
      </c>
    </row>
    <row r="4736" spans="1:3" x14ac:dyDescent="0.45">
      <c r="A4736" t="str">
        <f t="shared" si="73"/>
        <v>1Radko N.</v>
      </c>
      <c r="B4736">
        <v>1</v>
      </c>
      <c r="C4736" t="s">
        <v>3656</v>
      </c>
    </row>
    <row r="4737" spans="1:3" x14ac:dyDescent="0.45">
      <c r="A4737" t="str">
        <f t="shared" si="73"/>
        <v>2AUTHOR FULL NAMES: Radko, Natalya (56530682400)</v>
      </c>
      <c r="B4737">
        <v>2</v>
      </c>
      <c r="C4737" t="s">
        <v>3657</v>
      </c>
    </row>
    <row r="4738" spans="1:3" x14ac:dyDescent="0.45">
      <c r="A4738" t="str">
        <f t="shared" si="73"/>
        <v>356530682400</v>
      </c>
      <c r="B4738">
        <v>3</v>
      </c>
      <c r="C4738">
        <v>56530682400</v>
      </c>
    </row>
    <row r="4739" spans="1:3" x14ac:dyDescent="0.45">
      <c r="A4739" t="str">
        <f t="shared" si="73"/>
        <v>4Entrepreneurial university stakeholders and their contribution to knowledge and technologies transfer</v>
      </c>
      <c r="B4739">
        <v>4</v>
      </c>
      <c r="C4739" t="s">
        <v>3658</v>
      </c>
    </row>
    <row r="4740" spans="1:3" x14ac:dyDescent="0.45">
      <c r="A4740" t="str">
        <f t="shared" si="73"/>
        <v>5(2022) Developments in Entrepreneurial Finance and Technology, pp. 90 - 116, Cited 1 times.</v>
      </c>
      <c r="B4740">
        <v>5</v>
      </c>
      <c r="C4740" t="s">
        <v>3659</v>
      </c>
    </row>
    <row r="4741" spans="1:3" x14ac:dyDescent="0.45">
      <c r="A4741" t="str">
        <f t="shared" ref="A4741:A4804" si="74">B4741&amp;C4741</f>
        <v>6</v>
      </c>
      <c r="B4741">
        <v>6</v>
      </c>
    </row>
    <row r="4742" spans="1:3" x14ac:dyDescent="0.45">
      <c r="A4742" t="str">
        <f t="shared" si="74"/>
        <v>7https://www.scopus.com/inward/record.uri?eid=2-s2.0-85148371852&amp;partnerID=40&amp;md5=1c9c9802e2ece3628a779ef6512dbadd</v>
      </c>
      <c r="B4742">
        <v>7</v>
      </c>
      <c r="C4742" t="s">
        <v>3660</v>
      </c>
    </row>
    <row r="4743" spans="1:3" x14ac:dyDescent="0.45">
      <c r="A4743" t="str">
        <f t="shared" si="74"/>
        <v>8</v>
      </c>
      <c r="B4743">
        <v>8</v>
      </c>
    </row>
    <row r="4744" spans="1:3" x14ac:dyDescent="0.45">
      <c r="A4744" t="str">
        <f t="shared" si="74"/>
        <v>9</v>
      </c>
      <c r="B4744">
        <v>9</v>
      </c>
    </row>
    <row r="4745" spans="1:3" x14ac:dyDescent="0.45">
      <c r="A4745" t="str">
        <f t="shared" si="74"/>
        <v>10LANGUAGE OF ORIGINAL DOCUMENT: English</v>
      </c>
      <c r="B4745">
        <v>10</v>
      </c>
      <c r="C4745" t="s">
        <v>10</v>
      </c>
    </row>
    <row r="4746" spans="1:3" x14ac:dyDescent="0.45">
      <c r="A4746" t="str">
        <f t="shared" si="74"/>
        <v>11DOCUMENT TYPE: Book chapter</v>
      </c>
      <c r="B4746">
        <v>11</v>
      </c>
      <c r="C4746" t="s">
        <v>128</v>
      </c>
    </row>
    <row r="4747" spans="1:3" x14ac:dyDescent="0.45">
      <c r="A4747" t="str">
        <f t="shared" si="74"/>
        <v>12SOURCE: Scopus</v>
      </c>
      <c r="B4747">
        <v>12</v>
      </c>
      <c r="C4747" t="s">
        <v>12</v>
      </c>
    </row>
    <row r="4748" spans="1:3" x14ac:dyDescent="0.45">
      <c r="A4748" t="str">
        <f t="shared" si="74"/>
        <v>13</v>
      </c>
      <c r="B4748">
        <v>13</v>
      </c>
    </row>
    <row r="4749" spans="1:3" x14ac:dyDescent="0.45">
      <c r="A4749" t="str">
        <f t="shared" si="74"/>
        <v>1Strielkowski W., Korneeva E., Gorina L.</v>
      </c>
      <c r="B4749">
        <v>1</v>
      </c>
      <c r="C4749" t="s">
        <v>1320</v>
      </c>
    </row>
    <row r="4750" spans="1:3" x14ac:dyDescent="0.45">
      <c r="A4750" t="str">
        <f t="shared" si="74"/>
        <v>2AUTHOR FULL NAMES: Strielkowski, Wadim (36620065300); Korneeva, Elena (57190658874); Gorina, Larisa (56940467200)</v>
      </c>
      <c r="B4750">
        <v>2</v>
      </c>
      <c r="C4750" t="s">
        <v>1321</v>
      </c>
    </row>
    <row r="4751" spans="1:3" x14ac:dyDescent="0.45">
      <c r="A4751" t="str">
        <f t="shared" si="74"/>
        <v>336620065300; 57190658874; 56940467200</v>
      </c>
      <c r="B4751">
        <v>3</v>
      </c>
      <c r="C4751" t="s">
        <v>1322</v>
      </c>
    </row>
    <row r="4752" spans="1:3" x14ac:dyDescent="0.45">
      <c r="A4752" t="str">
        <f t="shared" si="74"/>
        <v>4SUSTAINABLE DEVELOPMENT AND THE DIGITAL TRANSFORMATION OF EDUCATIONAL SYSTEMS</v>
      </c>
      <c r="B4752">
        <v>4</v>
      </c>
      <c r="C4752" t="s">
        <v>1323</v>
      </c>
    </row>
    <row r="4753" spans="1:3" x14ac:dyDescent="0.45">
      <c r="A4753" t="str">
        <f t="shared" si="74"/>
        <v>5(2022) Intellectual Economics, 16 (1), pp. 134 - 150, Cited 1 times.</v>
      </c>
      <c r="B4753">
        <v>5</v>
      </c>
      <c r="C4753" t="s">
        <v>1324</v>
      </c>
    </row>
    <row r="4754" spans="1:3" x14ac:dyDescent="0.45">
      <c r="A4754" t="str">
        <f t="shared" si="74"/>
        <v>6DOI: 10.13165/IE-22-16-1-08</v>
      </c>
      <c r="B4754">
        <v>6</v>
      </c>
      <c r="C4754" t="s">
        <v>1325</v>
      </c>
    </row>
    <row r="4755" spans="1:3" x14ac:dyDescent="0.45">
      <c r="A4755" t="str">
        <f t="shared" si="74"/>
        <v>7https://www.scopus.com/inward/record.uri?eid=2-s2.0-85136712152&amp;doi=10.13165%2fIE-22-16-1-08&amp;partnerID=40&amp;md5=4c6b6b442584783ba7c749cd76fce178</v>
      </c>
      <c r="B4755">
        <v>7</v>
      </c>
      <c r="C4755" t="s">
        <v>1326</v>
      </c>
    </row>
    <row r="4756" spans="1:3" x14ac:dyDescent="0.45">
      <c r="A4756" t="str">
        <f t="shared" si="74"/>
        <v>8</v>
      </c>
      <c r="B4756">
        <v>8</v>
      </c>
    </row>
    <row r="4757" spans="1:3" x14ac:dyDescent="0.45">
      <c r="A4757" t="str">
        <f t="shared" si="74"/>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4757">
        <v>9</v>
      </c>
      <c r="C4757" t="s">
        <v>1327</v>
      </c>
    </row>
    <row r="4758" spans="1:3" x14ac:dyDescent="0.45">
      <c r="A4758" t="str">
        <f t="shared" si="74"/>
        <v>10LANGUAGE OF ORIGINAL DOCUMENT: English</v>
      </c>
      <c r="B4758">
        <v>10</v>
      </c>
      <c r="C4758" t="s">
        <v>10</v>
      </c>
    </row>
    <row r="4759" spans="1:3" x14ac:dyDescent="0.45">
      <c r="A4759" t="str">
        <f t="shared" si="74"/>
        <v>11DOCUMENT TYPE: Article</v>
      </c>
      <c r="B4759">
        <v>11</v>
      </c>
      <c r="C4759" t="s">
        <v>11</v>
      </c>
    </row>
    <row r="4760" spans="1:3" x14ac:dyDescent="0.45">
      <c r="A4760" t="str">
        <f t="shared" si="74"/>
        <v>12SOURCE: Scopus</v>
      </c>
      <c r="B4760">
        <v>12</v>
      </c>
      <c r="C4760" t="s">
        <v>12</v>
      </c>
    </row>
    <row r="4761" spans="1:3" x14ac:dyDescent="0.45">
      <c r="A4761" t="str">
        <f t="shared" si="74"/>
        <v>13</v>
      </c>
      <c r="B4761">
        <v>13</v>
      </c>
    </row>
    <row r="4762" spans="1:3" x14ac:dyDescent="0.45">
      <c r="A4762" t="str">
        <f t="shared" si="74"/>
        <v>1Al Mansoori S., Maheshwari P.</v>
      </c>
      <c r="B4762">
        <v>1</v>
      </c>
      <c r="C4762" t="s">
        <v>1328</v>
      </c>
    </row>
    <row r="4763" spans="1:3" x14ac:dyDescent="0.45">
      <c r="A4763" t="str">
        <f t="shared" si="74"/>
        <v>2AUTHOR FULL NAMES: Al Mansoori, Suaad (37013166900); Maheshwari, Piyush (57125711700)</v>
      </c>
      <c r="B4763">
        <v>2</v>
      </c>
      <c r="C4763" t="s">
        <v>1329</v>
      </c>
    </row>
    <row r="4764" spans="1:3" x14ac:dyDescent="0.45">
      <c r="A4764" t="str">
        <f t="shared" si="74"/>
        <v>337013166900; 57125711700</v>
      </c>
      <c r="B4764">
        <v>3</v>
      </c>
      <c r="C4764" t="s">
        <v>1330</v>
      </c>
    </row>
    <row r="4765" spans="1:3" x14ac:dyDescent="0.45">
      <c r="A4765" t="str">
        <f t="shared" si="74"/>
        <v>4A Framework to Implement Blockchain in Higher Education Institutions</v>
      </c>
      <c r="B4765">
        <v>4</v>
      </c>
      <c r="C4765" t="s">
        <v>1331</v>
      </c>
    </row>
    <row r="4766" spans="1:3" x14ac:dyDescent="0.45">
      <c r="A4766" t="str">
        <f t="shared" si="74"/>
        <v>5(2022) Lecture Notes in Networks and Systems, 299, pp. 244 - 254, Cited 1 times.</v>
      </c>
      <c r="B4766">
        <v>5</v>
      </c>
      <c r="C4766" t="s">
        <v>1332</v>
      </c>
    </row>
    <row r="4767" spans="1:3" x14ac:dyDescent="0.45">
      <c r="A4767" t="str">
        <f t="shared" si="74"/>
        <v>6DOI: 10.1007/978-3-030-82616-1_22</v>
      </c>
      <c r="B4767">
        <v>6</v>
      </c>
      <c r="C4767" t="s">
        <v>1333</v>
      </c>
    </row>
    <row r="4768" spans="1:3" x14ac:dyDescent="0.45">
      <c r="A4768" t="str">
        <f t="shared" si="74"/>
        <v>7https://www.scopus.com/inward/record.uri?eid=2-s2.0-85113579688&amp;doi=10.1007%2f978-3-030-82616-1_22&amp;partnerID=40&amp;md5=2c8751ff7ebc05b18787d972849f76f5</v>
      </c>
      <c r="B4768">
        <v>7</v>
      </c>
      <c r="C4768" t="s">
        <v>1334</v>
      </c>
    </row>
    <row r="4769" spans="1:3" x14ac:dyDescent="0.45">
      <c r="A4769" t="str">
        <f t="shared" si="74"/>
        <v>8</v>
      </c>
      <c r="B4769">
        <v>8</v>
      </c>
    </row>
    <row r="4770" spans="1:3" x14ac:dyDescent="0.45">
      <c r="A4770" t="str">
        <f t="shared" si="74"/>
        <v>9ABSTRACT: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B4770">
        <v>9</v>
      </c>
      <c r="C4770" t="s">
        <v>1335</v>
      </c>
    </row>
    <row r="4771" spans="1:3" x14ac:dyDescent="0.45">
      <c r="A4771" t="str">
        <f t="shared" si="74"/>
        <v>10LANGUAGE OF ORIGINAL DOCUMENT: English</v>
      </c>
      <c r="B4771">
        <v>10</v>
      </c>
      <c r="C4771" t="s">
        <v>10</v>
      </c>
    </row>
    <row r="4772" spans="1:3" x14ac:dyDescent="0.45">
      <c r="A4772" t="str">
        <f t="shared" si="74"/>
        <v>11DOCUMENT TYPE: Conference paper</v>
      </c>
      <c r="B4772">
        <v>11</v>
      </c>
      <c r="C4772" t="s">
        <v>207</v>
      </c>
    </row>
    <row r="4773" spans="1:3" x14ac:dyDescent="0.45">
      <c r="A4773" t="str">
        <f t="shared" si="74"/>
        <v>12SOURCE: Scopus</v>
      </c>
      <c r="B4773">
        <v>12</v>
      </c>
      <c r="C4773" t="s">
        <v>12</v>
      </c>
    </row>
    <row r="4774" spans="1:3" x14ac:dyDescent="0.45">
      <c r="A4774" t="str">
        <f t="shared" si="74"/>
        <v>13</v>
      </c>
      <c r="B4774">
        <v>13</v>
      </c>
    </row>
    <row r="4775" spans="1:3" x14ac:dyDescent="0.45">
      <c r="A4775" t="str">
        <f t="shared" si="74"/>
        <v>1Berlian M., Mujtahid I.M., Vebrianto R., Thahir M.</v>
      </c>
      <c r="B4775">
        <v>1</v>
      </c>
      <c r="C4775" t="s">
        <v>3661</v>
      </c>
    </row>
    <row r="4776" spans="1:3" x14ac:dyDescent="0.45">
      <c r="A4776" t="str">
        <f t="shared" si="74"/>
        <v>2AUTHOR FULL NAMES: Berlian, Mery (57214453678); Mujtahid, Iqbal Miftakhul (57211578858); Vebrianto, Rian (55129231200); Thahir, Musa (57216269422)</v>
      </c>
      <c r="B4776">
        <v>2</v>
      </c>
      <c r="C4776" t="s">
        <v>3662</v>
      </c>
    </row>
    <row r="4777" spans="1:3" x14ac:dyDescent="0.45">
      <c r="A4777" t="str">
        <f t="shared" si="74"/>
        <v>357214453678; 57211578858; 55129231200; 57216269422</v>
      </c>
      <c r="B4777">
        <v>3</v>
      </c>
      <c r="C4777" t="s">
        <v>3663</v>
      </c>
    </row>
    <row r="4778" spans="1:3" x14ac:dyDescent="0.45">
      <c r="A4778" t="str">
        <f t="shared" si="74"/>
        <v>4Multiple intelligences mapping for tutors in Universitas Terbuka</v>
      </c>
      <c r="B4778">
        <v>4</v>
      </c>
      <c r="C4778" t="s">
        <v>3664</v>
      </c>
    </row>
    <row r="4779" spans="1:3" x14ac:dyDescent="0.45">
      <c r="A4779" t="str">
        <f t="shared" si="74"/>
        <v>5(2022) Cakrawala Pendidikan, 41 (1), pp. 199 - 210, Cited 1 times.</v>
      </c>
      <c r="B4779">
        <v>5</v>
      </c>
      <c r="C4779" t="s">
        <v>3665</v>
      </c>
    </row>
    <row r="4780" spans="1:3" x14ac:dyDescent="0.45">
      <c r="A4780" t="str">
        <f t="shared" si="74"/>
        <v>6DOI: 10.21831/cp.v41i1.39651</v>
      </c>
      <c r="B4780">
        <v>6</v>
      </c>
      <c r="C4780" t="s">
        <v>3666</v>
      </c>
    </row>
    <row r="4781" spans="1:3" x14ac:dyDescent="0.45">
      <c r="A4781" t="str">
        <f t="shared" si="74"/>
        <v>7https://www.scopus.com/inward/record.uri?eid=2-s2.0-85126944767&amp;doi=10.21831%2fcp.v41i1.39651&amp;partnerID=40&amp;md5=d24400b8c2835c0f959aba22fccff228</v>
      </c>
      <c r="B4781">
        <v>7</v>
      </c>
      <c r="C4781" t="s">
        <v>3667</v>
      </c>
    </row>
    <row r="4782" spans="1:3" x14ac:dyDescent="0.45">
      <c r="A4782" t="str">
        <f t="shared" si="74"/>
        <v>8</v>
      </c>
      <c r="B4782">
        <v>8</v>
      </c>
    </row>
    <row r="4783" spans="1:3" x14ac:dyDescent="0.45">
      <c r="A4783" t="str">
        <f t="shared" si="74"/>
        <v>9ABSTRACT: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B4783">
        <v>9</v>
      </c>
      <c r="C4783" t="s">
        <v>3668</v>
      </c>
    </row>
    <row r="4784" spans="1:3" x14ac:dyDescent="0.45">
      <c r="A4784" t="str">
        <f t="shared" si="74"/>
        <v>10LANGUAGE OF ORIGINAL DOCUMENT: English</v>
      </c>
      <c r="B4784">
        <v>10</v>
      </c>
      <c r="C4784" t="s">
        <v>10</v>
      </c>
    </row>
    <row r="4785" spans="1:3" x14ac:dyDescent="0.45">
      <c r="A4785" t="str">
        <f t="shared" si="74"/>
        <v>11DOCUMENT TYPE: Article</v>
      </c>
      <c r="B4785">
        <v>11</v>
      </c>
      <c r="C4785" t="s">
        <v>11</v>
      </c>
    </row>
    <row r="4786" spans="1:3" x14ac:dyDescent="0.45">
      <c r="A4786" t="str">
        <f t="shared" si="74"/>
        <v>12SOURCE: Scopus</v>
      </c>
      <c r="B4786">
        <v>12</v>
      </c>
      <c r="C4786" t="s">
        <v>12</v>
      </c>
    </row>
    <row r="4787" spans="1:3" x14ac:dyDescent="0.45">
      <c r="A4787" t="str">
        <f t="shared" si="74"/>
        <v>13</v>
      </c>
      <c r="B4787">
        <v>13</v>
      </c>
    </row>
    <row r="4788" spans="1:3" x14ac:dyDescent="0.45">
      <c r="A4788" t="str">
        <f t="shared" si="74"/>
        <v>1Wood M., Su F.</v>
      </c>
      <c r="B4788">
        <v>1</v>
      </c>
      <c r="C4788" t="s">
        <v>1336</v>
      </c>
    </row>
    <row r="4789" spans="1:3" x14ac:dyDescent="0.45">
      <c r="A4789" t="str">
        <f t="shared" si="74"/>
        <v>2AUTHOR FULL NAMES: Wood, Margaret (57155703700); Su, Feng (36619964400)</v>
      </c>
      <c r="B4789">
        <v>2</v>
      </c>
      <c r="C4789" t="s">
        <v>1337</v>
      </c>
    </row>
    <row r="4790" spans="1:3" x14ac:dyDescent="0.45">
      <c r="A4790" t="str">
        <f t="shared" si="74"/>
        <v>357155703700; 36619964400</v>
      </c>
      <c r="B4790">
        <v>3</v>
      </c>
      <c r="C4790" t="s">
        <v>1338</v>
      </c>
    </row>
    <row r="4791" spans="1:3" x14ac:dyDescent="0.45">
      <c r="A4791" t="str">
        <f t="shared" si="74"/>
        <v>4Parents as “stakeholders” and their conceptions of teaching excellence in English higher education</v>
      </c>
      <c r="B4791">
        <v>4</v>
      </c>
      <c r="C4791" t="s">
        <v>1339</v>
      </c>
    </row>
    <row r="4792" spans="1:3" x14ac:dyDescent="0.45">
      <c r="A4792" t="str">
        <f t="shared" si="74"/>
        <v>5(2019) International Journal of Comparative Education and Development, 21 (2), pp. 99 - 111, Cited 2 times.</v>
      </c>
      <c r="B4792">
        <v>5</v>
      </c>
      <c r="C4792" t="s">
        <v>1340</v>
      </c>
    </row>
    <row r="4793" spans="1:3" x14ac:dyDescent="0.45">
      <c r="A4793" t="str">
        <f t="shared" si="74"/>
        <v>6DOI: 10.1108/IJCED-05-2018-0010</v>
      </c>
      <c r="B4793">
        <v>6</v>
      </c>
      <c r="C4793" t="s">
        <v>1341</v>
      </c>
    </row>
    <row r="4794" spans="1:3" x14ac:dyDescent="0.45">
      <c r="A4794" t="str">
        <f t="shared" si="74"/>
        <v>7https://www.scopus.com/inward/record.uri?eid=2-s2.0-85065191037&amp;doi=10.1108%2fIJCED-05-2018-0010&amp;partnerID=40&amp;md5=e91ddbe183094f55586c08925f0216df</v>
      </c>
      <c r="B4794">
        <v>7</v>
      </c>
      <c r="C4794" t="s">
        <v>1342</v>
      </c>
    </row>
    <row r="4795" spans="1:3" x14ac:dyDescent="0.45">
      <c r="A4795" t="str">
        <f t="shared" si="74"/>
        <v>8</v>
      </c>
      <c r="B4795">
        <v>8</v>
      </c>
    </row>
    <row r="4796" spans="1:3" x14ac:dyDescent="0.45">
      <c r="A4796" t="str">
        <f t="shared" si="74"/>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4796">
        <v>9</v>
      </c>
      <c r="C4796" t="s">
        <v>1343</v>
      </c>
    </row>
    <row r="4797" spans="1:3" x14ac:dyDescent="0.45">
      <c r="A4797" t="str">
        <f t="shared" si="74"/>
        <v>10LANGUAGE OF ORIGINAL DOCUMENT: English</v>
      </c>
      <c r="B4797">
        <v>10</v>
      </c>
      <c r="C4797" t="s">
        <v>10</v>
      </c>
    </row>
    <row r="4798" spans="1:3" x14ac:dyDescent="0.45">
      <c r="A4798" t="str">
        <f t="shared" si="74"/>
        <v>11DOCUMENT TYPE: Article</v>
      </c>
      <c r="B4798">
        <v>11</v>
      </c>
      <c r="C4798" t="s">
        <v>11</v>
      </c>
    </row>
    <row r="4799" spans="1:3" x14ac:dyDescent="0.45">
      <c r="A4799" t="str">
        <f t="shared" si="74"/>
        <v>12SOURCE: Scopus</v>
      </c>
      <c r="B4799">
        <v>12</v>
      </c>
      <c r="C4799" t="s">
        <v>12</v>
      </c>
    </row>
    <row r="4800" spans="1:3" x14ac:dyDescent="0.45">
      <c r="A4800" t="str">
        <f t="shared" si="74"/>
        <v>13</v>
      </c>
      <c r="B4800">
        <v>13</v>
      </c>
    </row>
    <row r="4801" spans="1:3" x14ac:dyDescent="0.45">
      <c r="A4801" t="str">
        <f t="shared" si="74"/>
        <v>1Harwood N.</v>
      </c>
      <c r="B4801">
        <v>1</v>
      </c>
      <c r="C4801" t="s">
        <v>3669</v>
      </c>
    </row>
    <row r="4802" spans="1:3" x14ac:dyDescent="0.45">
      <c r="A4802" t="str">
        <f t="shared" si="74"/>
        <v>2AUTHOR FULL NAMES: Harwood, Nigel (8338419500)</v>
      </c>
      <c r="B4802">
        <v>2</v>
      </c>
      <c r="C4802" t="s">
        <v>3670</v>
      </c>
    </row>
    <row r="4803" spans="1:3" x14ac:dyDescent="0.45">
      <c r="A4803" t="str">
        <f t="shared" si="74"/>
        <v>38338419500</v>
      </c>
      <c r="B4803">
        <v>3</v>
      </c>
      <c r="C4803">
        <v>8338419500</v>
      </c>
    </row>
    <row r="4804" spans="1:3" x14ac:dyDescent="0.45">
      <c r="A4804" t="str">
        <f t="shared" si="74"/>
        <v>4Lecturer, Language Tutor, and Student Perspectives on the Ethics of the Proofreading of Student Writing</v>
      </c>
      <c r="B4804">
        <v>4</v>
      </c>
      <c r="C4804" t="s">
        <v>3671</v>
      </c>
    </row>
    <row r="4805" spans="1:3" x14ac:dyDescent="0.45">
      <c r="A4805" t="str">
        <f t="shared" ref="A4805:A4868" si="75">B4805&amp;C4805</f>
        <v>5(2023) Written Communication, 40 (2), pp. 651 - 719, Cited 1 times.</v>
      </c>
      <c r="B4805">
        <v>5</v>
      </c>
      <c r="C4805" t="s">
        <v>3672</v>
      </c>
    </row>
    <row r="4806" spans="1:3" x14ac:dyDescent="0.45">
      <c r="A4806" t="str">
        <f t="shared" si="75"/>
        <v>6DOI: 10.1177/07410883221146776</v>
      </c>
      <c r="B4806">
        <v>6</v>
      </c>
      <c r="C4806" t="s">
        <v>3673</v>
      </c>
    </row>
    <row r="4807" spans="1:3" x14ac:dyDescent="0.45">
      <c r="A4807" t="str">
        <f t="shared" si="75"/>
        <v>7https://www.scopus.com/inward/record.uri?eid=2-s2.0-85147168233&amp;doi=10.1177%2f07410883221146776&amp;partnerID=40&amp;md5=ee98365a4be3497622d64d3cd47a2d60</v>
      </c>
      <c r="B4807">
        <v>7</v>
      </c>
      <c r="C4807" t="s">
        <v>3674</v>
      </c>
    </row>
    <row r="4808" spans="1:3" x14ac:dyDescent="0.45">
      <c r="A4808" t="str">
        <f t="shared" si="75"/>
        <v>8</v>
      </c>
      <c r="B4808">
        <v>8</v>
      </c>
    </row>
    <row r="4809" spans="1:3" x14ac:dyDescent="0.45">
      <c r="A4809" t="str">
        <f t="shared" si="75"/>
        <v>9ABSTRACT: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B4809">
        <v>9</v>
      </c>
      <c r="C4809" t="s">
        <v>3675</v>
      </c>
    </row>
    <row r="4810" spans="1:3" x14ac:dyDescent="0.45">
      <c r="A4810" t="str">
        <f t="shared" si="75"/>
        <v>10LANGUAGE OF ORIGINAL DOCUMENT: English</v>
      </c>
      <c r="B4810">
        <v>10</v>
      </c>
      <c r="C4810" t="s">
        <v>10</v>
      </c>
    </row>
    <row r="4811" spans="1:3" x14ac:dyDescent="0.45">
      <c r="A4811" t="str">
        <f t="shared" si="75"/>
        <v>11DOCUMENT TYPE: Article</v>
      </c>
      <c r="B4811">
        <v>11</v>
      </c>
      <c r="C4811" t="s">
        <v>11</v>
      </c>
    </row>
    <row r="4812" spans="1:3" x14ac:dyDescent="0.45">
      <c r="A4812" t="str">
        <f t="shared" si="75"/>
        <v>12SOURCE: Scopus</v>
      </c>
      <c r="B4812">
        <v>12</v>
      </c>
      <c r="C4812" t="s">
        <v>12</v>
      </c>
    </row>
    <row r="4813" spans="1:3" x14ac:dyDescent="0.45">
      <c r="A4813" t="str">
        <f t="shared" si="75"/>
        <v>13</v>
      </c>
      <c r="B4813">
        <v>13</v>
      </c>
    </row>
    <row r="4814" spans="1:3" x14ac:dyDescent="0.45">
      <c r="A4814" t="str">
        <f t="shared" si="75"/>
        <v>1Antera S., Costa R., Kalfa V., Mendes P.</v>
      </c>
      <c r="B4814">
        <v>1</v>
      </c>
      <c r="C4814" t="s">
        <v>1344</v>
      </c>
    </row>
    <row r="4815" spans="1:3" x14ac:dyDescent="0.45">
      <c r="A4815" t="str">
        <f t="shared" si="75"/>
        <v>2AUTHOR FULL NAMES: Antera, Sofia (57200727046); Costa, Rita (57207842782); Kalfa, Vasiliki (57207844243); Mendes, Pedro (57207841830)</v>
      </c>
      <c r="B4815">
        <v>2</v>
      </c>
      <c r="C4815" t="s">
        <v>1345</v>
      </c>
    </row>
    <row r="4816" spans="1:3" x14ac:dyDescent="0.45">
      <c r="A4816" t="str">
        <f t="shared" si="75"/>
        <v>357200727046; 57207842782; 57207844243; 57207841830</v>
      </c>
      <c r="B4816">
        <v>3</v>
      </c>
      <c r="C4816" t="s">
        <v>1346</v>
      </c>
    </row>
    <row r="4817" spans="1:3" x14ac:dyDescent="0.45">
      <c r="A4817" t="str">
        <f t="shared" si="75"/>
        <v>4Assessment in Higher STEM Education: The Now and the Future from the Students’ Perspective</v>
      </c>
      <c r="B4817">
        <v>4</v>
      </c>
      <c r="C4817" t="s">
        <v>1347</v>
      </c>
    </row>
    <row r="4818" spans="1:3" x14ac:dyDescent="0.45">
      <c r="A4818" t="str">
        <f t="shared" si="75"/>
        <v>5(2019) Advances in Intelligent Systems and Computing, 917, pp. 772 - 781, Cited 1 times.</v>
      </c>
      <c r="B4818">
        <v>5</v>
      </c>
      <c r="C4818" t="s">
        <v>1348</v>
      </c>
    </row>
    <row r="4819" spans="1:3" x14ac:dyDescent="0.45">
      <c r="A4819" t="str">
        <f t="shared" si="75"/>
        <v>6DOI: 10.1007/978-3-030-11935-5_73</v>
      </c>
      <c r="B4819">
        <v>6</v>
      </c>
      <c r="C4819" t="s">
        <v>1349</v>
      </c>
    </row>
    <row r="4820" spans="1:3" x14ac:dyDescent="0.45">
      <c r="A4820" t="str">
        <f t="shared" si="75"/>
        <v>7https://www.scopus.com/inward/record.uri?eid=2-s2.0-85063038148&amp;doi=10.1007%2f978-3-030-11935-5_73&amp;partnerID=40&amp;md5=2e1e1a25ad04d70eccafefed39c4b424</v>
      </c>
      <c r="B4820">
        <v>7</v>
      </c>
      <c r="C4820" t="s">
        <v>1350</v>
      </c>
    </row>
    <row r="4821" spans="1:3" x14ac:dyDescent="0.45">
      <c r="A4821" t="str">
        <f t="shared" si="75"/>
        <v>8</v>
      </c>
      <c r="B4821">
        <v>8</v>
      </c>
    </row>
    <row r="4822" spans="1:3" x14ac:dyDescent="0.45">
      <c r="A4822" t="str">
        <f t="shared" si="75"/>
        <v>9ABSTRACT: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B4822">
        <v>9</v>
      </c>
      <c r="C4822" t="s">
        <v>1351</v>
      </c>
    </row>
    <row r="4823" spans="1:3" x14ac:dyDescent="0.45">
      <c r="A4823" t="str">
        <f t="shared" si="75"/>
        <v>10LANGUAGE OF ORIGINAL DOCUMENT: English</v>
      </c>
      <c r="B4823">
        <v>10</v>
      </c>
      <c r="C4823" t="s">
        <v>10</v>
      </c>
    </row>
    <row r="4824" spans="1:3" x14ac:dyDescent="0.45">
      <c r="A4824" t="str">
        <f t="shared" si="75"/>
        <v>11DOCUMENT TYPE: Conference paper</v>
      </c>
      <c r="B4824">
        <v>11</v>
      </c>
      <c r="C4824" t="s">
        <v>207</v>
      </c>
    </row>
    <row r="4825" spans="1:3" x14ac:dyDescent="0.45">
      <c r="A4825" t="str">
        <f t="shared" si="75"/>
        <v>12SOURCE: Scopus</v>
      </c>
      <c r="B4825">
        <v>12</v>
      </c>
      <c r="C4825" t="s">
        <v>12</v>
      </c>
    </row>
    <row r="4826" spans="1:3" x14ac:dyDescent="0.45">
      <c r="A4826" t="str">
        <f t="shared" si="75"/>
        <v>13</v>
      </c>
      <c r="B4826">
        <v>13</v>
      </c>
    </row>
    <row r="4827" spans="1:3" x14ac:dyDescent="0.45">
      <c r="A4827" t="str">
        <f t="shared" si="75"/>
        <v>1Lie Owens S., Boyraz M., Huang-Horowitz N.C.</v>
      </c>
      <c r="B4827">
        <v>1</v>
      </c>
      <c r="C4827" t="s">
        <v>3676</v>
      </c>
    </row>
    <row r="4828" spans="1:3" x14ac:dyDescent="0.45">
      <c r="A4828" t="str">
        <f t="shared" si="75"/>
        <v>2AUTHOR FULL NAMES: Lie Owens, Sunny (57929670300); Boyraz, Maggie (56942394100); Huang-Horowitz, Nell C. (56418482300)</v>
      </c>
      <c r="B4828">
        <v>2</v>
      </c>
      <c r="C4828" t="s">
        <v>3677</v>
      </c>
    </row>
    <row r="4829" spans="1:3" x14ac:dyDescent="0.45">
      <c r="A4829" t="str">
        <f t="shared" si="75"/>
        <v>357929670300; 56942394100; 56418482300</v>
      </c>
      <c r="B4829">
        <v>3</v>
      </c>
      <c r="C4829" t="s">
        <v>3678</v>
      </c>
    </row>
    <row r="4830" spans="1:3" x14ac:dyDescent="0.45">
      <c r="A4830" t="str">
        <f t="shared" si="75"/>
        <v>4What Does It Mean to Be a “Polytechnic” University? Cultural Discourse Analysis of Organizational Identity</v>
      </c>
      <c r="B4830">
        <v>4</v>
      </c>
      <c r="C4830" t="s">
        <v>3679</v>
      </c>
    </row>
    <row r="4831" spans="1:3" x14ac:dyDescent="0.45">
      <c r="A4831" t="str">
        <f t="shared" si="75"/>
        <v>5(2023) Western Journal of Communication, 87 (2), pp. 304 - 325, Cited 1 times.</v>
      </c>
      <c r="B4831">
        <v>5</v>
      </c>
      <c r="C4831" t="s">
        <v>3680</v>
      </c>
    </row>
    <row r="4832" spans="1:3" x14ac:dyDescent="0.45">
      <c r="A4832" t="str">
        <f t="shared" si="75"/>
        <v>6DOI: 10.1080/10570314.2022.2118550</v>
      </c>
      <c r="B4832">
        <v>6</v>
      </c>
      <c r="C4832" t="s">
        <v>3681</v>
      </c>
    </row>
    <row r="4833" spans="1:3" x14ac:dyDescent="0.45">
      <c r="A4833" t="str">
        <f t="shared" si="75"/>
        <v>7https://www.scopus.com/inward/record.uri?eid=2-s2.0-85139952181&amp;doi=10.1080%2f10570314.2022.2118550&amp;partnerID=40&amp;md5=369562b847e9f5a60e56dbe10dc04468</v>
      </c>
      <c r="B4833">
        <v>7</v>
      </c>
      <c r="C4833" t="s">
        <v>3682</v>
      </c>
    </row>
    <row r="4834" spans="1:3" x14ac:dyDescent="0.45">
      <c r="A4834" t="str">
        <f t="shared" si="75"/>
        <v>8</v>
      </c>
      <c r="B4834">
        <v>8</v>
      </c>
    </row>
    <row r="4835" spans="1:3" x14ac:dyDescent="0.45">
      <c r="A4835" t="str">
        <f t="shared" si="75"/>
        <v>9ABSTRACT: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B4835">
        <v>9</v>
      </c>
      <c r="C4835" t="s">
        <v>3683</v>
      </c>
    </row>
    <row r="4836" spans="1:3" x14ac:dyDescent="0.45">
      <c r="A4836" t="str">
        <f t="shared" si="75"/>
        <v>10LANGUAGE OF ORIGINAL DOCUMENT: English</v>
      </c>
      <c r="B4836">
        <v>10</v>
      </c>
      <c r="C4836" t="s">
        <v>10</v>
      </c>
    </row>
    <row r="4837" spans="1:3" x14ac:dyDescent="0.45">
      <c r="A4837" t="str">
        <f t="shared" si="75"/>
        <v>11DOCUMENT TYPE: Article</v>
      </c>
      <c r="B4837">
        <v>11</v>
      </c>
      <c r="C4837" t="s">
        <v>11</v>
      </c>
    </row>
    <row r="4838" spans="1:3" x14ac:dyDescent="0.45">
      <c r="A4838" t="str">
        <f t="shared" si="75"/>
        <v>12SOURCE: Scopus</v>
      </c>
      <c r="B4838">
        <v>12</v>
      </c>
      <c r="C4838" t="s">
        <v>12</v>
      </c>
    </row>
    <row r="4839" spans="1:3" x14ac:dyDescent="0.45">
      <c r="A4839" t="str">
        <f t="shared" si="75"/>
        <v>13</v>
      </c>
      <c r="B4839">
        <v>13</v>
      </c>
    </row>
    <row r="4840" spans="1:3" x14ac:dyDescent="0.45">
      <c r="A4840" t="str">
        <f t="shared" si="75"/>
        <v>1Fearn C., Koya K.</v>
      </c>
      <c r="B4840">
        <v>1</v>
      </c>
      <c r="C4840" t="s">
        <v>3684</v>
      </c>
    </row>
    <row r="4841" spans="1:3" x14ac:dyDescent="0.45">
      <c r="A4841" t="str">
        <f t="shared" si="75"/>
        <v>2AUTHOR FULL NAMES: Fearn, Carolyn (57223101273); Koya, Kushwanth (55849924700)</v>
      </c>
      <c r="B4841">
        <v>2</v>
      </c>
      <c r="C4841" t="s">
        <v>3685</v>
      </c>
    </row>
    <row r="4842" spans="1:3" x14ac:dyDescent="0.45">
      <c r="A4842" t="str">
        <f t="shared" si="75"/>
        <v>357223101273; 55849924700</v>
      </c>
      <c r="B4842">
        <v>3</v>
      </c>
      <c r="C4842" t="s">
        <v>3686</v>
      </c>
    </row>
    <row r="4843" spans="1:3" x14ac:dyDescent="0.45">
      <c r="A4843" t="str">
        <f t="shared" si="75"/>
        <v>4Post-GDPR Usage of Students’ Big-Data at UK Universities</v>
      </c>
      <c r="B4843">
        <v>4</v>
      </c>
      <c r="C4843" t="s">
        <v>3687</v>
      </c>
    </row>
    <row r="4844" spans="1:3" x14ac:dyDescent="0.45">
      <c r="A4844" t="str">
        <f t="shared" si="75"/>
        <v>5(2021) Lecture Notes in Computer Science (including subseries Lecture Notes in Artificial Intelligence and Lecture Notes in Bioinformatics), 12645 LNCS, pp. 165 - 182, Cited 1 times.</v>
      </c>
      <c r="B4844">
        <v>5</v>
      </c>
      <c r="C4844" t="s">
        <v>3688</v>
      </c>
    </row>
    <row r="4845" spans="1:3" x14ac:dyDescent="0.45">
      <c r="A4845" t="str">
        <f t="shared" si="75"/>
        <v>6DOI: 10.1007/978-3-030-71292-1_15</v>
      </c>
      <c r="B4845">
        <v>6</v>
      </c>
      <c r="C4845" t="s">
        <v>3689</v>
      </c>
    </row>
    <row r="4846" spans="1:3" x14ac:dyDescent="0.45">
      <c r="A4846" t="str">
        <f t="shared" si="75"/>
        <v>7https://www.scopus.com/inward/record.uri?eid=2-s2.0-85104830241&amp;doi=10.1007%2f978-3-030-71292-1_15&amp;partnerID=40&amp;md5=f78bf6f236ef8db8bbe7c338d54755e3</v>
      </c>
      <c r="B4846">
        <v>7</v>
      </c>
      <c r="C4846" t="s">
        <v>3690</v>
      </c>
    </row>
    <row r="4847" spans="1:3" x14ac:dyDescent="0.45">
      <c r="A4847" t="str">
        <f t="shared" si="75"/>
        <v>8</v>
      </c>
      <c r="B4847">
        <v>8</v>
      </c>
    </row>
    <row r="4848" spans="1:3" x14ac:dyDescent="0.45">
      <c r="A4848" t="str">
        <f t="shared" si="75"/>
        <v>9ABSTRACT: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v>
      </c>
      <c r="B4848">
        <v>9</v>
      </c>
      <c r="C4848" t="s">
        <v>3691</v>
      </c>
    </row>
    <row r="4849" spans="1:3" x14ac:dyDescent="0.45">
      <c r="A4849" t="str">
        <f t="shared" si="75"/>
        <v>10LANGUAGE OF ORIGINAL DOCUMENT: English</v>
      </c>
      <c r="B4849">
        <v>10</v>
      </c>
      <c r="C4849" t="s">
        <v>10</v>
      </c>
    </row>
    <row r="4850" spans="1:3" x14ac:dyDescent="0.45">
      <c r="A4850" t="str">
        <f t="shared" si="75"/>
        <v>11DOCUMENT TYPE: Conference paper</v>
      </c>
      <c r="B4850">
        <v>11</v>
      </c>
      <c r="C4850" t="s">
        <v>207</v>
      </c>
    </row>
    <row r="4851" spans="1:3" x14ac:dyDescent="0.45">
      <c r="A4851" t="str">
        <f t="shared" si="75"/>
        <v>12SOURCE: Scopus</v>
      </c>
      <c r="B4851">
        <v>12</v>
      </c>
      <c r="C4851" t="s">
        <v>12</v>
      </c>
    </row>
    <row r="4852" spans="1:3" x14ac:dyDescent="0.45">
      <c r="A4852" t="str">
        <f t="shared" si="75"/>
        <v>13</v>
      </c>
      <c r="B4852">
        <v>13</v>
      </c>
    </row>
    <row r="4853" spans="1:3" x14ac:dyDescent="0.45">
      <c r="A4853" t="str">
        <f t="shared" si="75"/>
        <v>1Dailey-Hebert A., Mandernach B.J., Donnelli-Sallee E.</v>
      </c>
      <c r="B4853">
        <v>1</v>
      </c>
      <c r="C4853" t="s">
        <v>1376</v>
      </c>
    </row>
    <row r="4854" spans="1:3" x14ac:dyDescent="0.45">
      <c r="A4854" t="str">
        <f t="shared" si="75"/>
        <v>2AUTHOR FULL NAMES: Dailey-Hebert, Amber (16066707400); Mandernach, B. Jean (16067097500); Donnelli-Sallee, Emily (53873578400)</v>
      </c>
      <c r="B4854">
        <v>2</v>
      </c>
      <c r="C4854" t="s">
        <v>1377</v>
      </c>
    </row>
    <row r="4855" spans="1:3" x14ac:dyDescent="0.45">
      <c r="A4855" t="str">
        <f t="shared" si="75"/>
        <v>316066707400; 16067097500; 53873578400</v>
      </c>
      <c r="B4855">
        <v>3</v>
      </c>
      <c r="C4855" t="s">
        <v>1378</v>
      </c>
    </row>
    <row r="4856" spans="1:3" x14ac:dyDescent="0.45">
      <c r="A4856" t="str">
        <f t="shared" si="75"/>
        <v>4Handbook of research on inclusive development for remote adjunct faculty in higher education</v>
      </c>
      <c r="B4856">
        <v>4</v>
      </c>
      <c r="C4856" t="s">
        <v>1379</v>
      </c>
    </row>
    <row r="4857" spans="1:3" x14ac:dyDescent="0.45">
      <c r="A4857" t="str">
        <f t="shared" si="75"/>
        <v>5(2020) Handbook of Research on Inclusive Development for Remote Adjunct Faculty in Higher Education, pp. 1 - 333, Cited 1 times.</v>
      </c>
      <c r="B4857">
        <v>5</v>
      </c>
      <c r="C4857" t="s">
        <v>1380</v>
      </c>
    </row>
    <row r="4858" spans="1:3" x14ac:dyDescent="0.45">
      <c r="A4858" t="str">
        <f t="shared" si="75"/>
        <v>6DOI: 10.4018/978-1-7998-6758-6</v>
      </c>
      <c r="B4858">
        <v>6</v>
      </c>
      <c r="C4858" t="s">
        <v>1381</v>
      </c>
    </row>
    <row r="4859" spans="1:3" x14ac:dyDescent="0.45">
      <c r="A4859" t="str">
        <f t="shared" si="75"/>
        <v>7https://www.scopus.com/inward/record.uri?eid=2-s2.0-85136479513&amp;doi=10.4018%2f978-1-7998-6758-6&amp;partnerID=40&amp;md5=249f1074d166e36398c179f04a98d833</v>
      </c>
      <c r="B4859">
        <v>7</v>
      </c>
      <c r="C4859" t="s">
        <v>1382</v>
      </c>
    </row>
    <row r="4860" spans="1:3" x14ac:dyDescent="0.45">
      <c r="A4860" t="str">
        <f t="shared" si="75"/>
        <v>8</v>
      </c>
      <c r="B4860">
        <v>8</v>
      </c>
    </row>
    <row r="4861" spans="1:3" x14ac:dyDescent="0.45">
      <c r="A4861" t="str">
        <f t="shared" si="75"/>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4861">
        <v>9</v>
      </c>
      <c r="C4861" t="s">
        <v>1383</v>
      </c>
    </row>
    <row r="4862" spans="1:3" x14ac:dyDescent="0.45">
      <c r="A4862" t="str">
        <f t="shared" si="75"/>
        <v>10LANGUAGE OF ORIGINAL DOCUMENT: English</v>
      </c>
      <c r="B4862">
        <v>10</v>
      </c>
      <c r="C4862" t="s">
        <v>10</v>
      </c>
    </row>
    <row r="4863" spans="1:3" x14ac:dyDescent="0.45">
      <c r="A4863" t="str">
        <f t="shared" si="75"/>
        <v>11DOCUMENT TYPE: Book</v>
      </c>
      <c r="B4863">
        <v>11</v>
      </c>
      <c r="C4863" t="s">
        <v>338</v>
      </c>
    </row>
    <row r="4864" spans="1:3" x14ac:dyDescent="0.45">
      <c r="A4864" t="str">
        <f t="shared" si="75"/>
        <v>12SOURCE: Scopus</v>
      </c>
      <c r="B4864">
        <v>12</v>
      </c>
      <c r="C4864" t="s">
        <v>12</v>
      </c>
    </row>
    <row r="4865" spans="1:3" x14ac:dyDescent="0.45">
      <c r="A4865" t="str">
        <f t="shared" si="75"/>
        <v>13</v>
      </c>
      <c r="B4865">
        <v>13</v>
      </c>
    </row>
    <row r="4866" spans="1:3" x14ac:dyDescent="0.45">
      <c r="A4866" t="str">
        <f t="shared" si="75"/>
        <v>1Olefirenko T.O., Bobrytska V.I., Batechko N.G., Reva T.D., Chkhalo O.M.</v>
      </c>
      <c r="B4866">
        <v>1</v>
      </c>
      <c r="C4866" t="s">
        <v>3692</v>
      </c>
    </row>
    <row r="4867" spans="1:3" x14ac:dyDescent="0.45">
      <c r="A4867" t="str">
        <f t="shared" si="75"/>
        <v>2AUTHOR FULL NAMES: Olefirenko, Taras O. (57222760908); Bobrytska, Valentyna I. (57217392231); Batechko, Nina G. (57212930225); Reva, Tatiana D. (57199343009); Chkhalo, Oksana M. (57217388120)</v>
      </c>
      <c r="B4867">
        <v>2</v>
      </c>
      <c r="C4867" t="s">
        <v>3693</v>
      </c>
    </row>
    <row r="4868" spans="1:3" x14ac:dyDescent="0.45">
      <c r="A4868" t="str">
        <f t="shared" si="75"/>
        <v>357222760908; 57217392231; 57212930225; 57199343009; 57217388120</v>
      </c>
      <c r="B4868">
        <v>3</v>
      </c>
      <c r="C4868" t="s">
        <v>3694</v>
      </c>
    </row>
    <row r="4869" spans="1:3" x14ac:dyDescent="0.45">
      <c r="A4869" t="str">
        <f t="shared" ref="A4869:A4932" si="76">B4869&amp;C4869</f>
        <v>4Involving University stakeholders in upgrading the fostering of students’ readiness to embark on a career</v>
      </c>
      <c r="B4869">
        <v>4</v>
      </c>
      <c r="C4869" t="s">
        <v>3695</v>
      </c>
    </row>
    <row r="4870" spans="1:3" x14ac:dyDescent="0.45">
      <c r="A4870" t="str">
        <f t="shared" si="76"/>
        <v>5(2021) International Journal of Learning, Teaching and Educational Research, 20 (4), pp. 170 - 189, Cited 1 times.</v>
      </c>
      <c r="B4870">
        <v>5</v>
      </c>
      <c r="C4870" t="s">
        <v>3696</v>
      </c>
    </row>
    <row r="4871" spans="1:3" x14ac:dyDescent="0.45">
      <c r="A4871" t="str">
        <f t="shared" si="76"/>
        <v>6DOI: 10.26803/ijlter.20.4.10</v>
      </c>
      <c r="B4871">
        <v>6</v>
      </c>
      <c r="C4871" t="s">
        <v>3697</v>
      </c>
    </row>
    <row r="4872" spans="1:3" x14ac:dyDescent="0.45">
      <c r="A4872" t="str">
        <f t="shared" si="76"/>
        <v>7https://www.scopus.com/inward/record.uri?eid=2-s2.0-85107684405&amp;doi=10.26803%2fijlter.20.4.10&amp;partnerID=40&amp;md5=2fa372d576706490c974a918e7e4e11b</v>
      </c>
      <c r="B4872">
        <v>7</v>
      </c>
      <c r="C4872" t="s">
        <v>3698</v>
      </c>
    </row>
    <row r="4873" spans="1:3" x14ac:dyDescent="0.45">
      <c r="A4873" t="str">
        <f t="shared" si="76"/>
        <v>8</v>
      </c>
      <c r="B4873">
        <v>8</v>
      </c>
    </row>
    <row r="4874" spans="1:3" x14ac:dyDescent="0.45">
      <c r="A4874" t="str">
        <f t="shared" si="76"/>
        <v>9ABSTRACT: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B4874">
        <v>9</v>
      </c>
      <c r="C4874" t="s">
        <v>3699</v>
      </c>
    </row>
    <row r="4875" spans="1:3" x14ac:dyDescent="0.45">
      <c r="A4875" t="str">
        <f t="shared" si="76"/>
        <v>10LANGUAGE OF ORIGINAL DOCUMENT: English</v>
      </c>
      <c r="B4875">
        <v>10</v>
      </c>
      <c r="C4875" t="s">
        <v>10</v>
      </c>
    </row>
    <row r="4876" spans="1:3" x14ac:dyDescent="0.45">
      <c r="A4876" t="str">
        <f t="shared" si="76"/>
        <v>11DOCUMENT TYPE: Article</v>
      </c>
      <c r="B4876">
        <v>11</v>
      </c>
      <c r="C4876" t="s">
        <v>11</v>
      </c>
    </row>
    <row r="4877" spans="1:3" x14ac:dyDescent="0.45">
      <c r="A4877" t="str">
        <f t="shared" si="76"/>
        <v>12SOURCE: Scopus</v>
      </c>
      <c r="B4877">
        <v>12</v>
      </c>
      <c r="C4877" t="s">
        <v>12</v>
      </c>
    </row>
    <row r="4878" spans="1:3" x14ac:dyDescent="0.45">
      <c r="A4878" t="str">
        <f t="shared" si="76"/>
        <v>13</v>
      </c>
      <c r="B4878">
        <v>13</v>
      </c>
    </row>
    <row r="4879" spans="1:3" x14ac:dyDescent="0.45">
      <c r="A4879" t="str">
        <f t="shared" si="76"/>
        <v>1Sliż P., Siciński J., Antonowicz P., Bęben R.</v>
      </c>
      <c r="B4879">
        <v>1</v>
      </c>
      <c r="C4879" t="s">
        <v>3700</v>
      </c>
    </row>
    <row r="4880" spans="1:3" x14ac:dyDescent="0.45">
      <c r="A4880" t="str">
        <f t="shared" si="76"/>
        <v>2AUTHOR FULL NAMES: Sliż, Piotr (57208619665); Siciński, Jędrzej (57453771800); Antonowicz, Paweł (57105805200); Bęben, Robert (57211641043)</v>
      </c>
      <c r="B4880">
        <v>2</v>
      </c>
      <c r="C4880" t="s">
        <v>3701</v>
      </c>
    </row>
    <row r="4881" spans="1:3" x14ac:dyDescent="0.45">
      <c r="A4881" t="str">
        <f t="shared" si="76"/>
        <v>357208619665; 57453771800; 57105805200; 57211641043</v>
      </c>
      <c r="B4881">
        <v>3</v>
      </c>
      <c r="C4881" t="s">
        <v>3702</v>
      </c>
    </row>
    <row r="4882" spans="1:3" x14ac:dyDescent="0.45">
      <c r="A4882" t="str">
        <f t="shared" si="76"/>
        <v>4The BPM Governance Supporting Factors and Implementation Barriers – The Experience of a Public University</v>
      </c>
      <c r="B4882">
        <v>4</v>
      </c>
      <c r="C4882" t="s">
        <v>3703</v>
      </c>
    </row>
    <row r="4883" spans="1:3" x14ac:dyDescent="0.45">
      <c r="A4883" t="str">
        <f t="shared" si="76"/>
        <v>5(2022) Lecture Notes in Business Information Processing, 436 LNBIP, pp. 153 - 165, Cited 1 times.</v>
      </c>
      <c r="B4883">
        <v>5</v>
      </c>
      <c r="C4883" t="s">
        <v>3704</v>
      </c>
    </row>
    <row r="4884" spans="1:3" x14ac:dyDescent="0.45">
      <c r="A4884" t="str">
        <f t="shared" si="76"/>
        <v>6DOI: 10.1007/978-3-030-94343-1_12</v>
      </c>
      <c r="B4884">
        <v>6</v>
      </c>
      <c r="C4884" t="s">
        <v>3705</v>
      </c>
    </row>
    <row r="4885" spans="1:3" x14ac:dyDescent="0.45">
      <c r="A4885" t="str">
        <f t="shared" si="76"/>
        <v>7https://www.scopus.com/inward/record.uri?eid=2-s2.0-85124646384&amp;doi=10.1007%2f978-3-030-94343-1_12&amp;partnerID=40&amp;md5=781f762e77679ca90814136c4c0b7f17</v>
      </c>
      <c r="B4885">
        <v>7</v>
      </c>
      <c r="C4885" t="s">
        <v>3706</v>
      </c>
    </row>
    <row r="4886" spans="1:3" x14ac:dyDescent="0.45">
      <c r="A4886" t="str">
        <f t="shared" si="76"/>
        <v>8</v>
      </c>
      <c r="B4886">
        <v>8</v>
      </c>
    </row>
    <row r="4887" spans="1:3" x14ac:dyDescent="0.45">
      <c r="A4887" t="str">
        <f t="shared" si="76"/>
        <v>9ABSTRACT: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B4887">
        <v>9</v>
      </c>
      <c r="C4887" t="s">
        <v>3707</v>
      </c>
    </row>
    <row r="4888" spans="1:3" x14ac:dyDescent="0.45">
      <c r="A4888" t="str">
        <f t="shared" si="76"/>
        <v>10LANGUAGE OF ORIGINAL DOCUMENT: English</v>
      </c>
      <c r="B4888">
        <v>10</v>
      </c>
      <c r="C4888" t="s">
        <v>10</v>
      </c>
    </row>
    <row r="4889" spans="1:3" x14ac:dyDescent="0.45">
      <c r="A4889" t="str">
        <f t="shared" si="76"/>
        <v>11DOCUMENT TYPE: Conference paper</v>
      </c>
      <c r="B4889">
        <v>11</v>
      </c>
      <c r="C4889" t="s">
        <v>207</v>
      </c>
    </row>
    <row r="4890" spans="1:3" x14ac:dyDescent="0.45">
      <c r="A4890" t="str">
        <f t="shared" si="76"/>
        <v>12SOURCE: Scopus</v>
      </c>
      <c r="B4890">
        <v>12</v>
      </c>
      <c r="C4890" t="s">
        <v>12</v>
      </c>
    </row>
    <row r="4891" spans="1:3" x14ac:dyDescent="0.45">
      <c r="A4891" t="str">
        <f t="shared" si="76"/>
        <v>13</v>
      </c>
      <c r="B4891">
        <v>13</v>
      </c>
    </row>
    <row r="4892" spans="1:3" x14ac:dyDescent="0.45">
      <c r="A4892" t="str">
        <f t="shared" si="76"/>
        <v>1Melton Jr. J.H., Miller R.E., Kumar A.</v>
      </c>
      <c r="B4892">
        <v>1</v>
      </c>
      <c r="C4892" t="s">
        <v>3708</v>
      </c>
    </row>
    <row r="4893" spans="1:3" x14ac:dyDescent="0.45">
      <c r="A4893" t="str">
        <f t="shared" si="76"/>
        <v>2AUTHOR FULL NAMES: Melton Jr., James H. (24438216600); Miller, Robert E. (55851944433); Kumar, Anil (57221102013)</v>
      </c>
      <c r="B4893">
        <v>2</v>
      </c>
      <c r="C4893" t="s">
        <v>3709</v>
      </c>
    </row>
    <row r="4894" spans="1:3" x14ac:dyDescent="0.45">
      <c r="A4894" t="str">
        <f t="shared" si="76"/>
        <v>324438216600; 55851944433; 57221102013</v>
      </c>
      <c r="B4894">
        <v>3</v>
      </c>
      <c r="C4894" t="s">
        <v>3710</v>
      </c>
    </row>
    <row r="4895" spans="1:3" x14ac:dyDescent="0.45">
      <c r="A4895" t="str">
        <f t="shared" si="76"/>
        <v>4(Un)bundled services: A stakeholders' framework for understanding the impact of MOOC-like, third-party online courses</v>
      </c>
      <c r="B4895">
        <v>4</v>
      </c>
      <c r="C4895" t="s">
        <v>3711</v>
      </c>
    </row>
    <row r="4896" spans="1:3" x14ac:dyDescent="0.45">
      <c r="A4896" t="str">
        <f t="shared" si="76"/>
        <v>5(2014) Proceedings of the Annual Hawaii International Conference on System Sciences, art. no. 6759207, pp. 4922 - 4931, Cited 2 times.</v>
      </c>
      <c r="B4896">
        <v>5</v>
      </c>
      <c r="C4896" t="s">
        <v>3712</v>
      </c>
    </row>
    <row r="4897" spans="1:3" x14ac:dyDescent="0.45">
      <c r="A4897" t="str">
        <f t="shared" si="76"/>
        <v>6DOI: 10.1109/HICSS.2014.604</v>
      </c>
      <c r="B4897">
        <v>6</v>
      </c>
      <c r="C4897" t="s">
        <v>3713</v>
      </c>
    </row>
    <row r="4898" spans="1:3" x14ac:dyDescent="0.45">
      <c r="A4898" t="str">
        <f t="shared" si="76"/>
        <v>7https://www.scopus.com/inward/record.uri?eid=2-s2.0-84902265481&amp;doi=10.1109%2fHICSS.2014.604&amp;partnerID=40&amp;md5=183b27f9752e5decae651b68f535fb33</v>
      </c>
      <c r="B4898">
        <v>7</v>
      </c>
      <c r="C4898" t="s">
        <v>3714</v>
      </c>
    </row>
    <row r="4899" spans="1:3" x14ac:dyDescent="0.45">
      <c r="A4899" t="str">
        <f t="shared" si="76"/>
        <v>8</v>
      </c>
      <c r="B4899">
        <v>8</v>
      </c>
    </row>
    <row r="4900" spans="1:3" x14ac:dyDescent="0.45">
      <c r="A4900" t="str">
        <f t="shared" si="76"/>
        <v>9ABSTRACT: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v>
      </c>
      <c r="B4900">
        <v>9</v>
      </c>
      <c r="C4900" t="s">
        <v>3715</v>
      </c>
    </row>
    <row r="4901" spans="1:3" x14ac:dyDescent="0.45">
      <c r="A4901" t="str">
        <f t="shared" si="76"/>
        <v>10LANGUAGE OF ORIGINAL DOCUMENT: English</v>
      </c>
      <c r="B4901">
        <v>10</v>
      </c>
      <c r="C4901" t="s">
        <v>10</v>
      </c>
    </row>
    <row r="4902" spans="1:3" x14ac:dyDescent="0.45">
      <c r="A4902" t="str">
        <f t="shared" si="76"/>
        <v>11DOCUMENT TYPE: Conference paper</v>
      </c>
      <c r="B4902">
        <v>11</v>
      </c>
      <c r="C4902" t="s">
        <v>207</v>
      </c>
    </row>
    <row r="4903" spans="1:3" x14ac:dyDescent="0.45">
      <c r="A4903" t="str">
        <f t="shared" si="76"/>
        <v>12SOURCE: Scopus</v>
      </c>
      <c r="B4903">
        <v>12</v>
      </c>
      <c r="C4903" t="s">
        <v>12</v>
      </c>
    </row>
    <row r="4904" spans="1:3" x14ac:dyDescent="0.45">
      <c r="A4904" t="str">
        <f t="shared" si="76"/>
        <v>13</v>
      </c>
      <c r="B4904">
        <v>13</v>
      </c>
    </row>
    <row r="4905" spans="1:3" x14ac:dyDescent="0.45">
      <c r="A4905" t="str">
        <f t="shared" si="76"/>
        <v>1Miller K., Moffett S., McAdam R., Brennan M.</v>
      </c>
      <c r="B4905">
        <v>1</v>
      </c>
      <c r="C4905" t="s">
        <v>3716</v>
      </c>
    </row>
    <row r="4906" spans="1:3" x14ac:dyDescent="0.45">
      <c r="A4906" t="str">
        <f t="shared" si="76"/>
        <v>2AUTHOR FULL NAMES: Miller, Kristel (55455948000); Moffett, Sandra (12761222000); McAdam, Rodney (7007109027); Brennan, Michael (7402656071)</v>
      </c>
      <c r="B4906">
        <v>2</v>
      </c>
      <c r="C4906" t="s">
        <v>3717</v>
      </c>
    </row>
    <row r="4907" spans="1:3" x14ac:dyDescent="0.45">
      <c r="A4907" t="str">
        <f t="shared" si="76"/>
        <v>355455948000; 12761222000; 7007109027; 7402656071</v>
      </c>
      <c r="B4907">
        <v>3</v>
      </c>
      <c r="C4907" t="s">
        <v>3718</v>
      </c>
    </row>
    <row r="4908" spans="1:3" x14ac:dyDescent="0.45">
      <c r="A4908" t="str">
        <f t="shared" si="76"/>
        <v>4Intellectual capital: A valuable resource for university technology commercialisation?</v>
      </c>
      <c r="B4908">
        <v>4</v>
      </c>
      <c r="C4908" t="s">
        <v>3719</v>
      </c>
    </row>
    <row r="4909" spans="1:3" x14ac:dyDescent="0.45">
      <c r="A4909" t="str">
        <f t="shared" si="76"/>
        <v>5(2013) Proceedings of the European Conference on Knowledge Management, ECKM, 1, pp. 429 - 437, Cited 2 times.</v>
      </c>
      <c r="B4909">
        <v>5</v>
      </c>
      <c r="C4909" t="s">
        <v>3720</v>
      </c>
    </row>
    <row r="4910" spans="1:3" x14ac:dyDescent="0.45">
      <c r="A4910" t="str">
        <f t="shared" si="76"/>
        <v>6</v>
      </c>
      <c r="B4910">
        <v>6</v>
      </c>
    </row>
    <row r="4911" spans="1:3" x14ac:dyDescent="0.45">
      <c r="A4911" t="str">
        <f t="shared" si="76"/>
        <v>7https://www.scopus.com/inward/record.uri?eid=2-s2.0-84893548680&amp;partnerID=40&amp;md5=6d773f60fed93d3ac9b3636320824280</v>
      </c>
      <c r="B4911">
        <v>7</v>
      </c>
      <c r="C4911" t="s">
        <v>3721</v>
      </c>
    </row>
    <row r="4912" spans="1:3" x14ac:dyDescent="0.45">
      <c r="A4912" t="str">
        <f t="shared" si="76"/>
        <v>8</v>
      </c>
      <c r="B4912">
        <v>8</v>
      </c>
    </row>
    <row r="4913" spans="1:3" x14ac:dyDescent="0.45">
      <c r="A4913" t="str">
        <f t="shared" si="76"/>
        <v>9ABSTRACT: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B4913">
        <v>9</v>
      </c>
      <c r="C4913" t="s">
        <v>3722</v>
      </c>
    </row>
    <row r="4914" spans="1:3" x14ac:dyDescent="0.45">
      <c r="A4914" t="str">
        <f t="shared" si="76"/>
        <v>10LANGUAGE OF ORIGINAL DOCUMENT: English</v>
      </c>
      <c r="B4914">
        <v>10</v>
      </c>
      <c r="C4914" t="s">
        <v>10</v>
      </c>
    </row>
    <row r="4915" spans="1:3" x14ac:dyDescent="0.45">
      <c r="A4915" t="str">
        <f t="shared" si="76"/>
        <v>11DOCUMENT TYPE: Conference paper</v>
      </c>
      <c r="B4915">
        <v>11</v>
      </c>
      <c r="C4915" t="s">
        <v>207</v>
      </c>
    </row>
    <row r="4916" spans="1:3" x14ac:dyDescent="0.45">
      <c r="A4916" t="str">
        <f t="shared" si="76"/>
        <v>12SOURCE: Scopus</v>
      </c>
      <c r="B4916">
        <v>12</v>
      </c>
      <c r="C4916" t="s">
        <v>12</v>
      </c>
    </row>
    <row r="4917" spans="1:3" x14ac:dyDescent="0.45">
      <c r="A4917" t="str">
        <f t="shared" si="76"/>
        <v>13</v>
      </c>
      <c r="B4917">
        <v>13</v>
      </c>
    </row>
    <row r="4918" spans="1:3" x14ac:dyDescent="0.45">
      <c r="A4918" t="str">
        <f t="shared" si="76"/>
        <v>1Alsyouf I.</v>
      </c>
      <c r="B4918">
        <v>1</v>
      </c>
      <c r="C4918" t="s">
        <v>3723</v>
      </c>
    </row>
    <row r="4919" spans="1:3" x14ac:dyDescent="0.45">
      <c r="A4919" t="str">
        <f t="shared" si="76"/>
        <v>2AUTHOR FULL NAMES: Alsyouf, Imad (6508126366)</v>
      </c>
      <c r="B4919">
        <v>2</v>
      </c>
      <c r="C4919" t="s">
        <v>3724</v>
      </c>
    </row>
    <row r="4920" spans="1:3" x14ac:dyDescent="0.45">
      <c r="A4920" t="str">
        <f t="shared" si="76"/>
        <v>36508126366</v>
      </c>
      <c r="B4920">
        <v>3</v>
      </c>
      <c r="C4920">
        <v>6508126366</v>
      </c>
    </row>
    <row r="4921" spans="1:3" x14ac:dyDescent="0.45">
      <c r="A4921" t="str">
        <f t="shared" si="76"/>
        <v>4Sustainability circles the way to sustainbility excellence in institutions of higher education</v>
      </c>
      <c r="B4921">
        <v>4</v>
      </c>
      <c r="C4921" t="s">
        <v>3725</v>
      </c>
    </row>
    <row r="4922" spans="1:3" x14ac:dyDescent="0.45">
      <c r="A4922" t="str">
        <f t="shared" si="76"/>
        <v>5(2020) 2020 Advances in Science and Engineering Technology International Conferences, ASET 2020, art. no. 9118314, Cited 2 times.</v>
      </c>
      <c r="B4922">
        <v>5</v>
      </c>
      <c r="C4922" t="s">
        <v>3726</v>
      </c>
    </row>
    <row r="4923" spans="1:3" x14ac:dyDescent="0.45">
      <c r="A4923" t="str">
        <f t="shared" si="76"/>
        <v>6DOI: 10.1109/ASET48392.2020.9118314</v>
      </c>
      <c r="B4923">
        <v>6</v>
      </c>
      <c r="C4923" t="s">
        <v>3727</v>
      </c>
    </row>
    <row r="4924" spans="1:3" x14ac:dyDescent="0.45">
      <c r="A4924" t="str">
        <f t="shared" si="76"/>
        <v>7https://www.scopus.com/inward/record.uri?eid=2-s2.0-85087459101&amp;doi=10.1109%2fASET48392.2020.9118314&amp;partnerID=40&amp;md5=5e5969ad16254ad0c720ee7c376261a8</v>
      </c>
      <c r="B4924">
        <v>7</v>
      </c>
      <c r="C4924" t="s">
        <v>3728</v>
      </c>
    </row>
    <row r="4925" spans="1:3" x14ac:dyDescent="0.45">
      <c r="A4925" t="str">
        <f t="shared" si="76"/>
        <v>8</v>
      </c>
      <c r="B4925">
        <v>8</v>
      </c>
    </row>
    <row r="4926" spans="1:3" x14ac:dyDescent="0.45">
      <c r="A4926" t="str">
        <f t="shared" si="76"/>
        <v>9ABSTRACT: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v>
      </c>
      <c r="B4926">
        <v>9</v>
      </c>
      <c r="C4926" t="s">
        <v>3729</v>
      </c>
    </row>
    <row r="4927" spans="1:3" x14ac:dyDescent="0.45">
      <c r="A4927" t="str">
        <f t="shared" si="76"/>
        <v>10LANGUAGE OF ORIGINAL DOCUMENT: English</v>
      </c>
      <c r="B4927">
        <v>10</v>
      </c>
      <c r="C4927" t="s">
        <v>10</v>
      </c>
    </row>
    <row r="4928" spans="1:3" x14ac:dyDescent="0.45">
      <c r="A4928" t="str">
        <f t="shared" si="76"/>
        <v>11DOCUMENT TYPE: Conference paper</v>
      </c>
      <c r="B4928">
        <v>11</v>
      </c>
      <c r="C4928" t="s">
        <v>207</v>
      </c>
    </row>
    <row r="4929" spans="1:3" x14ac:dyDescent="0.45">
      <c r="A4929" t="str">
        <f t="shared" si="76"/>
        <v>12SOURCE: Scopus</v>
      </c>
      <c r="B4929">
        <v>12</v>
      </c>
      <c r="C4929" t="s">
        <v>12</v>
      </c>
    </row>
    <row r="4930" spans="1:3" x14ac:dyDescent="0.45">
      <c r="A4930" t="str">
        <f t="shared" si="76"/>
        <v>13</v>
      </c>
      <c r="B4930">
        <v>13</v>
      </c>
    </row>
    <row r="4931" spans="1:3" x14ac:dyDescent="0.45">
      <c r="A4931" t="str">
        <f t="shared" si="76"/>
        <v>1Bulut-Sahin B., Emil S., Okur S., Seggie F.N.</v>
      </c>
      <c r="B4931">
        <v>1</v>
      </c>
      <c r="C4931" t="s">
        <v>1391</v>
      </c>
    </row>
    <row r="4932" spans="1:3" x14ac:dyDescent="0.45">
      <c r="A4932" t="str">
        <f t="shared" si="76"/>
        <v>2AUTHOR FULL NAMES: Bulut-Sahin, Betul (57820496700); Emil, Serap (35848318100); Okur, Seda (58130921200); Seggie, Fatma Nevra (35729240300)</v>
      </c>
      <c r="B4932">
        <v>2</v>
      </c>
      <c r="C4932" t="s">
        <v>1392</v>
      </c>
    </row>
    <row r="4933" spans="1:3" x14ac:dyDescent="0.45">
      <c r="A4933" t="str">
        <f t="shared" ref="A4933:A4996" si="77">B4933&amp;C4933</f>
        <v>357820496700; 35848318100; 58130921200; 35729240300</v>
      </c>
      <c r="B4933">
        <v>3</v>
      </c>
      <c r="C4933" t="s">
        <v>1393</v>
      </c>
    </row>
    <row r="4934" spans="1:3" x14ac:dyDescent="0.45">
      <c r="A4934" t="str">
        <f t="shared" si="77"/>
        <v>4Strategic management of internationalization in higher education institutions: the lens of international office professionals</v>
      </c>
      <c r="B4934">
        <v>4</v>
      </c>
      <c r="C4934" t="s">
        <v>1394</v>
      </c>
    </row>
    <row r="4935" spans="1:3" x14ac:dyDescent="0.45">
      <c r="A4935" t="str">
        <f t="shared" si="77"/>
        <v>5(2023) Tertiary Education and Management, Cited 1 times.</v>
      </c>
      <c r="B4935">
        <v>5</v>
      </c>
      <c r="C4935" t="s">
        <v>1395</v>
      </c>
    </row>
    <row r="4936" spans="1:3" x14ac:dyDescent="0.45">
      <c r="A4936" t="str">
        <f t="shared" si="77"/>
        <v>6DOI: 10.1007/s11233-023-09121-2</v>
      </c>
      <c r="B4936">
        <v>6</v>
      </c>
      <c r="C4936" t="s">
        <v>1396</v>
      </c>
    </row>
    <row r="4937" spans="1:3" x14ac:dyDescent="0.45">
      <c r="A4937" t="str">
        <f t="shared" si="77"/>
        <v>7https://www.scopus.com/inward/record.uri?eid=2-s2.0-85149446071&amp;doi=10.1007%2fs11233-023-09121-2&amp;partnerID=40&amp;md5=ceca0e44dfd0cc6601665e001886e1a3</v>
      </c>
      <c r="B4937">
        <v>7</v>
      </c>
      <c r="C4937" t="s">
        <v>1397</v>
      </c>
    </row>
    <row r="4938" spans="1:3" x14ac:dyDescent="0.45">
      <c r="A4938" t="str">
        <f t="shared" si="77"/>
        <v>8</v>
      </c>
      <c r="B4938">
        <v>8</v>
      </c>
    </row>
    <row r="4939" spans="1:3" x14ac:dyDescent="0.45">
      <c r="A4939" t="str">
        <f t="shared" si="77"/>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4939">
        <v>9</v>
      </c>
      <c r="C4939" t="s">
        <v>1398</v>
      </c>
    </row>
    <row r="4940" spans="1:3" x14ac:dyDescent="0.45">
      <c r="A4940" t="str">
        <f t="shared" si="77"/>
        <v>10LANGUAGE OF ORIGINAL DOCUMENT: English</v>
      </c>
      <c r="B4940">
        <v>10</v>
      </c>
      <c r="C4940" t="s">
        <v>10</v>
      </c>
    </row>
    <row r="4941" spans="1:3" x14ac:dyDescent="0.45">
      <c r="A4941" t="str">
        <f t="shared" si="77"/>
        <v>11DOCUMENT TYPE: Article</v>
      </c>
      <c r="B4941">
        <v>11</v>
      </c>
      <c r="C4941" t="s">
        <v>11</v>
      </c>
    </row>
    <row r="4942" spans="1:3" x14ac:dyDescent="0.45">
      <c r="A4942" t="str">
        <f t="shared" si="77"/>
        <v>12SOURCE: Scopus</v>
      </c>
      <c r="B4942">
        <v>12</v>
      </c>
      <c r="C4942" t="s">
        <v>12</v>
      </c>
    </row>
    <row r="4943" spans="1:3" x14ac:dyDescent="0.45">
      <c r="A4943" t="str">
        <f t="shared" si="77"/>
        <v>13</v>
      </c>
      <c r="B4943">
        <v>13</v>
      </c>
    </row>
    <row r="4944" spans="1:3" x14ac:dyDescent="0.45">
      <c r="A4944" t="str">
        <f t="shared" si="77"/>
        <v>1Isbell D.R., Crowther D., Nishizawa H.</v>
      </c>
      <c r="B4944">
        <v>1</v>
      </c>
      <c r="C4944" t="s">
        <v>3730</v>
      </c>
    </row>
    <row r="4945" spans="1:3" x14ac:dyDescent="0.45">
      <c r="A4945" t="str">
        <f t="shared" si="77"/>
        <v>2AUTHOR FULL NAMES: Isbell, Daniel R. (57192819619); Crowther, Dustin (56606822000); Nishizawa, Hitoshi (57485909000)</v>
      </c>
      <c r="B4945">
        <v>2</v>
      </c>
      <c r="C4945" t="s">
        <v>3731</v>
      </c>
    </row>
    <row r="4946" spans="1:3" x14ac:dyDescent="0.45">
      <c r="A4946" t="str">
        <f t="shared" si="77"/>
        <v>357192819619; 56606822000; 57485909000</v>
      </c>
      <c r="B4946">
        <v>3</v>
      </c>
      <c r="C4946" t="s">
        <v>3732</v>
      </c>
    </row>
    <row r="4947" spans="1:3" x14ac:dyDescent="0.45">
      <c r="A4947" t="str">
        <f t="shared" si="77"/>
        <v>4Speaking performances, stakeholder perceptions, and test scores: Extrapolating from the Duolingo English test to the university</v>
      </c>
      <c r="B4947">
        <v>4</v>
      </c>
      <c r="C4947" t="s">
        <v>3733</v>
      </c>
    </row>
    <row r="4948" spans="1:3" x14ac:dyDescent="0.45">
      <c r="A4948" t="str">
        <f t="shared" si="77"/>
        <v>5(2023) Language Testing, Cited 1 times.</v>
      </c>
      <c r="B4948">
        <v>5</v>
      </c>
      <c r="C4948" t="s">
        <v>3734</v>
      </c>
    </row>
    <row r="4949" spans="1:3" x14ac:dyDescent="0.45">
      <c r="A4949" t="str">
        <f t="shared" si="77"/>
        <v>6DOI: 10.1177/02655322231165984</v>
      </c>
      <c r="B4949">
        <v>6</v>
      </c>
      <c r="C4949" t="s">
        <v>3735</v>
      </c>
    </row>
    <row r="4950" spans="1:3" x14ac:dyDescent="0.45">
      <c r="A4950" t="str">
        <f t="shared" si="77"/>
        <v>7https://www.scopus.com/inward/record.uri?eid=2-s2.0-85153592376&amp;doi=10.1177%2f02655322231165984&amp;partnerID=40&amp;md5=74bba316f06427a91b113f5835e37783</v>
      </c>
      <c r="B4950">
        <v>7</v>
      </c>
      <c r="C4950" t="s">
        <v>3736</v>
      </c>
    </row>
    <row r="4951" spans="1:3" x14ac:dyDescent="0.45">
      <c r="A4951" t="str">
        <f t="shared" si="77"/>
        <v>8</v>
      </c>
      <c r="B4951">
        <v>8</v>
      </c>
    </row>
    <row r="4952" spans="1:3" x14ac:dyDescent="0.45">
      <c r="A4952" t="str">
        <f t="shared" si="77"/>
        <v>9ABSTRACT: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B4952">
        <v>9</v>
      </c>
      <c r="C4952" t="s">
        <v>3737</v>
      </c>
    </row>
    <row r="4953" spans="1:3" x14ac:dyDescent="0.45">
      <c r="A4953" t="str">
        <f t="shared" si="77"/>
        <v>10LANGUAGE OF ORIGINAL DOCUMENT: English</v>
      </c>
      <c r="B4953">
        <v>10</v>
      </c>
      <c r="C4953" t="s">
        <v>10</v>
      </c>
    </row>
    <row r="4954" spans="1:3" x14ac:dyDescent="0.45">
      <c r="A4954" t="str">
        <f t="shared" si="77"/>
        <v>11DOCUMENT TYPE: Article</v>
      </c>
      <c r="B4954">
        <v>11</v>
      </c>
      <c r="C4954" t="s">
        <v>11</v>
      </c>
    </row>
    <row r="4955" spans="1:3" x14ac:dyDescent="0.45">
      <c r="A4955" t="str">
        <f t="shared" si="77"/>
        <v>12SOURCE: Scopus</v>
      </c>
      <c r="B4955">
        <v>12</v>
      </c>
      <c r="C4955" t="s">
        <v>12</v>
      </c>
    </row>
    <row r="4956" spans="1:3" x14ac:dyDescent="0.45">
      <c r="A4956" t="str">
        <f t="shared" si="77"/>
        <v>13</v>
      </c>
      <c r="B4956">
        <v>13</v>
      </c>
    </row>
    <row r="4957" spans="1:3" x14ac:dyDescent="0.45">
      <c r="A4957" t="str">
        <f t="shared" si="77"/>
        <v>1Ferreira F., Santos B.S., Marques B., Dias P.</v>
      </c>
      <c r="B4957">
        <v>1</v>
      </c>
      <c r="C4957" t="s">
        <v>3738</v>
      </c>
    </row>
    <row r="4958" spans="1:3" x14ac:dyDescent="0.45">
      <c r="A4958" t="str">
        <f t="shared" si="77"/>
        <v>2AUTHOR FULL NAMES: Ferreira, Fabio (57222504812); Santos, Beatriz Sousa (7006476948); Marques, Bernardo (57202600898); Dias, Paulo (22333370800)</v>
      </c>
      <c r="B4958">
        <v>2</v>
      </c>
      <c r="C4958" t="s">
        <v>3739</v>
      </c>
    </row>
    <row r="4959" spans="1:3" x14ac:dyDescent="0.45">
      <c r="A4959" t="str">
        <f t="shared" si="77"/>
        <v>357222504812; 7006476948; 57202600898; 22333370800</v>
      </c>
      <c r="B4959">
        <v>3</v>
      </c>
      <c r="C4959" t="s">
        <v>3740</v>
      </c>
    </row>
    <row r="4960" spans="1:3" x14ac:dyDescent="0.45">
      <c r="A4960" t="str">
        <f t="shared" si="77"/>
        <v>4FICAvis: Data Visualization to Prevent University Dropout</v>
      </c>
      <c r="B4960">
        <v>4</v>
      </c>
      <c r="C4960" t="s">
        <v>3741</v>
      </c>
    </row>
    <row r="4961" spans="1:3" x14ac:dyDescent="0.45">
      <c r="A4961" t="str">
        <f t="shared" si="77"/>
        <v>5(2020) Proceedings of the International Conference on Information Visualisation, 2020-September, art. no. 9373290, pp. 57 - 62, Cited 1 times.</v>
      </c>
      <c r="B4961">
        <v>5</v>
      </c>
      <c r="C4961" t="s">
        <v>3742</v>
      </c>
    </row>
    <row r="4962" spans="1:3" x14ac:dyDescent="0.45">
      <c r="A4962" t="str">
        <f t="shared" si="77"/>
        <v>6DOI: 10.1109/IV51561.2020.00034</v>
      </c>
      <c r="B4962">
        <v>6</v>
      </c>
      <c r="C4962" t="s">
        <v>3743</v>
      </c>
    </row>
    <row r="4963" spans="1:3" x14ac:dyDescent="0.45">
      <c r="A4963" t="str">
        <f t="shared" si="77"/>
        <v>7https://www.scopus.com/inward/record.uri?eid=2-s2.0-85102922172&amp;doi=10.1109%2fIV51561.2020.00034&amp;partnerID=40&amp;md5=e14cceb7196ff31d6ccbb180d546a718</v>
      </c>
      <c r="B4963">
        <v>7</v>
      </c>
      <c r="C4963" t="s">
        <v>3744</v>
      </c>
    </row>
    <row r="4964" spans="1:3" x14ac:dyDescent="0.45">
      <c r="A4964" t="str">
        <f t="shared" si="77"/>
        <v>8</v>
      </c>
      <c r="B4964">
        <v>8</v>
      </c>
    </row>
    <row r="4965" spans="1:3" x14ac:dyDescent="0.45">
      <c r="A4965" t="str">
        <f t="shared" si="77"/>
        <v>9ABSTRACT: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v>
      </c>
      <c r="B4965">
        <v>9</v>
      </c>
      <c r="C4965" t="s">
        <v>3745</v>
      </c>
    </row>
    <row r="4966" spans="1:3" x14ac:dyDescent="0.45">
      <c r="A4966" t="str">
        <f t="shared" si="77"/>
        <v>10LANGUAGE OF ORIGINAL DOCUMENT: English</v>
      </c>
      <c r="B4966">
        <v>10</v>
      </c>
      <c r="C4966" t="s">
        <v>10</v>
      </c>
    </row>
    <row r="4967" spans="1:3" x14ac:dyDescent="0.45">
      <c r="A4967" t="str">
        <f t="shared" si="77"/>
        <v>11DOCUMENT TYPE: Conference paper</v>
      </c>
      <c r="B4967">
        <v>11</v>
      </c>
      <c r="C4967" t="s">
        <v>207</v>
      </c>
    </row>
    <row r="4968" spans="1:3" x14ac:dyDescent="0.45">
      <c r="A4968" t="str">
        <f t="shared" si="77"/>
        <v>12SOURCE: Scopus</v>
      </c>
      <c r="B4968">
        <v>12</v>
      </c>
      <c r="C4968" t="s">
        <v>12</v>
      </c>
    </row>
    <row r="4969" spans="1:3" x14ac:dyDescent="0.45">
      <c r="A4969" t="str">
        <f t="shared" si="77"/>
        <v>13</v>
      </c>
      <c r="B4969">
        <v>13</v>
      </c>
    </row>
    <row r="4970" spans="1:3" x14ac:dyDescent="0.45">
      <c r="A4970" t="str">
        <f t="shared" si="77"/>
        <v>1Defensor M.C.</v>
      </c>
      <c r="B4970">
        <v>1</v>
      </c>
      <c r="C4970" t="s">
        <v>3746</v>
      </c>
    </row>
    <row r="4971" spans="1:3" x14ac:dyDescent="0.45">
      <c r="A4971" t="str">
        <f t="shared" si="77"/>
        <v>2AUTHOR FULL NAMES: Defensor, Marshal C. (57608534700)</v>
      </c>
      <c r="B4971">
        <v>2</v>
      </c>
      <c r="C4971" t="s">
        <v>3747</v>
      </c>
    </row>
    <row r="4972" spans="1:3" x14ac:dyDescent="0.45">
      <c r="A4972" t="str">
        <f t="shared" si="77"/>
        <v>357608534700</v>
      </c>
      <c r="B4972">
        <v>3</v>
      </c>
      <c r="C4972">
        <v>57608534700</v>
      </c>
    </row>
    <row r="4973" spans="1:3" x14ac:dyDescent="0.45">
      <c r="A4973" t="str">
        <f t="shared" si="77"/>
        <v>4Perceived Satisfaction of Prince Sultan University Graduates and Faculty from Health and Physical Education Program (HPEP)</v>
      </c>
      <c r="B4973">
        <v>4</v>
      </c>
      <c r="C4973" t="s">
        <v>3748</v>
      </c>
    </row>
    <row r="4974" spans="1:3" x14ac:dyDescent="0.45">
      <c r="A4974" t="str">
        <f t="shared" si="77"/>
        <v>5(2022) International Journal of Human Movement and Sports Sciences, 10 (2), pp. 207 - 216, Cited 2 times.</v>
      </c>
      <c r="B4974">
        <v>5</v>
      </c>
      <c r="C4974" t="s">
        <v>3749</v>
      </c>
    </row>
    <row r="4975" spans="1:3" x14ac:dyDescent="0.45">
      <c r="A4975" t="str">
        <f t="shared" si="77"/>
        <v>6DOI: 10.13189/saj.2022.100211</v>
      </c>
      <c r="B4975">
        <v>6</v>
      </c>
      <c r="C4975" t="s">
        <v>3750</v>
      </c>
    </row>
    <row r="4976" spans="1:3" x14ac:dyDescent="0.45">
      <c r="A4976" t="str">
        <f t="shared" si="77"/>
        <v>7https://www.scopus.com/inward/record.uri?eid=2-s2.0-85128651414&amp;doi=10.13189%2fsaj.2022.100211&amp;partnerID=40&amp;md5=4bf8d9e4a7003e71b2a780e87f6cdd27</v>
      </c>
      <c r="B4976">
        <v>7</v>
      </c>
      <c r="C4976" t="s">
        <v>3751</v>
      </c>
    </row>
    <row r="4977" spans="1:3" x14ac:dyDescent="0.45">
      <c r="A4977" t="str">
        <f t="shared" si="77"/>
        <v>8</v>
      </c>
      <c r="B4977">
        <v>8</v>
      </c>
    </row>
    <row r="4978" spans="1:3" x14ac:dyDescent="0.45">
      <c r="A4978" t="str">
        <f t="shared" si="77"/>
        <v>9ABSTRACT: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B4978">
        <v>9</v>
      </c>
      <c r="C4978" t="s">
        <v>3752</v>
      </c>
    </row>
    <row r="4979" spans="1:3" x14ac:dyDescent="0.45">
      <c r="A4979" t="str">
        <f t="shared" si="77"/>
        <v>10LANGUAGE OF ORIGINAL DOCUMENT: English</v>
      </c>
      <c r="B4979">
        <v>10</v>
      </c>
      <c r="C4979" t="s">
        <v>10</v>
      </c>
    </row>
    <row r="4980" spans="1:3" x14ac:dyDescent="0.45">
      <c r="A4980" t="str">
        <f t="shared" si="77"/>
        <v>11DOCUMENT TYPE: Article</v>
      </c>
      <c r="B4980">
        <v>11</v>
      </c>
      <c r="C4980" t="s">
        <v>11</v>
      </c>
    </row>
    <row r="4981" spans="1:3" x14ac:dyDescent="0.45">
      <c r="A4981" t="str">
        <f t="shared" si="77"/>
        <v>12SOURCE: Scopus</v>
      </c>
      <c r="B4981">
        <v>12</v>
      </c>
      <c r="C4981" t="s">
        <v>12</v>
      </c>
    </row>
    <row r="4982" spans="1:3" x14ac:dyDescent="0.45">
      <c r="A4982" t="str">
        <f t="shared" si="77"/>
        <v>13</v>
      </c>
      <c r="B4982">
        <v>13</v>
      </c>
    </row>
    <row r="4983" spans="1:3" x14ac:dyDescent="0.45">
      <c r="A4983" t="str">
        <f t="shared" si="77"/>
        <v>1Olave-Encina K.</v>
      </c>
      <c r="B4983">
        <v>1</v>
      </c>
      <c r="C4983" t="s">
        <v>3753</v>
      </c>
    </row>
    <row r="4984" spans="1:3" x14ac:dyDescent="0.45">
      <c r="A4984" t="str">
        <f t="shared" si="77"/>
        <v>2AUTHOR FULL NAMES: Olave-Encina, Karen (57212196201)</v>
      </c>
      <c r="B4984">
        <v>2</v>
      </c>
      <c r="C4984" t="s">
        <v>3754</v>
      </c>
    </row>
    <row r="4985" spans="1:3" x14ac:dyDescent="0.45">
      <c r="A4985" t="str">
        <f t="shared" si="77"/>
        <v>357212196201</v>
      </c>
      <c r="B4985">
        <v>3</v>
      </c>
      <c r="C4985">
        <v>57212196201</v>
      </c>
    </row>
    <row r="4986" spans="1:3" x14ac:dyDescent="0.45">
      <c r="A4986" t="str">
        <f t="shared" si="77"/>
        <v>4Experiences of an international student with a visual disability making sense of assessment and feedback</v>
      </c>
      <c r="B4986">
        <v>4</v>
      </c>
      <c r="C4986" t="s">
        <v>3755</v>
      </c>
    </row>
    <row r="4987" spans="1:3" x14ac:dyDescent="0.45">
      <c r="A4987" t="str">
        <f t="shared" si="77"/>
        <v>5(2022) International Journal of Inclusive Education, 26 (5), pp. 466 - 479, Cited 2 times.</v>
      </c>
      <c r="B4987">
        <v>5</v>
      </c>
      <c r="C4987" t="s">
        <v>3756</v>
      </c>
    </row>
    <row r="4988" spans="1:3" x14ac:dyDescent="0.45">
      <c r="A4988" t="str">
        <f t="shared" si="77"/>
        <v>6DOI: 10.1080/13603116.2019.1698063</v>
      </c>
      <c r="B4988">
        <v>6</v>
      </c>
      <c r="C4988" t="s">
        <v>3757</v>
      </c>
    </row>
    <row r="4989" spans="1:3" x14ac:dyDescent="0.45">
      <c r="A4989" t="str">
        <f t="shared" si="77"/>
        <v>7https://www.scopus.com/inward/record.uri?eid=2-s2.0-85076165823&amp;doi=10.1080%2f13603116.2019.1698063&amp;partnerID=40&amp;md5=95f7f63f2979ad48b46b791c9cd2cd69</v>
      </c>
      <c r="B4989">
        <v>7</v>
      </c>
      <c r="C4989" t="s">
        <v>3758</v>
      </c>
    </row>
    <row r="4990" spans="1:3" x14ac:dyDescent="0.45">
      <c r="A4990" t="str">
        <f t="shared" si="77"/>
        <v>8</v>
      </c>
      <c r="B4990">
        <v>8</v>
      </c>
    </row>
    <row r="4991" spans="1:3" x14ac:dyDescent="0.45">
      <c r="A4991" t="str">
        <f t="shared" si="77"/>
        <v>9ABSTRACT: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B4991">
        <v>9</v>
      </c>
      <c r="C4991" t="s">
        <v>3759</v>
      </c>
    </row>
    <row r="4992" spans="1:3" x14ac:dyDescent="0.45">
      <c r="A4992" t="str">
        <f t="shared" si="77"/>
        <v>10LANGUAGE OF ORIGINAL DOCUMENT: English</v>
      </c>
      <c r="B4992">
        <v>10</v>
      </c>
      <c r="C4992" t="s">
        <v>10</v>
      </c>
    </row>
    <row r="4993" spans="1:3" x14ac:dyDescent="0.45">
      <c r="A4993" t="str">
        <f t="shared" si="77"/>
        <v>11DOCUMENT TYPE: Review</v>
      </c>
      <c r="B4993">
        <v>11</v>
      </c>
      <c r="C4993" t="s">
        <v>175</v>
      </c>
    </row>
    <row r="4994" spans="1:3" x14ac:dyDescent="0.45">
      <c r="A4994" t="str">
        <f t="shared" si="77"/>
        <v>12SOURCE: Scopus</v>
      </c>
      <c r="B4994">
        <v>12</v>
      </c>
      <c r="C4994" t="s">
        <v>12</v>
      </c>
    </row>
    <row r="4995" spans="1:3" x14ac:dyDescent="0.45">
      <c r="A4995" t="str">
        <f t="shared" si="77"/>
        <v>13</v>
      </c>
      <c r="B4995">
        <v>13</v>
      </c>
    </row>
    <row r="4996" spans="1:3" x14ac:dyDescent="0.45">
      <c r="A4996" t="str">
        <f t="shared" si="77"/>
        <v>1Patel R.K., Pamidimukkala A., Kermanshachi S., Etminani-Ghasrodashti R.</v>
      </c>
      <c r="B4996">
        <v>1</v>
      </c>
      <c r="C4996" t="s">
        <v>3760</v>
      </c>
    </row>
    <row r="4997" spans="1:3" x14ac:dyDescent="0.45">
      <c r="A4997" t="str">
        <f t="shared" ref="A4997:A5060" si="78">B4997&amp;C4997</f>
        <v>2AUTHOR FULL NAMES: Patel, Ronik Ketankumar (57224617942); Pamidimukkala, Apurva (57224814204); Kermanshachi, Sharareh (57190815467); Etminani-Ghasrodashti, Roya (56755390200)</v>
      </c>
      <c r="B4997">
        <v>2</v>
      </c>
      <c r="C4997" t="s">
        <v>3761</v>
      </c>
    </row>
    <row r="4998" spans="1:3" x14ac:dyDescent="0.45">
      <c r="A4998" t="str">
        <f t="shared" si="78"/>
        <v>357224617942; 57224814204; 57190815467; 56755390200</v>
      </c>
      <c r="B4998">
        <v>3</v>
      </c>
      <c r="C4998" t="s">
        <v>3762</v>
      </c>
    </row>
    <row r="4999" spans="1:3" x14ac:dyDescent="0.45">
      <c r="A4999" t="str">
        <f t="shared" si="78"/>
        <v>4Disaster Preparedness and Awareness among University Students: A Structural Equation Analysis</v>
      </c>
      <c r="B4999">
        <v>4</v>
      </c>
      <c r="C4999" t="s">
        <v>3763</v>
      </c>
    </row>
    <row r="5000" spans="1:3" x14ac:dyDescent="0.45">
      <c r="A5000" t="str">
        <f t="shared" si="78"/>
        <v>5(2023) International Journal of Environmental Research and Public Health, 20 (5), art. no. 4447, Cited 1 times.</v>
      </c>
      <c r="B5000">
        <v>5</v>
      </c>
      <c r="C5000" t="s">
        <v>3764</v>
      </c>
    </row>
    <row r="5001" spans="1:3" x14ac:dyDescent="0.45">
      <c r="A5001" t="str">
        <f t="shared" si="78"/>
        <v>6DOI: 10.3390/ijerph20054447</v>
      </c>
      <c r="B5001">
        <v>6</v>
      </c>
      <c r="C5001" t="s">
        <v>3765</v>
      </c>
    </row>
    <row r="5002" spans="1:3" x14ac:dyDescent="0.45">
      <c r="A5002" t="str">
        <f t="shared" si="78"/>
        <v>7https://www.scopus.com/inward/record.uri?eid=2-s2.0-85149918872&amp;doi=10.3390%2fijerph20054447&amp;partnerID=40&amp;md5=9fa9705c7f093a19791844ed0b1cd88d</v>
      </c>
      <c r="B5002">
        <v>7</v>
      </c>
      <c r="C5002" t="s">
        <v>3766</v>
      </c>
    </row>
    <row r="5003" spans="1:3" x14ac:dyDescent="0.45">
      <c r="A5003" t="str">
        <f t="shared" si="78"/>
        <v>8</v>
      </c>
      <c r="B5003">
        <v>8</v>
      </c>
    </row>
    <row r="5004" spans="1:3" x14ac:dyDescent="0.45">
      <c r="A5004" t="str">
        <f t="shared" si="78"/>
        <v>9ABSTRACT: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v>
      </c>
      <c r="B5004">
        <v>9</v>
      </c>
      <c r="C5004" t="s">
        <v>3767</v>
      </c>
    </row>
    <row r="5005" spans="1:3" x14ac:dyDescent="0.45">
      <c r="A5005" t="str">
        <f t="shared" si="78"/>
        <v>10LANGUAGE OF ORIGINAL DOCUMENT: English</v>
      </c>
      <c r="B5005">
        <v>10</v>
      </c>
      <c r="C5005" t="s">
        <v>10</v>
      </c>
    </row>
    <row r="5006" spans="1:3" x14ac:dyDescent="0.45">
      <c r="A5006" t="str">
        <f t="shared" si="78"/>
        <v>11DOCUMENT TYPE: Article</v>
      </c>
      <c r="B5006">
        <v>11</v>
      </c>
      <c r="C5006" t="s">
        <v>11</v>
      </c>
    </row>
    <row r="5007" spans="1:3" x14ac:dyDescent="0.45">
      <c r="A5007" t="str">
        <f t="shared" si="78"/>
        <v>12SOURCE: Scopus</v>
      </c>
      <c r="B5007">
        <v>12</v>
      </c>
      <c r="C5007" t="s">
        <v>12</v>
      </c>
    </row>
    <row r="5008" spans="1:3" x14ac:dyDescent="0.45">
      <c r="A5008" t="str">
        <f t="shared" si="78"/>
        <v>13</v>
      </c>
      <c r="B5008">
        <v>13</v>
      </c>
    </row>
    <row r="5009" spans="1:3" x14ac:dyDescent="0.45">
      <c r="A5009" t="str">
        <f t="shared" si="78"/>
        <v>1Heng K., Sol K., Em S.</v>
      </c>
      <c r="B5009">
        <v>1</v>
      </c>
      <c r="C5009" t="s">
        <v>1399</v>
      </c>
    </row>
    <row r="5010" spans="1:3" x14ac:dyDescent="0.45">
      <c r="A5010" t="str">
        <f t="shared" si="78"/>
        <v>2AUTHOR FULL NAMES: Heng, Kimkong (57219284385); Sol, Koemhong (58000264800); Em, Sereyrath (58000264900)</v>
      </c>
      <c r="B5010">
        <v>2</v>
      </c>
      <c r="C5010" t="s">
        <v>1400</v>
      </c>
    </row>
    <row r="5011" spans="1:3" x14ac:dyDescent="0.45">
      <c r="A5011" t="str">
        <f t="shared" si="78"/>
        <v>357219284385; 58000264800; 58000264900</v>
      </c>
      <c r="B5011">
        <v>3</v>
      </c>
      <c r="C5011" t="s">
        <v>1401</v>
      </c>
    </row>
    <row r="5012" spans="1:3" x14ac:dyDescent="0.45">
      <c r="A5012" t="str">
        <f t="shared" si="78"/>
        <v>4COVID-19 and digital transformation of Cambodian Higher Education: Opportunities, challenges, and the way forward</v>
      </c>
      <c r="B5012">
        <v>4</v>
      </c>
      <c r="C5012" t="s">
        <v>1402</v>
      </c>
    </row>
    <row r="5013" spans="1:3" x14ac:dyDescent="0.45">
      <c r="A5013" t="str">
        <f t="shared" si="78"/>
        <v>5(2022) Handbook of Research on Education Institutions, Skills, and Jobs in the Digital Era, pp. 307 - 327, Cited 1 times.</v>
      </c>
      <c r="B5013">
        <v>5</v>
      </c>
      <c r="C5013" t="s">
        <v>1403</v>
      </c>
    </row>
    <row r="5014" spans="1:3" x14ac:dyDescent="0.45">
      <c r="A5014" t="str">
        <f t="shared" si="78"/>
        <v>6DOI: 10.4018/978-1-6684-5914-0.ch018</v>
      </c>
      <c r="B5014">
        <v>6</v>
      </c>
      <c r="C5014" t="s">
        <v>1404</v>
      </c>
    </row>
    <row r="5015" spans="1:3" x14ac:dyDescent="0.45">
      <c r="A5015" t="str">
        <f t="shared" si="78"/>
        <v>7https://www.scopus.com/inward/record.uri?eid=2-s2.0-85143720352&amp;doi=10.4018%2f978-1-6684-5914-0.ch018&amp;partnerID=40&amp;md5=bb50c5ce7ea58c56e2d402b11082bed7</v>
      </c>
      <c r="B5015">
        <v>7</v>
      </c>
      <c r="C5015" t="s">
        <v>1405</v>
      </c>
    </row>
    <row r="5016" spans="1:3" x14ac:dyDescent="0.45">
      <c r="A5016" t="str">
        <f t="shared" si="78"/>
        <v>8</v>
      </c>
      <c r="B5016">
        <v>8</v>
      </c>
    </row>
    <row r="5017" spans="1:3" x14ac:dyDescent="0.45">
      <c r="A5017" t="str">
        <f t="shared" si="78"/>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5017">
        <v>9</v>
      </c>
      <c r="C5017" t="s">
        <v>1406</v>
      </c>
    </row>
    <row r="5018" spans="1:3" x14ac:dyDescent="0.45">
      <c r="A5018" t="str">
        <f t="shared" si="78"/>
        <v>10LANGUAGE OF ORIGINAL DOCUMENT: English</v>
      </c>
      <c r="B5018">
        <v>10</v>
      </c>
      <c r="C5018" t="s">
        <v>10</v>
      </c>
    </row>
    <row r="5019" spans="1:3" x14ac:dyDescent="0.45">
      <c r="A5019" t="str">
        <f t="shared" si="78"/>
        <v>11DOCUMENT TYPE: Book chapter</v>
      </c>
      <c r="B5019">
        <v>11</v>
      </c>
      <c r="C5019" t="s">
        <v>128</v>
      </c>
    </row>
    <row r="5020" spans="1:3" x14ac:dyDescent="0.45">
      <c r="A5020" t="str">
        <f t="shared" si="78"/>
        <v>12SOURCE: Scopus</v>
      </c>
      <c r="B5020">
        <v>12</v>
      </c>
      <c r="C5020" t="s">
        <v>12</v>
      </c>
    </row>
    <row r="5021" spans="1:3" x14ac:dyDescent="0.45">
      <c r="A5021" t="str">
        <f t="shared" si="78"/>
        <v>13</v>
      </c>
      <c r="B5021">
        <v>13</v>
      </c>
    </row>
    <row r="5022" spans="1:3" x14ac:dyDescent="0.45">
      <c r="A5022" t="str">
        <f t="shared" si="78"/>
        <v>1Nguyen-Anh T., Nguyen A.T., Tran-Phuong C., Nguyen-Thi-Phuong A.</v>
      </c>
      <c r="B5022">
        <v>1</v>
      </c>
      <c r="C5022" t="s">
        <v>3768</v>
      </c>
    </row>
    <row r="5023" spans="1:3" x14ac:dyDescent="0.45">
      <c r="A5023" t="str">
        <f t="shared" si="78"/>
        <v>2AUTHOR FULL NAMES: Nguyen-Anh, Tuan (57392219300); Nguyen, Anh T (57198227287); Tran-Phuong, Chi (57896303900); Nguyen-Thi-Phuong, Anh (56595214300)</v>
      </c>
      <c r="B5023">
        <v>2</v>
      </c>
      <c r="C5023" t="s">
        <v>3769</v>
      </c>
    </row>
    <row r="5024" spans="1:3" x14ac:dyDescent="0.45">
      <c r="A5024" t="str">
        <f t="shared" si="78"/>
        <v>357392219300; 57198227287; 57896303900; 56595214300</v>
      </c>
      <c r="B5024">
        <v>3</v>
      </c>
      <c r="C5024" t="s">
        <v>3770</v>
      </c>
    </row>
    <row r="5025" spans="1:3" x14ac:dyDescent="0.45">
      <c r="A5025" t="str">
        <f t="shared" si="78"/>
        <v>4Digital transformation in higher education from online learning perspective: A comparative study of Singapore and Vietnam</v>
      </c>
      <c r="B5025">
        <v>4</v>
      </c>
      <c r="C5025" t="s">
        <v>3771</v>
      </c>
    </row>
    <row r="5026" spans="1:3" x14ac:dyDescent="0.45">
      <c r="A5026" t="str">
        <f t="shared" si="78"/>
        <v>5(2023) Policy Futures in Education, 21 (4), pp. 335 - 354, Cited 2 times.</v>
      </c>
      <c r="B5026">
        <v>5</v>
      </c>
      <c r="C5026" t="s">
        <v>3772</v>
      </c>
    </row>
    <row r="5027" spans="1:3" x14ac:dyDescent="0.45">
      <c r="A5027" t="str">
        <f t="shared" si="78"/>
        <v>6DOI: 10.1177/14782103221124181</v>
      </c>
      <c r="B5027">
        <v>6</v>
      </c>
      <c r="C5027" t="s">
        <v>3773</v>
      </c>
    </row>
    <row r="5028" spans="1:3" x14ac:dyDescent="0.45">
      <c r="A5028" t="str">
        <f t="shared" si="78"/>
        <v>7https://www.scopus.com/inward/record.uri?eid=2-s2.0-85138398959&amp;doi=10.1177%2f14782103221124181&amp;partnerID=40&amp;md5=a6e609a859f6c147f0e27b72fa536ce7</v>
      </c>
      <c r="B5028">
        <v>7</v>
      </c>
      <c r="C5028" t="s">
        <v>3774</v>
      </c>
    </row>
    <row r="5029" spans="1:3" x14ac:dyDescent="0.45">
      <c r="A5029" t="str">
        <f t="shared" si="78"/>
        <v>8</v>
      </c>
      <c r="B5029">
        <v>8</v>
      </c>
    </row>
    <row r="5030" spans="1:3" x14ac:dyDescent="0.45">
      <c r="A5030" t="str">
        <f t="shared" si="78"/>
        <v>9ABSTRACT: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B5030">
        <v>9</v>
      </c>
      <c r="C5030" t="s">
        <v>3775</v>
      </c>
    </row>
    <row r="5031" spans="1:3" x14ac:dyDescent="0.45">
      <c r="A5031" t="str">
        <f t="shared" si="78"/>
        <v>10LANGUAGE OF ORIGINAL DOCUMENT: English</v>
      </c>
      <c r="B5031">
        <v>10</v>
      </c>
      <c r="C5031" t="s">
        <v>10</v>
      </c>
    </row>
    <row r="5032" spans="1:3" x14ac:dyDescent="0.45">
      <c r="A5032" t="str">
        <f t="shared" si="78"/>
        <v>11DOCUMENT TYPE: Article</v>
      </c>
      <c r="B5032">
        <v>11</v>
      </c>
      <c r="C5032" t="s">
        <v>11</v>
      </c>
    </row>
    <row r="5033" spans="1:3" x14ac:dyDescent="0.45">
      <c r="A5033" t="str">
        <f t="shared" si="78"/>
        <v>12SOURCE: Scopus</v>
      </c>
      <c r="B5033">
        <v>12</v>
      </c>
      <c r="C5033" t="s">
        <v>12</v>
      </c>
    </row>
    <row r="5034" spans="1:3" x14ac:dyDescent="0.45">
      <c r="A5034" t="str">
        <f t="shared" si="78"/>
        <v>13</v>
      </c>
      <c r="B5034">
        <v>13</v>
      </c>
    </row>
    <row r="5035" spans="1:3" x14ac:dyDescent="0.45">
      <c r="A5035" t="str">
        <f t="shared" si="78"/>
        <v>1Allen D.E., Shooter S.B.</v>
      </c>
      <c r="B5035">
        <v>1</v>
      </c>
      <c r="C5035" t="s">
        <v>3776</v>
      </c>
    </row>
    <row r="5036" spans="1:3" x14ac:dyDescent="0.45">
      <c r="A5036" t="str">
        <f t="shared" si="78"/>
        <v>2AUTHOR FULL NAMES: Allen, Douglas E. (57198868653); Shooter, Steven B. (6701784812)</v>
      </c>
      <c r="B5036">
        <v>2</v>
      </c>
      <c r="C5036" t="s">
        <v>3777</v>
      </c>
    </row>
    <row r="5037" spans="1:3" x14ac:dyDescent="0.45">
      <c r="A5037" t="str">
        <f t="shared" si="78"/>
        <v>357198868653; 6701784812</v>
      </c>
      <c r="B5037">
        <v>3</v>
      </c>
      <c r="C5037" t="s">
        <v>3778</v>
      </c>
    </row>
    <row r="5038" spans="1:3" x14ac:dyDescent="0.45">
      <c r="A5038" t="str">
        <f t="shared" si="78"/>
        <v>4BIG: Uniting the university innovation ecosystem</v>
      </c>
      <c r="B5038">
        <v>4</v>
      </c>
      <c r="C5038" t="s">
        <v>3779</v>
      </c>
    </row>
    <row r="5039" spans="1:3" x14ac:dyDescent="0.45">
      <c r="A5039" t="str">
        <f t="shared" si="78"/>
        <v>5(2011) ASEE Annual Conference and Exposition, Conference Proceedings, Cited 2 times.</v>
      </c>
      <c r="B5039">
        <v>5</v>
      </c>
      <c r="C5039" t="s">
        <v>3780</v>
      </c>
    </row>
    <row r="5040" spans="1:3" x14ac:dyDescent="0.45">
      <c r="A5040" t="str">
        <f t="shared" si="78"/>
        <v>6</v>
      </c>
      <c r="B5040">
        <v>6</v>
      </c>
    </row>
    <row r="5041" spans="1:3" x14ac:dyDescent="0.45">
      <c r="A5041" t="str">
        <f t="shared" si="78"/>
        <v>7https://www.scopus.com/inward/record.uri?eid=2-s2.0-85029067786&amp;partnerID=40&amp;md5=dc06f65afc6b62adb80a7efb7962906e</v>
      </c>
      <c r="B5041">
        <v>7</v>
      </c>
      <c r="C5041" t="s">
        <v>3781</v>
      </c>
    </row>
    <row r="5042" spans="1:3" x14ac:dyDescent="0.45">
      <c r="A5042" t="str">
        <f t="shared" si="78"/>
        <v>8</v>
      </c>
      <c r="B5042">
        <v>8</v>
      </c>
    </row>
    <row r="5043" spans="1:3" x14ac:dyDescent="0.45">
      <c r="A5043" t="str">
        <f t="shared" si="78"/>
        <v>9ABSTRACT: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v>
      </c>
      <c r="B5043">
        <v>9</v>
      </c>
      <c r="C5043" t="s">
        <v>3782</v>
      </c>
    </row>
    <row r="5044" spans="1:3" x14ac:dyDescent="0.45">
      <c r="A5044" t="str">
        <f t="shared" si="78"/>
        <v>10LANGUAGE OF ORIGINAL DOCUMENT: English</v>
      </c>
      <c r="B5044">
        <v>10</v>
      </c>
      <c r="C5044" t="s">
        <v>10</v>
      </c>
    </row>
    <row r="5045" spans="1:3" x14ac:dyDescent="0.45">
      <c r="A5045" t="str">
        <f t="shared" si="78"/>
        <v>11DOCUMENT TYPE: Conference paper</v>
      </c>
      <c r="B5045">
        <v>11</v>
      </c>
      <c r="C5045" t="s">
        <v>207</v>
      </c>
    </row>
    <row r="5046" spans="1:3" x14ac:dyDescent="0.45">
      <c r="A5046" t="str">
        <f t="shared" si="78"/>
        <v>12SOURCE: Scopus</v>
      </c>
      <c r="B5046">
        <v>12</v>
      </c>
      <c r="C5046" t="s">
        <v>12</v>
      </c>
    </row>
    <row r="5047" spans="1:3" x14ac:dyDescent="0.45">
      <c r="A5047" t="str">
        <f t="shared" si="78"/>
        <v>13</v>
      </c>
      <c r="B5047">
        <v>13</v>
      </c>
    </row>
    <row r="5048" spans="1:3" x14ac:dyDescent="0.45">
      <c r="A5048" t="str">
        <f t="shared" si="78"/>
        <v>1Deraman N.A., Buja A.G., Mohd Wahid S.D., Ali Mohd Isa M.</v>
      </c>
      <c r="B5048">
        <v>1</v>
      </c>
      <c r="C5048" t="s">
        <v>3783</v>
      </c>
    </row>
    <row r="5049" spans="1:3" x14ac:dyDescent="0.45">
      <c r="A5049" t="str">
        <f t="shared" si="78"/>
        <v>2AUTHOR FULL NAMES: Deraman, Noor Afni (57205234722); Buja, Alya Geogiana (57188881528); Mohd Wahid, Siti Daleela (57211385604); Ali Mohd Isa, Mohd (57222598505)</v>
      </c>
      <c r="B5049">
        <v>2</v>
      </c>
      <c r="C5049" t="s">
        <v>3784</v>
      </c>
    </row>
    <row r="5050" spans="1:3" x14ac:dyDescent="0.45">
      <c r="A5050" t="str">
        <f t="shared" si="78"/>
        <v>357205234722; 57188881528; 57211385604; 57222598505</v>
      </c>
      <c r="B5050">
        <v>3</v>
      </c>
      <c r="C5050" t="s">
        <v>3785</v>
      </c>
    </row>
    <row r="5051" spans="1:3" x14ac:dyDescent="0.45">
      <c r="A5051" t="str">
        <f t="shared" si="78"/>
        <v>4Mining social media opinion on online distance learning issues during and after movement control order (MCO) in Malaysia using topic modeling approach</v>
      </c>
      <c r="B5051">
        <v>4</v>
      </c>
      <c r="C5051" t="s">
        <v>3786</v>
      </c>
    </row>
    <row r="5052" spans="1:3" x14ac:dyDescent="0.45">
      <c r="A5052" t="str">
        <f t="shared" si="78"/>
        <v>5(2021) International Journal of Advanced Technology and Engineering Exploration, 8 (75), pp. 371 - 381, Cited 1 times.</v>
      </c>
      <c r="B5052">
        <v>5</v>
      </c>
      <c r="C5052" t="s">
        <v>3787</v>
      </c>
    </row>
    <row r="5053" spans="1:3" x14ac:dyDescent="0.45">
      <c r="A5053" t="str">
        <f t="shared" si="78"/>
        <v>6DOI: 10.19101/IJATEE.2020.762136</v>
      </c>
      <c r="B5053">
        <v>6</v>
      </c>
      <c r="C5053" t="s">
        <v>3788</v>
      </c>
    </row>
    <row r="5054" spans="1:3" x14ac:dyDescent="0.45">
      <c r="A5054" t="str">
        <f t="shared" si="78"/>
        <v>7https://www.scopus.com/inward/record.uri?eid=2-s2.0-85103407556&amp;doi=10.19101%2fIJATEE.2020.762136&amp;partnerID=40&amp;md5=8312b46189c876b3258b51340d679796</v>
      </c>
      <c r="B5054">
        <v>7</v>
      </c>
      <c r="C5054" t="s">
        <v>3789</v>
      </c>
    </row>
    <row r="5055" spans="1:3" x14ac:dyDescent="0.45">
      <c r="A5055" t="str">
        <f t="shared" si="78"/>
        <v>8</v>
      </c>
      <c r="B5055">
        <v>8</v>
      </c>
    </row>
    <row r="5056" spans="1:3" x14ac:dyDescent="0.45">
      <c r="A5056" t="str">
        <f t="shared" si="78"/>
        <v>9ABSTRACT: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v>
      </c>
      <c r="B5056">
        <v>9</v>
      </c>
      <c r="C5056" t="s">
        <v>3790</v>
      </c>
    </row>
    <row r="5057" spans="1:3" x14ac:dyDescent="0.45">
      <c r="A5057" t="str">
        <f t="shared" si="78"/>
        <v>10LANGUAGE OF ORIGINAL DOCUMENT: English</v>
      </c>
      <c r="B5057">
        <v>10</v>
      </c>
      <c r="C5057" t="s">
        <v>10</v>
      </c>
    </row>
    <row r="5058" spans="1:3" x14ac:dyDescent="0.45">
      <c r="A5058" t="str">
        <f t="shared" si="78"/>
        <v>11DOCUMENT TYPE: Article</v>
      </c>
      <c r="B5058">
        <v>11</v>
      </c>
      <c r="C5058" t="s">
        <v>11</v>
      </c>
    </row>
    <row r="5059" spans="1:3" x14ac:dyDescent="0.45">
      <c r="A5059" t="str">
        <f t="shared" si="78"/>
        <v>12SOURCE: Scopus</v>
      </c>
      <c r="B5059">
        <v>12</v>
      </c>
      <c r="C5059" t="s">
        <v>12</v>
      </c>
    </row>
    <row r="5060" spans="1:3" x14ac:dyDescent="0.45">
      <c r="A5060" t="str">
        <f t="shared" si="78"/>
        <v>13</v>
      </c>
      <c r="B5060">
        <v>13</v>
      </c>
    </row>
    <row r="5061" spans="1:3" x14ac:dyDescent="0.45">
      <c r="A5061" t="str">
        <f t="shared" ref="A5061:A5124" si="79">B5061&amp;C5061</f>
        <v>1Sangodiah A., Spr C.R., Jalil N.A., Hui Nee A.Y., Subramaniam S.</v>
      </c>
      <c r="B5061">
        <v>1</v>
      </c>
      <c r="C5061" t="s">
        <v>3791</v>
      </c>
    </row>
    <row r="5062" spans="1:3" x14ac:dyDescent="0.45">
      <c r="A5062" t="str">
        <f t="shared" si="79"/>
        <v>2AUTHOR FULL NAMES: Sangodiah, Anbuselvan (55431026800); Spr, Charles Ramendran (57191202685); Jalil, Norazira A. (55795534100); Hui Nee, Au Yong (57218419865); Subramaniam, Suthashini (57189760151)</v>
      </c>
      <c r="B5062">
        <v>2</v>
      </c>
      <c r="C5062" t="s">
        <v>3792</v>
      </c>
    </row>
    <row r="5063" spans="1:3" x14ac:dyDescent="0.45">
      <c r="A5063" t="str">
        <f t="shared" si="79"/>
        <v>355431026800; 57191202685; 55795534100; 57218419865; 57189760151</v>
      </c>
      <c r="B5063">
        <v>3</v>
      </c>
      <c r="C5063" t="s">
        <v>3793</v>
      </c>
    </row>
    <row r="5064" spans="1:3" x14ac:dyDescent="0.45">
      <c r="A5064" t="str">
        <f t="shared" si="79"/>
        <v>4Investigation on Mental Health Well-Being for Students Learning from Home Arrangements Using Clustering Technique</v>
      </c>
      <c r="B5064">
        <v>4</v>
      </c>
      <c r="C5064" t="s">
        <v>3794</v>
      </c>
    </row>
    <row r="5065" spans="1:3" x14ac:dyDescent="0.45">
      <c r="A5065" t="str">
        <f t="shared" si="79"/>
        <v>5(2021) Lecture Notes in Networks and Systems, 220, pp. 113 - 122, Cited 1 times.</v>
      </c>
      <c r="B5065">
        <v>5</v>
      </c>
      <c r="C5065" t="s">
        <v>3795</v>
      </c>
    </row>
    <row r="5066" spans="1:3" x14ac:dyDescent="0.45">
      <c r="A5066" t="str">
        <f t="shared" si="79"/>
        <v>6DOI: 10.1007/978-3-030-74605-6_14</v>
      </c>
      <c r="B5066">
        <v>6</v>
      </c>
      <c r="C5066" t="s">
        <v>3796</v>
      </c>
    </row>
    <row r="5067" spans="1:3" x14ac:dyDescent="0.45">
      <c r="A5067" t="str">
        <f t="shared" si="79"/>
        <v>7https://www.scopus.com/inward/record.uri?eid=2-s2.0-85106450913&amp;doi=10.1007%2f978-3-030-74605-6_14&amp;partnerID=40&amp;md5=619ed957d3b2c23c0471ce871dcbdd94</v>
      </c>
      <c r="B5067">
        <v>7</v>
      </c>
      <c r="C5067" t="s">
        <v>3797</v>
      </c>
    </row>
    <row r="5068" spans="1:3" x14ac:dyDescent="0.45">
      <c r="A5068" t="str">
        <f t="shared" si="79"/>
        <v>8</v>
      </c>
      <c r="B5068">
        <v>8</v>
      </c>
    </row>
    <row r="5069" spans="1:3" x14ac:dyDescent="0.45">
      <c r="A5069" t="str">
        <f t="shared" si="79"/>
        <v>9ABSTRACT: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v>
      </c>
      <c r="B5069">
        <v>9</v>
      </c>
      <c r="C5069" t="s">
        <v>3798</v>
      </c>
    </row>
    <row r="5070" spans="1:3" x14ac:dyDescent="0.45">
      <c r="A5070" t="str">
        <f t="shared" si="79"/>
        <v>10LANGUAGE OF ORIGINAL DOCUMENT: English</v>
      </c>
      <c r="B5070">
        <v>10</v>
      </c>
      <c r="C5070" t="s">
        <v>10</v>
      </c>
    </row>
    <row r="5071" spans="1:3" x14ac:dyDescent="0.45">
      <c r="A5071" t="str">
        <f t="shared" si="79"/>
        <v>11DOCUMENT TYPE: Conference paper</v>
      </c>
      <c r="B5071">
        <v>11</v>
      </c>
      <c r="C5071" t="s">
        <v>207</v>
      </c>
    </row>
    <row r="5072" spans="1:3" x14ac:dyDescent="0.45">
      <c r="A5072" t="str">
        <f t="shared" si="79"/>
        <v>12SOURCE: Scopus</v>
      </c>
      <c r="B5072">
        <v>12</v>
      </c>
      <c r="C5072" t="s">
        <v>12</v>
      </c>
    </row>
    <row r="5073" spans="1:3" x14ac:dyDescent="0.45">
      <c r="A5073" t="str">
        <f t="shared" si="79"/>
        <v>13</v>
      </c>
      <c r="B5073">
        <v>13</v>
      </c>
    </row>
    <row r="5074" spans="1:3" x14ac:dyDescent="0.45">
      <c r="A5074" t="str">
        <f t="shared" si="79"/>
        <v>1Pathak B.K., Palvia S.C.</v>
      </c>
      <c r="B5074">
        <v>1</v>
      </c>
      <c r="C5074" t="s">
        <v>1445</v>
      </c>
    </row>
    <row r="5075" spans="1:3" x14ac:dyDescent="0.45">
      <c r="A5075" t="str">
        <f t="shared" si="79"/>
        <v>2AUTHOR FULL NAMES: Pathak, Bhavik K. (13007554700); Palvia, Shailendra C. (6603458292)</v>
      </c>
      <c r="B5075">
        <v>2</v>
      </c>
      <c r="C5075" t="s">
        <v>1446</v>
      </c>
    </row>
    <row r="5076" spans="1:3" x14ac:dyDescent="0.45">
      <c r="A5076" t="str">
        <f t="shared" si="79"/>
        <v>313007554700; 6603458292</v>
      </c>
      <c r="B5076">
        <v>3</v>
      </c>
      <c r="C5076" t="s">
        <v>1447</v>
      </c>
    </row>
    <row r="5077" spans="1:3" x14ac:dyDescent="0.45">
      <c r="A5077" t="str">
        <f t="shared" si="79"/>
        <v>4Taxonomy of higher education delivery modes: a conceptual framework</v>
      </c>
      <c r="B5077">
        <v>4</v>
      </c>
      <c r="C5077" t="s">
        <v>1448</v>
      </c>
    </row>
    <row r="5078" spans="1:3" x14ac:dyDescent="0.45">
      <c r="A5078" t="str">
        <f t="shared" si="79"/>
        <v>5(2021) Journal of Information Technology Case and Application Research, 23 (1), pp. 36 - 45, Cited 1 times.</v>
      </c>
      <c r="B5078">
        <v>5</v>
      </c>
      <c r="C5078" t="s">
        <v>1449</v>
      </c>
    </row>
    <row r="5079" spans="1:3" x14ac:dyDescent="0.45">
      <c r="A5079" t="str">
        <f t="shared" si="79"/>
        <v>6DOI: 10.1080/15228053.2021.1901351</v>
      </c>
      <c r="B5079">
        <v>6</v>
      </c>
      <c r="C5079" t="s">
        <v>1450</v>
      </c>
    </row>
    <row r="5080" spans="1:3" x14ac:dyDescent="0.45">
      <c r="A5080" t="str">
        <f t="shared" si="79"/>
        <v>7https://www.scopus.com/inward/record.uri?eid=2-s2.0-85105090014&amp;doi=10.1080%2f15228053.2021.1901351&amp;partnerID=40&amp;md5=c0883d484f92c97670c2ffae5047509f</v>
      </c>
      <c r="B5080">
        <v>7</v>
      </c>
      <c r="C5080" t="s">
        <v>1451</v>
      </c>
    </row>
    <row r="5081" spans="1:3" x14ac:dyDescent="0.45">
      <c r="A5081" t="str">
        <f t="shared" si="79"/>
        <v>8</v>
      </c>
      <c r="B5081">
        <v>8</v>
      </c>
    </row>
    <row r="5082" spans="1:3" x14ac:dyDescent="0.45">
      <c r="A5082" t="str">
        <f t="shared" si="79"/>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5082">
        <v>9</v>
      </c>
      <c r="C5082" t="s">
        <v>1452</v>
      </c>
    </row>
    <row r="5083" spans="1:3" x14ac:dyDescent="0.45">
      <c r="A5083" t="str">
        <f t="shared" si="79"/>
        <v>10LANGUAGE OF ORIGINAL DOCUMENT: English</v>
      </c>
      <c r="B5083">
        <v>10</v>
      </c>
      <c r="C5083" t="s">
        <v>10</v>
      </c>
    </row>
    <row r="5084" spans="1:3" x14ac:dyDescent="0.45">
      <c r="A5084" t="str">
        <f t="shared" si="79"/>
        <v>11DOCUMENT TYPE: Article</v>
      </c>
      <c r="B5084">
        <v>11</v>
      </c>
      <c r="C5084" t="s">
        <v>11</v>
      </c>
    </row>
    <row r="5085" spans="1:3" x14ac:dyDescent="0.45">
      <c r="A5085" t="str">
        <f t="shared" si="79"/>
        <v>12SOURCE: Scopus</v>
      </c>
      <c r="B5085">
        <v>12</v>
      </c>
      <c r="C5085" t="s">
        <v>12</v>
      </c>
    </row>
    <row r="5086" spans="1:3" x14ac:dyDescent="0.45">
      <c r="A5086" t="str">
        <f t="shared" si="79"/>
        <v>13</v>
      </c>
      <c r="B5086">
        <v>13</v>
      </c>
    </row>
    <row r="5087" spans="1:3" x14ac:dyDescent="0.45">
      <c r="A5087" t="str">
        <f t="shared" si="79"/>
        <v>1Meek W.R., Gianiodis P.T.</v>
      </c>
      <c r="B5087">
        <v>1</v>
      </c>
      <c r="C5087" t="s">
        <v>3799</v>
      </c>
    </row>
    <row r="5088" spans="1:3" x14ac:dyDescent="0.45">
      <c r="A5088" t="str">
        <f t="shared" si="79"/>
        <v>2AUTHOR FULL NAMES: Meek, William R. (35148144200); Gianiodis, Peter T. (8549748400)</v>
      </c>
      <c r="B5088">
        <v>2</v>
      </c>
      <c r="C5088" t="s">
        <v>3800</v>
      </c>
    </row>
    <row r="5089" spans="1:3" x14ac:dyDescent="0.45">
      <c r="A5089" t="str">
        <f t="shared" si="79"/>
        <v>335148144200; 8549748400</v>
      </c>
      <c r="B5089">
        <v>3</v>
      </c>
      <c r="C5089" t="s">
        <v>3801</v>
      </c>
    </row>
    <row r="5090" spans="1:3" x14ac:dyDescent="0.45">
      <c r="A5090" t="str">
        <f t="shared" si="79"/>
        <v>4THE DEATH AND REBIRTH OF THE ENTREPRENEURIAL UNIVERSITY MODEL</v>
      </c>
      <c r="B5090">
        <v>4</v>
      </c>
      <c r="C5090" t="s">
        <v>3802</v>
      </c>
    </row>
    <row r="5091" spans="1:3" x14ac:dyDescent="0.45">
      <c r="A5091" t="str">
        <f t="shared" si="79"/>
        <v>5(2023) Academy of Management Perspectives, 37 (1), pp. 55 - 71, Cited 1 times.</v>
      </c>
      <c r="B5091">
        <v>5</v>
      </c>
      <c r="C5091" t="s">
        <v>3803</v>
      </c>
    </row>
    <row r="5092" spans="1:3" x14ac:dyDescent="0.45">
      <c r="A5092" t="str">
        <f t="shared" si="79"/>
        <v>6DOI: 10.5465/amp.2020.0180</v>
      </c>
      <c r="B5092">
        <v>6</v>
      </c>
      <c r="C5092" t="s">
        <v>3804</v>
      </c>
    </row>
    <row r="5093" spans="1:3" x14ac:dyDescent="0.45">
      <c r="A5093" t="str">
        <f t="shared" si="79"/>
        <v>7https://www.scopus.com/inward/record.uri?eid=2-s2.0-85159595938&amp;doi=10.5465%2famp.2020.0180&amp;partnerID=40&amp;md5=f417bb44ece439a0fba09a5d97e03b41</v>
      </c>
      <c r="B5093">
        <v>7</v>
      </c>
      <c r="C5093" t="s">
        <v>3805</v>
      </c>
    </row>
    <row r="5094" spans="1:3" x14ac:dyDescent="0.45">
      <c r="A5094" t="str">
        <f t="shared" si="79"/>
        <v>8</v>
      </c>
      <c r="B5094">
        <v>8</v>
      </c>
    </row>
    <row r="5095" spans="1:3" x14ac:dyDescent="0.45">
      <c r="A5095" t="str">
        <f t="shared" si="79"/>
        <v>9ABSTRACT: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B5095">
        <v>9</v>
      </c>
      <c r="C5095" t="s">
        <v>3806</v>
      </c>
    </row>
    <row r="5096" spans="1:3" x14ac:dyDescent="0.45">
      <c r="A5096" t="str">
        <f t="shared" si="79"/>
        <v>10LANGUAGE OF ORIGINAL DOCUMENT: English</v>
      </c>
      <c r="B5096">
        <v>10</v>
      </c>
      <c r="C5096" t="s">
        <v>10</v>
      </c>
    </row>
    <row r="5097" spans="1:3" x14ac:dyDescent="0.45">
      <c r="A5097" t="str">
        <f t="shared" si="79"/>
        <v>11DOCUMENT TYPE: Article</v>
      </c>
      <c r="B5097">
        <v>11</v>
      </c>
      <c r="C5097" t="s">
        <v>11</v>
      </c>
    </row>
    <row r="5098" spans="1:3" x14ac:dyDescent="0.45">
      <c r="A5098" t="str">
        <f t="shared" si="79"/>
        <v>12SOURCE: Scopus</v>
      </c>
      <c r="B5098">
        <v>12</v>
      </c>
      <c r="C5098" t="s">
        <v>12</v>
      </c>
    </row>
    <row r="5099" spans="1:3" x14ac:dyDescent="0.45">
      <c r="A5099" t="str">
        <f t="shared" si="79"/>
        <v>13</v>
      </c>
      <c r="B5099">
        <v>13</v>
      </c>
    </row>
    <row r="5100" spans="1:3" x14ac:dyDescent="0.45">
      <c r="A5100" t="str">
        <f t="shared" si="79"/>
        <v>1Roopchund R., Alsaid L.</v>
      </c>
      <c r="B5100">
        <v>1</v>
      </c>
      <c r="C5100" t="s">
        <v>1461</v>
      </c>
    </row>
    <row r="5101" spans="1:3" x14ac:dyDescent="0.45">
      <c r="A5101" t="str">
        <f t="shared" si="79"/>
        <v>2AUTHOR FULL NAMES: Roopchund, R. (57200216285); Alsaid, L. (57194435835)</v>
      </c>
      <c r="B5101">
        <v>2</v>
      </c>
      <c r="C5101" t="s">
        <v>1462</v>
      </c>
    </row>
    <row r="5102" spans="1:3" x14ac:dyDescent="0.45">
      <c r="A5102" t="str">
        <f t="shared" si="79"/>
        <v>357200216285; 57194435835</v>
      </c>
      <c r="B5102">
        <v>3</v>
      </c>
      <c r="C5102" t="s">
        <v>1463</v>
      </c>
    </row>
    <row r="5103" spans="1:3" x14ac:dyDescent="0.45">
      <c r="A5103" t="str">
        <f t="shared" si="79"/>
        <v>4CRM framework for higher education in Mauritius</v>
      </c>
      <c r="B5103">
        <v>4</v>
      </c>
      <c r="C5103" t="s">
        <v>1464</v>
      </c>
    </row>
    <row r="5104" spans="1:3" x14ac:dyDescent="0.45">
      <c r="A5104" t="str">
        <f t="shared" si="79"/>
        <v>5(2017) Pertanika Journal of Social Sciences and Humanities, 25 (4), pp. 1515 - 1528, Cited 1 times.</v>
      </c>
      <c r="B5104">
        <v>5</v>
      </c>
      <c r="C5104" t="s">
        <v>1465</v>
      </c>
    </row>
    <row r="5105" spans="1:3" x14ac:dyDescent="0.45">
      <c r="A5105" t="str">
        <f t="shared" si="79"/>
        <v>6</v>
      </c>
      <c r="B5105">
        <v>6</v>
      </c>
    </row>
    <row r="5106" spans="1:3" x14ac:dyDescent="0.45">
      <c r="A5106" t="str">
        <f t="shared" si="79"/>
        <v>7https://www.scopus.com/inward/record.uri?eid=2-s2.0-85040258338&amp;partnerID=40&amp;md5=62dc4408935929c0b3789eda82a4cfec</v>
      </c>
      <c r="B5106">
        <v>7</v>
      </c>
      <c r="C5106" t="s">
        <v>1466</v>
      </c>
    </row>
    <row r="5107" spans="1:3" x14ac:dyDescent="0.45">
      <c r="A5107" t="str">
        <f t="shared" si="79"/>
        <v>8</v>
      </c>
      <c r="B5107">
        <v>8</v>
      </c>
    </row>
    <row r="5108" spans="1:3" x14ac:dyDescent="0.45">
      <c r="A5108" t="str">
        <f t="shared" si="79"/>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5108">
        <v>9</v>
      </c>
      <c r="C5108" t="s">
        <v>1467</v>
      </c>
    </row>
    <row r="5109" spans="1:3" x14ac:dyDescent="0.45">
      <c r="A5109" t="str">
        <f t="shared" si="79"/>
        <v>10LANGUAGE OF ORIGINAL DOCUMENT: English</v>
      </c>
      <c r="B5109">
        <v>10</v>
      </c>
      <c r="C5109" t="s">
        <v>10</v>
      </c>
    </row>
    <row r="5110" spans="1:3" x14ac:dyDescent="0.45">
      <c r="A5110" t="str">
        <f t="shared" si="79"/>
        <v>11DOCUMENT TYPE: Article</v>
      </c>
      <c r="B5110">
        <v>11</v>
      </c>
      <c r="C5110" t="s">
        <v>11</v>
      </c>
    </row>
    <row r="5111" spans="1:3" x14ac:dyDescent="0.45">
      <c r="A5111" t="str">
        <f t="shared" si="79"/>
        <v>12SOURCE: Scopus</v>
      </c>
      <c r="B5111">
        <v>12</v>
      </c>
      <c r="C5111" t="s">
        <v>12</v>
      </c>
    </row>
    <row r="5112" spans="1:3" x14ac:dyDescent="0.45">
      <c r="A5112" t="str">
        <f t="shared" si="79"/>
        <v>13</v>
      </c>
      <c r="B5112">
        <v>13</v>
      </c>
    </row>
    <row r="5113" spans="1:3" x14ac:dyDescent="0.45">
      <c r="A5113" t="str">
        <f t="shared" si="79"/>
        <v>1Handley C., McAllister M.</v>
      </c>
      <c r="B5113">
        <v>1</v>
      </c>
      <c r="C5113" t="s">
        <v>3807</v>
      </c>
    </row>
    <row r="5114" spans="1:3" x14ac:dyDescent="0.45">
      <c r="A5114" t="str">
        <f t="shared" si="79"/>
        <v>2AUTHOR FULL NAMES: Handley, Christine (57188822258); McAllister, Margaret (7102448117)</v>
      </c>
      <c r="B5114">
        <v>2</v>
      </c>
      <c r="C5114" t="s">
        <v>3808</v>
      </c>
    </row>
    <row r="5115" spans="1:3" x14ac:dyDescent="0.45">
      <c r="A5115" t="str">
        <f t="shared" si="79"/>
        <v>357188822258; 7102448117</v>
      </c>
      <c r="B5115">
        <v>3</v>
      </c>
      <c r="C5115" t="s">
        <v>3809</v>
      </c>
    </row>
    <row r="5116" spans="1:3" x14ac:dyDescent="0.45">
      <c r="A5116" t="str">
        <f t="shared" si="79"/>
        <v>4Elements to promote a successful relationship between stakeholders interested in mental health promotion in schools</v>
      </c>
      <c r="B5116">
        <v>4</v>
      </c>
      <c r="C5116" t="s">
        <v>3810</v>
      </c>
    </row>
    <row r="5117" spans="1:3" x14ac:dyDescent="0.45">
      <c r="A5117" t="str">
        <f t="shared" si="79"/>
        <v>5(2017) Australian Journal of Advanced Nursing, 34 (4), pp. 16 - 25, Cited 2 times.</v>
      </c>
      <c r="B5117">
        <v>5</v>
      </c>
      <c r="C5117" t="s">
        <v>3811</v>
      </c>
    </row>
    <row r="5118" spans="1:3" x14ac:dyDescent="0.45">
      <c r="A5118" t="str">
        <f t="shared" si="79"/>
        <v>6</v>
      </c>
      <c r="B5118">
        <v>6</v>
      </c>
    </row>
    <row r="5119" spans="1:3" x14ac:dyDescent="0.45">
      <c r="A5119" t="str">
        <f t="shared" si="79"/>
        <v>7https://www.scopus.com/inward/record.uri?eid=2-s2.0-85019717444&amp;partnerID=40&amp;md5=038e510abf0843ce0dabc7895948bd72</v>
      </c>
      <c r="B5119">
        <v>7</v>
      </c>
      <c r="C5119" t="s">
        <v>3812</v>
      </c>
    </row>
    <row r="5120" spans="1:3" x14ac:dyDescent="0.45">
      <c r="A5120" t="str">
        <f t="shared" si="79"/>
        <v>8</v>
      </c>
      <c r="B5120">
        <v>8</v>
      </c>
    </row>
    <row r="5121" spans="1:3" x14ac:dyDescent="0.45">
      <c r="A5121" t="str">
        <f t="shared" si="79"/>
        <v>9ABSTRACT: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v>
      </c>
      <c r="B5121">
        <v>9</v>
      </c>
      <c r="C5121" t="s">
        <v>3813</v>
      </c>
    </row>
    <row r="5122" spans="1:3" x14ac:dyDescent="0.45">
      <c r="A5122" t="str">
        <f t="shared" si="79"/>
        <v>10LANGUAGE OF ORIGINAL DOCUMENT: English</v>
      </c>
      <c r="B5122">
        <v>10</v>
      </c>
      <c r="C5122" t="s">
        <v>10</v>
      </c>
    </row>
    <row r="5123" spans="1:3" x14ac:dyDescent="0.45">
      <c r="A5123" t="str">
        <f t="shared" si="79"/>
        <v>11DOCUMENT TYPE: Article</v>
      </c>
      <c r="B5123">
        <v>11</v>
      </c>
      <c r="C5123" t="s">
        <v>11</v>
      </c>
    </row>
    <row r="5124" spans="1:3" x14ac:dyDescent="0.45">
      <c r="A5124" t="str">
        <f t="shared" si="79"/>
        <v>12SOURCE: Scopus</v>
      </c>
      <c r="B5124">
        <v>12</v>
      </c>
      <c r="C5124" t="s">
        <v>12</v>
      </c>
    </row>
    <row r="5125" spans="1:3" x14ac:dyDescent="0.45">
      <c r="A5125" t="str">
        <f t="shared" ref="A5125:A5188" si="80">B5125&amp;C5125</f>
        <v>13</v>
      </c>
      <c r="B5125">
        <v>13</v>
      </c>
    </row>
    <row r="5126" spans="1:3" x14ac:dyDescent="0.45">
      <c r="A5126" t="str">
        <f t="shared" si="80"/>
        <v>1Wang X., Sun X.</v>
      </c>
      <c r="B5126">
        <v>1</v>
      </c>
      <c r="C5126" t="s">
        <v>1513</v>
      </c>
    </row>
    <row r="5127" spans="1:3" x14ac:dyDescent="0.45">
      <c r="A5127" t="str">
        <f t="shared" si="80"/>
        <v>2AUTHOR FULL NAMES: Wang, Xuyan (57218898577); Sun, Xiaoyang (57226025473)</v>
      </c>
      <c r="B5127">
        <v>2</v>
      </c>
      <c r="C5127" t="s">
        <v>1514</v>
      </c>
    </row>
    <row r="5128" spans="1:3" x14ac:dyDescent="0.45">
      <c r="A5128" t="str">
        <f t="shared" si="80"/>
        <v>357218898577; 57226025473</v>
      </c>
      <c r="B5128">
        <v>3</v>
      </c>
      <c r="C5128" t="s">
        <v>1515</v>
      </c>
    </row>
    <row r="5129" spans="1:3" x14ac:dyDescent="0.45">
      <c r="A5129" t="str">
        <f t="shared" si="80"/>
        <v>4Higher Education During the COVID-19 Pandemic: Responses and Challenges</v>
      </c>
      <c r="B5129">
        <v>4</v>
      </c>
      <c r="C5129" t="s">
        <v>1516</v>
      </c>
    </row>
    <row r="5130" spans="1:3" x14ac:dyDescent="0.45">
      <c r="A5130" t="str">
        <f t="shared" si="80"/>
        <v>5(2022) Education as Change, 26, art. no. 10024, Cited 2 times.</v>
      </c>
      <c r="B5130">
        <v>5</v>
      </c>
      <c r="C5130" t="s">
        <v>1517</v>
      </c>
    </row>
    <row r="5131" spans="1:3" x14ac:dyDescent="0.45">
      <c r="A5131" t="str">
        <f t="shared" si="80"/>
        <v>6DOI: 10.25159/1947-9417/10024</v>
      </c>
      <c r="B5131">
        <v>6</v>
      </c>
      <c r="C5131" t="s">
        <v>1518</v>
      </c>
    </row>
    <row r="5132" spans="1:3" x14ac:dyDescent="0.45">
      <c r="A5132" t="str">
        <f t="shared" si="80"/>
        <v>7https://www.scopus.com/inward/record.uri?eid=2-s2.0-85135459714&amp;doi=10.25159%2f1947-9417%2f10024&amp;partnerID=40&amp;md5=b9628b738761c50c7747aad1ad9b92d7</v>
      </c>
      <c r="B5132">
        <v>7</v>
      </c>
      <c r="C5132" t="s">
        <v>1519</v>
      </c>
    </row>
    <row r="5133" spans="1:3" x14ac:dyDescent="0.45">
      <c r="A5133" t="str">
        <f t="shared" si="80"/>
        <v>8</v>
      </c>
      <c r="B5133">
        <v>8</v>
      </c>
    </row>
    <row r="5134" spans="1:3" x14ac:dyDescent="0.45">
      <c r="A5134" t="str">
        <f t="shared" si="8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5134">
        <v>9</v>
      </c>
      <c r="C5134" t="s">
        <v>1520</v>
      </c>
    </row>
    <row r="5135" spans="1:3" x14ac:dyDescent="0.45">
      <c r="A5135" t="str">
        <f t="shared" si="80"/>
        <v>10LANGUAGE OF ORIGINAL DOCUMENT: English</v>
      </c>
      <c r="B5135">
        <v>10</v>
      </c>
      <c r="C5135" t="s">
        <v>10</v>
      </c>
    </row>
    <row r="5136" spans="1:3" x14ac:dyDescent="0.45">
      <c r="A5136" t="str">
        <f t="shared" si="80"/>
        <v>11DOCUMENT TYPE: Article</v>
      </c>
      <c r="B5136">
        <v>11</v>
      </c>
      <c r="C5136" t="s">
        <v>11</v>
      </c>
    </row>
    <row r="5137" spans="1:3" x14ac:dyDescent="0.45">
      <c r="A5137" t="str">
        <f t="shared" si="80"/>
        <v>12SOURCE: Scopus</v>
      </c>
      <c r="B5137">
        <v>12</v>
      </c>
      <c r="C5137" t="s">
        <v>12</v>
      </c>
    </row>
    <row r="5138" spans="1:3" x14ac:dyDescent="0.45">
      <c r="A5138" t="str">
        <f t="shared" si="80"/>
        <v>13</v>
      </c>
      <c r="B5138">
        <v>13</v>
      </c>
    </row>
    <row r="5139" spans="1:3" x14ac:dyDescent="0.45">
      <c r="A5139" t="str">
        <f t="shared" si="80"/>
        <v>1Martynova T.A., Gilenko E.V., Kitaeva E.M., Bondar V.A., Orlova E.V., Drozdova N.P., Cherenkov V.I.</v>
      </c>
      <c r="B5139">
        <v>1</v>
      </c>
      <c r="C5139" t="s">
        <v>1521</v>
      </c>
    </row>
    <row r="5140" spans="1:3" x14ac:dyDescent="0.45">
      <c r="A5140" t="str">
        <f t="shared" si="80"/>
        <v>2AUTHOR FULL NAMES: Martynova, Tatyana A. (57216178930); Gilenko, Evgenii V. (55646455500); Kitaeva, Elena M. (57216180485); Bondar, Vladimir A. (57202339437); Orlova, Elena V. (57202331380); Drozdova, Natalia P. (58345011800); Cherenkov, Vitaliy I. (57203510655)</v>
      </c>
      <c r="B5140">
        <v>2</v>
      </c>
      <c r="C5140" t="s">
        <v>1522</v>
      </c>
    </row>
    <row r="5141" spans="1:3" x14ac:dyDescent="0.45">
      <c r="A5141" t="str">
        <f t="shared" si="80"/>
        <v>357216178930; 55646455500; 57216180485; 57202339437; 57202331380; 58345011800; 57203510655</v>
      </c>
      <c r="B5141">
        <v>3</v>
      </c>
      <c r="C5141" t="s">
        <v>1523</v>
      </c>
    </row>
    <row r="5142" spans="1:3" x14ac:dyDescent="0.45">
      <c r="A5142" t="str">
        <f t="shared" si="8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5142">
        <v>4</v>
      </c>
      <c r="C5142" t="s">
        <v>1524</v>
      </c>
    </row>
    <row r="5143" spans="1:3" x14ac:dyDescent="0.45">
      <c r="A5143" t="str">
        <f t="shared" si="80"/>
        <v>5(2023) Obrazovanie i Nauka, 25 (4), pp. 12 - 36, Cited 1 times.</v>
      </c>
      <c r="B5143">
        <v>5</v>
      </c>
      <c r="C5143" t="s">
        <v>1525</v>
      </c>
    </row>
    <row r="5144" spans="1:3" x14ac:dyDescent="0.45">
      <c r="A5144" t="str">
        <f t="shared" si="80"/>
        <v>6DOI: 10.17853/1994-5639-2023-4-12-36</v>
      </c>
      <c r="B5144">
        <v>6</v>
      </c>
      <c r="C5144" t="s">
        <v>1526</v>
      </c>
    </row>
    <row r="5145" spans="1:3" x14ac:dyDescent="0.45">
      <c r="A5145" t="str">
        <f t="shared" si="80"/>
        <v>7https://www.scopus.com/inward/record.uri?eid=2-s2.0-85162741655&amp;doi=10.17853%2f1994-5639-2023-4-12-36&amp;partnerID=40&amp;md5=5ddfd194747cfdce24d8564e26fc09cf</v>
      </c>
      <c r="B5145">
        <v>7</v>
      </c>
      <c r="C5145" t="s">
        <v>1527</v>
      </c>
    </row>
    <row r="5146" spans="1:3" x14ac:dyDescent="0.45">
      <c r="A5146" t="str">
        <f t="shared" si="80"/>
        <v>8</v>
      </c>
      <c r="B5146">
        <v>8</v>
      </c>
    </row>
    <row r="5147" spans="1:3" x14ac:dyDescent="0.45">
      <c r="A5147" t="str">
        <f t="shared" si="8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5147">
        <v>9</v>
      </c>
      <c r="C5147" t="s">
        <v>1528</v>
      </c>
    </row>
    <row r="5148" spans="1:3" x14ac:dyDescent="0.45">
      <c r="A5148" t="str">
        <f t="shared" si="80"/>
        <v>10LANGUAGE OF ORIGINAL DOCUMENT: English</v>
      </c>
      <c r="B5148">
        <v>10</v>
      </c>
      <c r="C5148" t="s">
        <v>10</v>
      </c>
    </row>
    <row r="5149" spans="1:3" x14ac:dyDescent="0.45">
      <c r="A5149" t="str">
        <f t="shared" si="80"/>
        <v>11DOCUMENT TYPE: Article</v>
      </c>
      <c r="B5149">
        <v>11</v>
      </c>
      <c r="C5149" t="s">
        <v>11</v>
      </c>
    </row>
    <row r="5150" spans="1:3" x14ac:dyDescent="0.45">
      <c r="A5150" t="str">
        <f t="shared" si="80"/>
        <v>12SOURCE: Scopus</v>
      </c>
      <c r="B5150">
        <v>12</v>
      </c>
      <c r="C5150" t="s">
        <v>12</v>
      </c>
    </row>
    <row r="5151" spans="1:3" x14ac:dyDescent="0.45">
      <c r="A5151" t="str">
        <f t="shared" si="80"/>
        <v>13</v>
      </c>
      <c r="B5151">
        <v>13</v>
      </c>
    </row>
    <row r="5152" spans="1:3" x14ac:dyDescent="0.45">
      <c r="A5152" t="str">
        <f t="shared" si="80"/>
        <v>1Rubin P.G.</v>
      </c>
      <c r="B5152">
        <v>1</v>
      </c>
      <c r="C5152" t="s">
        <v>1529</v>
      </c>
    </row>
    <row r="5153" spans="1:3" x14ac:dyDescent="0.45">
      <c r="A5153" t="str">
        <f t="shared" si="80"/>
        <v>2AUTHOR FULL NAMES: Rubin, Paul G. (57201992873)</v>
      </c>
      <c r="B5153">
        <v>2</v>
      </c>
      <c r="C5153" t="s">
        <v>1530</v>
      </c>
    </row>
    <row r="5154" spans="1:3" x14ac:dyDescent="0.45">
      <c r="A5154" t="str">
        <f t="shared" si="80"/>
        <v>357201992873</v>
      </c>
      <c r="B5154">
        <v>3</v>
      </c>
      <c r="C5154">
        <v>57201992873</v>
      </c>
    </row>
    <row r="5155" spans="1:3" x14ac:dyDescent="0.45">
      <c r="A5155" t="str">
        <f t="shared" si="8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5155">
        <v>4</v>
      </c>
      <c r="C5155" t="s">
        <v>1531</v>
      </c>
    </row>
    <row r="5156" spans="1:3" x14ac:dyDescent="0.45">
      <c r="A5156" t="str">
        <f t="shared" si="80"/>
        <v>5(2021) Education Policy Analysis Archives, 29, art. no. 115, Cited 2 times.</v>
      </c>
      <c r="B5156">
        <v>5</v>
      </c>
      <c r="C5156" t="s">
        <v>1532</v>
      </c>
    </row>
    <row r="5157" spans="1:3" x14ac:dyDescent="0.45">
      <c r="A5157" t="str">
        <f t="shared" si="80"/>
        <v>6DOI: 10.14507/epaa.29.5214</v>
      </c>
      <c r="B5157">
        <v>6</v>
      </c>
      <c r="C5157" t="s">
        <v>1533</v>
      </c>
    </row>
    <row r="5158" spans="1:3" x14ac:dyDescent="0.45">
      <c r="A5158" t="str">
        <f t="shared" si="80"/>
        <v>7https://www.scopus.com/inward/record.uri?eid=2-s2.0-85121663984&amp;doi=10.14507%2fepaa.29.5214&amp;partnerID=40&amp;md5=325de4b52b1c362ee93b087a84ad4eb3</v>
      </c>
      <c r="B5158">
        <v>7</v>
      </c>
      <c r="C5158" t="s">
        <v>1534</v>
      </c>
    </row>
    <row r="5159" spans="1:3" x14ac:dyDescent="0.45">
      <c r="A5159" t="str">
        <f t="shared" si="80"/>
        <v>8</v>
      </c>
      <c r="B5159">
        <v>8</v>
      </c>
    </row>
    <row r="5160" spans="1:3" x14ac:dyDescent="0.45">
      <c r="A5160" t="str">
        <f t="shared" si="8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5160">
        <v>9</v>
      </c>
      <c r="C5160" t="s">
        <v>1535</v>
      </c>
    </row>
    <row r="5161" spans="1:3" x14ac:dyDescent="0.45">
      <c r="A5161" t="str">
        <f t="shared" si="80"/>
        <v>10LANGUAGE OF ORIGINAL DOCUMENT: English</v>
      </c>
      <c r="B5161">
        <v>10</v>
      </c>
      <c r="C5161" t="s">
        <v>10</v>
      </c>
    </row>
    <row r="5162" spans="1:3" x14ac:dyDescent="0.45">
      <c r="A5162" t="str">
        <f t="shared" si="80"/>
        <v>11DOCUMENT TYPE: Article</v>
      </c>
      <c r="B5162">
        <v>11</v>
      </c>
      <c r="C5162" t="s">
        <v>11</v>
      </c>
    </row>
    <row r="5163" spans="1:3" x14ac:dyDescent="0.45">
      <c r="A5163" t="str">
        <f t="shared" si="80"/>
        <v>12SOURCE: Scopus</v>
      </c>
      <c r="B5163">
        <v>12</v>
      </c>
      <c r="C5163" t="s">
        <v>12</v>
      </c>
    </row>
    <row r="5164" spans="1:3" x14ac:dyDescent="0.45">
      <c r="A5164" t="str">
        <f t="shared" si="80"/>
        <v>13</v>
      </c>
      <c r="B5164">
        <v>13</v>
      </c>
    </row>
    <row r="5165" spans="1:3" x14ac:dyDescent="0.45">
      <c r="A5165" t="str">
        <f t="shared" si="80"/>
        <v>1Chapleo C.</v>
      </c>
      <c r="B5165">
        <v>1</v>
      </c>
      <c r="C5165" t="s">
        <v>3814</v>
      </c>
    </row>
    <row r="5166" spans="1:3" x14ac:dyDescent="0.45">
      <c r="A5166" t="str">
        <f t="shared" si="80"/>
        <v>2AUTHOR FULL NAMES: Chapleo, Chris (36744662800)</v>
      </c>
      <c r="B5166">
        <v>2</v>
      </c>
      <c r="C5166" t="s">
        <v>3815</v>
      </c>
    </row>
    <row r="5167" spans="1:3" x14ac:dyDescent="0.45">
      <c r="A5167" t="str">
        <f t="shared" si="80"/>
        <v>336744662800</v>
      </c>
      <c r="B5167">
        <v>3</v>
      </c>
      <c r="C5167">
        <v>36744662800</v>
      </c>
    </row>
    <row r="5168" spans="1:3" x14ac:dyDescent="0.45">
      <c r="A5168" t="str">
        <f t="shared" si="80"/>
        <v>4Exploring the secret of successful university brands</v>
      </c>
      <c r="B5168">
        <v>4</v>
      </c>
      <c r="C5168" t="s">
        <v>3816</v>
      </c>
    </row>
    <row r="5169" spans="1:3" x14ac:dyDescent="0.45">
      <c r="A5169" t="str">
        <f t="shared" si="80"/>
        <v>5(2017) Advertising and Branding: Concepts, Methodologies, Tools, and Applications, pp. 288 - 303, Cited 1 times.</v>
      </c>
      <c r="B5169">
        <v>5</v>
      </c>
      <c r="C5169" t="s">
        <v>3817</v>
      </c>
    </row>
    <row r="5170" spans="1:3" x14ac:dyDescent="0.45">
      <c r="A5170" t="str">
        <f t="shared" si="80"/>
        <v>6DOI: 10.4018/978-1-5225-1793-1.ch014</v>
      </c>
      <c r="B5170">
        <v>6</v>
      </c>
      <c r="C5170" t="s">
        <v>3818</v>
      </c>
    </row>
    <row r="5171" spans="1:3" x14ac:dyDescent="0.45">
      <c r="A5171" t="str">
        <f t="shared" si="80"/>
        <v>7https://www.scopus.com/inward/record.uri?eid=2-s2.0-85018590321&amp;doi=10.4018%2f978-1-5225-1793-1.ch014&amp;partnerID=40&amp;md5=a092bab6e9d5cd2876168481e2cf8fd9</v>
      </c>
      <c r="B5171">
        <v>7</v>
      </c>
      <c r="C5171" t="s">
        <v>3819</v>
      </c>
    </row>
    <row r="5172" spans="1:3" x14ac:dyDescent="0.45">
      <c r="A5172" t="str">
        <f t="shared" si="80"/>
        <v>8</v>
      </c>
      <c r="B5172">
        <v>8</v>
      </c>
    </row>
    <row r="5173" spans="1:3" x14ac:dyDescent="0.45">
      <c r="A5173" t="str">
        <f t="shared" si="80"/>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B5173">
        <v>9</v>
      </c>
      <c r="C5173" t="s">
        <v>3820</v>
      </c>
    </row>
    <row r="5174" spans="1:3" x14ac:dyDescent="0.45">
      <c r="A5174" t="str">
        <f t="shared" si="80"/>
        <v>10LANGUAGE OF ORIGINAL DOCUMENT: English</v>
      </c>
      <c r="B5174">
        <v>10</v>
      </c>
      <c r="C5174" t="s">
        <v>10</v>
      </c>
    </row>
    <row r="5175" spans="1:3" x14ac:dyDescent="0.45">
      <c r="A5175" t="str">
        <f t="shared" si="80"/>
        <v>11DOCUMENT TYPE: Book chapter</v>
      </c>
      <c r="B5175">
        <v>11</v>
      </c>
      <c r="C5175" t="s">
        <v>128</v>
      </c>
    </row>
    <row r="5176" spans="1:3" x14ac:dyDescent="0.45">
      <c r="A5176" t="str">
        <f t="shared" si="80"/>
        <v>12SOURCE: Scopus</v>
      </c>
      <c r="B5176">
        <v>12</v>
      </c>
      <c r="C5176" t="s">
        <v>12</v>
      </c>
    </row>
    <row r="5177" spans="1:3" x14ac:dyDescent="0.45">
      <c r="A5177" t="str">
        <f t="shared" si="80"/>
        <v>13</v>
      </c>
      <c r="B5177">
        <v>13</v>
      </c>
    </row>
    <row r="5178" spans="1:3" x14ac:dyDescent="0.45">
      <c r="A5178" t="str">
        <f t="shared" si="80"/>
        <v>1Gill E., Clark L., Logan A.</v>
      </c>
      <c r="B5178">
        <v>1</v>
      </c>
      <c r="C5178" t="s">
        <v>3821</v>
      </c>
    </row>
    <row r="5179" spans="1:3" x14ac:dyDescent="0.45">
      <c r="A5179" t="str">
        <f t="shared" si="80"/>
        <v>2AUTHOR FULL NAMES: Gill, Emmitt (57409492000); Clark, Langston (55613671700); Logan, Alvin (57532013200)</v>
      </c>
      <c r="B5179">
        <v>2</v>
      </c>
      <c r="C5179" t="s">
        <v>3822</v>
      </c>
    </row>
    <row r="5180" spans="1:3" x14ac:dyDescent="0.45">
      <c r="A5180" t="str">
        <f t="shared" si="80"/>
        <v>357409492000; 55613671700; 57532013200</v>
      </c>
      <c r="B5180">
        <v>3</v>
      </c>
      <c r="C5180" t="s">
        <v>3823</v>
      </c>
    </row>
    <row r="5181" spans="1:3" x14ac:dyDescent="0.45">
      <c r="A5181" t="str">
        <f t="shared" si="80"/>
        <v>4Freedom for First Downs: Interest Convergence and The Missouri Black Student Boycott</v>
      </c>
      <c r="B5181">
        <v>4</v>
      </c>
      <c r="C5181" t="s">
        <v>3824</v>
      </c>
    </row>
    <row r="5182" spans="1:3" x14ac:dyDescent="0.45">
      <c r="A5182" t="str">
        <f t="shared" si="80"/>
        <v>5(2020) Journal of Negro Education, 89 (3), pp. 342 - 359, Cited 2 times.</v>
      </c>
      <c r="B5182">
        <v>5</v>
      </c>
      <c r="C5182" t="s">
        <v>3825</v>
      </c>
    </row>
    <row r="5183" spans="1:3" x14ac:dyDescent="0.45">
      <c r="A5183" t="str">
        <f t="shared" si="80"/>
        <v>6</v>
      </c>
      <c r="B5183">
        <v>6</v>
      </c>
    </row>
    <row r="5184" spans="1:3" x14ac:dyDescent="0.45">
      <c r="A5184" t="str">
        <f t="shared" si="80"/>
        <v>7https://www.scopus.com/inward/record.uri?eid=2-s2.0-85137407451&amp;partnerID=40&amp;md5=3cb261fd89b22cc17dc0a80290073440</v>
      </c>
      <c r="B5184">
        <v>7</v>
      </c>
      <c r="C5184" t="s">
        <v>3826</v>
      </c>
    </row>
    <row r="5185" spans="1:3" x14ac:dyDescent="0.45">
      <c r="A5185" t="str">
        <f t="shared" si="80"/>
        <v>8</v>
      </c>
      <c r="B5185">
        <v>8</v>
      </c>
    </row>
    <row r="5186" spans="1:3" x14ac:dyDescent="0.45">
      <c r="A5186" t="str">
        <f t="shared" si="80"/>
        <v>9ABSTRACT: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B5186">
        <v>9</v>
      </c>
      <c r="C5186" t="s">
        <v>3827</v>
      </c>
    </row>
    <row r="5187" spans="1:3" x14ac:dyDescent="0.45">
      <c r="A5187" t="str">
        <f t="shared" si="80"/>
        <v>10LANGUAGE OF ORIGINAL DOCUMENT: English</v>
      </c>
      <c r="B5187">
        <v>10</v>
      </c>
      <c r="C5187" t="s">
        <v>10</v>
      </c>
    </row>
    <row r="5188" spans="1:3" x14ac:dyDescent="0.45">
      <c r="A5188" t="str">
        <f t="shared" si="80"/>
        <v>11DOCUMENT TYPE: Article</v>
      </c>
      <c r="B5188">
        <v>11</v>
      </c>
      <c r="C5188" t="s">
        <v>11</v>
      </c>
    </row>
    <row r="5189" spans="1:3" x14ac:dyDescent="0.45">
      <c r="A5189" t="str">
        <f t="shared" ref="A5189:A5252" si="81">B5189&amp;C5189</f>
        <v>12SOURCE: Scopus</v>
      </c>
      <c r="B5189">
        <v>12</v>
      </c>
      <c r="C5189" t="s">
        <v>12</v>
      </c>
    </row>
    <row r="5190" spans="1:3" x14ac:dyDescent="0.45">
      <c r="A5190" t="str">
        <f t="shared" si="81"/>
        <v>13</v>
      </c>
      <c r="B5190">
        <v>13</v>
      </c>
    </row>
    <row r="5191" spans="1:3" x14ac:dyDescent="0.45">
      <c r="A5191" t="str">
        <f t="shared" si="81"/>
        <v>1Cronin G.M., Barnett J.L., Edge M.K., Hemsworth P.H.</v>
      </c>
      <c r="B5191">
        <v>1</v>
      </c>
      <c r="C5191" t="s">
        <v>3174</v>
      </c>
    </row>
    <row r="5192" spans="1:3" x14ac:dyDescent="0.45">
      <c r="A5192" t="str">
        <f t="shared" si="81"/>
        <v>2AUTHOR FULL NAMES: Cronin, G.M. (7005643455); Barnett, J.L. (7201380373); Edge, M.K. (7006705876); Hemsworth, P.H. (7004360643)</v>
      </c>
      <c r="B5192">
        <v>2</v>
      </c>
      <c r="C5192" t="s">
        <v>3175</v>
      </c>
    </row>
    <row r="5193" spans="1:3" x14ac:dyDescent="0.45">
      <c r="A5193" t="str">
        <f t="shared" si="81"/>
        <v>37005643455; 7201380373; 7006705876; 7004360643</v>
      </c>
      <c r="B5193">
        <v>3</v>
      </c>
      <c r="C5193" t="s">
        <v>3176</v>
      </c>
    </row>
    <row r="5194" spans="1:3" x14ac:dyDescent="0.45">
      <c r="A5194" t="str">
        <f t="shared" si="81"/>
        <v>4Identifying animal welfare issues for sheep in Australia</v>
      </c>
      <c r="B5194">
        <v>4</v>
      </c>
      <c r="C5194" t="s">
        <v>3177</v>
      </c>
    </row>
    <row r="5195" spans="1:3" x14ac:dyDescent="0.45">
      <c r="A5195" t="str">
        <f t="shared" si="81"/>
        <v>5(2002) Wool Technology and Sheep Breeding, 50 (4), pp. 534 - 540, Cited 2 times.</v>
      </c>
      <c r="B5195">
        <v>5</v>
      </c>
      <c r="C5195" t="s">
        <v>3828</v>
      </c>
    </row>
    <row r="5196" spans="1:3" x14ac:dyDescent="0.45">
      <c r="A5196" t="str">
        <f t="shared" si="81"/>
        <v>6</v>
      </c>
      <c r="B5196">
        <v>6</v>
      </c>
    </row>
    <row r="5197" spans="1:3" x14ac:dyDescent="0.45">
      <c r="A5197" t="str">
        <f t="shared" si="81"/>
        <v>7https://www.scopus.com/inward/record.uri?eid=2-s2.0-0036937575&amp;partnerID=40&amp;md5=80afa9ba3fb1469aa34d25e3629a9548</v>
      </c>
      <c r="B5197">
        <v>7</v>
      </c>
      <c r="C5197" t="s">
        <v>3829</v>
      </c>
    </row>
    <row r="5198" spans="1:3" x14ac:dyDescent="0.45">
      <c r="A5198" t="str">
        <f t="shared" si="81"/>
        <v>8</v>
      </c>
      <c r="B5198">
        <v>8</v>
      </c>
    </row>
    <row r="5199" spans="1:3" x14ac:dyDescent="0.45">
      <c r="A5199" t="str">
        <f t="shared" si="81"/>
        <v>9ABSTRACT: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B5199">
        <v>9</v>
      </c>
      <c r="C5199" t="s">
        <v>3830</v>
      </c>
    </row>
    <row r="5200" spans="1:3" x14ac:dyDescent="0.45">
      <c r="A5200" t="str">
        <f t="shared" si="81"/>
        <v>10LANGUAGE OF ORIGINAL DOCUMENT: English</v>
      </c>
      <c r="B5200">
        <v>10</v>
      </c>
      <c r="C5200" t="s">
        <v>10</v>
      </c>
    </row>
    <row r="5201" spans="1:3" x14ac:dyDescent="0.45">
      <c r="A5201" t="str">
        <f t="shared" si="81"/>
        <v>11DOCUMENT TYPE: Article</v>
      </c>
      <c r="B5201">
        <v>11</v>
      </c>
      <c r="C5201" t="s">
        <v>11</v>
      </c>
    </row>
    <row r="5202" spans="1:3" x14ac:dyDescent="0.45">
      <c r="A5202" t="str">
        <f t="shared" si="81"/>
        <v>12SOURCE: Scopus</v>
      </c>
      <c r="B5202">
        <v>12</v>
      </c>
      <c r="C5202" t="s">
        <v>12</v>
      </c>
    </row>
    <row r="5203" spans="1:3" x14ac:dyDescent="0.45">
      <c r="A5203" t="str">
        <f t="shared" si="81"/>
        <v>13</v>
      </c>
      <c r="B5203">
        <v>13</v>
      </c>
    </row>
    <row r="5204" spans="1:3" x14ac:dyDescent="0.45">
      <c r="A5204" t="str">
        <f t="shared" si="81"/>
        <v>1Graham M.A., Angolo T.T.N., Combrinck C.</v>
      </c>
      <c r="B5204">
        <v>1</v>
      </c>
      <c r="C5204" t="s">
        <v>1536</v>
      </c>
    </row>
    <row r="5205" spans="1:3" x14ac:dyDescent="0.45">
      <c r="A5205" t="str">
        <f t="shared" si="81"/>
        <v>2AUTHOR FULL NAMES: Graham, Marien Alet (25927074700); Angolo, Toini Tuyeimo Ndapewoshali (58643578800); Combrinck, Celeste (57195238321)</v>
      </c>
      <c r="B5205">
        <v>2</v>
      </c>
      <c r="C5205" t="s">
        <v>1537</v>
      </c>
    </row>
    <row r="5206" spans="1:3" x14ac:dyDescent="0.45">
      <c r="A5206" t="str">
        <f t="shared" si="81"/>
        <v>325927074700; 58643578800; 57195238321</v>
      </c>
      <c r="B5206">
        <v>3</v>
      </c>
      <c r="C5206" t="s">
        <v>1538</v>
      </c>
    </row>
    <row r="5207" spans="1:3" x14ac:dyDescent="0.45">
      <c r="A5207" t="str">
        <f t="shared" si="81"/>
        <v>4Internal quality assurance systems in Namibian higher education: Stakeholder perceptions and guidelines for enhancing the system</v>
      </c>
      <c r="B5207">
        <v>4</v>
      </c>
      <c r="C5207" t="s">
        <v>1539</v>
      </c>
    </row>
    <row r="5208" spans="1:3" x14ac:dyDescent="0.45">
      <c r="A5208" t="str">
        <f t="shared" si="81"/>
        <v>5(2023) International Conference on Higher Education Advances, pp. 507 - 515, Cited 0 times.</v>
      </c>
      <c r="B5208">
        <v>5</v>
      </c>
      <c r="C5208" t="s">
        <v>1540</v>
      </c>
    </row>
    <row r="5209" spans="1:3" x14ac:dyDescent="0.45">
      <c r="A5209" t="str">
        <f t="shared" si="81"/>
        <v>6DOI: 10.4995/HEAd23.2023.16114</v>
      </c>
      <c r="B5209">
        <v>6</v>
      </c>
      <c r="C5209" t="s">
        <v>1541</v>
      </c>
    </row>
    <row r="5210" spans="1:3" x14ac:dyDescent="0.45">
      <c r="A5210" t="str">
        <f t="shared" si="81"/>
        <v>7https://www.scopus.com/inward/record.uri?eid=2-s2.0-85173951683&amp;doi=10.4995%2fHEAd23.2023.16114&amp;partnerID=40&amp;md5=32e0e7e3195fd26db8f2780c07c1ecb2</v>
      </c>
      <c r="B5210">
        <v>7</v>
      </c>
      <c r="C5210" t="s">
        <v>1542</v>
      </c>
    </row>
    <row r="5211" spans="1:3" x14ac:dyDescent="0.45">
      <c r="A5211" t="str">
        <f t="shared" si="81"/>
        <v>8</v>
      </c>
      <c r="B5211">
        <v>8</v>
      </c>
    </row>
    <row r="5212" spans="1:3" x14ac:dyDescent="0.45">
      <c r="A5212" t="str">
        <f t="shared" si="81"/>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5212">
        <v>9</v>
      </c>
      <c r="C5212" t="s">
        <v>1543</v>
      </c>
    </row>
    <row r="5213" spans="1:3" x14ac:dyDescent="0.45">
      <c r="A5213" t="str">
        <f t="shared" si="81"/>
        <v>10LANGUAGE OF ORIGINAL DOCUMENT: English</v>
      </c>
      <c r="B5213">
        <v>10</v>
      </c>
      <c r="C5213" t="s">
        <v>10</v>
      </c>
    </row>
    <row r="5214" spans="1:3" x14ac:dyDescent="0.45">
      <c r="A5214" t="str">
        <f t="shared" si="81"/>
        <v>11DOCUMENT TYPE: Conference paper</v>
      </c>
      <c r="B5214">
        <v>11</v>
      </c>
      <c r="C5214" t="s">
        <v>207</v>
      </c>
    </row>
    <row r="5215" spans="1:3" x14ac:dyDescent="0.45">
      <c r="A5215" t="str">
        <f t="shared" si="81"/>
        <v>12SOURCE: Scopus</v>
      </c>
      <c r="B5215">
        <v>12</v>
      </c>
      <c r="C5215" t="s">
        <v>12</v>
      </c>
    </row>
    <row r="5216" spans="1:3" x14ac:dyDescent="0.45">
      <c r="A5216" t="str">
        <f t="shared" si="81"/>
        <v>13</v>
      </c>
      <c r="B5216">
        <v>13</v>
      </c>
    </row>
    <row r="5217" spans="1:3" x14ac:dyDescent="0.45">
      <c r="A5217" t="str">
        <f t="shared" si="81"/>
        <v>1Goeddeke A., Taschner A.</v>
      </c>
      <c r="B5217">
        <v>1</v>
      </c>
      <c r="C5217" t="s">
        <v>3831</v>
      </c>
    </row>
    <row r="5218" spans="1:3" x14ac:dyDescent="0.45">
      <c r="A5218" t="str">
        <f t="shared" si="81"/>
        <v>2AUTHOR FULL NAMES: Goeddeke, Anna (57189068180); Taschner, Andreas (57191348404)</v>
      </c>
      <c r="B5218">
        <v>2</v>
      </c>
      <c r="C5218" t="s">
        <v>3832</v>
      </c>
    </row>
    <row r="5219" spans="1:3" x14ac:dyDescent="0.45">
      <c r="A5219" t="str">
        <f t="shared" si="81"/>
        <v>357189068180; 57191348404</v>
      </c>
      <c r="B5219">
        <v>3</v>
      </c>
      <c r="C5219" t="s">
        <v>3833</v>
      </c>
    </row>
    <row r="5220" spans="1:3" x14ac:dyDescent="0.45">
      <c r="A5220" t="str">
        <f t="shared" si="81"/>
        <v>4Are students barking up the wrong tree? A causal model of factors driving effective student–faculty interactions</v>
      </c>
      <c r="B5220">
        <v>4</v>
      </c>
      <c r="C5220" t="s">
        <v>3834</v>
      </c>
    </row>
    <row r="5221" spans="1:3" x14ac:dyDescent="0.45">
      <c r="A5221" t="str">
        <f t="shared" si="81"/>
        <v>5(2023) Assessment and Evaluation in Higher Education, 48 (4), pp. 566 - 580, Cited 0 times.</v>
      </c>
      <c r="B5221">
        <v>5</v>
      </c>
      <c r="C5221" t="s">
        <v>3835</v>
      </c>
    </row>
    <row r="5222" spans="1:3" x14ac:dyDescent="0.45">
      <c r="A5222" t="str">
        <f t="shared" si="81"/>
        <v>6DOI: 10.1080/02602938.2022.2097198</v>
      </c>
      <c r="B5222">
        <v>6</v>
      </c>
      <c r="C5222" t="s">
        <v>3836</v>
      </c>
    </row>
    <row r="5223" spans="1:3" x14ac:dyDescent="0.45">
      <c r="A5223" t="str">
        <f t="shared" si="81"/>
        <v>7https://www.scopus.com/inward/record.uri?eid=2-s2.0-85133663007&amp;doi=10.1080%2f02602938.2022.2097198&amp;partnerID=40&amp;md5=1ecd6c2ccb348c090a3fdd586fa45194</v>
      </c>
      <c r="B5223">
        <v>7</v>
      </c>
      <c r="C5223" t="s">
        <v>3837</v>
      </c>
    </row>
    <row r="5224" spans="1:3" x14ac:dyDescent="0.45">
      <c r="A5224" t="str">
        <f t="shared" si="81"/>
        <v>8</v>
      </c>
      <c r="B5224">
        <v>8</v>
      </c>
    </row>
    <row r="5225" spans="1:3" x14ac:dyDescent="0.45">
      <c r="A5225" t="str">
        <f t="shared" si="81"/>
        <v>9ABSTRACT: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B5225">
        <v>9</v>
      </c>
      <c r="C5225" t="s">
        <v>3838</v>
      </c>
    </row>
    <row r="5226" spans="1:3" x14ac:dyDescent="0.45">
      <c r="A5226" t="str">
        <f t="shared" si="81"/>
        <v>10LANGUAGE OF ORIGINAL DOCUMENT: English</v>
      </c>
      <c r="B5226">
        <v>10</v>
      </c>
      <c r="C5226" t="s">
        <v>10</v>
      </c>
    </row>
    <row r="5227" spans="1:3" x14ac:dyDescent="0.45">
      <c r="A5227" t="str">
        <f t="shared" si="81"/>
        <v>11DOCUMENT TYPE: Article</v>
      </c>
      <c r="B5227">
        <v>11</v>
      </c>
      <c r="C5227" t="s">
        <v>11</v>
      </c>
    </row>
    <row r="5228" spans="1:3" x14ac:dyDescent="0.45">
      <c r="A5228" t="str">
        <f t="shared" si="81"/>
        <v>12SOURCE: Scopus</v>
      </c>
      <c r="B5228">
        <v>12</v>
      </c>
      <c r="C5228" t="s">
        <v>12</v>
      </c>
    </row>
    <row r="5229" spans="1:3" x14ac:dyDescent="0.45">
      <c r="A5229" t="str">
        <f t="shared" si="81"/>
        <v>13</v>
      </c>
      <c r="B5229">
        <v>13</v>
      </c>
    </row>
    <row r="5230" spans="1:3" x14ac:dyDescent="0.45">
      <c r="A5230" t="str">
        <f t="shared" si="81"/>
        <v>1Davis T.J., Barnes Y.</v>
      </c>
      <c r="B5230">
        <v>1</v>
      </c>
      <c r="C5230" t="s">
        <v>1552</v>
      </c>
    </row>
    <row r="5231" spans="1:3" x14ac:dyDescent="0.45">
      <c r="A5231" t="str">
        <f t="shared" si="81"/>
        <v>2AUTHOR FULL NAMES: Davis, Tiffany J. (57198780340); Barnes, Yolanda (57219869941)</v>
      </c>
      <c r="B5231">
        <v>2</v>
      </c>
      <c r="C5231" t="s">
        <v>1553</v>
      </c>
    </row>
    <row r="5232" spans="1:3" x14ac:dyDescent="0.45">
      <c r="A5232" t="str">
        <f t="shared" si="81"/>
        <v>357198780340; 57219869941</v>
      </c>
      <c r="B5232">
        <v>3</v>
      </c>
      <c r="C5232" t="s">
        <v>1554</v>
      </c>
    </row>
    <row r="5233" spans="1:3" x14ac:dyDescent="0.45">
      <c r="A5233" t="str">
        <f t="shared" si="81"/>
        <v>4WHO HAS A STAKE IN TODAY’S COLLEGE STUDENTS?</v>
      </c>
      <c r="B5233">
        <v>4</v>
      </c>
      <c r="C5233" t="s">
        <v>1555</v>
      </c>
    </row>
    <row r="5234" spans="1:3" x14ac:dyDescent="0.45">
      <c r="A5234" t="str">
        <f t="shared" si="81"/>
        <v>5(2022) Multiple Perspectives on College Students: Needs, Challenges, and Opportunities, pp. 46 - 59, Cited 0 times.</v>
      </c>
      <c r="B5234">
        <v>5</v>
      </c>
      <c r="C5234" t="s">
        <v>1556</v>
      </c>
    </row>
    <row r="5235" spans="1:3" x14ac:dyDescent="0.45">
      <c r="A5235" t="str">
        <f t="shared" si="81"/>
        <v>6DOI: 10.4324/9780429319471-4</v>
      </c>
      <c r="B5235">
        <v>6</v>
      </c>
      <c r="C5235" t="s">
        <v>1557</v>
      </c>
    </row>
    <row r="5236" spans="1:3" x14ac:dyDescent="0.45">
      <c r="A5236" t="str">
        <f t="shared" si="81"/>
        <v>7https://www.scopus.com/inward/record.uri?eid=2-s2.0-85142828565&amp;doi=10.4324%2f9780429319471-4&amp;partnerID=40&amp;md5=e5fa296a5f146d9b297bfecfab7c9994</v>
      </c>
      <c r="B5236">
        <v>7</v>
      </c>
      <c r="C5236" t="s">
        <v>1558</v>
      </c>
    </row>
    <row r="5237" spans="1:3" x14ac:dyDescent="0.45">
      <c r="A5237" t="str">
        <f t="shared" si="81"/>
        <v>8</v>
      </c>
      <c r="B5237">
        <v>8</v>
      </c>
    </row>
    <row r="5238" spans="1:3" x14ac:dyDescent="0.45">
      <c r="A5238" t="str">
        <f t="shared" si="8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5238">
        <v>9</v>
      </c>
      <c r="C5238" t="s">
        <v>1559</v>
      </c>
    </row>
    <row r="5239" spans="1:3" x14ac:dyDescent="0.45">
      <c r="A5239" t="str">
        <f t="shared" si="81"/>
        <v>10LANGUAGE OF ORIGINAL DOCUMENT: English</v>
      </c>
      <c r="B5239">
        <v>10</v>
      </c>
      <c r="C5239" t="s">
        <v>10</v>
      </c>
    </row>
    <row r="5240" spans="1:3" x14ac:dyDescent="0.45">
      <c r="A5240" t="str">
        <f t="shared" si="81"/>
        <v>11DOCUMENT TYPE: Book chapter</v>
      </c>
      <c r="B5240">
        <v>11</v>
      </c>
      <c r="C5240" t="s">
        <v>128</v>
      </c>
    </row>
    <row r="5241" spans="1:3" x14ac:dyDescent="0.45">
      <c r="A5241" t="str">
        <f t="shared" si="81"/>
        <v>12SOURCE: Scopus</v>
      </c>
      <c r="B5241">
        <v>12</v>
      </c>
      <c r="C5241" t="s">
        <v>12</v>
      </c>
    </row>
    <row r="5242" spans="1:3" x14ac:dyDescent="0.45">
      <c r="A5242" t="str">
        <f t="shared" si="81"/>
        <v>13</v>
      </c>
      <c r="B5242">
        <v>13</v>
      </c>
    </row>
    <row r="5243" spans="1:3" x14ac:dyDescent="0.45">
      <c r="A5243" t="str">
        <f t="shared" si="81"/>
        <v>1Thireos E., Markaki A., Symvoulakis E.K., Lionis C.</v>
      </c>
      <c r="B5243">
        <v>1</v>
      </c>
      <c r="C5243" t="s">
        <v>3839</v>
      </c>
    </row>
    <row r="5244" spans="1:3" x14ac:dyDescent="0.45">
      <c r="A5244" t="str">
        <f t="shared" si="81"/>
        <v>2AUTHOR FULL NAMES: Thireos, Eleftherios (6508212723); Markaki, Adelais (55915160600); Symvoulakis, Emmanouil K. (12784870500); Lionis, Christos (7005768464)</v>
      </c>
      <c r="B5244">
        <v>2</v>
      </c>
      <c r="C5244" t="s">
        <v>3840</v>
      </c>
    </row>
    <row r="5245" spans="1:3" x14ac:dyDescent="0.45">
      <c r="A5245" t="str">
        <f t="shared" si="81"/>
        <v>36508212723; 55915160600; 12784870500; 7005768464</v>
      </c>
      <c r="B5245">
        <v>3</v>
      </c>
      <c r="C5245" t="s">
        <v>3841</v>
      </c>
    </row>
    <row r="5246" spans="1:3" x14ac:dyDescent="0.45">
      <c r="A5246" t="str">
        <f t="shared" si="81"/>
        <v>4University Student Health Services, Local Experience, and Emerging Needs Bridging the Past With the Future</v>
      </c>
      <c r="B5246">
        <v>4</v>
      </c>
      <c r="C5246" t="s">
        <v>3842</v>
      </c>
    </row>
    <row r="5247" spans="1:3" x14ac:dyDescent="0.45">
      <c r="A5247" t="str">
        <f t="shared" si="81"/>
        <v>5(2023) Journal of Psychosocial Nursing and Mental Health Services, 61 (3), pp. 27 - 31, Cited 0 times.</v>
      </c>
      <c r="B5247">
        <v>5</v>
      </c>
      <c r="C5247" t="s">
        <v>3843</v>
      </c>
    </row>
    <row r="5248" spans="1:3" x14ac:dyDescent="0.45">
      <c r="A5248" t="str">
        <f t="shared" si="81"/>
        <v>6DOI: 10.3928/02793695-20220809-01</v>
      </c>
      <c r="B5248">
        <v>6</v>
      </c>
      <c r="C5248" t="s">
        <v>3844</v>
      </c>
    </row>
    <row r="5249" spans="1:3" x14ac:dyDescent="0.45">
      <c r="A5249" t="str">
        <f t="shared" si="81"/>
        <v>7https://www.scopus.com/inward/record.uri?eid=2-s2.0-85150000954&amp;doi=10.3928%2f02793695-20220809-01&amp;partnerID=40&amp;md5=8930394b502ca47257506e8c08ff3406</v>
      </c>
      <c r="B5249">
        <v>7</v>
      </c>
      <c r="C5249" t="s">
        <v>3845</v>
      </c>
    </row>
    <row r="5250" spans="1:3" x14ac:dyDescent="0.45">
      <c r="A5250" t="str">
        <f t="shared" si="81"/>
        <v>8</v>
      </c>
      <c r="B5250">
        <v>8</v>
      </c>
    </row>
    <row r="5251" spans="1:3" x14ac:dyDescent="0.45">
      <c r="A5251" t="str">
        <f t="shared" si="81"/>
        <v>9ABSTRACT: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v>
      </c>
      <c r="B5251">
        <v>9</v>
      </c>
      <c r="C5251" t="s">
        <v>3846</v>
      </c>
    </row>
    <row r="5252" spans="1:3" x14ac:dyDescent="0.45">
      <c r="A5252" t="str">
        <f t="shared" si="81"/>
        <v>10LANGUAGE OF ORIGINAL DOCUMENT: English</v>
      </c>
      <c r="B5252">
        <v>10</v>
      </c>
      <c r="C5252" t="s">
        <v>10</v>
      </c>
    </row>
    <row r="5253" spans="1:3" x14ac:dyDescent="0.45">
      <c r="A5253" t="str">
        <f t="shared" ref="A5253:A5316" si="82">B5253&amp;C5253</f>
        <v>11DOCUMENT TYPE: Article</v>
      </c>
      <c r="B5253">
        <v>11</v>
      </c>
      <c r="C5253" t="s">
        <v>11</v>
      </c>
    </row>
    <row r="5254" spans="1:3" x14ac:dyDescent="0.45">
      <c r="A5254" t="str">
        <f t="shared" si="82"/>
        <v>12SOURCE: Scopus</v>
      </c>
      <c r="B5254">
        <v>12</v>
      </c>
      <c r="C5254" t="s">
        <v>12</v>
      </c>
    </row>
    <row r="5255" spans="1:3" x14ac:dyDescent="0.45">
      <c r="A5255" t="str">
        <f t="shared" si="82"/>
        <v>13</v>
      </c>
      <c r="B5255">
        <v>13</v>
      </c>
    </row>
    <row r="5256" spans="1:3" x14ac:dyDescent="0.45">
      <c r="A5256" t="str">
        <f t="shared" si="82"/>
        <v>1Nel L., de Beer A., Naudé L.</v>
      </c>
      <c r="B5256">
        <v>1</v>
      </c>
      <c r="C5256" t="s">
        <v>3847</v>
      </c>
    </row>
    <row r="5257" spans="1:3" x14ac:dyDescent="0.45">
      <c r="A5257" t="str">
        <f t="shared" si="82"/>
        <v>2AUTHOR FULL NAMES: Nel, Lindi (56421855700); de Beer, Annemarike (57191893481); Naudé, Luzelle (54420791000)</v>
      </c>
      <c r="B5257">
        <v>2</v>
      </c>
      <c r="C5257" t="s">
        <v>3848</v>
      </c>
    </row>
    <row r="5258" spans="1:3" x14ac:dyDescent="0.45">
      <c r="A5258" t="str">
        <f t="shared" si="82"/>
        <v>356421855700; 57191893481; 54420791000</v>
      </c>
      <c r="B5258">
        <v>3</v>
      </c>
      <c r="C5258" t="s">
        <v>3849</v>
      </c>
    </row>
    <row r="5259" spans="1:3" x14ac:dyDescent="0.45">
      <c r="A5259" t="str">
        <f t="shared" si="82"/>
        <v>4Challenges as Motivation for Growth in First-Year Students Living with Disability</v>
      </c>
      <c r="B5259">
        <v>4</v>
      </c>
      <c r="C5259" t="s">
        <v>3850</v>
      </c>
    </row>
    <row r="5260" spans="1:3" x14ac:dyDescent="0.45">
      <c r="A5260" t="str">
        <f t="shared" si="82"/>
        <v>5(2023) International Journal of Disability, Development and Education, 70 (7), pp. 1438 - 1457, Cited 0 times.</v>
      </c>
      <c r="B5260">
        <v>5</v>
      </c>
      <c r="C5260" t="s">
        <v>3851</v>
      </c>
    </row>
    <row r="5261" spans="1:3" x14ac:dyDescent="0.45">
      <c r="A5261" t="str">
        <f t="shared" si="82"/>
        <v>6DOI: 10.1080/1034912X.2022.2060945</v>
      </c>
      <c r="B5261">
        <v>6</v>
      </c>
      <c r="C5261" t="s">
        <v>3852</v>
      </c>
    </row>
    <row r="5262" spans="1:3" x14ac:dyDescent="0.45">
      <c r="A5262" t="str">
        <f t="shared" si="82"/>
        <v>7https://www.scopus.com/inward/record.uri?eid=2-s2.0-85129124877&amp;doi=10.1080%2f1034912X.2022.2060945&amp;partnerID=40&amp;md5=d45084ce6992f79303c6349175545f28</v>
      </c>
      <c r="B5262">
        <v>7</v>
      </c>
      <c r="C5262" t="s">
        <v>3853</v>
      </c>
    </row>
    <row r="5263" spans="1:3" x14ac:dyDescent="0.45">
      <c r="A5263" t="str">
        <f t="shared" si="82"/>
        <v>8</v>
      </c>
      <c r="B5263">
        <v>8</v>
      </c>
    </row>
    <row r="5264" spans="1:3" x14ac:dyDescent="0.45">
      <c r="A5264" t="str">
        <f t="shared" si="82"/>
        <v>9ABSTRACT: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B5264">
        <v>9</v>
      </c>
      <c r="C5264" t="s">
        <v>3854</v>
      </c>
    </row>
    <row r="5265" spans="1:3" x14ac:dyDescent="0.45">
      <c r="A5265" t="str">
        <f t="shared" si="82"/>
        <v>10LANGUAGE OF ORIGINAL DOCUMENT: English</v>
      </c>
      <c r="B5265">
        <v>10</v>
      </c>
      <c r="C5265" t="s">
        <v>10</v>
      </c>
    </row>
    <row r="5266" spans="1:3" x14ac:dyDescent="0.45">
      <c r="A5266" t="str">
        <f t="shared" si="82"/>
        <v>11DOCUMENT TYPE: Article</v>
      </c>
      <c r="B5266">
        <v>11</v>
      </c>
      <c r="C5266" t="s">
        <v>11</v>
      </c>
    </row>
    <row r="5267" spans="1:3" x14ac:dyDescent="0.45">
      <c r="A5267" t="str">
        <f t="shared" si="82"/>
        <v>12SOURCE: Scopus</v>
      </c>
      <c r="B5267">
        <v>12</v>
      </c>
      <c r="C5267" t="s">
        <v>12</v>
      </c>
    </row>
    <row r="5268" spans="1:3" x14ac:dyDescent="0.45">
      <c r="A5268" t="str">
        <f t="shared" si="82"/>
        <v>13</v>
      </c>
      <c r="B5268">
        <v>13</v>
      </c>
    </row>
    <row r="5269" spans="1:3" x14ac:dyDescent="0.45">
      <c r="A5269" t="str">
        <f t="shared" si="82"/>
        <v>1Wang X., Rayana S., Bogle S., Aggarwal P., Wan Y.</v>
      </c>
      <c r="B5269">
        <v>1</v>
      </c>
      <c r="C5269" t="s">
        <v>1568</v>
      </c>
    </row>
    <row r="5270" spans="1:3" x14ac:dyDescent="0.45">
      <c r="A5270" t="str">
        <f t="shared" si="82"/>
        <v>2AUTHOR FULL NAMES: Wang, Xiwei (58615845200); Rayana, Shebuti (57053485200); Bogle, Sherrene (26326759800); Aggarwal, Palvi (57188836477); Wan, Yun (58616026600)</v>
      </c>
      <c r="B5270">
        <v>2</v>
      </c>
      <c r="C5270" t="s">
        <v>1569</v>
      </c>
    </row>
    <row r="5271" spans="1:3" x14ac:dyDescent="0.45">
      <c r="A5271" t="str">
        <f t="shared" si="82"/>
        <v>358615845200; 57053485200; 26326759800; 57188836477; 58616026600</v>
      </c>
      <c r="B5271">
        <v>3</v>
      </c>
      <c r="C5271" t="s">
        <v>1570</v>
      </c>
    </row>
    <row r="5272" spans="1:3" x14ac:dyDescent="0.45">
      <c r="A5272" t="str">
        <f t="shared" si="82"/>
        <v>4A Preliminary Factor Analysis on the Success of Computing Major Transfer Students</v>
      </c>
      <c r="B5272">
        <v>4</v>
      </c>
      <c r="C5272" t="s">
        <v>1571</v>
      </c>
    </row>
    <row r="5273" spans="1:3" x14ac:dyDescent="0.45">
      <c r="A5273" t="str">
        <f t="shared" si="82"/>
        <v>5(2023) ASEE Annual Conference and Exposition, Conference Proceedings, Cited 0 times.</v>
      </c>
      <c r="B5273">
        <v>5</v>
      </c>
      <c r="C5273" t="s">
        <v>1572</v>
      </c>
    </row>
    <row r="5274" spans="1:3" x14ac:dyDescent="0.45">
      <c r="A5274" t="str">
        <f t="shared" si="82"/>
        <v>6</v>
      </c>
      <c r="B5274">
        <v>6</v>
      </c>
    </row>
    <row r="5275" spans="1:3" x14ac:dyDescent="0.45">
      <c r="A5275" t="str">
        <f t="shared" si="82"/>
        <v>7https://www.scopus.com/inward/record.uri?eid=2-s2.0-85172112454&amp;partnerID=40&amp;md5=2bea76a2149288adf6874ff9dcd580c6</v>
      </c>
      <c r="B5275">
        <v>7</v>
      </c>
      <c r="C5275" t="s">
        <v>1573</v>
      </c>
    </row>
    <row r="5276" spans="1:3" x14ac:dyDescent="0.45">
      <c r="A5276" t="str">
        <f t="shared" si="82"/>
        <v>8</v>
      </c>
      <c r="B5276">
        <v>8</v>
      </c>
    </row>
    <row r="5277" spans="1:3" x14ac:dyDescent="0.45">
      <c r="A5277" t="str">
        <f t="shared" si="82"/>
        <v>9ABSTRACT: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B5277">
        <v>9</v>
      </c>
      <c r="C5277" t="s">
        <v>1574</v>
      </c>
    </row>
    <row r="5278" spans="1:3" x14ac:dyDescent="0.45">
      <c r="A5278" t="str">
        <f t="shared" si="82"/>
        <v>10LANGUAGE OF ORIGINAL DOCUMENT: English</v>
      </c>
      <c r="B5278">
        <v>10</v>
      </c>
      <c r="C5278" t="s">
        <v>10</v>
      </c>
    </row>
    <row r="5279" spans="1:3" x14ac:dyDescent="0.45">
      <c r="A5279" t="str">
        <f t="shared" si="82"/>
        <v>11DOCUMENT TYPE: Conference paper</v>
      </c>
      <c r="B5279">
        <v>11</v>
      </c>
      <c r="C5279" t="s">
        <v>207</v>
      </c>
    </row>
    <row r="5280" spans="1:3" x14ac:dyDescent="0.45">
      <c r="A5280" t="str">
        <f t="shared" si="82"/>
        <v>12SOURCE: Scopus</v>
      </c>
      <c r="B5280">
        <v>12</v>
      </c>
      <c r="C5280" t="s">
        <v>12</v>
      </c>
    </row>
    <row r="5281" spans="1:3" x14ac:dyDescent="0.45">
      <c r="A5281" t="str">
        <f t="shared" si="82"/>
        <v>13</v>
      </c>
      <c r="B5281">
        <v>13</v>
      </c>
    </row>
    <row r="5282" spans="1:3" x14ac:dyDescent="0.45">
      <c r="A5282" t="str">
        <f t="shared" si="82"/>
        <v>1Álvarez Valencia J.Á., Valencia A.</v>
      </c>
      <c r="B5282">
        <v>1</v>
      </c>
      <c r="C5282" t="s">
        <v>3855</v>
      </c>
    </row>
    <row r="5283" spans="1:3" x14ac:dyDescent="0.45">
      <c r="A5283" t="str">
        <f t="shared" si="82"/>
        <v>2AUTHOR FULL NAMES: Álvarez Valencia, José Aldemar (56123620400); Valencia, Andrés (58557303800)</v>
      </c>
      <c r="B5283">
        <v>2</v>
      </c>
      <c r="C5283" t="s">
        <v>3856</v>
      </c>
    </row>
    <row r="5284" spans="1:3" x14ac:dyDescent="0.45">
      <c r="A5284" t="str">
        <f t="shared" si="82"/>
        <v>356123620400; 58557303800</v>
      </c>
      <c r="B5284">
        <v>3</v>
      </c>
      <c r="C5284" t="s">
        <v>3857</v>
      </c>
    </row>
    <row r="5285" spans="1:3" x14ac:dyDescent="0.45">
      <c r="A5285" t="str">
        <f t="shared" si="82"/>
        <v>4Indigenous Students and University Stakeholders’ Challenges and Opportunities for Intercultural Decolonial Dialogue [Desafíos y oportunidades para el diálogo intercultural decolonial entre estudiantes indígenas y la comunidad universitaria]</v>
      </c>
      <c r="B5285">
        <v>4</v>
      </c>
      <c r="C5285" t="s">
        <v>3858</v>
      </c>
    </row>
    <row r="5286" spans="1:3" x14ac:dyDescent="0.45">
      <c r="A5286" t="str">
        <f t="shared" si="82"/>
        <v>5(2023) Profile: Issues in Teachers' Professional Development, 25 (2), pp. 219 - 237, Cited 0 times.</v>
      </c>
      <c r="B5286">
        <v>5</v>
      </c>
      <c r="C5286" t="s">
        <v>3859</v>
      </c>
    </row>
    <row r="5287" spans="1:3" x14ac:dyDescent="0.45">
      <c r="A5287" t="str">
        <f t="shared" si="82"/>
        <v>6DOI: 10.15446/profile.v25n2.102812</v>
      </c>
      <c r="B5287">
        <v>6</v>
      </c>
      <c r="C5287" t="s">
        <v>3860</v>
      </c>
    </row>
    <row r="5288" spans="1:3" x14ac:dyDescent="0.45">
      <c r="A5288" t="str">
        <f t="shared" si="82"/>
        <v>7https://www.scopus.com/inward/record.uri?eid=2-s2.0-85169327758&amp;doi=10.15446%2fprofile.v25n2.102812&amp;partnerID=40&amp;md5=63b70f529ec37f9ce3f059d9c8dd6a64</v>
      </c>
      <c r="B5288">
        <v>7</v>
      </c>
      <c r="C5288" t="s">
        <v>3861</v>
      </c>
    </row>
    <row r="5289" spans="1:3" x14ac:dyDescent="0.45">
      <c r="A5289" t="str">
        <f t="shared" si="82"/>
        <v>8</v>
      </c>
      <c r="B5289">
        <v>8</v>
      </c>
    </row>
    <row r="5290" spans="1:3" x14ac:dyDescent="0.45">
      <c r="A5290" t="str">
        <f t="shared" si="82"/>
        <v>9ABSTRACT: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B5290">
        <v>9</v>
      </c>
      <c r="C5290" t="s">
        <v>3862</v>
      </c>
    </row>
    <row r="5291" spans="1:3" x14ac:dyDescent="0.45">
      <c r="A5291" t="str">
        <f t="shared" si="82"/>
        <v>10LANGUAGE OF ORIGINAL DOCUMENT: English</v>
      </c>
      <c r="B5291">
        <v>10</v>
      </c>
      <c r="C5291" t="s">
        <v>10</v>
      </c>
    </row>
    <row r="5292" spans="1:3" x14ac:dyDescent="0.45">
      <c r="A5292" t="str">
        <f t="shared" si="82"/>
        <v>11DOCUMENT TYPE: Article</v>
      </c>
      <c r="B5292">
        <v>11</v>
      </c>
      <c r="C5292" t="s">
        <v>11</v>
      </c>
    </row>
    <row r="5293" spans="1:3" x14ac:dyDescent="0.45">
      <c r="A5293" t="str">
        <f t="shared" si="82"/>
        <v>12SOURCE: Scopus</v>
      </c>
      <c r="B5293">
        <v>12</v>
      </c>
      <c r="C5293" t="s">
        <v>12</v>
      </c>
    </row>
    <row r="5294" spans="1:3" x14ac:dyDescent="0.45">
      <c r="A5294" t="str">
        <f t="shared" si="82"/>
        <v>13</v>
      </c>
      <c r="B5294">
        <v>13</v>
      </c>
    </row>
    <row r="5295" spans="1:3" x14ac:dyDescent="0.45">
      <c r="A5295" t="str">
        <f t="shared" si="82"/>
        <v>1O’Dea X.</v>
      </c>
      <c r="B5295">
        <v>1</v>
      </c>
      <c r="C5295" t="s">
        <v>3863</v>
      </c>
    </row>
    <row r="5296" spans="1:3" x14ac:dyDescent="0.45">
      <c r="A5296" t="str">
        <f t="shared" si="82"/>
        <v>2AUTHOR FULL NAMES: O’Dea, Xianghan (57474127200)</v>
      </c>
      <c r="B5296">
        <v>2</v>
      </c>
      <c r="C5296" t="s">
        <v>3864</v>
      </c>
    </row>
    <row r="5297" spans="1:3" x14ac:dyDescent="0.45">
      <c r="A5297" t="str">
        <f t="shared" si="82"/>
        <v>357474127200</v>
      </c>
      <c r="B5297">
        <v>3</v>
      </c>
      <c r="C5297">
        <v>57474127200</v>
      </c>
    </row>
    <row r="5298" spans="1:3" x14ac:dyDescent="0.45">
      <c r="A5298" t="str">
        <f t="shared" si="82"/>
        <v>4Enhancing a sense of academic and social belongingness of Chinese direct-entry students in the post-Covid era: a UK context</v>
      </c>
      <c r="B5298">
        <v>4</v>
      </c>
      <c r="C5298" t="s">
        <v>3865</v>
      </c>
    </row>
    <row r="5299" spans="1:3" x14ac:dyDescent="0.45">
      <c r="A5299" t="str">
        <f t="shared" si="82"/>
        <v>5(2023) Perspectives: Policy and Practice in Higher Education, Cited 0 times.</v>
      </c>
      <c r="B5299">
        <v>5</v>
      </c>
      <c r="C5299" t="s">
        <v>3866</v>
      </c>
    </row>
    <row r="5300" spans="1:3" x14ac:dyDescent="0.45">
      <c r="A5300" t="str">
        <f t="shared" si="82"/>
        <v>6DOI: 10.1080/13603108.2023.2255838</v>
      </c>
      <c r="B5300">
        <v>6</v>
      </c>
      <c r="C5300" t="s">
        <v>3867</v>
      </c>
    </row>
    <row r="5301" spans="1:3" x14ac:dyDescent="0.45">
      <c r="A5301" t="str">
        <f t="shared" si="82"/>
        <v>7https://www.scopus.com/inward/record.uri?eid=2-s2.0-85170715620&amp;doi=10.1080%2f13603108.2023.2255838&amp;partnerID=40&amp;md5=1200250be16b32330f78b6b679361657</v>
      </c>
      <c r="B5301">
        <v>7</v>
      </c>
      <c r="C5301" t="s">
        <v>3868</v>
      </c>
    </row>
    <row r="5302" spans="1:3" x14ac:dyDescent="0.45">
      <c r="A5302" t="str">
        <f t="shared" si="82"/>
        <v>8</v>
      </c>
      <c r="B5302">
        <v>8</v>
      </c>
    </row>
    <row r="5303" spans="1:3" x14ac:dyDescent="0.45">
      <c r="A5303" t="str">
        <f t="shared" si="82"/>
        <v>9ABSTRACT: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B5303">
        <v>9</v>
      </c>
      <c r="C5303" t="s">
        <v>3869</v>
      </c>
    </row>
    <row r="5304" spans="1:3" x14ac:dyDescent="0.45">
      <c r="A5304" t="str">
        <f t="shared" si="82"/>
        <v>10LANGUAGE OF ORIGINAL DOCUMENT: English</v>
      </c>
      <c r="B5304">
        <v>10</v>
      </c>
      <c r="C5304" t="s">
        <v>10</v>
      </c>
    </row>
    <row r="5305" spans="1:3" x14ac:dyDescent="0.45">
      <c r="A5305" t="str">
        <f t="shared" si="82"/>
        <v>11DOCUMENT TYPE: Article</v>
      </c>
      <c r="B5305">
        <v>11</v>
      </c>
      <c r="C5305" t="s">
        <v>11</v>
      </c>
    </row>
    <row r="5306" spans="1:3" x14ac:dyDescent="0.45">
      <c r="A5306" t="str">
        <f t="shared" si="82"/>
        <v>12SOURCE: Scopus</v>
      </c>
      <c r="B5306">
        <v>12</v>
      </c>
      <c r="C5306" t="s">
        <v>12</v>
      </c>
    </row>
    <row r="5307" spans="1:3" x14ac:dyDescent="0.45">
      <c r="A5307" t="str">
        <f t="shared" si="82"/>
        <v>13</v>
      </c>
      <c r="B5307">
        <v>13</v>
      </c>
    </row>
    <row r="5308" spans="1:3" x14ac:dyDescent="0.45">
      <c r="A5308" t="str">
        <f t="shared" si="82"/>
        <v>1Son-Turan S.</v>
      </c>
      <c r="B5308">
        <v>1</v>
      </c>
      <c r="C5308" t="s">
        <v>1626</v>
      </c>
    </row>
    <row r="5309" spans="1:3" x14ac:dyDescent="0.45">
      <c r="A5309" t="str">
        <f t="shared" si="82"/>
        <v>2AUTHOR FULL NAMES: Son-Turan, Semen (57189076696)</v>
      </c>
      <c r="B5309">
        <v>2</v>
      </c>
      <c r="C5309" t="s">
        <v>1627</v>
      </c>
    </row>
    <row r="5310" spans="1:3" x14ac:dyDescent="0.45">
      <c r="A5310" t="str">
        <f t="shared" si="82"/>
        <v>357189076696</v>
      </c>
      <c r="B5310">
        <v>3</v>
      </c>
      <c r="C5310">
        <v>57189076696</v>
      </c>
    </row>
    <row r="5311" spans="1:3" x14ac:dyDescent="0.45">
      <c r="A5311" t="str">
        <f t="shared" si="82"/>
        <v>4Tokenization and NFTs: A Tokenized Income Sharing Model for Higher Education as a Potential Solution for Student Debt in the USA</v>
      </c>
      <c r="B5311">
        <v>4</v>
      </c>
      <c r="C5311" t="s">
        <v>1628</v>
      </c>
    </row>
    <row r="5312" spans="1:3" x14ac:dyDescent="0.45">
      <c r="A5312" t="str">
        <f t="shared" si="82"/>
        <v>5(2023) Contributions to Finance and Accounting, Part F1238, pp. 145 - 158, Cited 0 times.</v>
      </c>
      <c r="B5312">
        <v>5</v>
      </c>
      <c r="C5312" t="s">
        <v>1629</v>
      </c>
    </row>
    <row r="5313" spans="1:3" x14ac:dyDescent="0.45">
      <c r="A5313" t="str">
        <f t="shared" si="82"/>
        <v>6DOI: 10.1007/978-3-031-30069-1_9</v>
      </c>
      <c r="B5313">
        <v>6</v>
      </c>
      <c r="C5313" t="s">
        <v>1630</v>
      </c>
    </row>
    <row r="5314" spans="1:3" x14ac:dyDescent="0.45">
      <c r="A5314" t="str">
        <f t="shared" si="82"/>
        <v>7https://www.scopus.com/inward/record.uri?eid=2-s2.0-85168699337&amp;doi=10.1007%2f978-3-031-30069-1_9&amp;partnerID=40&amp;md5=64453052a540ddf153db3566d397f648</v>
      </c>
      <c r="B5314">
        <v>7</v>
      </c>
      <c r="C5314" t="s">
        <v>1631</v>
      </c>
    </row>
    <row r="5315" spans="1:3" x14ac:dyDescent="0.45">
      <c r="A5315" t="str">
        <f t="shared" si="82"/>
        <v>8</v>
      </c>
      <c r="B5315">
        <v>8</v>
      </c>
    </row>
    <row r="5316" spans="1:3" x14ac:dyDescent="0.45">
      <c r="A5316" t="str">
        <f t="shared" si="82"/>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5316">
        <v>9</v>
      </c>
      <c r="C5316" t="s">
        <v>1632</v>
      </c>
    </row>
    <row r="5317" spans="1:3" x14ac:dyDescent="0.45">
      <c r="A5317" t="str">
        <f t="shared" ref="A5317:A5380" si="83">B5317&amp;C5317</f>
        <v>10LANGUAGE OF ORIGINAL DOCUMENT: English</v>
      </c>
      <c r="B5317">
        <v>10</v>
      </c>
      <c r="C5317" t="s">
        <v>10</v>
      </c>
    </row>
    <row r="5318" spans="1:3" x14ac:dyDescent="0.45">
      <c r="A5318" t="str">
        <f t="shared" si="83"/>
        <v>11DOCUMENT TYPE: Book chapter</v>
      </c>
      <c r="B5318">
        <v>11</v>
      </c>
      <c r="C5318" t="s">
        <v>128</v>
      </c>
    </row>
    <row r="5319" spans="1:3" x14ac:dyDescent="0.45">
      <c r="A5319" t="str">
        <f t="shared" si="83"/>
        <v>12SOURCE: Scopus</v>
      </c>
      <c r="B5319">
        <v>12</v>
      </c>
      <c r="C5319" t="s">
        <v>12</v>
      </c>
    </row>
    <row r="5320" spans="1:3" x14ac:dyDescent="0.45">
      <c r="A5320" t="str">
        <f t="shared" si="83"/>
        <v>13</v>
      </c>
      <c r="B5320">
        <v>13</v>
      </c>
    </row>
    <row r="5321" spans="1:3" x14ac:dyDescent="0.45">
      <c r="A5321" t="str">
        <f t="shared" si="83"/>
        <v>1Musiał K.</v>
      </c>
      <c r="B5321">
        <v>1</v>
      </c>
      <c r="C5321" t="s">
        <v>1633</v>
      </c>
    </row>
    <row r="5322" spans="1:3" x14ac:dyDescent="0.45">
      <c r="A5322" t="str">
        <f t="shared" si="83"/>
        <v>2AUTHOR FULL NAMES: Musiał, Kazimierz (35574334300)</v>
      </c>
      <c r="B5322">
        <v>2</v>
      </c>
      <c r="C5322" t="s">
        <v>1634</v>
      </c>
    </row>
    <row r="5323" spans="1:3" x14ac:dyDescent="0.45">
      <c r="A5323" t="str">
        <f t="shared" si="83"/>
        <v>335574334300</v>
      </c>
      <c r="B5323">
        <v>3</v>
      </c>
      <c r="C5323">
        <v>35574334300</v>
      </c>
    </row>
    <row r="5324" spans="1:3" x14ac:dyDescent="0.45">
      <c r="A5324" t="str">
        <f t="shared" si="83"/>
        <v>4Internationalization as myth, ceremony and doxa in higher education. The case of the Nordic countries between centre and periphery</v>
      </c>
      <c r="B5324">
        <v>4</v>
      </c>
      <c r="C5324" t="s">
        <v>1635</v>
      </c>
    </row>
    <row r="5325" spans="1:3" x14ac:dyDescent="0.45">
      <c r="A5325" t="str">
        <f t="shared" si="83"/>
        <v>5(2023) Nordic Journal of Studies in Educational Policy, 9 (1), pp. 20 - 36, Cited 0 times.</v>
      </c>
      <c r="B5325">
        <v>5</v>
      </c>
      <c r="C5325" t="s">
        <v>1636</v>
      </c>
    </row>
    <row r="5326" spans="1:3" x14ac:dyDescent="0.45">
      <c r="A5326" t="str">
        <f t="shared" si="83"/>
        <v>6DOI: 10.1080/20020317.2023.2166344</v>
      </c>
      <c r="B5326">
        <v>6</v>
      </c>
      <c r="C5326" t="s">
        <v>1637</v>
      </c>
    </row>
    <row r="5327" spans="1:3" x14ac:dyDescent="0.45">
      <c r="A5327" t="str">
        <f t="shared" si="83"/>
        <v>7https://www.scopus.com/inward/record.uri?eid=2-s2.0-85146232825&amp;doi=10.1080%2f20020317.2023.2166344&amp;partnerID=40&amp;md5=387fd9a858650a635c156812f1f03169</v>
      </c>
      <c r="B5327">
        <v>7</v>
      </c>
      <c r="C5327" t="s">
        <v>1638</v>
      </c>
    </row>
    <row r="5328" spans="1:3" x14ac:dyDescent="0.45">
      <c r="A5328" t="str">
        <f t="shared" si="83"/>
        <v>8</v>
      </c>
      <c r="B5328">
        <v>8</v>
      </c>
    </row>
    <row r="5329" spans="1:3" x14ac:dyDescent="0.45">
      <c r="A5329" t="str">
        <f t="shared" si="83"/>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5329">
        <v>9</v>
      </c>
      <c r="C5329" t="s">
        <v>1639</v>
      </c>
    </row>
    <row r="5330" spans="1:3" x14ac:dyDescent="0.45">
      <c r="A5330" t="str">
        <f t="shared" si="83"/>
        <v>10LANGUAGE OF ORIGINAL DOCUMENT: English</v>
      </c>
      <c r="B5330">
        <v>10</v>
      </c>
      <c r="C5330" t="s">
        <v>10</v>
      </c>
    </row>
    <row r="5331" spans="1:3" x14ac:dyDescent="0.45">
      <c r="A5331" t="str">
        <f t="shared" si="83"/>
        <v>11DOCUMENT TYPE: Article</v>
      </c>
      <c r="B5331">
        <v>11</v>
      </c>
      <c r="C5331" t="s">
        <v>11</v>
      </c>
    </row>
    <row r="5332" spans="1:3" x14ac:dyDescent="0.45">
      <c r="A5332" t="str">
        <f t="shared" si="83"/>
        <v>12SOURCE: Scopus</v>
      </c>
      <c r="B5332">
        <v>12</v>
      </c>
      <c r="C5332" t="s">
        <v>12</v>
      </c>
    </row>
    <row r="5333" spans="1:3" x14ac:dyDescent="0.45">
      <c r="A5333" t="str">
        <f t="shared" si="83"/>
        <v>13</v>
      </c>
      <c r="B5333">
        <v>13</v>
      </c>
    </row>
    <row r="5334" spans="1:3" x14ac:dyDescent="0.45">
      <c r="A5334" t="str">
        <f t="shared" si="83"/>
        <v>1Ghofrani M., Valizadeh L., Zamanzadeh V., Ghahramanian A., Janati A., Taleghani F.</v>
      </c>
      <c r="B5334">
        <v>1</v>
      </c>
      <c r="C5334" t="s">
        <v>1644</v>
      </c>
    </row>
    <row r="5335" spans="1:3" x14ac:dyDescent="0.45">
      <c r="A5335" t="str">
        <f t="shared" si="83"/>
        <v>2AUTHOR FULL NAMES: Ghofrani, Marjan (57202587116); Valizadeh, Leila (6504820479); Zamanzadeh, Vahid (6505749334); Ghahramanian, Akram (56022478900); Janati, Ali (57280336100); Taleghani, Fariba (13007677800)</v>
      </c>
      <c r="B5335">
        <v>2</v>
      </c>
      <c r="C5335" t="s">
        <v>1645</v>
      </c>
    </row>
    <row r="5336" spans="1:3" x14ac:dyDescent="0.45">
      <c r="A5336" t="str">
        <f t="shared" si="83"/>
        <v>357202587116; 6504820479; 6505749334; 56022478900; 57280336100; 13007677800</v>
      </c>
      <c r="B5336">
        <v>3</v>
      </c>
      <c r="C5336" t="s">
        <v>1646</v>
      </c>
    </row>
    <row r="5337" spans="1:3" x14ac:dyDescent="0.45">
      <c r="A5337" t="str">
        <f t="shared" si="83"/>
        <v>4What should be measured? Nursing education institutions performance: A qualitative study</v>
      </c>
      <c r="B5337">
        <v>4</v>
      </c>
      <c r="C5337" t="s">
        <v>1647</v>
      </c>
    </row>
    <row r="5338" spans="1:3" x14ac:dyDescent="0.45">
      <c r="A5338" t="str">
        <f t="shared" si="83"/>
        <v>5(2022) BMJ Open, 12 (12), art. no. e063114, Cited 0 times.</v>
      </c>
      <c r="B5338">
        <v>5</v>
      </c>
      <c r="C5338" t="s">
        <v>1648</v>
      </c>
    </row>
    <row r="5339" spans="1:3" x14ac:dyDescent="0.45">
      <c r="A5339" t="str">
        <f t="shared" si="83"/>
        <v>6DOI: 10.1136/bmjopen-2022-063114</v>
      </c>
      <c r="B5339">
        <v>6</v>
      </c>
      <c r="C5339" t="s">
        <v>1649</v>
      </c>
    </row>
    <row r="5340" spans="1:3" x14ac:dyDescent="0.45">
      <c r="A5340" t="str">
        <f t="shared" si="83"/>
        <v>7https://www.scopus.com/inward/record.uri?eid=2-s2.0-85143185115&amp;doi=10.1136%2fbmjopen-2022-063114&amp;partnerID=40&amp;md5=0a92e638a345c3b2bddca85b87b88f47</v>
      </c>
      <c r="B5340">
        <v>7</v>
      </c>
      <c r="C5340" t="s">
        <v>1650</v>
      </c>
    </row>
    <row r="5341" spans="1:3" x14ac:dyDescent="0.45">
      <c r="A5341" t="str">
        <f t="shared" si="83"/>
        <v>8</v>
      </c>
      <c r="B5341">
        <v>8</v>
      </c>
    </row>
    <row r="5342" spans="1:3" x14ac:dyDescent="0.45">
      <c r="A5342" t="str">
        <f t="shared" si="83"/>
        <v xml:space="preserve">9ABSTRACT: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B5342">
        <v>9</v>
      </c>
      <c r="C5342" t="s">
        <v>1651</v>
      </c>
    </row>
    <row r="5343" spans="1:3" x14ac:dyDescent="0.45">
      <c r="A5343" t="str">
        <f t="shared" si="83"/>
        <v>10LANGUAGE OF ORIGINAL DOCUMENT: English</v>
      </c>
      <c r="B5343">
        <v>10</v>
      </c>
      <c r="C5343" t="s">
        <v>10</v>
      </c>
    </row>
    <row r="5344" spans="1:3" x14ac:dyDescent="0.45">
      <c r="A5344" t="str">
        <f t="shared" si="83"/>
        <v>11DOCUMENT TYPE: Article</v>
      </c>
      <c r="B5344">
        <v>11</v>
      </c>
      <c r="C5344" t="s">
        <v>11</v>
      </c>
    </row>
    <row r="5345" spans="1:3" x14ac:dyDescent="0.45">
      <c r="A5345" t="str">
        <f t="shared" si="83"/>
        <v>12SOURCE: Scopus</v>
      </c>
      <c r="B5345">
        <v>12</v>
      </c>
      <c r="C5345" t="s">
        <v>12</v>
      </c>
    </row>
    <row r="5346" spans="1:3" x14ac:dyDescent="0.45">
      <c r="A5346" t="str">
        <f t="shared" si="83"/>
        <v>13</v>
      </c>
      <c r="B5346">
        <v>13</v>
      </c>
    </row>
    <row r="5347" spans="1:3" x14ac:dyDescent="0.45">
      <c r="A5347" t="str">
        <f t="shared" si="83"/>
        <v>1Pantoja M.A., Rodríguez M.P., Carrión A.</v>
      </c>
      <c r="B5347">
        <v>1</v>
      </c>
      <c r="C5347" t="s">
        <v>3448</v>
      </c>
    </row>
    <row r="5348" spans="1:3" x14ac:dyDescent="0.45">
      <c r="A5348" t="str">
        <f t="shared" si="83"/>
        <v>2AUTHOR FULL NAMES: Pantoja, Martín A. (56712514300); Rodríguez, María del P. (56693471200); Carrión, Andrés (15847747900)</v>
      </c>
      <c r="B5348">
        <v>2</v>
      </c>
      <c r="C5348" t="s">
        <v>3449</v>
      </c>
    </row>
    <row r="5349" spans="1:3" x14ac:dyDescent="0.45">
      <c r="A5349" t="str">
        <f t="shared" si="83"/>
        <v>356712514300; 56693471200; 15847747900</v>
      </c>
      <c r="B5349">
        <v>3</v>
      </c>
      <c r="C5349" t="s">
        <v>3450</v>
      </c>
    </row>
    <row r="5350" spans="1:3" x14ac:dyDescent="0.45">
      <c r="A5350" t="str">
        <f t="shared" si="83"/>
        <v>4Assessing university stakeholders attributes: A participative leadership approach</v>
      </c>
      <c r="B5350">
        <v>4</v>
      </c>
      <c r="C5350" t="s">
        <v>3870</v>
      </c>
    </row>
    <row r="5351" spans="1:3" x14ac:dyDescent="0.45">
      <c r="A5351" t="str">
        <f t="shared" si="83"/>
        <v>5(2016) Modeling Human Behavior: Individuals and Organizations, pp. 49 - 56, Cited 1 times.</v>
      </c>
      <c r="B5351">
        <v>5</v>
      </c>
      <c r="C5351" t="s">
        <v>3871</v>
      </c>
    </row>
    <row r="5352" spans="1:3" x14ac:dyDescent="0.45">
      <c r="A5352" t="str">
        <f t="shared" si="83"/>
        <v>6</v>
      </c>
      <c r="B5352">
        <v>6</v>
      </c>
    </row>
    <row r="5353" spans="1:3" x14ac:dyDescent="0.45">
      <c r="A5353" t="str">
        <f t="shared" si="83"/>
        <v>7https://www.scopus.com/inward/record.uri?eid=2-s2.0-85016837736&amp;partnerID=40&amp;md5=02d85b9b4cf7f123b5e9364e11920798</v>
      </c>
      <c r="B5353">
        <v>7</v>
      </c>
      <c r="C5353" t="s">
        <v>3872</v>
      </c>
    </row>
    <row r="5354" spans="1:3" x14ac:dyDescent="0.45">
      <c r="A5354" t="str">
        <f t="shared" si="83"/>
        <v>8</v>
      </c>
      <c r="B5354">
        <v>8</v>
      </c>
    </row>
    <row r="5355" spans="1:3" x14ac:dyDescent="0.45">
      <c r="A5355" t="str">
        <f t="shared" si="83"/>
        <v>9ABSTRACT: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B5355">
        <v>9</v>
      </c>
      <c r="C5355" t="s">
        <v>3873</v>
      </c>
    </row>
    <row r="5356" spans="1:3" x14ac:dyDescent="0.45">
      <c r="A5356" t="str">
        <f t="shared" si="83"/>
        <v>10LANGUAGE OF ORIGINAL DOCUMENT: English</v>
      </c>
      <c r="B5356">
        <v>10</v>
      </c>
      <c r="C5356" t="s">
        <v>10</v>
      </c>
    </row>
    <row r="5357" spans="1:3" x14ac:dyDescent="0.45">
      <c r="A5357" t="str">
        <f t="shared" si="83"/>
        <v>11DOCUMENT TYPE: Book chapter</v>
      </c>
      <c r="B5357">
        <v>11</v>
      </c>
      <c r="C5357" t="s">
        <v>128</v>
      </c>
    </row>
    <row r="5358" spans="1:3" x14ac:dyDescent="0.45">
      <c r="A5358" t="str">
        <f t="shared" si="83"/>
        <v>12SOURCE: Scopus</v>
      </c>
      <c r="B5358">
        <v>12</v>
      </c>
      <c r="C5358" t="s">
        <v>12</v>
      </c>
    </row>
    <row r="5359" spans="1:3" x14ac:dyDescent="0.45">
      <c r="A5359" t="str">
        <f t="shared" si="83"/>
        <v>13</v>
      </c>
      <c r="B5359">
        <v>13</v>
      </c>
    </row>
    <row r="5360" spans="1:3" x14ac:dyDescent="0.45">
      <c r="A5360" t="str">
        <f t="shared" si="83"/>
        <v>1Lowe K.A., Cummins L., Clark S., Porter B., Spitz L.</v>
      </c>
      <c r="B5360">
        <v>1</v>
      </c>
      <c r="C5360" t="s">
        <v>3874</v>
      </c>
    </row>
    <row r="5361" spans="1:3" x14ac:dyDescent="0.45">
      <c r="A5361" t="str">
        <f t="shared" si="83"/>
        <v>2AUTHOR FULL NAMES: Lowe, Kimberly A. (56865537800); Cummins, Liv (58551315100); Clark, Summer (57193813068); Porter, Bill (58551315200); Spitz, Lisa (58551204800)</v>
      </c>
      <c r="B5361">
        <v>2</v>
      </c>
      <c r="C5361" t="s">
        <v>3875</v>
      </c>
    </row>
    <row r="5362" spans="1:3" x14ac:dyDescent="0.45">
      <c r="A5362" t="str">
        <f t="shared" si="83"/>
        <v>356865537800; 58551315100; 57193813068; 58551315200; 58551204800</v>
      </c>
      <c r="B5362">
        <v>3</v>
      </c>
      <c r="C5362" t="s">
        <v>3876</v>
      </c>
    </row>
    <row r="5363" spans="1:3" x14ac:dyDescent="0.45">
      <c r="A5363" t="str">
        <f t="shared" si="83"/>
        <v>4STUDENT-LED PEER REVIEW: A Practical Guide to Implementation Across Disciplines and Modalities</v>
      </c>
      <c r="B5363">
        <v>4</v>
      </c>
      <c r="C5363" t="s">
        <v>3877</v>
      </c>
    </row>
    <row r="5364" spans="1:3" x14ac:dyDescent="0.45">
      <c r="A5364" t="str">
        <f t="shared" si="83"/>
        <v>5(2023) Student-Led Peer Review: a Practical Guide to Implementation across Disciplines and Modalities, pp. 1 - 152, Cited 0 times.</v>
      </c>
      <c r="B5364">
        <v>5</v>
      </c>
      <c r="C5364" t="s">
        <v>3878</v>
      </c>
    </row>
    <row r="5365" spans="1:3" x14ac:dyDescent="0.45">
      <c r="A5365" t="str">
        <f t="shared" si="83"/>
        <v>6DOI: 10.4324/9781003447221</v>
      </c>
      <c r="B5365">
        <v>6</v>
      </c>
      <c r="C5365" t="s">
        <v>3879</v>
      </c>
    </row>
    <row r="5366" spans="1:3" x14ac:dyDescent="0.45">
      <c r="A5366" t="str">
        <f t="shared" si="83"/>
        <v>7https://www.scopus.com/inward/record.uri?eid=2-s2.0-85168919615&amp;doi=10.4324%2f9781003447221&amp;partnerID=40&amp;md5=c52a0e3761d7d79bdbd3d2d57d3a7b73</v>
      </c>
      <c r="B5366">
        <v>7</v>
      </c>
      <c r="C5366" t="s">
        <v>3880</v>
      </c>
    </row>
    <row r="5367" spans="1:3" x14ac:dyDescent="0.45">
      <c r="A5367" t="str">
        <f t="shared" si="83"/>
        <v>8</v>
      </c>
      <c r="B5367">
        <v>8</v>
      </c>
    </row>
    <row r="5368" spans="1:3" x14ac:dyDescent="0.45">
      <c r="A5368" t="str">
        <f t="shared" si="83"/>
        <v>9ABSTRACT: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B5368">
        <v>9</v>
      </c>
      <c r="C5368" t="s">
        <v>3881</v>
      </c>
    </row>
    <row r="5369" spans="1:3" x14ac:dyDescent="0.45">
      <c r="A5369" t="str">
        <f t="shared" si="83"/>
        <v>10LANGUAGE OF ORIGINAL DOCUMENT: English</v>
      </c>
      <c r="B5369">
        <v>10</v>
      </c>
      <c r="C5369" t="s">
        <v>10</v>
      </c>
    </row>
    <row r="5370" spans="1:3" x14ac:dyDescent="0.45">
      <c r="A5370" t="str">
        <f t="shared" si="83"/>
        <v>11DOCUMENT TYPE: Book</v>
      </c>
      <c r="B5370">
        <v>11</v>
      </c>
      <c r="C5370" t="s">
        <v>338</v>
      </c>
    </row>
    <row r="5371" spans="1:3" x14ac:dyDescent="0.45">
      <c r="A5371" t="str">
        <f t="shared" si="83"/>
        <v>12SOURCE: Scopus</v>
      </c>
      <c r="B5371">
        <v>12</v>
      </c>
      <c r="C5371" t="s">
        <v>12</v>
      </c>
    </row>
    <row r="5372" spans="1:3" x14ac:dyDescent="0.45">
      <c r="A5372" t="str">
        <f t="shared" si="83"/>
        <v>13</v>
      </c>
      <c r="B5372">
        <v>13</v>
      </c>
    </row>
    <row r="5373" spans="1:3" x14ac:dyDescent="0.45">
      <c r="A5373" t="str">
        <f t="shared" si="83"/>
        <v>1Muhamad S., Kusairi S., Aziz N., Kadir R., Wan Kassim W.Z.</v>
      </c>
      <c r="B5373">
        <v>1</v>
      </c>
      <c r="C5373" t="s">
        <v>1660</v>
      </c>
    </row>
    <row r="5374" spans="1:3" x14ac:dyDescent="0.45">
      <c r="A5374" t="str">
        <f t="shared" si="83"/>
        <v>2AUTHOR FULL NAMES: Muhamad, Suriyani (39861962500); Kusairi, Suhal (56725636000); Aziz, Nazli (57205627701); Kadir, Rokiah (55242330400); Wan Kassim, Wan Zulkifli (57224455314)</v>
      </c>
      <c r="B5374">
        <v>2</v>
      </c>
      <c r="C5374" t="s">
        <v>1661</v>
      </c>
    </row>
    <row r="5375" spans="1:3" x14ac:dyDescent="0.45">
      <c r="A5375" t="str">
        <f t="shared" si="83"/>
        <v>339861962500; 56725636000; 57205627701; 55242330400; 57224455314</v>
      </c>
      <c r="B5375">
        <v>3</v>
      </c>
      <c r="C5375" t="s">
        <v>1662</v>
      </c>
    </row>
    <row r="5376" spans="1:3" x14ac:dyDescent="0.45">
      <c r="A5376" t="str">
        <f t="shared" si="83"/>
        <v>4Economic and social impact of Malaysian higher education: stakeholders' perspectives</v>
      </c>
      <c r="B5376">
        <v>4</v>
      </c>
      <c r="C5376" t="s">
        <v>1663</v>
      </c>
    </row>
    <row r="5377" spans="1:3" x14ac:dyDescent="0.45">
      <c r="A5377" t="str">
        <f t="shared" si="83"/>
        <v>5(2022) Journal of Applied Research in Higher Education, 14 (4), pp. 1623 - 1636, Cited 0 times.</v>
      </c>
      <c r="B5377">
        <v>5</v>
      </c>
      <c r="C5377" t="s">
        <v>1664</v>
      </c>
    </row>
    <row r="5378" spans="1:3" x14ac:dyDescent="0.45">
      <c r="A5378" t="str">
        <f t="shared" si="83"/>
        <v>6DOI: 10.1108/JARHE-11-2020-0396</v>
      </c>
      <c r="B5378">
        <v>6</v>
      </c>
      <c r="C5378" t="s">
        <v>1665</v>
      </c>
    </row>
    <row r="5379" spans="1:3" x14ac:dyDescent="0.45">
      <c r="A5379" t="str">
        <f t="shared" si="83"/>
        <v>7https://www.scopus.com/inward/record.uri?eid=2-s2.0-85120172444&amp;doi=10.1108%2fJARHE-11-2020-0396&amp;partnerID=40&amp;md5=2ba8b218a2ec6c0d03f9da4da4e70393</v>
      </c>
      <c r="B5379">
        <v>7</v>
      </c>
      <c r="C5379" t="s">
        <v>1666</v>
      </c>
    </row>
    <row r="5380" spans="1:3" x14ac:dyDescent="0.45">
      <c r="A5380" t="str">
        <f t="shared" si="83"/>
        <v>8</v>
      </c>
      <c r="B5380">
        <v>8</v>
      </c>
    </row>
    <row r="5381" spans="1:3" x14ac:dyDescent="0.45">
      <c r="A5381" t="str">
        <f t="shared" ref="A5381:A5444" si="84">B5381&amp;C5381</f>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5381">
        <v>9</v>
      </c>
      <c r="C5381" t="s">
        <v>1667</v>
      </c>
    </row>
    <row r="5382" spans="1:3" x14ac:dyDescent="0.45">
      <c r="A5382" t="str">
        <f t="shared" si="84"/>
        <v>10LANGUAGE OF ORIGINAL DOCUMENT: English</v>
      </c>
      <c r="B5382">
        <v>10</v>
      </c>
      <c r="C5382" t="s">
        <v>10</v>
      </c>
    </row>
    <row r="5383" spans="1:3" x14ac:dyDescent="0.45">
      <c r="A5383" t="str">
        <f t="shared" si="84"/>
        <v>11DOCUMENT TYPE: Article</v>
      </c>
      <c r="B5383">
        <v>11</v>
      </c>
      <c r="C5383" t="s">
        <v>11</v>
      </c>
    </row>
    <row r="5384" spans="1:3" x14ac:dyDescent="0.45">
      <c r="A5384" t="str">
        <f t="shared" si="84"/>
        <v>12SOURCE: Scopus</v>
      </c>
      <c r="B5384">
        <v>12</v>
      </c>
      <c r="C5384" t="s">
        <v>12</v>
      </c>
    </row>
    <row r="5385" spans="1:3" x14ac:dyDescent="0.45">
      <c r="A5385" t="str">
        <f t="shared" si="84"/>
        <v>13</v>
      </c>
      <c r="B5385">
        <v>13</v>
      </c>
    </row>
    <row r="5386" spans="1:3" x14ac:dyDescent="0.45">
      <c r="A5386" t="str">
        <f t="shared" si="84"/>
        <v>1Handke S.</v>
      </c>
      <c r="B5386">
        <v>1</v>
      </c>
      <c r="C5386" t="s">
        <v>1668</v>
      </c>
    </row>
    <row r="5387" spans="1:3" x14ac:dyDescent="0.45">
      <c r="A5387" t="str">
        <f t="shared" si="84"/>
        <v>2AUTHOR FULL NAMES: Handke, Stefan (58503324200)</v>
      </c>
      <c r="B5387">
        <v>2</v>
      </c>
      <c r="C5387" t="s">
        <v>1669</v>
      </c>
    </row>
    <row r="5388" spans="1:3" x14ac:dyDescent="0.45">
      <c r="A5388" t="str">
        <f t="shared" si="84"/>
        <v>358503324200</v>
      </c>
      <c r="B5388">
        <v>3</v>
      </c>
      <c r="C5388">
        <v>58503324200</v>
      </c>
    </row>
    <row r="5389" spans="1:3" x14ac:dyDescent="0.45">
      <c r="A5389" t="str">
        <f t="shared" si="84"/>
        <v>4Accreditation agencies in the European Higher Education Area: Nonprofit business models, competition and survival</v>
      </c>
      <c r="B5389">
        <v>4</v>
      </c>
      <c r="C5389" t="s">
        <v>1670</v>
      </c>
    </row>
    <row r="5390" spans="1:3" x14ac:dyDescent="0.45">
      <c r="A5390" t="str">
        <f t="shared" si="84"/>
        <v>5(2023) Accreditation Agencies in the European Higher Education Area: Nonprofit Business Models, Competition and Survival, pp. 1 - 162, Cited 0 times.</v>
      </c>
      <c r="B5390">
        <v>5</v>
      </c>
      <c r="C5390" t="s">
        <v>1671</v>
      </c>
    </row>
    <row r="5391" spans="1:3" x14ac:dyDescent="0.45">
      <c r="A5391" t="str">
        <f t="shared" si="84"/>
        <v>6DOI: 10.4337/9781800881259</v>
      </c>
      <c r="B5391">
        <v>6</v>
      </c>
      <c r="C5391" t="s">
        <v>1672</v>
      </c>
    </row>
    <row r="5392" spans="1:3" x14ac:dyDescent="0.45">
      <c r="A5392" t="str">
        <f t="shared" si="84"/>
        <v>7https://www.scopus.com/inward/record.uri?eid=2-s2.0-85165558083&amp;doi=10.4337%2f9781800881259&amp;partnerID=40&amp;md5=d9f2f5d10d21b442252ad85643b33fa2</v>
      </c>
      <c r="B5392">
        <v>7</v>
      </c>
      <c r="C5392" t="s">
        <v>1673</v>
      </c>
    </row>
    <row r="5393" spans="1:3" x14ac:dyDescent="0.45">
      <c r="A5393" t="str">
        <f t="shared" si="84"/>
        <v>8</v>
      </c>
      <c r="B5393">
        <v>8</v>
      </c>
    </row>
    <row r="5394" spans="1:3" x14ac:dyDescent="0.45">
      <c r="A5394" t="str">
        <f t="shared" si="84"/>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5394">
        <v>9</v>
      </c>
      <c r="C5394" t="s">
        <v>1674</v>
      </c>
    </row>
    <row r="5395" spans="1:3" x14ac:dyDescent="0.45">
      <c r="A5395" t="str">
        <f t="shared" si="84"/>
        <v>10LANGUAGE OF ORIGINAL DOCUMENT: English</v>
      </c>
      <c r="B5395">
        <v>10</v>
      </c>
      <c r="C5395" t="s">
        <v>10</v>
      </c>
    </row>
    <row r="5396" spans="1:3" x14ac:dyDescent="0.45">
      <c r="A5396" t="str">
        <f t="shared" si="84"/>
        <v>11DOCUMENT TYPE: Book</v>
      </c>
      <c r="B5396">
        <v>11</v>
      </c>
      <c r="C5396" t="s">
        <v>338</v>
      </c>
    </row>
    <row r="5397" spans="1:3" x14ac:dyDescent="0.45">
      <c r="A5397" t="str">
        <f t="shared" si="84"/>
        <v>12SOURCE: Scopus</v>
      </c>
      <c r="B5397">
        <v>12</v>
      </c>
      <c r="C5397" t="s">
        <v>12</v>
      </c>
    </row>
    <row r="5398" spans="1:3" x14ac:dyDescent="0.45">
      <c r="A5398" t="str">
        <f t="shared" si="84"/>
        <v>13</v>
      </c>
      <c r="B5398">
        <v>13</v>
      </c>
    </row>
    <row r="5399" spans="1:3" x14ac:dyDescent="0.45">
      <c r="A5399" t="str">
        <f t="shared" si="84"/>
        <v>1Premawardhena N.C., Saleh A., Kurtishi A.</v>
      </c>
      <c r="B5399">
        <v>1</v>
      </c>
      <c r="C5399" t="s">
        <v>1675</v>
      </c>
    </row>
    <row r="5400" spans="1:3" x14ac:dyDescent="0.45">
      <c r="A5400" t="str">
        <f t="shared" si="84"/>
        <v>2AUTHOR FULL NAMES: Premawardhena, Neelakshi Chandrasena (54395930500); Saleh, Amr (55973267700); Kurtishi, Agron (58133950600)</v>
      </c>
      <c r="B5400">
        <v>2</v>
      </c>
      <c r="C5400" t="s">
        <v>1676</v>
      </c>
    </row>
    <row r="5401" spans="1:3" x14ac:dyDescent="0.45">
      <c r="A5401" t="str">
        <f t="shared" si="84"/>
        <v>354395930500; 55973267700; 58133950600</v>
      </c>
      <c r="B5401">
        <v>3</v>
      </c>
      <c r="C5401" t="s">
        <v>1677</v>
      </c>
    </row>
    <row r="5402" spans="1:3" x14ac:dyDescent="0.45">
      <c r="A5402" t="str">
        <f t="shared" si="84"/>
        <v>4Building a Digital Bridge Across Cultures and Continents: Exploring New Vistas in Virtual Collaboration</v>
      </c>
      <c r="B5402">
        <v>4</v>
      </c>
      <c r="C5402" t="s">
        <v>1678</v>
      </c>
    </row>
    <row r="5403" spans="1:3" x14ac:dyDescent="0.45">
      <c r="A5403" t="str">
        <f t="shared" si="84"/>
        <v>5(2023) Lecture Notes in Networks and Systems, 634 LNNS, pp. 757 - 768, Cited 0 times.</v>
      </c>
      <c r="B5403">
        <v>5</v>
      </c>
      <c r="C5403" t="s">
        <v>1679</v>
      </c>
    </row>
    <row r="5404" spans="1:3" x14ac:dyDescent="0.45">
      <c r="A5404" t="str">
        <f t="shared" si="84"/>
        <v>6DOI: 10.1007/978-3-031-26190-9_79</v>
      </c>
      <c r="B5404">
        <v>6</v>
      </c>
      <c r="C5404" t="s">
        <v>1680</v>
      </c>
    </row>
    <row r="5405" spans="1:3" x14ac:dyDescent="0.45">
      <c r="A5405" t="str">
        <f t="shared" si="84"/>
        <v>7https://www.scopus.com/inward/record.uri?eid=2-s2.0-85149665801&amp;doi=10.1007%2f978-3-031-26190-9_79&amp;partnerID=40&amp;md5=36237b1aae70aaaa59cdbf69cabf968b</v>
      </c>
      <c r="B5405">
        <v>7</v>
      </c>
      <c r="C5405" t="s">
        <v>1681</v>
      </c>
    </row>
    <row r="5406" spans="1:3" x14ac:dyDescent="0.45">
      <c r="A5406" t="str">
        <f t="shared" si="84"/>
        <v>8</v>
      </c>
      <c r="B5406">
        <v>8</v>
      </c>
    </row>
    <row r="5407" spans="1:3" x14ac:dyDescent="0.45">
      <c r="A5407" t="str">
        <f t="shared" si="84"/>
        <v>9ABSTRACT: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B5407">
        <v>9</v>
      </c>
      <c r="C5407" t="s">
        <v>1682</v>
      </c>
    </row>
    <row r="5408" spans="1:3" x14ac:dyDescent="0.45">
      <c r="A5408" t="str">
        <f t="shared" si="84"/>
        <v>10LANGUAGE OF ORIGINAL DOCUMENT: English</v>
      </c>
      <c r="B5408">
        <v>10</v>
      </c>
      <c r="C5408" t="s">
        <v>10</v>
      </c>
    </row>
    <row r="5409" spans="1:3" x14ac:dyDescent="0.45">
      <c r="A5409" t="str">
        <f t="shared" si="84"/>
        <v>11DOCUMENT TYPE: Conference paper</v>
      </c>
      <c r="B5409">
        <v>11</v>
      </c>
      <c r="C5409" t="s">
        <v>207</v>
      </c>
    </row>
    <row r="5410" spans="1:3" x14ac:dyDescent="0.45">
      <c r="A5410" t="str">
        <f t="shared" si="84"/>
        <v>12SOURCE: Scopus</v>
      </c>
      <c r="B5410">
        <v>12</v>
      </c>
      <c r="C5410" t="s">
        <v>12</v>
      </c>
    </row>
    <row r="5411" spans="1:3" x14ac:dyDescent="0.45">
      <c r="A5411" t="str">
        <f t="shared" si="84"/>
        <v>13</v>
      </c>
      <c r="B5411">
        <v>13</v>
      </c>
    </row>
    <row r="5412" spans="1:3" x14ac:dyDescent="0.45">
      <c r="A5412" t="str">
        <f t="shared" si="84"/>
        <v>1Tacur N., Zinga D., Molnar D.</v>
      </c>
      <c r="B5412">
        <v>1</v>
      </c>
      <c r="C5412" t="s">
        <v>891</v>
      </c>
    </row>
    <row r="5413" spans="1:3" x14ac:dyDescent="0.45">
      <c r="A5413" t="str">
        <f t="shared" si="84"/>
        <v>2AUTHOR FULL NAMES: Tacur, Natalie (58286083800); Zinga, Dawn (9042512000); Molnar, Danielle (13610811200)</v>
      </c>
      <c r="B5413">
        <v>2</v>
      </c>
      <c r="C5413" t="s">
        <v>892</v>
      </c>
    </row>
    <row r="5414" spans="1:3" x14ac:dyDescent="0.45">
      <c r="A5414" t="str">
        <f t="shared" si="84"/>
        <v>358286083800; 9042512000; 13610811200</v>
      </c>
      <c r="B5414">
        <v>3</v>
      </c>
      <c r="C5414" t="s">
        <v>893</v>
      </c>
    </row>
    <row r="5415" spans="1:3" x14ac:dyDescent="0.45">
      <c r="A5415" t="str">
        <f t="shared" si="84"/>
        <v>4Sport, Art, or Both? Analyzing Perceptions of Competitive Dancers as Interuniversity Artists and Athletes</v>
      </c>
      <c r="B5415">
        <v>4</v>
      </c>
      <c r="C5415" t="s">
        <v>894</v>
      </c>
    </row>
    <row r="5416" spans="1:3" x14ac:dyDescent="0.45">
      <c r="A5416" t="str">
        <f t="shared" si="84"/>
        <v>5(2023) International Journal of Sport and Society, 14 (2), pp. 101 - 123, Cited 0 times.</v>
      </c>
      <c r="B5416">
        <v>5</v>
      </c>
      <c r="C5416" t="s">
        <v>895</v>
      </c>
    </row>
    <row r="5417" spans="1:3" x14ac:dyDescent="0.45">
      <c r="A5417" t="str">
        <f t="shared" si="84"/>
        <v>6DOI: 10.18848/2152-7857/CGP/v14i02/101-123</v>
      </c>
      <c r="B5417">
        <v>6</v>
      </c>
      <c r="C5417" t="s">
        <v>896</v>
      </c>
    </row>
    <row r="5418" spans="1:3" x14ac:dyDescent="0.45">
      <c r="A5418" t="str">
        <f t="shared" si="84"/>
        <v>7https://www.scopus.com/inward/record.uri?eid=2-s2.0-85160098963&amp;doi=10.18848%2f2152-7857%2fCGP%2fv14i02%2f101-123&amp;partnerID=40&amp;md5=ad1ef72b70db6a151cb0d813d04beb25</v>
      </c>
      <c r="B5418">
        <v>7</v>
      </c>
      <c r="C5418" t="s">
        <v>897</v>
      </c>
    </row>
    <row r="5419" spans="1:3" x14ac:dyDescent="0.45">
      <c r="A5419" t="str">
        <f t="shared" si="84"/>
        <v>8</v>
      </c>
      <c r="B5419">
        <v>8</v>
      </c>
    </row>
    <row r="5420" spans="1:3" x14ac:dyDescent="0.45">
      <c r="A5420" t="str">
        <f t="shared" si="84"/>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5420">
        <v>9</v>
      </c>
      <c r="C5420" t="s">
        <v>898</v>
      </c>
    </row>
    <row r="5421" spans="1:3" x14ac:dyDescent="0.45">
      <c r="A5421" t="str">
        <f t="shared" si="84"/>
        <v>10LANGUAGE OF ORIGINAL DOCUMENT: English</v>
      </c>
      <c r="B5421">
        <v>10</v>
      </c>
      <c r="C5421" t="s">
        <v>10</v>
      </c>
    </row>
    <row r="5422" spans="1:3" x14ac:dyDescent="0.45">
      <c r="A5422" t="str">
        <f t="shared" si="84"/>
        <v>11DOCUMENT TYPE: Article</v>
      </c>
      <c r="B5422">
        <v>11</v>
      </c>
      <c r="C5422" t="s">
        <v>11</v>
      </c>
    </row>
    <row r="5423" spans="1:3" x14ac:dyDescent="0.45">
      <c r="A5423" t="str">
        <f t="shared" si="84"/>
        <v>12SOURCE: Scopus</v>
      </c>
      <c r="B5423">
        <v>12</v>
      </c>
      <c r="C5423" t="s">
        <v>12</v>
      </c>
    </row>
    <row r="5424" spans="1:3" x14ac:dyDescent="0.45">
      <c r="A5424" t="str">
        <f t="shared" si="84"/>
        <v>13</v>
      </c>
      <c r="B5424">
        <v>13</v>
      </c>
    </row>
    <row r="5425" spans="1:3" x14ac:dyDescent="0.45">
      <c r="A5425" t="str">
        <f t="shared" si="84"/>
        <v>1Bickerdike A., Dinneen J., O' Neill C.</v>
      </c>
      <c r="B5425">
        <v>1</v>
      </c>
      <c r="C5425" t="s">
        <v>1698</v>
      </c>
    </row>
    <row r="5426" spans="1:3" x14ac:dyDescent="0.45">
      <c r="A5426" t="str">
        <f t="shared" si="84"/>
        <v>2AUTHOR FULL NAMES: Bickerdike, Andrea (57195271934); Dinneen, Joan (57211643308); O' Neill, Cian (57446516400)</v>
      </c>
      <c r="B5426">
        <v>2</v>
      </c>
      <c r="C5426" t="s">
        <v>1699</v>
      </c>
    </row>
    <row r="5427" spans="1:3" x14ac:dyDescent="0.45">
      <c r="A5427" t="str">
        <f t="shared" si="84"/>
        <v>357195271934; 57211643308; 57446516400</v>
      </c>
      <c r="B5427">
        <v>3</v>
      </c>
      <c r="C5427" t="s">
        <v>1700</v>
      </c>
    </row>
    <row r="5428" spans="1:3" x14ac:dyDescent="0.45">
      <c r="A5428" t="str">
        <f t="shared" si="84"/>
        <v>4Thriving or surviving: staff health metrics and lifestyle behaviours within an Irish higher education setting</v>
      </c>
      <c r="B5428">
        <v>4</v>
      </c>
      <c r="C5428" t="s">
        <v>1701</v>
      </c>
    </row>
    <row r="5429" spans="1:3" x14ac:dyDescent="0.45">
      <c r="A5429" t="str">
        <f t="shared" si="84"/>
        <v>5(2022) International Journal of Workplace Health Management, 15 (2), pp. 193 - 214, Cited 0 times.</v>
      </c>
      <c r="B5429">
        <v>5</v>
      </c>
      <c r="C5429" t="s">
        <v>1702</v>
      </c>
    </row>
    <row r="5430" spans="1:3" x14ac:dyDescent="0.45">
      <c r="A5430" t="str">
        <f t="shared" si="84"/>
        <v>6DOI: 10.1108/IJWHM-02-2021-0033</v>
      </c>
      <c r="B5430">
        <v>6</v>
      </c>
      <c r="C5430" t="s">
        <v>1703</v>
      </c>
    </row>
    <row r="5431" spans="1:3" x14ac:dyDescent="0.45">
      <c r="A5431" t="str">
        <f t="shared" si="84"/>
        <v>7https://www.scopus.com/inward/record.uri?eid=2-s2.0-85124365863&amp;doi=10.1108%2fIJWHM-02-2021-0033&amp;partnerID=40&amp;md5=2bf347c7550e7b1428bc725378e304e6</v>
      </c>
      <c r="B5431">
        <v>7</v>
      </c>
      <c r="C5431" t="s">
        <v>1704</v>
      </c>
    </row>
    <row r="5432" spans="1:3" x14ac:dyDescent="0.45">
      <c r="A5432" t="str">
        <f t="shared" si="84"/>
        <v>8</v>
      </c>
      <c r="B5432">
        <v>8</v>
      </c>
    </row>
    <row r="5433" spans="1:3" x14ac:dyDescent="0.45">
      <c r="A5433" t="str">
        <f t="shared" si="84"/>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5433">
        <v>9</v>
      </c>
      <c r="C5433" t="s">
        <v>1705</v>
      </c>
    </row>
    <row r="5434" spans="1:3" x14ac:dyDescent="0.45">
      <c r="A5434" t="str">
        <f t="shared" si="84"/>
        <v>10LANGUAGE OF ORIGINAL DOCUMENT: English</v>
      </c>
      <c r="B5434">
        <v>10</v>
      </c>
      <c r="C5434" t="s">
        <v>10</v>
      </c>
    </row>
    <row r="5435" spans="1:3" x14ac:dyDescent="0.45">
      <c r="A5435" t="str">
        <f t="shared" si="84"/>
        <v>11DOCUMENT TYPE: Article</v>
      </c>
      <c r="B5435">
        <v>11</v>
      </c>
      <c r="C5435" t="s">
        <v>11</v>
      </c>
    </row>
    <row r="5436" spans="1:3" x14ac:dyDescent="0.45">
      <c r="A5436" t="str">
        <f t="shared" si="84"/>
        <v>12SOURCE: Scopus</v>
      </c>
      <c r="B5436">
        <v>12</v>
      </c>
      <c r="C5436" t="s">
        <v>12</v>
      </c>
    </row>
    <row r="5437" spans="1:3" x14ac:dyDescent="0.45">
      <c r="A5437" t="str">
        <f t="shared" si="84"/>
        <v>13</v>
      </c>
      <c r="B5437">
        <v>13</v>
      </c>
    </row>
    <row r="5438" spans="1:3" x14ac:dyDescent="0.45">
      <c r="A5438" t="str">
        <f t="shared" si="84"/>
        <v>1Tassone V.C., Runhaar P., den Brok P., Biemans H.J.A.</v>
      </c>
      <c r="B5438">
        <v>1</v>
      </c>
      <c r="C5438" t="s">
        <v>3882</v>
      </c>
    </row>
    <row r="5439" spans="1:3" x14ac:dyDescent="0.45">
      <c r="A5439" t="str">
        <f t="shared" si="84"/>
        <v>2AUTHOR FULL NAMES: Tassone, Valentina C. (6602332242); Runhaar, Piety (35730535600); den Brok, Perry (6507809291); Biemans, Harm J. A. (6603110521)</v>
      </c>
      <c r="B5439">
        <v>2</v>
      </c>
      <c r="C5439" t="s">
        <v>3883</v>
      </c>
    </row>
    <row r="5440" spans="1:3" x14ac:dyDescent="0.45">
      <c r="A5440" t="str">
        <f t="shared" si="84"/>
        <v>36602332242; 35730535600; 6507809291; 6603110521</v>
      </c>
      <c r="B5440">
        <v>3</v>
      </c>
      <c r="C5440" t="s">
        <v>3884</v>
      </c>
    </row>
    <row r="5441" spans="1:3" x14ac:dyDescent="0.45">
      <c r="A5441" t="str">
        <f t="shared" si="84"/>
        <v>4The added value of exploring course innovations university-wide: an application of a multifaceted analytical course innovation framework</v>
      </c>
      <c r="B5441">
        <v>4</v>
      </c>
      <c r="C5441" t="s">
        <v>3885</v>
      </c>
    </row>
    <row r="5442" spans="1:3" x14ac:dyDescent="0.45">
      <c r="A5442" t="str">
        <f t="shared" si="84"/>
        <v>5(2023) Higher Education Research and Development, Cited 0 times.</v>
      </c>
      <c r="B5442">
        <v>5</v>
      </c>
      <c r="C5442" t="s">
        <v>3886</v>
      </c>
    </row>
    <row r="5443" spans="1:3" x14ac:dyDescent="0.45">
      <c r="A5443" t="str">
        <f t="shared" si="84"/>
        <v>6DOI: 10.1080/07294360.2023.2253171</v>
      </c>
      <c r="B5443">
        <v>6</v>
      </c>
      <c r="C5443" t="s">
        <v>3887</v>
      </c>
    </row>
    <row r="5444" spans="1:3" x14ac:dyDescent="0.45">
      <c r="A5444" t="str">
        <f t="shared" si="84"/>
        <v>7https://www.scopus.com/inward/record.uri?eid=2-s2.0-85171643903&amp;doi=10.1080%2f07294360.2023.2253171&amp;partnerID=40&amp;md5=8f4af2357594c4fc4cd96a1b89c56c04</v>
      </c>
      <c r="B5444">
        <v>7</v>
      </c>
      <c r="C5444" t="s">
        <v>3888</v>
      </c>
    </row>
    <row r="5445" spans="1:3" x14ac:dyDescent="0.45">
      <c r="A5445" t="str">
        <f t="shared" ref="A5445:A5508" si="85">B5445&amp;C5445</f>
        <v>8</v>
      </c>
      <c r="B5445">
        <v>8</v>
      </c>
    </row>
    <row r="5446" spans="1:3" x14ac:dyDescent="0.45">
      <c r="A5446" t="str">
        <f t="shared" si="85"/>
        <v>9ABSTRACT: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B5446">
        <v>9</v>
      </c>
      <c r="C5446" t="s">
        <v>3889</v>
      </c>
    </row>
    <row r="5447" spans="1:3" x14ac:dyDescent="0.45">
      <c r="A5447" t="str">
        <f t="shared" si="85"/>
        <v>10LANGUAGE OF ORIGINAL DOCUMENT: English</v>
      </c>
      <c r="B5447">
        <v>10</v>
      </c>
      <c r="C5447" t="s">
        <v>10</v>
      </c>
    </row>
    <row r="5448" spans="1:3" x14ac:dyDescent="0.45">
      <c r="A5448" t="str">
        <f t="shared" si="85"/>
        <v>11DOCUMENT TYPE: Article</v>
      </c>
      <c r="B5448">
        <v>11</v>
      </c>
      <c r="C5448" t="s">
        <v>11</v>
      </c>
    </row>
    <row r="5449" spans="1:3" x14ac:dyDescent="0.45">
      <c r="A5449" t="str">
        <f t="shared" si="85"/>
        <v>12SOURCE: Scopus</v>
      </c>
      <c r="B5449">
        <v>12</v>
      </c>
      <c r="C5449" t="s">
        <v>12</v>
      </c>
    </row>
    <row r="5450" spans="1:3" x14ac:dyDescent="0.45">
      <c r="A5450" t="str">
        <f t="shared" si="85"/>
        <v>13</v>
      </c>
      <c r="B5450">
        <v>13</v>
      </c>
    </row>
    <row r="5451" spans="1:3" x14ac:dyDescent="0.45">
      <c r="A5451" t="str">
        <f t="shared" si="85"/>
        <v>1Torrez M.A.</v>
      </c>
      <c r="B5451">
        <v>1</v>
      </c>
      <c r="C5451" t="s">
        <v>1706</v>
      </c>
    </row>
    <row r="5452" spans="1:3" x14ac:dyDescent="0.45">
      <c r="A5452" t="str">
        <f t="shared" si="85"/>
        <v>2AUTHOR FULL NAMES: Torrez, Mark Anthony (57193273431)</v>
      </c>
      <c r="B5452">
        <v>2</v>
      </c>
      <c r="C5452" t="s">
        <v>1707</v>
      </c>
    </row>
    <row r="5453" spans="1:3" x14ac:dyDescent="0.45">
      <c r="A5453" t="str">
        <f t="shared" si="85"/>
        <v>357193273431</v>
      </c>
      <c r="B5453">
        <v>3</v>
      </c>
      <c r="C5453">
        <v>57193273431</v>
      </c>
    </row>
    <row r="5454" spans="1:3" x14ac:dyDescent="0.45">
      <c r="A5454" t="str">
        <f t="shared" si="85"/>
        <v>4DIVERSITY AMONG TODAY’S COLLEGE STUDENTS</v>
      </c>
      <c r="B5454">
        <v>4</v>
      </c>
      <c r="C5454" t="s">
        <v>1708</v>
      </c>
    </row>
    <row r="5455" spans="1:3" x14ac:dyDescent="0.45">
      <c r="A5455" t="str">
        <f t="shared" si="85"/>
        <v>5(2022) Multiple Perspectives on College Students: Needs, Challenges, and Opportunities, pp. 33 - 45, Cited 0 times.</v>
      </c>
      <c r="B5455">
        <v>5</v>
      </c>
      <c r="C5455" t="s">
        <v>1709</v>
      </c>
    </row>
    <row r="5456" spans="1:3" x14ac:dyDescent="0.45">
      <c r="A5456" t="str">
        <f t="shared" si="85"/>
        <v>6DOI: 10.4324/9780429319471-3</v>
      </c>
      <c r="B5456">
        <v>6</v>
      </c>
      <c r="C5456" t="s">
        <v>1710</v>
      </c>
    </row>
    <row r="5457" spans="1:3" x14ac:dyDescent="0.45">
      <c r="A5457" t="str">
        <f t="shared" si="85"/>
        <v>7https://www.scopus.com/inward/record.uri?eid=2-s2.0-85142826275&amp;doi=10.4324%2f9780429319471-3&amp;partnerID=40&amp;md5=88ba791ee148163e93fdaa1d86a9ae07</v>
      </c>
      <c r="B5457">
        <v>7</v>
      </c>
      <c r="C5457" t="s">
        <v>1711</v>
      </c>
    </row>
    <row r="5458" spans="1:3" x14ac:dyDescent="0.45">
      <c r="A5458" t="str">
        <f t="shared" si="85"/>
        <v>8</v>
      </c>
      <c r="B5458">
        <v>8</v>
      </c>
    </row>
    <row r="5459" spans="1:3" x14ac:dyDescent="0.45">
      <c r="A5459" t="str">
        <f t="shared" si="85"/>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5459">
        <v>9</v>
      </c>
      <c r="C5459" t="s">
        <v>1712</v>
      </c>
    </row>
    <row r="5460" spans="1:3" x14ac:dyDescent="0.45">
      <c r="A5460" t="str">
        <f t="shared" si="85"/>
        <v>10LANGUAGE OF ORIGINAL DOCUMENT: English</v>
      </c>
      <c r="B5460">
        <v>10</v>
      </c>
      <c r="C5460" t="s">
        <v>10</v>
      </c>
    </row>
    <row r="5461" spans="1:3" x14ac:dyDescent="0.45">
      <c r="A5461" t="str">
        <f t="shared" si="85"/>
        <v>11DOCUMENT TYPE: Book chapter</v>
      </c>
      <c r="B5461">
        <v>11</v>
      </c>
      <c r="C5461" t="s">
        <v>128</v>
      </c>
    </row>
    <row r="5462" spans="1:3" x14ac:dyDescent="0.45">
      <c r="A5462" t="str">
        <f t="shared" si="85"/>
        <v>12SOURCE: Scopus</v>
      </c>
      <c r="B5462">
        <v>12</v>
      </c>
      <c r="C5462" t="s">
        <v>12</v>
      </c>
    </row>
    <row r="5463" spans="1:3" x14ac:dyDescent="0.45">
      <c r="A5463" t="str">
        <f t="shared" si="85"/>
        <v>13</v>
      </c>
      <c r="B5463">
        <v>13</v>
      </c>
    </row>
    <row r="5464" spans="1:3" x14ac:dyDescent="0.45">
      <c r="A5464" t="str">
        <f t="shared" si="85"/>
        <v>1Özdiyar Ö., Demirkaya A.S.</v>
      </c>
      <c r="B5464">
        <v>1</v>
      </c>
      <c r="C5464" t="s">
        <v>1720</v>
      </c>
    </row>
    <row r="5465" spans="1:3" x14ac:dyDescent="0.45">
      <c r="A5465" t="str">
        <f t="shared" si="85"/>
        <v>2AUTHOR FULL NAMES: Özdiyar, Özlenen (57208674620); Demirkaya, Abdul Samet (57103454200)</v>
      </c>
      <c r="B5465">
        <v>2</v>
      </c>
      <c r="C5465" t="s">
        <v>1721</v>
      </c>
    </row>
    <row r="5466" spans="1:3" x14ac:dyDescent="0.45">
      <c r="A5466" t="str">
        <f t="shared" si="85"/>
        <v>357208674620; 57103454200</v>
      </c>
      <c r="B5466">
        <v>3</v>
      </c>
      <c r="C5466" t="s">
        <v>1722</v>
      </c>
    </row>
    <row r="5467" spans="1:3" x14ac:dyDescent="0.45">
      <c r="A5467" t="str">
        <f t="shared" si="85"/>
        <v>4The COVID-19 Pandemic and Transformation of Distance Education: Web 2.0 in Higher Education</v>
      </c>
      <c r="B5467">
        <v>4</v>
      </c>
      <c r="C5467" t="s">
        <v>1723</v>
      </c>
    </row>
    <row r="5468" spans="1:3" x14ac:dyDescent="0.45">
      <c r="A5468" t="str">
        <f t="shared" si="85"/>
        <v>5(2022) Beyond COVID-19: Multidisciplinary Approaches and Outcomes on Diverse Fields, pp. 277 - 292, Cited 0 times.</v>
      </c>
      <c r="B5468">
        <v>5</v>
      </c>
      <c r="C5468" t="s">
        <v>1724</v>
      </c>
    </row>
    <row r="5469" spans="1:3" x14ac:dyDescent="0.45">
      <c r="A5469" t="str">
        <f t="shared" si="85"/>
        <v>6DOI: 10.1142/9781800611450_0015</v>
      </c>
      <c r="B5469">
        <v>6</v>
      </c>
      <c r="C5469" t="s">
        <v>1725</v>
      </c>
    </row>
    <row r="5470" spans="1:3" x14ac:dyDescent="0.45">
      <c r="A5470" t="str">
        <f t="shared" si="85"/>
        <v>7https://www.scopus.com/inward/record.uri?eid=2-s2.0-85143452469&amp;doi=10.1142%2f9781800611450_0015&amp;partnerID=40&amp;md5=b21ec7fbda21ecf0b57fbe7f90245a14</v>
      </c>
      <c r="B5470">
        <v>7</v>
      </c>
      <c r="C5470" t="s">
        <v>1726</v>
      </c>
    </row>
    <row r="5471" spans="1:3" x14ac:dyDescent="0.45">
      <c r="A5471" t="str">
        <f t="shared" si="85"/>
        <v>8</v>
      </c>
      <c r="B5471">
        <v>8</v>
      </c>
    </row>
    <row r="5472" spans="1:3" x14ac:dyDescent="0.45">
      <c r="A5472" t="str">
        <f t="shared" si="85"/>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5472">
        <v>9</v>
      </c>
      <c r="C5472" t="s">
        <v>1727</v>
      </c>
    </row>
    <row r="5473" spans="1:3" x14ac:dyDescent="0.45">
      <c r="A5473" t="str">
        <f t="shared" si="85"/>
        <v>10LANGUAGE OF ORIGINAL DOCUMENT: English</v>
      </c>
      <c r="B5473">
        <v>10</v>
      </c>
      <c r="C5473" t="s">
        <v>10</v>
      </c>
    </row>
    <row r="5474" spans="1:3" x14ac:dyDescent="0.45">
      <c r="A5474" t="str">
        <f t="shared" si="85"/>
        <v>11DOCUMENT TYPE: Book chapter</v>
      </c>
      <c r="B5474">
        <v>11</v>
      </c>
      <c r="C5474" t="s">
        <v>128</v>
      </c>
    </row>
    <row r="5475" spans="1:3" x14ac:dyDescent="0.45">
      <c r="A5475" t="str">
        <f t="shared" si="85"/>
        <v>12SOURCE: Scopus</v>
      </c>
      <c r="B5475">
        <v>12</v>
      </c>
      <c r="C5475" t="s">
        <v>12</v>
      </c>
    </row>
    <row r="5476" spans="1:3" x14ac:dyDescent="0.45">
      <c r="A5476" t="str">
        <f t="shared" si="85"/>
        <v>13</v>
      </c>
      <c r="B5476">
        <v>13</v>
      </c>
    </row>
    <row r="5477" spans="1:3" x14ac:dyDescent="0.45">
      <c r="A5477" t="str">
        <f t="shared" si="85"/>
        <v>1de la Torre R., Calleja G., Erro-Garcés A.</v>
      </c>
      <c r="B5477">
        <v>1</v>
      </c>
      <c r="C5477" t="s">
        <v>3890</v>
      </c>
    </row>
    <row r="5478" spans="1:3" x14ac:dyDescent="0.45">
      <c r="A5478" t="str">
        <f t="shared" si="85"/>
        <v>2AUTHOR FULL NAMES: de la Torre, Rocío (57191334574); Calleja, Gema (55604831400); Erro-Garcés, Amaya (14059989400)</v>
      </c>
      <c r="B5478">
        <v>2</v>
      </c>
      <c r="C5478" t="s">
        <v>3891</v>
      </c>
    </row>
    <row r="5479" spans="1:3" x14ac:dyDescent="0.45">
      <c r="A5479" t="str">
        <f t="shared" si="85"/>
        <v>357191334574; 55604831400; 14059989400</v>
      </c>
      <c r="B5479">
        <v>3</v>
      </c>
      <c r="C5479" t="s">
        <v>3892</v>
      </c>
    </row>
    <row r="5480" spans="1:3" x14ac:dyDescent="0.45">
      <c r="A5480" t="str">
        <f t="shared" si="85"/>
        <v>4Pushing limits in higher education: inclusion services’ perspectives on supporting students with learning disabilities in Spanish universities</v>
      </c>
      <c r="B5480">
        <v>4</v>
      </c>
      <c r="C5480" t="s">
        <v>3893</v>
      </c>
    </row>
    <row r="5481" spans="1:3" x14ac:dyDescent="0.45">
      <c r="A5481" t="str">
        <f t="shared" si="85"/>
        <v>5(2023) Journal of Higher Education Policy and Management, 45 (4), pp. 423 - 441, Cited 0 times.</v>
      </c>
      <c r="B5481">
        <v>5</v>
      </c>
      <c r="C5481" t="s">
        <v>3894</v>
      </c>
    </row>
    <row r="5482" spans="1:3" x14ac:dyDescent="0.45">
      <c r="A5482" t="str">
        <f t="shared" si="85"/>
        <v>6DOI: 10.1080/1360080X.2023.2190951</v>
      </c>
      <c r="B5482">
        <v>6</v>
      </c>
      <c r="C5482" t="s">
        <v>3895</v>
      </c>
    </row>
    <row r="5483" spans="1:3" x14ac:dyDescent="0.45">
      <c r="A5483" t="str">
        <f t="shared" si="85"/>
        <v>7https://www.scopus.com/inward/record.uri?eid=2-s2.0-85150931548&amp;doi=10.1080%2f1360080X.2023.2190951&amp;partnerID=40&amp;md5=a27c992b640937f7f6639f5e19d79a4f</v>
      </c>
      <c r="B5483">
        <v>7</v>
      </c>
      <c r="C5483" t="s">
        <v>3896</v>
      </c>
    </row>
    <row r="5484" spans="1:3" x14ac:dyDescent="0.45">
      <c r="A5484" t="str">
        <f t="shared" si="85"/>
        <v>8</v>
      </c>
      <c r="B5484">
        <v>8</v>
      </c>
    </row>
    <row r="5485" spans="1:3" x14ac:dyDescent="0.45">
      <c r="A5485" t="str">
        <f t="shared" si="85"/>
        <v>9ABSTRACT: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B5485">
        <v>9</v>
      </c>
      <c r="C5485" t="s">
        <v>3897</v>
      </c>
    </row>
    <row r="5486" spans="1:3" x14ac:dyDescent="0.45">
      <c r="A5486" t="str">
        <f t="shared" si="85"/>
        <v>10LANGUAGE OF ORIGINAL DOCUMENT: English</v>
      </c>
      <c r="B5486">
        <v>10</v>
      </c>
      <c r="C5486" t="s">
        <v>10</v>
      </c>
    </row>
    <row r="5487" spans="1:3" x14ac:dyDescent="0.45">
      <c r="A5487" t="str">
        <f t="shared" si="85"/>
        <v>11DOCUMENT TYPE: Article</v>
      </c>
      <c r="B5487">
        <v>11</v>
      </c>
      <c r="C5487" t="s">
        <v>11</v>
      </c>
    </row>
    <row r="5488" spans="1:3" x14ac:dyDescent="0.45">
      <c r="A5488" t="str">
        <f t="shared" si="85"/>
        <v>12SOURCE: Scopus</v>
      </c>
      <c r="B5488">
        <v>12</v>
      </c>
      <c r="C5488" t="s">
        <v>12</v>
      </c>
    </row>
    <row r="5489" spans="1:3" x14ac:dyDescent="0.45">
      <c r="A5489" t="str">
        <f t="shared" si="85"/>
        <v>13</v>
      </c>
      <c r="B5489">
        <v>13</v>
      </c>
    </row>
    <row r="5490" spans="1:3" x14ac:dyDescent="0.45">
      <c r="A5490" t="str">
        <f t="shared" si="85"/>
        <v>1Ferrández-Berrueco R., Moliner O., Sánchez-Tarazaga L., Sales A.</v>
      </c>
      <c r="B5490">
        <v>1</v>
      </c>
      <c r="C5490" t="s">
        <v>1744</v>
      </c>
    </row>
    <row r="5491" spans="1:3" x14ac:dyDescent="0.45">
      <c r="A5491" t="str">
        <f t="shared" si="85"/>
        <v>2AUTHOR FULL NAMES: Ferrández-Berrueco, Reina (55567405000); Moliner, Odet (57860926100); Sánchez-Tarazaga, Lucía (56604232200); Sales, Auxiliadora (36605121900)</v>
      </c>
      <c r="B5491">
        <v>2</v>
      </c>
      <c r="C5491" t="s">
        <v>1745</v>
      </c>
    </row>
    <row r="5492" spans="1:3" x14ac:dyDescent="0.45">
      <c r="A5492" t="str">
        <f t="shared" si="85"/>
        <v>355567405000; 57860926100; 56604232200; 36605121900</v>
      </c>
      <c r="B5492">
        <v>3</v>
      </c>
      <c r="C5492" t="s">
        <v>1746</v>
      </c>
    </row>
    <row r="5493" spans="1:3" x14ac:dyDescent="0.45">
      <c r="A5493" t="str">
        <f t="shared" si="85"/>
        <v>4University responsible research and innovation and society: dialogue or monologue?</v>
      </c>
      <c r="B5493">
        <v>4</v>
      </c>
      <c r="C5493" t="s">
        <v>1747</v>
      </c>
    </row>
    <row r="5494" spans="1:3" x14ac:dyDescent="0.45">
      <c r="A5494" t="str">
        <f t="shared" si="85"/>
        <v>5(2023) Journal of Responsible Innovation, 10 (1), art. no. 2272331, Cited 0 times.</v>
      </c>
      <c r="B5494">
        <v>5</v>
      </c>
      <c r="C5494" t="s">
        <v>1748</v>
      </c>
    </row>
    <row r="5495" spans="1:3" x14ac:dyDescent="0.45">
      <c r="A5495" t="str">
        <f t="shared" si="85"/>
        <v>6DOI: 10.1080/23299460.2023.2272331</v>
      </c>
      <c r="B5495">
        <v>6</v>
      </c>
      <c r="C5495" t="s">
        <v>1749</v>
      </c>
    </row>
    <row r="5496" spans="1:3" x14ac:dyDescent="0.45">
      <c r="A5496" t="str">
        <f t="shared" si="85"/>
        <v>7https://www.scopus.com/inward/record.uri?eid=2-s2.0-85175651950&amp;doi=10.1080%2f23299460.2023.2272331&amp;partnerID=40&amp;md5=006069385efc8343f58856fba89c7aa4</v>
      </c>
      <c r="B5496">
        <v>7</v>
      </c>
      <c r="C5496" t="s">
        <v>1750</v>
      </c>
    </row>
    <row r="5497" spans="1:3" x14ac:dyDescent="0.45">
      <c r="A5497" t="str">
        <f t="shared" si="85"/>
        <v>8</v>
      </c>
      <c r="B5497">
        <v>8</v>
      </c>
    </row>
    <row r="5498" spans="1:3" x14ac:dyDescent="0.45">
      <c r="A5498" t="str">
        <f t="shared" si="85"/>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5498">
        <v>9</v>
      </c>
      <c r="C5498" t="s">
        <v>1751</v>
      </c>
    </row>
    <row r="5499" spans="1:3" x14ac:dyDescent="0.45">
      <c r="A5499" t="str">
        <f t="shared" si="85"/>
        <v>10LANGUAGE OF ORIGINAL DOCUMENT: English</v>
      </c>
      <c r="B5499">
        <v>10</v>
      </c>
      <c r="C5499" t="s">
        <v>10</v>
      </c>
    </row>
    <row r="5500" spans="1:3" x14ac:dyDescent="0.45">
      <c r="A5500" t="str">
        <f t="shared" si="85"/>
        <v>11DOCUMENT TYPE: Article</v>
      </c>
      <c r="B5500">
        <v>11</v>
      </c>
      <c r="C5500" t="s">
        <v>11</v>
      </c>
    </row>
    <row r="5501" spans="1:3" x14ac:dyDescent="0.45">
      <c r="A5501" t="str">
        <f t="shared" si="85"/>
        <v>12SOURCE: Scopus</v>
      </c>
      <c r="B5501">
        <v>12</v>
      </c>
      <c r="C5501" t="s">
        <v>12</v>
      </c>
    </row>
    <row r="5502" spans="1:3" x14ac:dyDescent="0.45">
      <c r="A5502" t="str">
        <f t="shared" si="85"/>
        <v>13</v>
      </c>
      <c r="B5502">
        <v>13</v>
      </c>
    </row>
    <row r="5503" spans="1:3" x14ac:dyDescent="0.45">
      <c r="A5503" t="str">
        <f t="shared" si="85"/>
        <v>1Mäkinen S.</v>
      </c>
      <c r="B5503">
        <v>1</v>
      </c>
      <c r="C5503" t="s">
        <v>3898</v>
      </c>
    </row>
    <row r="5504" spans="1:3" x14ac:dyDescent="0.45">
      <c r="A5504" t="str">
        <f t="shared" si="85"/>
        <v>2AUTHOR FULL NAMES: Mäkinen, Sirke (6701910413)</v>
      </c>
      <c r="B5504">
        <v>2</v>
      </c>
      <c r="C5504" t="s">
        <v>3899</v>
      </c>
    </row>
    <row r="5505" spans="1:3" x14ac:dyDescent="0.45">
      <c r="A5505" t="str">
        <f t="shared" si="85"/>
        <v>36701910413</v>
      </c>
      <c r="B5505">
        <v>3</v>
      </c>
      <c r="C5505">
        <v>6701910413</v>
      </c>
    </row>
    <row r="5506" spans="1:3" x14ac:dyDescent="0.45">
      <c r="A5506" t="str">
        <f t="shared" si="85"/>
        <v>4Internationalisation in challenging times: practices and rationales of internal and external stakeholders</v>
      </c>
      <c r="B5506">
        <v>4</v>
      </c>
      <c r="C5506" t="s">
        <v>3900</v>
      </c>
    </row>
    <row r="5507" spans="1:3" x14ac:dyDescent="0.45">
      <c r="A5507" t="str">
        <f t="shared" si="85"/>
        <v>5(2023) European Journal of Higher Education, 13 (2), pp. 126 - 141, Cited 0 times.</v>
      </c>
      <c r="B5507">
        <v>5</v>
      </c>
      <c r="C5507" t="s">
        <v>3901</v>
      </c>
    </row>
    <row r="5508" spans="1:3" x14ac:dyDescent="0.45">
      <c r="A5508" t="str">
        <f t="shared" si="85"/>
        <v>6DOI: 10.1080/21568235.2023.2196434</v>
      </c>
      <c r="B5508">
        <v>6</v>
      </c>
      <c r="C5508" t="s">
        <v>3902</v>
      </c>
    </row>
    <row r="5509" spans="1:3" x14ac:dyDescent="0.45">
      <c r="A5509" t="str">
        <f t="shared" ref="A5509:A5572" si="86">B5509&amp;C5509</f>
        <v>7https://www.scopus.com/inward/record.uri?eid=2-s2.0-85163025584&amp;doi=10.1080%2f21568235.2023.2196434&amp;partnerID=40&amp;md5=83e1165bde12b7e1b062050b003356d6</v>
      </c>
      <c r="B5509">
        <v>7</v>
      </c>
      <c r="C5509" t="s">
        <v>3903</v>
      </c>
    </row>
    <row r="5510" spans="1:3" x14ac:dyDescent="0.45">
      <c r="A5510" t="str">
        <f t="shared" si="86"/>
        <v>8</v>
      </c>
      <c r="B5510">
        <v>8</v>
      </c>
    </row>
    <row r="5511" spans="1:3" x14ac:dyDescent="0.45">
      <c r="A5511" t="str">
        <f t="shared" si="86"/>
        <v>9ABSTRACT: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B5511">
        <v>9</v>
      </c>
      <c r="C5511" t="s">
        <v>3904</v>
      </c>
    </row>
    <row r="5512" spans="1:3" x14ac:dyDescent="0.45">
      <c r="A5512" t="str">
        <f t="shared" si="86"/>
        <v>10LANGUAGE OF ORIGINAL DOCUMENT: English</v>
      </c>
      <c r="B5512">
        <v>10</v>
      </c>
      <c r="C5512" t="s">
        <v>10</v>
      </c>
    </row>
    <row r="5513" spans="1:3" x14ac:dyDescent="0.45">
      <c r="A5513" t="str">
        <f t="shared" si="86"/>
        <v>11DOCUMENT TYPE: Editorial</v>
      </c>
      <c r="B5513">
        <v>11</v>
      </c>
      <c r="C5513" t="s">
        <v>307</v>
      </c>
    </row>
    <row r="5514" spans="1:3" x14ac:dyDescent="0.45">
      <c r="A5514" t="str">
        <f t="shared" si="86"/>
        <v>12SOURCE: Scopus</v>
      </c>
      <c r="B5514">
        <v>12</v>
      </c>
      <c r="C5514" t="s">
        <v>12</v>
      </c>
    </row>
    <row r="5515" spans="1:3" x14ac:dyDescent="0.45">
      <c r="A5515" t="str">
        <f t="shared" si="86"/>
        <v>13</v>
      </c>
      <c r="B5515">
        <v>13</v>
      </c>
    </row>
    <row r="5516" spans="1:3" x14ac:dyDescent="0.45">
      <c r="A5516" t="str">
        <f t="shared" si="86"/>
        <v>1Ngcamu B.S., Mantzaris E.</v>
      </c>
      <c r="B5516">
        <v>1</v>
      </c>
      <c r="C5516" t="s">
        <v>3905</v>
      </c>
    </row>
    <row r="5517" spans="1:3" x14ac:dyDescent="0.45">
      <c r="A5517" t="str">
        <f t="shared" si="86"/>
        <v>2AUTHOR FULL NAMES: Ngcamu, Bethuel S. (55419661800); Mantzaris, Evangelos (57168431500)</v>
      </c>
      <c r="B5517">
        <v>2</v>
      </c>
      <c r="C5517" t="s">
        <v>3906</v>
      </c>
    </row>
    <row r="5518" spans="1:3" x14ac:dyDescent="0.45">
      <c r="A5518" t="str">
        <f t="shared" si="86"/>
        <v>355419661800; 57168431500</v>
      </c>
      <c r="B5518">
        <v>3</v>
      </c>
      <c r="C5518" t="s">
        <v>3907</v>
      </c>
    </row>
    <row r="5519" spans="1:3" x14ac:dyDescent="0.45">
      <c r="A5519" t="str">
        <f t="shared" si="86"/>
        <v>4Policy enforcement, corruption and stakeholder interference in South African universities</v>
      </c>
      <c r="B5519">
        <v>4</v>
      </c>
      <c r="C5519" t="s">
        <v>3908</v>
      </c>
    </row>
    <row r="5520" spans="1:3" x14ac:dyDescent="0.45">
      <c r="A5520" t="str">
        <f t="shared" si="86"/>
        <v>5(2023) Journal of Transport and Supply Chain Management, 17, art. no. a814, Cited 0 times.</v>
      </c>
      <c r="B5520">
        <v>5</v>
      </c>
      <c r="C5520" t="s">
        <v>3909</v>
      </c>
    </row>
    <row r="5521" spans="1:3" x14ac:dyDescent="0.45">
      <c r="A5521" t="str">
        <f t="shared" si="86"/>
        <v>6DOI: 10.4102/jtscm.v17i0.814</v>
      </c>
      <c r="B5521">
        <v>6</v>
      </c>
      <c r="C5521" t="s">
        <v>3910</v>
      </c>
    </row>
    <row r="5522" spans="1:3" x14ac:dyDescent="0.45">
      <c r="A5522" t="str">
        <f t="shared" si="86"/>
        <v>7https://www.scopus.com/inward/record.uri?eid=2-s2.0-85156223681&amp;doi=10.4102%2fjtscm.v17i0.814&amp;partnerID=40&amp;md5=e9fe5695f99e8642c6352b430300050e</v>
      </c>
      <c r="B5522">
        <v>7</v>
      </c>
      <c r="C5522" t="s">
        <v>3911</v>
      </c>
    </row>
    <row r="5523" spans="1:3" x14ac:dyDescent="0.45">
      <c r="A5523" t="str">
        <f t="shared" si="86"/>
        <v>8</v>
      </c>
      <c r="B5523">
        <v>8</v>
      </c>
    </row>
    <row r="5524" spans="1:3" x14ac:dyDescent="0.45">
      <c r="A5524" t="str">
        <f t="shared" si="86"/>
        <v>9ABSTRACT: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B5524">
        <v>9</v>
      </c>
      <c r="C5524" t="s">
        <v>3912</v>
      </c>
    </row>
    <row r="5525" spans="1:3" x14ac:dyDescent="0.45">
      <c r="A5525" t="str">
        <f t="shared" si="86"/>
        <v>10LANGUAGE OF ORIGINAL DOCUMENT: English</v>
      </c>
      <c r="B5525">
        <v>10</v>
      </c>
      <c r="C5525" t="s">
        <v>10</v>
      </c>
    </row>
    <row r="5526" spans="1:3" x14ac:dyDescent="0.45">
      <c r="A5526" t="str">
        <f t="shared" si="86"/>
        <v>11DOCUMENT TYPE: Article</v>
      </c>
      <c r="B5526">
        <v>11</v>
      </c>
      <c r="C5526" t="s">
        <v>11</v>
      </c>
    </row>
    <row r="5527" spans="1:3" x14ac:dyDescent="0.45">
      <c r="A5527" t="str">
        <f t="shared" si="86"/>
        <v>12SOURCE: Scopus</v>
      </c>
      <c r="B5527">
        <v>12</v>
      </c>
      <c r="C5527" t="s">
        <v>12</v>
      </c>
    </row>
    <row r="5528" spans="1:3" x14ac:dyDescent="0.45">
      <c r="A5528" t="str">
        <f t="shared" si="86"/>
        <v>13</v>
      </c>
      <c r="B5528">
        <v>13</v>
      </c>
    </row>
    <row r="5529" spans="1:3" x14ac:dyDescent="0.45">
      <c r="A5529" t="str">
        <f t="shared" si="86"/>
        <v>1Yang N., Li T.</v>
      </c>
      <c r="B5529">
        <v>1</v>
      </c>
      <c r="C5529" t="s">
        <v>1767</v>
      </c>
    </row>
    <row r="5530" spans="1:3" x14ac:dyDescent="0.45">
      <c r="A5530" t="str">
        <f t="shared" si="86"/>
        <v>2AUTHOR FULL NAMES: Yang, Nan (57200001796); Li, Tong (56226319700)</v>
      </c>
      <c r="B5530">
        <v>2</v>
      </c>
      <c r="C5530" t="s">
        <v>1768</v>
      </c>
    </row>
    <row r="5531" spans="1:3" x14ac:dyDescent="0.45">
      <c r="A5531" t="str">
        <f t="shared" si="86"/>
        <v>357200001796; 56226319700</v>
      </c>
      <c r="B5531">
        <v>3</v>
      </c>
      <c r="C5531" t="s">
        <v>1769</v>
      </c>
    </row>
    <row r="5532" spans="1:3" x14ac:dyDescent="0.45">
      <c r="A5532" t="str">
        <f t="shared" si="86"/>
        <v>4How Stakeholders’ Data Literacy Contributes to Quality in Higher Education: A Goal-Oriented Analysis</v>
      </c>
      <c r="B5532">
        <v>4</v>
      </c>
      <c r="C5532" t="s">
        <v>1770</v>
      </c>
    </row>
    <row r="5533" spans="1:3" x14ac:dyDescent="0.45">
      <c r="A5533" t="str">
        <f t="shared" si="86"/>
        <v>5(2023) Higher Education Dynamics, 59, pp. 313 - 327, Cited 0 times.</v>
      </c>
      <c r="B5533">
        <v>5</v>
      </c>
      <c r="C5533" t="s">
        <v>1771</v>
      </c>
    </row>
    <row r="5534" spans="1:3" x14ac:dyDescent="0.45">
      <c r="A5534" t="str">
        <f t="shared" si="86"/>
        <v>6DOI: 10.1007/978-3-031-24193-2_13</v>
      </c>
      <c r="B5534">
        <v>6</v>
      </c>
      <c r="C5534" t="s">
        <v>1772</v>
      </c>
    </row>
    <row r="5535" spans="1:3" x14ac:dyDescent="0.45">
      <c r="A5535" t="str">
        <f t="shared" si="86"/>
        <v>7https://www.scopus.com/inward/record.uri?eid=2-s2.0-85149953837&amp;doi=10.1007%2f978-3-031-24193-2_13&amp;partnerID=40&amp;md5=3d3c614151114c004030b5ca505c9e33</v>
      </c>
      <c r="B5535">
        <v>7</v>
      </c>
      <c r="C5535" t="s">
        <v>1773</v>
      </c>
    </row>
    <row r="5536" spans="1:3" x14ac:dyDescent="0.45">
      <c r="A5536" t="str">
        <f t="shared" si="86"/>
        <v>8</v>
      </c>
      <c r="B5536">
        <v>8</v>
      </c>
    </row>
    <row r="5537" spans="1:3" x14ac:dyDescent="0.45">
      <c r="A5537" t="str">
        <f t="shared" si="86"/>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5537">
        <v>9</v>
      </c>
      <c r="C5537" t="s">
        <v>1774</v>
      </c>
    </row>
    <row r="5538" spans="1:3" x14ac:dyDescent="0.45">
      <c r="A5538" t="str">
        <f t="shared" si="86"/>
        <v>10LANGUAGE OF ORIGINAL DOCUMENT: English</v>
      </c>
      <c r="B5538">
        <v>10</v>
      </c>
      <c r="C5538" t="s">
        <v>10</v>
      </c>
    </row>
    <row r="5539" spans="1:3" x14ac:dyDescent="0.45">
      <c r="A5539" t="str">
        <f t="shared" si="86"/>
        <v>11DOCUMENT TYPE: Book chapter</v>
      </c>
      <c r="B5539">
        <v>11</v>
      </c>
      <c r="C5539" t="s">
        <v>128</v>
      </c>
    </row>
    <row r="5540" spans="1:3" x14ac:dyDescent="0.45">
      <c r="A5540" t="str">
        <f t="shared" si="86"/>
        <v>12SOURCE: Scopus</v>
      </c>
      <c r="B5540">
        <v>12</v>
      </c>
      <c r="C5540" t="s">
        <v>12</v>
      </c>
    </row>
    <row r="5541" spans="1:3" x14ac:dyDescent="0.45">
      <c r="A5541" t="str">
        <f t="shared" si="86"/>
        <v>13</v>
      </c>
      <c r="B5541">
        <v>13</v>
      </c>
    </row>
    <row r="5542" spans="1:3" x14ac:dyDescent="0.45">
      <c r="A5542" t="str">
        <f t="shared" si="86"/>
        <v>1Deniz Ü., Özek B.Y.</v>
      </c>
      <c r="B5542">
        <v>1</v>
      </c>
      <c r="C5542" t="s">
        <v>1796</v>
      </c>
    </row>
    <row r="5543" spans="1:3" x14ac:dyDescent="0.45">
      <c r="A5543" t="str">
        <f t="shared" si="86"/>
        <v>2AUTHOR FULL NAMES: Deniz, Ünal (57221445127); Özek, Bahar Yakut (57214152924)</v>
      </c>
      <c r="B5543">
        <v>2</v>
      </c>
      <c r="C5543" t="s">
        <v>1797</v>
      </c>
    </row>
    <row r="5544" spans="1:3" x14ac:dyDescent="0.45">
      <c r="A5544" t="str">
        <f t="shared" si="86"/>
        <v>357221445127; 57214152924</v>
      </c>
      <c r="B5544">
        <v>3</v>
      </c>
      <c r="C5544" t="s">
        <v>1798</v>
      </c>
    </row>
    <row r="5545" spans="1:3" x14ac:dyDescent="0.45">
      <c r="A5545" t="str">
        <f t="shared" si="86"/>
        <v>4Online Learning Experiences of Graduate Students in Türkiye: Could This Be the Footsteps of a Reform?</v>
      </c>
      <c r="B5545">
        <v>4</v>
      </c>
      <c r="C5545" t="s">
        <v>1799</v>
      </c>
    </row>
    <row r="5546" spans="1:3" x14ac:dyDescent="0.45">
      <c r="A5546" t="str">
        <f t="shared" si="86"/>
        <v>5(2023) Participatory Educational Research, 10 (1), pp. 213 - 236, Cited 0 times.</v>
      </c>
      <c r="B5546">
        <v>5</v>
      </c>
      <c r="C5546" t="s">
        <v>1800</v>
      </c>
    </row>
    <row r="5547" spans="1:3" x14ac:dyDescent="0.45">
      <c r="A5547" t="str">
        <f t="shared" si="86"/>
        <v>6DOI: 10.17275/per.23.12.10.1</v>
      </c>
      <c r="B5547">
        <v>6</v>
      </c>
      <c r="C5547" t="s">
        <v>1801</v>
      </c>
    </row>
    <row r="5548" spans="1:3" x14ac:dyDescent="0.45">
      <c r="A5548" t="str">
        <f t="shared" si="86"/>
        <v>7https://www.scopus.com/inward/record.uri?eid=2-s2.0-85146342625&amp;doi=10.17275%2fper.23.12.10.1&amp;partnerID=40&amp;md5=8cb27018143d0cd790802c44bd85c76a</v>
      </c>
      <c r="B5548">
        <v>7</v>
      </c>
      <c r="C5548" t="s">
        <v>1802</v>
      </c>
    </row>
    <row r="5549" spans="1:3" x14ac:dyDescent="0.45">
      <c r="A5549" t="str">
        <f t="shared" si="86"/>
        <v>8</v>
      </c>
      <c r="B5549">
        <v>8</v>
      </c>
    </row>
    <row r="5550" spans="1:3" x14ac:dyDescent="0.45">
      <c r="A5550" t="str">
        <f t="shared" si="86"/>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5550">
        <v>9</v>
      </c>
      <c r="C5550" t="s">
        <v>1803</v>
      </c>
    </row>
    <row r="5551" spans="1:3" x14ac:dyDescent="0.45">
      <c r="A5551" t="str">
        <f t="shared" si="86"/>
        <v>10LANGUAGE OF ORIGINAL DOCUMENT: English</v>
      </c>
      <c r="B5551">
        <v>10</v>
      </c>
      <c r="C5551" t="s">
        <v>10</v>
      </c>
    </row>
    <row r="5552" spans="1:3" x14ac:dyDescent="0.45">
      <c r="A5552" t="str">
        <f t="shared" si="86"/>
        <v>11DOCUMENT TYPE: Article</v>
      </c>
      <c r="B5552">
        <v>11</v>
      </c>
      <c r="C5552" t="s">
        <v>11</v>
      </c>
    </row>
    <row r="5553" spans="1:3" x14ac:dyDescent="0.45">
      <c r="A5553" t="str">
        <f t="shared" si="86"/>
        <v>12SOURCE: Scopus</v>
      </c>
      <c r="B5553">
        <v>12</v>
      </c>
      <c r="C5553" t="s">
        <v>12</v>
      </c>
    </row>
    <row r="5554" spans="1:3" x14ac:dyDescent="0.45">
      <c r="A5554" t="str">
        <f t="shared" si="86"/>
        <v>13</v>
      </c>
      <c r="B5554">
        <v>13</v>
      </c>
    </row>
    <row r="5555" spans="1:3" x14ac:dyDescent="0.45">
      <c r="A5555" t="str">
        <f t="shared" si="86"/>
        <v>1Clanton T.L., Shelton R.N., Franz N.</v>
      </c>
      <c r="B5555">
        <v>1</v>
      </c>
      <c r="C5555" t="s">
        <v>1839</v>
      </c>
    </row>
    <row r="5556" spans="1:3" x14ac:dyDescent="0.45">
      <c r="A5556" t="str">
        <f t="shared" si="86"/>
        <v>2AUTHOR FULL NAMES: Clanton, TaLaya L. (58533754000); Shelton, Ryann N. (57203873470); Franz, Nadine (58090640200)</v>
      </c>
      <c r="B5556">
        <v>2</v>
      </c>
      <c r="C5556" t="s">
        <v>1840</v>
      </c>
    </row>
    <row r="5557" spans="1:3" x14ac:dyDescent="0.45">
      <c r="A5557" t="str">
        <f t="shared" si="86"/>
        <v>358533754000; 57203873470; 58090640200</v>
      </c>
      <c r="B5557">
        <v>3</v>
      </c>
      <c r="C5557" t="s">
        <v>1841</v>
      </c>
    </row>
    <row r="5558" spans="1:3" x14ac:dyDescent="0.45">
      <c r="A5558" t="str">
        <f t="shared" si="86"/>
        <v>4Thriving Despite the Odds: A Review of Literature on the Experiences of Black Women at Predominately White Institutions</v>
      </c>
      <c r="B5558">
        <v>4</v>
      </c>
      <c r="C5558" t="s">
        <v>1842</v>
      </c>
    </row>
    <row r="5559" spans="1:3" x14ac:dyDescent="0.45">
      <c r="A5559" t="str">
        <f t="shared" si="86"/>
        <v>5(2023) Handbook of Research on Exploring Gender Equity, Diversity, and Inclusion Through an Intersectional Lens, pp. 423 - 437, Cited 0 times.</v>
      </c>
      <c r="B5559">
        <v>5</v>
      </c>
      <c r="C5559" t="s">
        <v>1843</v>
      </c>
    </row>
    <row r="5560" spans="1:3" x14ac:dyDescent="0.45">
      <c r="A5560" t="str">
        <f t="shared" si="86"/>
        <v>6DOI: 10.4018/978-1-6684-8412-8.ch020</v>
      </c>
      <c r="B5560">
        <v>6</v>
      </c>
      <c r="C5560" t="s">
        <v>1844</v>
      </c>
    </row>
    <row r="5561" spans="1:3" x14ac:dyDescent="0.45">
      <c r="A5561" t="str">
        <f t="shared" si="86"/>
        <v>7https://www.scopus.com/inward/record.uri?eid=2-s2.0-85167768995&amp;doi=10.4018%2f978-1-6684-8412-8.ch020&amp;partnerID=40&amp;md5=f8338a3f37e5d4eca3b08e20f77918e1</v>
      </c>
      <c r="B5561">
        <v>7</v>
      </c>
      <c r="C5561" t="s">
        <v>1845</v>
      </c>
    </row>
    <row r="5562" spans="1:3" x14ac:dyDescent="0.45">
      <c r="A5562" t="str">
        <f t="shared" si="86"/>
        <v>8</v>
      </c>
      <c r="B5562">
        <v>8</v>
      </c>
    </row>
    <row r="5563" spans="1:3" x14ac:dyDescent="0.45">
      <c r="A5563" t="str">
        <f t="shared" si="86"/>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5563">
        <v>9</v>
      </c>
      <c r="C5563" t="s">
        <v>1846</v>
      </c>
    </row>
    <row r="5564" spans="1:3" x14ac:dyDescent="0.45">
      <c r="A5564" t="str">
        <f t="shared" si="86"/>
        <v>10LANGUAGE OF ORIGINAL DOCUMENT: English</v>
      </c>
      <c r="B5564">
        <v>10</v>
      </c>
      <c r="C5564" t="s">
        <v>10</v>
      </c>
    </row>
    <row r="5565" spans="1:3" x14ac:dyDescent="0.45">
      <c r="A5565" t="str">
        <f t="shared" si="86"/>
        <v>11DOCUMENT TYPE: Book chapter</v>
      </c>
      <c r="B5565">
        <v>11</v>
      </c>
      <c r="C5565" t="s">
        <v>128</v>
      </c>
    </row>
    <row r="5566" spans="1:3" x14ac:dyDescent="0.45">
      <c r="A5566" t="str">
        <f t="shared" si="86"/>
        <v>12SOURCE: Scopus</v>
      </c>
      <c r="B5566">
        <v>12</v>
      </c>
      <c r="C5566" t="s">
        <v>12</v>
      </c>
    </row>
    <row r="5567" spans="1:3" x14ac:dyDescent="0.45">
      <c r="A5567" t="str">
        <f t="shared" si="86"/>
        <v>13</v>
      </c>
      <c r="B5567">
        <v>13</v>
      </c>
    </row>
    <row r="5568" spans="1:3" x14ac:dyDescent="0.45">
      <c r="A5568" t="str">
        <f t="shared" si="86"/>
        <v>1Ezzeddine R., Otaki F., Darwish S., Algurg R.</v>
      </c>
      <c r="B5568">
        <v>1</v>
      </c>
      <c r="C5568" t="s">
        <v>1852</v>
      </c>
    </row>
    <row r="5569" spans="1:3" x14ac:dyDescent="0.45">
      <c r="A5569" t="str">
        <f t="shared" si="86"/>
        <v>2AUTHOR FULL NAMES: Ezzeddine, Rima (58500570100); Otaki, Farah (55807708300); Darwish, Sohaib (58500011000); Algurg, Reem (57216734592)</v>
      </c>
      <c r="B5569">
        <v>2</v>
      </c>
      <c r="C5569" t="s">
        <v>1853</v>
      </c>
    </row>
    <row r="5570" spans="1:3" x14ac:dyDescent="0.45">
      <c r="A5570" t="str">
        <f t="shared" si="86"/>
        <v>358500570100; 55807708300; 58500011000; 57216734592</v>
      </c>
      <c r="B5570">
        <v>3</v>
      </c>
      <c r="C5570" t="s">
        <v>1854</v>
      </c>
    </row>
    <row r="5571" spans="1:3" x14ac:dyDescent="0.45">
      <c r="A5571" t="str">
        <f t="shared" si="86"/>
        <v>4Change management in higher education: A sequential mixed methods study exploring employees’ perception</v>
      </c>
      <c r="B5571">
        <v>4</v>
      </c>
      <c r="C5571" t="s">
        <v>1855</v>
      </c>
    </row>
    <row r="5572" spans="1:3" x14ac:dyDescent="0.45">
      <c r="A5572" t="str">
        <f t="shared" si="86"/>
        <v>5(2023) PLoS ONE, 18 (7 July), art. no. e0289005, Cited 0 times.</v>
      </c>
      <c r="B5572">
        <v>5</v>
      </c>
      <c r="C5572" t="s">
        <v>1856</v>
      </c>
    </row>
    <row r="5573" spans="1:3" x14ac:dyDescent="0.45">
      <c r="A5573" t="str">
        <f t="shared" ref="A5573:A5636" si="87">B5573&amp;C5573</f>
        <v>6DOI: 10.1371/journal.pone.0289005</v>
      </c>
      <c r="B5573">
        <v>6</v>
      </c>
      <c r="C5573" t="s">
        <v>1857</v>
      </c>
    </row>
    <row r="5574" spans="1:3" x14ac:dyDescent="0.45">
      <c r="A5574" t="str">
        <f t="shared" si="87"/>
        <v>7https://www.scopus.com/inward/record.uri?eid=2-s2.0-85165491058&amp;doi=10.1371%2fjournal.pone.0289005&amp;partnerID=40&amp;md5=69a32fa5f853518ccfb8c2cba0efe574</v>
      </c>
      <c r="B5574">
        <v>7</v>
      </c>
      <c r="C5574" t="s">
        <v>1858</v>
      </c>
    </row>
    <row r="5575" spans="1:3" x14ac:dyDescent="0.45">
      <c r="A5575" t="str">
        <f t="shared" si="87"/>
        <v>8</v>
      </c>
      <c r="B5575">
        <v>8</v>
      </c>
    </row>
    <row r="5576" spans="1:3" x14ac:dyDescent="0.45">
      <c r="A5576" t="str">
        <f t="shared" si="87"/>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5576">
        <v>9</v>
      </c>
      <c r="C5576" t="s">
        <v>1859</v>
      </c>
    </row>
    <row r="5577" spans="1:3" x14ac:dyDescent="0.45">
      <c r="A5577" t="str">
        <f t="shared" si="87"/>
        <v>10LANGUAGE OF ORIGINAL DOCUMENT: English</v>
      </c>
      <c r="B5577">
        <v>10</v>
      </c>
      <c r="C5577" t="s">
        <v>10</v>
      </c>
    </row>
    <row r="5578" spans="1:3" x14ac:dyDescent="0.45">
      <c r="A5578" t="str">
        <f t="shared" si="87"/>
        <v>11DOCUMENT TYPE: Article</v>
      </c>
      <c r="B5578">
        <v>11</v>
      </c>
      <c r="C5578" t="s">
        <v>11</v>
      </c>
    </row>
    <row r="5579" spans="1:3" x14ac:dyDescent="0.45">
      <c r="A5579" t="str">
        <f t="shared" si="87"/>
        <v>12SOURCE: Scopus</v>
      </c>
      <c r="B5579">
        <v>12</v>
      </c>
      <c r="C5579" t="s">
        <v>12</v>
      </c>
    </row>
    <row r="5580" spans="1:3" x14ac:dyDescent="0.45">
      <c r="A5580" t="str">
        <f t="shared" si="87"/>
        <v>13</v>
      </c>
      <c r="B5580">
        <v>13</v>
      </c>
    </row>
    <row r="5581" spans="1:3" x14ac:dyDescent="0.45">
      <c r="A5581" t="str">
        <f t="shared" si="87"/>
        <v>1Omotosho A.O., Akintolu M., Kimweli K.M., Modise M.A.</v>
      </c>
      <c r="B5581">
        <v>1</v>
      </c>
      <c r="C5581" t="s">
        <v>3913</v>
      </c>
    </row>
    <row r="5582" spans="1:3" x14ac:dyDescent="0.45">
      <c r="A5582" t="str">
        <f t="shared" si="87"/>
        <v>2AUTHOR FULL NAMES: Omotosho, Ademola Olumuyiwa (58615353300); Akintolu, Morakinyo (57368431000); Kimweli, Kimanzi Mathew (58161350400); Modise, Motalenyane Alfred (57207798976)</v>
      </c>
      <c r="B5582">
        <v>2</v>
      </c>
      <c r="C5582" t="s">
        <v>3914</v>
      </c>
    </row>
    <row r="5583" spans="1:3" x14ac:dyDescent="0.45">
      <c r="A5583" t="str">
        <f t="shared" si="87"/>
        <v>358615353300; 57368431000; 58161350400; 57207798976</v>
      </c>
      <c r="B5583">
        <v>3</v>
      </c>
      <c r="C5583" t="s">
        <v>3915</v>
      </c>
    </row>
    <row r="5584" spans="1:3" x14ac:dyDescent="0.45">
      <c r="A5584" t="str">
        <f t="shared" si="87"/>
        <v>4Assessing the Enactus Global Sustainability Initiative’s Alignment with United Nations Sustainable Development Goals: Lessons for Higher Education Institutions</v>
      </c>
      <c r="B5584">
        <v>4</v>
      </c>
      <c r="C5584" t="s">
        <v>3916</v>
      </c>
    </row>
    <row r="5585" spans="1:3" x14ac:dyDescent="0.45">
      <c r="A5585" t="str">
        <f t="shared" si="87"/>
        <v>5(2023) Education Sciences, 13 (9), art. no. 935, Cited 0 times.</v>
      </c>
      <c r="B5585">
        <v>5</v>
      </c>
      <c r="C5585" t="s">
        <v>3917</v>
      </c>
    </row>
    <row r="5586" spans="1:3" x14ac:dyDescent="0.45">
      <c r="A5586" t="str">
        <f t="shared" si="87"/>
        <v>6DOI: 10.3390/educsci13090935</v>
      </c>
      <c r="B5586">
        <v>6</v>
      </c>
      <c r="C5586" t="s">
        <v>3918</v>
      </c>
    </row>
    <row r="5587" spans="1:3" x14ac:dyDescent="0.45">
      <c r="A5587" t="str">
        <f t="shared" si="87"/>
        <v>7https://www.scopus.com/inward/record.uri?eid=2-s2.0-85172114852&amp;doi=10.3390%2feducsci13090935&amp;partnerID=40&amp;md5=6310b8b07db10ad1056ef03c35d0ed50</v>
      </c>
      <c r="B5587">
        <v>7</v>
      </c>
      <c r="C5587" t="s">
        <v>3919</v>
      </c>
    </row>
    <row r="5588" spans="1:3" x14ac:dyDescent="0.45">
      <c r="A5588" t="str">
        <f t="shared" si="87"/>
        <v>8</v>
      </c>
      <c r="B5588">
        <v>8</v>
      </c>
    </row>
    <row r="5589" spans="1:3" x14ac:dyDescent="0.45">
      <c r="A5589" t="str">
        <f t="shared" si="87"/>
        <v>9ABSTRACT: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B5589">
        <v>9</v>
      </c>
      <c r="C5589" t="s">
        <v>3920</v>
      </c>
    </row>
    <row r="5590" spans="1:3" x14ac:dyDescent="0.45">
      <c r="A5590" t="str">
        <f t="shared" si="87"/>
        <v>10LANGUAGE OF ORIGINAL DOCUMENT: English</v>
      </c>
      <c r="B5590">
        <v>10</v>
      </c>
      <c r="C5590" t="s">
        <v>10</v>
      </c>
    </row>
    <row r="5591" spans="1:3" x14ac:dyDescent="0.45">
      <c r="A5591" t="str">
        <f t="shared" si="87"/>
        <v>11DOCUMENT TYPE: Review</v>
      </c>
      <c r="B5591">
        <v>11</v>
      </c>
      <c r="C5591" t="s">
        <v>175</v>
      </c>
    </row>
    <row r="5592" spans="1:3" x14ac:dyDescent="0.45">
      <c r="A5592" t="str">
        <f t="shared" si="87"/>
        <v>12SOURCE: Scopus</v>
      </c>
      <c r="B5592">
        <v>12</v>
      </c>
      <c r="C5592" t="s">
        <v>12</v>
      </c>
    </row>
    <row r="5593" spans="1:3" x14ac:dyDescent="0.45">
      <c r="A5593" t="str">
        <f t="shared" si="87"/>
        <v>13</v>
      </c>
      <c r="B5593">
        <v>13</v>
      </c>
    </row>
    <row r="5594" spans="1:3" x14ac:dyDescent="0.45">
      <c r="A5594" t="str">
        <f t="shared" si="87"/>
        <v>1Mngo Z.</v>
      </c>
      <c r="B5594">
        <v>1</v>
      </c>
      <c r="C5594" t="s">
        <v>1889</v>
      </c>
    </row>
    <row r="5595" spans="1:3" x14ac:dyDescent="0.45">
      <c r="A5595" t="str">
        <f t="shared" si="87"/>
        <v>2AUTHOR FULL NAMES: Mngo, Zachary (57205639151)</v>
      </c>
      <c r="B5595">
        <v>2</v>
      </c>
      <c r="C5595" t="s">
        <v>1890</v>
      </c>
    </row>
    <row r="5596" spans="1:3" x14ac:dyDescent="0.45">
      <c r="A5596" t="str">
        <f t="shared" si="87"/>
        <v>357205639151</v>
      </c>
      <c r="B5596">
        <v>3</v>
      </c>
      <c r="C5596">
        <v>57205639151</v>
      </c>
    </row>
    <row r="5597" spans="1:3" x14ac:dyDescent="0.45">
      <c r="A5597" t="str">
        <f t="shared" si="87"/>
        <v>4A Case for Caution: Twenty-One Years of Bologna and Ramifications for the U.S. Higher Education</v>
      </c>
      <c r="B5597">
        <v>4</v>
      </c>
      <c r="C5597" t="s">
        <v>1891</v>
      </c>
    </row>
    <row r="5598" spans="1:3" x14ac:dyDescent="0.45">
      <c r="A5598" t="str">
        <f t="shared" si="87"/>
        <v>5(2023) Journal of Education, 203 (3), pp. 520 - 530, Cited 0 times.</v>
      </c>
      <c r="B5598">
        <v>5</v>
      </c>
      <c r="C5598" t="s">
        <v>1892</v>
      </c>
    </row>
    <row r="5599" spans="1:3" x14ac:dyDescent="0.45">
      <c r="A5599" t="str">
        <f t="shared" si="87"/>
        <v>6DOI: 10.1177/00220574211032583</v>
      </c>
      <c r="B5599">
        <v>6</v>
      </c>
      <c r="C5599" t="s">
        <v>1893</v>
      </c>
    </row>
    <row r="5600" spans="1:3" x14ac:dyDescent="0.45">
      <c r="A5600" t="str">
        <f t="shared" si="87"/>
        <v>7https://www.scopus.com/inward/record.uri?eid=2-s2.0-85113845054&amp;doi=10.1177%2f00220574211032583&amp;partnerID=40&amp;md5=e858c780b0024064c3b59d93021cc8c5</v>
      </c>
      <c r="B5600">
        <v>7</v>
      </c>
      <c r="C5600" t="s">
        <v>1894</v>
      </c>
    </row>
    <row r="5601" spans="1:3" x14ac:dyDescent="0.45">
      <c r="A5601" t="str">
        <f t="shared" si="87"/>
        <v>8</v>
      </c>
      <c r="B5601">
        <v>8</v>
      </c>
    </row>
    <row r="5602" spans="1:3" x14ac:dyDescent="0.45">
      <c r="A5602" t="str">
        <f t="shared" si="87"/>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5602">
        <v>9</v>
      </c>
      <c r="C5602" t="s">
        <v>1895</v>
      </c>
    </row>
    <row r="5603" spans="1:3" x14ac:dyDescent="0.45">
      <c r="A5603" t="str">
        <f t="shared" si="87"/>
        <v>10LANGUAGE OF ORIGINAL DOCUMENT: English</v>
      </c>
      <c r="B5603">
        <v>10</v>
      </c>
      <c r="C5603" t="s">
        <v>10</v>
      </c>
    </row>
    <row r="5604" spans="1:3" x14ac:dyDescent="0.45">
      <c r="A5604" t="str">
        <f t="shared" si="87"/>
        <v>11DOCUMENT TYPE: Article</v>
      </c>
      <c r="B5604">
        <v>11</v>
      </c>
      <c r="C5604" t="s">
        <v>11</v>
      </c>
    </row>
    <row r="5605" spans="1:3" x14ac:dyDescent="0.45">
      <c r="A5605" t="str">
        <f t="shared" si="87"/>
        <v>12SOURCE: Scopus</v>
      </c>
      <c r="B5605">
        <v>12</v>
      </c>
      <c r="C5605" t="s">
        <v>12</v>
      </c>
    </row>
    <row r="5606" spans="1:3" x14ac:dyDescent="0.45">
      <c r="A5606" t="str">
        <f t="shared" si="87"/>
        <v>13</v>
      </c>
      <c r="B5606">
        <v>13</v>
      </c>
    </row>
    <row r="5607" spans="1:3" x14ac:dyDescent="0.45">
      <c r="A5607" t="str">
        <f t="shared" si="87"/>
        <v>1Greere A.</v>
      </c>
      <c r="B5607">
        <v>1</v>
      </c>
      <c r="C5607" t="s">
        <v>1896</v>
      </c>
    </row>
    <row r="5608" spans="1:3" x14ac:dyDescent="0.45">
      <c r="A5608" t="str">
        <f t="shared" si="87"/>
        <v>2AUTHOR FULL NAMES: Greere, Anca (37070541700)</v>
      </c>
      <c r="B5608">
        <v>2</v>
      </c>
      <c r="C5608" t="s">
        <v>1897</v>
      </c>
    </row>
    <row r="5609" spans="1:3" x14ac:dyDescent="0.45">
      <c r="A5609" t="str">
        <f t="shared" si="87"/>
        <v>337070541700</v>
      </c>
      <c r="B5609">
        <v>3</v>
      </c>
      <c r="C5609">
        <v>37070541700</v>
      </c>
    </row>
    <row r="5610" spans="1:3" x14ac:dyDescent="0.45">
      <c r="A5610" t="str">
        <f t="shared" si="87"/>
        <v>4COVID-19 Special Section: Introduction Targeted reflection, mutual understanding, and collaborative working. Building blocks for post-pandemic models in higher education</v>
      </c>
      <c r="B5610">
        <v>4</v>
      </c>
      <c r="C5610" t="s">
        <v>1898</v>
      </c>
    </row>
    <row r="5611" spans="1:3" x14ac:dyDescent="0.45">
      <c r="A5611" t="str">
        <f t="shared" si="87"/>
        <v>5(2022) Tuning Journal for Higher Education, 10 (1), pp. 229 - 239, Cited 0 times.</v>
      </c>
      <c r="B5611">
        <v>5</v>
      </c>
      <c r="C5611" t="s">
        <v>1899</v>
      </c>
    </row>
    <row r="5612" spans="1:3" x14ac:dyDescent="0.45">
      <c r="A5612" t="str">
        <f t="shared" si="87"/>
        <v>6DOI: 10.18543/tjhe.2600</v>
      </c>
      <c r="B5612">
        <v>6</v>
      </c>
      <c r="C5612" t="s">
        <v>1900</v>
      </c>
    </row>
    <row r="5613" spans="1:3" x14ac:dyDescent="0.45">
      <c r="A5613" t="str">
        <f t="shared" si="87"/>
        <v>7https://www.scopus.com/inward/record.uri?eid=2-s2.0-85147272118&amp;doi=10.18543%2ftjhe.2600&amp;partnerID=40&amp;md5=80987f48f581dc7ccde4c71e4a45681c</v>
      </c>
      <c r="B5613">
        <v>7</v>
      </c>
      <c r="C5613" t="s">
        <v>1901</v>
      </c>
    </row>
    <row r="5614" spans="1:3" x14ac:dyDescent="0.45">
      <c r="A5614" t="str">
        <f t="shared" si="87"/>
        <v>8</v>
      </c>
      <c r="B5614">
        <v>8</v>
      </c>
    </row>
    <row r="5615" spans="1:3" x14ac:dyDescent="0.45">
      <c r="A5615" t="str">
        <f t="shared" si="87"/>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5615">
        <v>9</v>
      </c>
      <c r="C5615" t="s">
        <v>1902</v>
      </c>
    </row>
    <row r="5616" spans="1:3" x14ac:dyDescent="0.45">
      <c r="A5616" t="str">
        <f t="shared" si="87"/>
        <v>10LANGUAGE OF ORIGINAL DOCUMENT: English</v>
      </c>
      <c r="B5616">
        <v>10</v>
      </c>
      <c r="C5616" t="s">
        <v>10</v>
      </c>
    </row>
    <row r="5617" spans="1:3" x14ac:dyDescent="0.45">
      <c r="A5617" t="str">
        <f t="shared" si="87"/>
        <v>11DOCUMENT TYPE: Review</v>
      </c>
      <c r="B5617">
        <v>11</v>
      </c>
      <c r="C5617" t="s">
        <v>175</v>
      </c>
    </row>
    <row r="5618" spans="1:3" x14ac:dyDescent="0.45">
      <c r="A5618" t="str">
        <f t="shared" si="87"/>
        <v>12SOURCE: Scopus</v>
      </c>
      <c r="B5618">
        <v>12</v>
      </c>
      <c r="C5618" t="s">
        <v>12</v>
      </c>
    </row>
    <row r="5619" spans="1:3" x14ac:dyDescent="0.45">
      <c r="A5619" t="str">
        <f t="shared" si="87"/>
        <v>13</v>
      </c>
      <c r="B5619">
        <v>13</v>
      </c>
    </row>
    <row r="5620" spans="1:3" x14ac:dyDescent="0.45">
      <c r="A5620" t="str">
        <f t="shared" si="87"/>
        <v>1Shah R., Preston A., Dimova E.</v>
      </c>
      <c r="B5620">
        <v>1</v>
      </c>
      <c r="C5620" t="s">
        <v>3921</v>
      </c>
    </row>
    <row r="5621" spans="1:3" x14ac:dyDescent="0.45">
      <c r="A5621" t="str">
        <f t="shared" si="87"/>
        <v>2AUTHOR FULL NAMES: Shah, Rehan (58290338100); Preston, Anne (55389033400); Dimova, Elena (58291299900)</v>
      </c>
      <c r="B5621">
        <v>2</v>
      </c>
      <c r="C5621" t="s">
        <v>3922</v>
      </c>
    </row>
    <row r="5622" spans="1:3" x14ac:dyDescent="0.45">
      <c r="A5622" t="str">
        <f t="shared" si="87"/>
        <v>358290338100; 55389033400; 58291299900</v>
      </c>
      <c r="B5622">
        <v>3</v>
      </c>
      <c r="C5622" t="s">
        <v>3923</v>
      </c>
    </row>
    <row r="5623" spans="1:3" x14ac:dyDescent="0.45">
      <c r="A5623" t="str">
        <f t="shared" si="87"/>
        <v>4Making community-based learning and teaching happen: findings from an institutional study</v>
      </c>
      <c r="B5623">
        <v>4</v>
      </c>
      <c r="C5623" t="s">
        <v>3924</v>
      </c>
    </row>
    <row r="5624" spans="1:3" x14ac:dyDescent="0.45">
      <c r="A5624" t="str">
        <f t="shared" si="87"/>
        <v>5(2023) London Review of Education, 21 (1), art. no. 17, Cited 0 times.</v>
      </c>
      <c r="B5624">
        <v>5</v>
      </c>
      <c r="C5624" t="s">
        <v>3925</v>
      </c>
    </row>
    <row r="5625" spans="1:3" x14ac:dyDescent="0.45">
      <c r="A5625" t="str">
        <f t="shared" si="87"/>
        <v>6DOI: 10.14324/LRE.21.1.17</v>
      </c>
      <c r="B5625">
        <v>6</v>
      </c>
      <c r="C5625" t="s">
        <v>3926</v>
      </c>
    </row>
    <row r="5626" spans="1:3" x14ac:dyDescent="0.45">
      <c r="A5626" t="str">
        <f t="shared" si="87"/>
        <v>7https://www.scopus.com/inward/record.uri?eid=2-s2.0-85160337204&amp;doi=10.14324%2fLRE.21.1.17&amp;partnerID=40&amp;md5=83088d121d0f9cb6debe1239978ea7bc</v>
      </c>
      <c r="B5626">
        <v>7</v>
      </c>
      <c r="C5626" t="s">
        <v>3927</v>
      </c>
    </row>
    <row r="5627" spans="1:3" x14ac:dyDescent="0.45">
      <c r="A5627" t="str">
        <f t="shared" si="87"/>
        <v>8</v>
      </c>
      <c r="B5627">
        <v>8</v>
      </c>
    </row>
    <row r="5628" spans="1:3" x14ac:dyDescent="0.45">
      <c r="A5628" t="str">
        <f t="shared" si="87"/>
        <v>9ABSTRACT: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B5628">
        <v>9</v>
      </c>
      <c r="C5628" t="s">
        <v>3928</v>
      </c>
    </row>
    <row r="5629" spans="1:3" x14ac:dyDescent="0.45">
      <c r="A5629" t="str">
        <f t="shared" si="87"/>
        <v>10LANGUAGE OF ORIGINAL DOCUMENT: English</v>
      </c>
      <c r="B5629">
        <v>10</v>
      </c>
      <c r="C5629" t="s">
        <v>10</v>
      </c>
    </row>
    <row r="5630" spans="1:3" x14ac:dyDescent="0.45">
      <c r="A5630" t="str">
        <f t="shared" si="87"/>
        <v>11DOCUMENT TYPE: Article</v>
      </c>
      <c r="B5630">
        <v>11</v>
      </c>
      <c r="C5630" t="s">
        <v>11</v>
      </c>
    </row>
    <row r="5631" spans="1:3" x14ac:dyDescent="0.45">
      <c r="A5631" t="str">
        <f t="shared" si="87"/>
        <v>12SOURCE: Scopus</v>
      </c>
      <c r="B5631">
        <v>12</v>
      </c>
      <c r="C5631" t="s">
        <v>12</v>
      </c>
    </row>
    <row r="5632" spans="1:3" x14ac:dyDescent="0.45">
      <c r="A5632" t="str">
        <f t="shared" si="87"/>
        <v>13</v>
      </c>
      <c r="B5632">
        <v>13</v>
      </c>
    </row>
    <row r="5633" spans="1:3" x14ac:dyDescent="0.45">
      <c r="A5633" t="str">
        <f t="shared" si="87"/>
        <v>1Rocha A., Romero F., Cruz-Cunha M.</v>
      </c>
      <c r="B5633">
        <v>1</v>
      </c>
      <c r="C5633" t="s">
        <v>3929</v>
      </c>
    </row>
    <row r="5634" spans="1:3" x14ac:dyDescent="0.45">
      <c r="A5634" t="str">
        <f t="shared" si="87"/>
        <v>2AUTHOR FULL NAMES: Rocha, Antonio (56738344700); Romero, Fernando (56729225000); Cruz-Cunha, Manuela (36720366700)</v>
      </c>
      <c r="B5634">
        <v>2</v>
      </c>
      <c r="C5634" t="s">
        <v>3930</v>
      </c>
    </row>
    <row r="5635" spans="1:3" x14ac:dyDescent="0.45">
      <c r="A5635" t="str">
        <f t="shared" si="87"/>
        <v>356738344700; 56729225000; 36720366700</v>
      </c>
      <c r="B5635">
        <v>3</v>
      </c>
      <c r="C5635" t="s">
        <v>3931</v>
      </c>
    </row>
    <row r="5636" spans="1:3" x14ac:dyDescent="0.45">
      <c r="A5636" t="str">
        <f t="shared" si="87"/>
        <v>4University technology transfer: Contacts and connections at the origin of licensing agreements</v>
      </c>
      <c r="B5636">
        <v>4</v>
      </c>
      <c r="C5636" t="s">
        <v>3932</v>
      </c>
    </row>
    <row r="5637" spans="1:3" x14ac:dyDescent="0.45">
      <c r="A5637" t="str">
        <f t="shared" ref="A5637:A5700" si="88">B5637&amp;C5637</f>
        <v>5(2022) Procedia Computer Science, 204, pp. 81 - 90, Cited 0 times.</v>
      </c>
      <c r="B5637">
        <v>5</v>
      </c>
      <c r="C5637" t="s">
        <v>3933</v>
      </c>
    </row>
    <row r="5638" spans="1:3" x14ac:dyDescent="0.45">
      <c r="A5638" t="str">
        <f t="shared" si="88"/>
        <v>6DOI: 10.1016/j.procs.2022.08.010</v>
      </c>
      <c r="B5638">
        <v>6</v>
      </c>
      <c r="C5638" t="s">
        <v>3934</v>
      </c>
    </row>
    <row r="5639" spans="1:3" x14ac:dyDescent="0.45">
      <c r="A5639" t="str">
        <f t="shared" si="88"/>
        <v>7https://www.scopus.com/inward/record.uri?eid=2-s2.0-85142902839&amp;doi=10.1016%2fj.procs.2022.08.010&amp;partnerID=40&amp;md5=27d3d7e1b069813bfbe0f210dd3de8c5</v>
      </c>
      <c r="B5639">
        <v>7</v>
      </c>
      <c r="C5639" t="s">
        <v>3935</v>
      </c>
    </row>
    <row r="5640" spans="1:3" x14ac:dyDescent="0.45">
      <c r="A5640" t="str">
        <f t="shared" si="88"/>
        <v>8</v>
      </c>
      <c r="B5640">
        <v>8</v>
      </c>
    </row>
    <row r="5641" spans="1:3" x14ac:dyDescent="0.45">
      <c r="A5641" t="str">
        <f t="shared" si="88"/>
        <v>9ABSTRACT: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v>
      </c>
      <c r="B5641">
        <v>9</v>
      </c>
      <c r="C5641" t="s">
        <v>3936</v>
      </c>
    </row>
    <row r="5642" spans="1:3" x14ac:dyDescent="0.45">
      <c r="A5642" t="str">
        <f t="shared" si="88"/>
        <v>10LANGUAGE OF ORIGINAL DOCUMENT: English</v>
      </c>
      <c r="B5642">
        <v>10</v>
      </c>
      <c r="C5642" t="s">
        <v>10</v>
      </c>
    </row>
    <row r="5643" spans="1:3" x14ac:dyDescent="0.45">
      <c r="A5643" t="str">
        <f t="shared" si="88"/>
        <v>11DOCUMENT TYPE: Conference paper</v>
      </c>
      <c r="B5643">
        <v>11</v>
      </c>
      <c r="C5643" t="s">
        <v>207</v>
      </c>
    </row>
    <row r="5644" spans="1:3" x14ac:dyDescent="0.45">
      <c r="A5644" t="str">
        <f t="shared" si="88"/>
        <v>12SOURCE: Scopus</v>
      </c>
      <c r="B5644">
        <v>12</v>
      </c>
      <c r="C5644" t="s">
        <v>12</v>
      </c>
    </row>
    <row r="5645" spans="1:3" x14ac:dyDescent="0.45">
      <c r="A5645" t="str">
        <f t="shared" si="88"/>
        <v>13</v>
      </c>
      <c r="B5645">
        <v>13</v>
      </c>
    </row>
    <row r="5646" spans="1:3" x14ac:dyDescent="0.45">
      <c r="A5646" t="str">
        <f t="shared" si="88"/>
        <v>1Badran A., Baydoun E., Mesmar J.</v>
      </c>
      <c r="B5646">
        <v>1</v>
      </c>
      <c r="C5646" t="s">
        <v>1916</v>
      </c>
    </row>
    <row r="5647" spans="1:3" x14ac:dyDescent="0.45">
      <c r="A5647" t="str">
        <f t="shared" si="88"/>
        <v>2AUTHOR FULL NAMES: Badran, Adnan (55863604400); Baydoun, Elias (6603770525); Mesmar, Joelle (57209688756)</v>
      </c>
      <c r="B5647">
        <v>2</v>
      </c>
      <c r="C5647" t="s">
        <v>1917</v>
      </c>
    </row>
    <row r="5648" spans="1:3" x14ac:dyDescent="0.45">
      <c r="A5648" t="str">
        <f t="shared" si="88"/>
        <v>355863604400; 6603770525; 57209688756</v>
      </c>
      <c r="B5648">
        <v>3</v>
      </c>
      <c r="C5648" t="s">
        <v>1918</v>
      </c>
    </row>
    <row r="5649" spans="1:3" x14ac:dyDescent="0.45">
      <c r="A5649" t="str">
        <f t="shared" si="88"/>
        <v>4Introduction</v>
      </c>
      <c r="B5649">
        <v>4</v>
      </c>
      <c r="C5649" t="s">
        <v>1919</v>
      </c>
    </row>
    <row r="5650" spans="1:3" x14ac:dyDescent="0.45">
      <c r="A5650" t="str">
        <f t="shared" si="88"/>
        <v>5(2022) Higher Education in the Arab World: New Priorities in the Post COVID-19 Era, pp. 1 - 9, Cited 0 times.</v>
      </c>
      <c r="B5650">
        <v>5</v>
      </c>
      <c r="C5650" t="s">
        <v>1920</v>
      </c>
    </row>
    <row r="5651" spans="1:3" x14ac:dyDescent="0.45">
      <c r="A5651" t="str">
        <f t="shared" si="88"/>
        <v>6DOI: 10.1007/978-3-031-07539-1_1</v>
      </c>
      <c r="B5651">
        <v>6</v>
      </c>
      <c r="C5651" t="s">
        <v>1921</v>
      </c>
    </row>
    <row r="5652" spans="1:3" x14ac:dyDescent="0.45">
      <c r="A5652" t="str">
        <f t="shared" si="88"/>
        <v>7https://www.scopus.com/inward/record.uri?eid=2-s2.0-85153432272&amp;doi=10.1007%2f978-3-031-07539-1_1&amp;partnerID=40&amp;md5=d79c51264a8755b9998a4bf65e096616</v>
      </c>
      <c r="B5652">
        <v>7</v>
      </c>
      <c r="C5652" t="s">
        <v>1922</v>
      </c>
    </row>
    <row r="5653" spans="1:3" x14ac:dyDescent="0.45">
      <c r="A5653" t="str">
        <f t="shared" si="88"/>
        <v>8</v>
      </c>
      <c r="B5653">
        <v>8</v>
      </c>
    </row>
    <row r="5654" spans="1:3" x14ac:dyDescent="0.45">
      <c r="A5654" t="str">
        <f t="shared" si="88"/>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5654">
        <v>9</v>
      </c>
      <c r="C5654" t="s">
        <v>1923</v>
      </c>
    </row>
    <row r="5655" spans="1:3" x14ac:dyDescent="0.45">
      <c r="A5655" t="str">
        <f t="shared" si="88"/>
        <v>10LANGUAGE OF ORIGINAL DOCUMENT: English</v>
      </c>
      <c r="B5655">
        <v>10</v>
      </c>
      <c r="C5655" t="s">
        <v>10</v>
      </c>
    </row>
    <row r="5656" spans="1:3" x14ac:dyDescent="0.45">
      <c r="A5656" t="str">
        <f t="shared" si="88"/>
        <v>11DOCUMENT TYPE: Editorial</v>
      </c>
      <c r="B5656">
        <v>11</v>
      </c>
      <c r="C5656" t="s">
        <v>307</v>
      </c>
    </row>
    <row r="5657" spans="1:3" x14ac:dyDescent="0.45">
      <c r="A5657" t="str">
        <f t="shared" si="88"/>
        <v>12SOURCE: Scopus</v>
      </c>
      <c r="B5657">
        <v>12</v>
      </c>
      <c r="C5657" t="s">
        <v>12</v>
      </c>
    </row>
    <row r="5658" spans="1:3" x14ac:dyDescent="0.45">
      <c r="A5658" t="str">
        <f t="shared" si="88"/>
        <v>13</v>
      </c>
      <c r="B5658">
        <v>13</v>
      </c>
    </row>
    <row r="5659" spans="1:3" x14ac:dyDescent="0.45">
      <c r="A5659" t="str">
        <f t="shared" si="88"/>
        <v>1Zhao T.</v>
      </c>
      <c r="B5659">
        <v>1</v>
      </c>
      <c r="C5659" t="s">
        <v>1169</v>
      </c>
    </row>
    <row r="5660" spans="1:3" x14ac:dyDescent="0.45">
      <c r="A5660" t="str">
        <f t="shared" si="88"/>
        <v>2AUTHOR FULL NAMES: Zhao, Teng (57242946100)</v>
      </c>
      <c r="B5660">
        <v>2</v>
      </c>
      <c r="C5660" t="s">
        <v>1170</v>
      </c>
    </row>
    <row r="5661" spans="1:3" x14ac:dyDescent="0.45">
      <c r="A5661" t="str">
        <f t="shared" si="88"/>
        <v>357242946100</v>
      </c>
      <c r="B5661">
        <v>3</v>
      </c>
      <c r="C5661">
        <v>57242946100</v>
      </c>
    </row>
    <row r="5662" spans="1:3" x14ac:dyDescent="0.45">
      <c r="A5662" t="str">
        <f t="shared" si="88"/>
        <v>4China’s Sustainable Talent Cultivations for Basic Disciplines: Evaluating the Reformed National College Enrollment Policy</v>
      </c>
      <c r="B5662">
        <v>4</v>
      </c>
      <c r="C5662" t="s">
        <v>1953</v>
      </c>
    </row>
    <row r="5663" spans="1:3" x14ac:dyDescent="0.45">
      <c r="A5663" t="str">
        <f t="shared" si="88"/>
        <v>5(2023) Sustainability (Switzerland), 15 (4), art. no. 3545, Cited 0 times.</v>
      </c>
      <c r="B5663">
        <v>5</v>
      </c>
      <c r="C5663" t="s">
        <v>1954</v>
      </c>
    </row>
    <row r="5664" spans="1:3" x14ac:dyDescent="0.45">
      <c r="A5664" t="str">
        <f t="shared" si="88"/>
        <v>6DOI: 10.3390/su15043545</v>
      </c>
      <c r="B5664">
        <v>6</v>
      </c>
      <c r="C5664" t="s">
        <v>1955</v>
      </c>
    </row>
    <row r="5665" spans="1:3" x14ac:dyDescent="0.45">
      <c r="A5665" t="str">
        <f t="shared" si="88"/>
        <v>7https://www.scopus.com/inward/record.uri?eid=2-s2.0-85149323172&amp;doi=10.3390%2fsu15043545&amp;partnerID=40&amp;md5=4d445cd0d03c3ccc1a4dd7a5e0b51239</v>
      </c>
      <c r="B5665">
        <v>7</v>
      </c>
      <c r="C5665" t="s">
        <v>1956</v>
      </c>
    </row>
    <row r="5666" spans="1:3" x14ac:dyDescent="0.45">
      <c r="A5666" t="str">
        <f t="shared" si="88"/>
        <v>8</v>
      </c>
      <c r="B5666">
        <v>8</v>
      </c>
    </row>
    <row r="5667" spans="1:3" x14ac:dyDescent="0.45">
      <c r="A5667" t="str">
        <f t="shared" si="88"/>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5667">
        <v>9</v>
      </c>
      <c r="C5667" t="s">
        <v>1957</v>
      </c>
    </row>
    <row r="5668" spans="1:3" x14ac:dyDescent="0.45">
      <c r="A5668" t="str">
        <f t="shared" si="88"/>
        <v>10LANGUAGE OF ORIGINAL DOCUMENT: English</v>
      </c>
      <c r="B5668">
        <v>10</v>
      </c>
      <c r="C5668" t="s">
        <v>10</v>
      </c>
    </row>
    <row r="5669" spans="1:3" x14ac:dyDescent="0.45">
      <c r="A5669" t="str">
        <f t="shared" si="88"/>
        <v>11DOCUMENT TYPE: Article</v>
      </c>
      <c r="B5669">
        <v>11</v>
      </c>
      <c r="C5669" t="s">
        <v>11</v>
      </c>
    </row>
    <row r="5670" spans="1:3" x14ac:dyDescent="0.45">
      <c r="A5670" t="str">
        <f t="shared" si="88"/>
        <v>12SOURCE: Scopus</v>
      </c>
      <c r="B5670">
        <v>12</v>
      </c>
      <c r="C5670" t="s">
        <v>12</v>
      </c>
    </row>
    <row r="5671" spans="1:3" x14ac:dyDescent="0.45">
      <c r="A5671" t="str">
        <f t="shared" si="88"/>
        <v>13</v>
      </c>
      <c r="B5671">
        <v>13</v>
      </c>
    </row>
    <row r="5672" spans="1:3" x14ac:dyDescent="0.45">
      <c r="A5672" t="str">
        <f t="shared" si="88"/>
        <v>1Bakirtas H., Gulpinar Demirci V.</v>
      </c>
      <c r="B5672">
        <v>1</v>
      </c>
      <c r="C5672" t="s">
        <v>3937</v>
      </c>
    </row>
    <row r="5673" spans="1:3" x14ac:dyDescent="0.45">
      <c r="A5673" t="str">
        <f t="shared" si="88"/>
        <v>2AUTHOR FULL NAMES: Bakirtas, Hulya (57191428890); Gulpinar Demirci, Vildan (57272346600)</v>
      </c>
      <c r="B5673">
        <v>2</v>
      </c>
      <c r="C5673" t="s">
        <v>3938</v>
      </c>
    </row>
    <row r="5674" spans="1:3" x14ac:dyDescent="0.45">
      <c r="A5674" t="str">
        <f t="shared" si="88"/>
        <v>357191428890; 57272346600</v>
      </c>
      <c r="B5674">
        <v>3</v>
      </c>
      <c r="C5674" t="s">
        <v>3939</v>
      </c>
    </row>
    <row r="5675" spans="1:3" x14ac:dyDescent="0.45">
      <c r="A5675" t="str">
        <f t="shared" si="88"/>
        <v>4A structural evaluation of university identification</v>
      </c>
      <c r="B5675">
        <v>4</v>
      </c>
      <c r="C5675" t="s">
        <v>3940</v>
      </c>
    </row>
    <row r="5676" spans="1:3" x14ac:dyDescent="0.45">
      <c r="A5676" t="str">
        <f t="shared" si="88"/>
        <v>5(2022) International Review on Public and Nonprofit Marketing, 19 (3), pp. 507 - 531, Cited 0 times.</v>
      </c>
      <c r="B5676">
        <v>5</v>
      </c>
      <c r="C5676" t="s">
        <v>3941</v>
      </c>
    </row>
    <row r="5677" spans="1:3" x14ac:dyDescent="0.45">
      <c r="A5677" t="str">
        <f t="shared" si="88"/>
        <v>6DOI: 10.1007/s12208-021-00313-3</v>
      </c>
      <c r="B5677">
        <v>6</v>
      </c>
      <c r="C5677" t="s">
        <v>3942</v>
      </c>
    </row>
    <row r="5678" spans="1:3" x14ac:dyDescent="0.45">
      <c r="A5678" t="str">
        <f t="shared" si="88"/>
        <v>7https://www.scopus.com/inward/record.uri?eid=2-s2.0-85115777772&amp;doi=10.1007%2fs12208-021-00313-3&amp;partnerID=40&amp;md5=31e4aa81707e71138786e49205699994</v>
      </c>
      <c r="B5678">
        <v>7</v>
      </c>
      <c r="C5678" t="s">
        <v>3943</v>
      </c>
    </row>
    <row r="5679" spans="1:3" x14ac:dyDescent="0.45">
      <c r="A5679" t="str">
        <f t="shared" si="88"/>
        <v>8</v>
      </c>
      <c r="B5679">
        <v>8</v>
      </c>
    </row>
    <row r="5680" spans="1:3" x14ac:dyDescent="0.45">
      <c r="A5680" t="str">
        <f t="shared" si="88"/>
        <v>9ABSTRACT: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B5680">
        <v>9</v>
      </c>
      <c r="C5680" t="s">
        <v>3944</v>
      </c>
    </row>
    <row r="5681" spans="1:3" x14ac:dyDescent="0.45">
      <c r="A5681" t="str">
        <f t="shared" si="88"/>
        <v>10LANGUAGE OF ORIGINAL DOCUMENT: English</v>
      </c>
      <c r="B5681">
        <v>10</v>
      </c>
      <c r="C5681" t="s">
        <v>10</v>
      </c>
    </row>
    <row r="5682" spans="1:3" x14ac:dyDescent="0.45">
      <c r="A5682" t="str">
        <f t="shared" si="88"/>
        <v>11DOCUMENT TYPE: Article</v>
      </c>
      <c r="B5682">
        <v>11</v>
      </c>
      <c r="C5682" t="s">
        <v>11</v>
      </c>
    </row>
    <row r="5683" spans="1:3" x14ac:dyDescent="0.45">
      <c r="A5683" t="str">
        <f t="shared" si="88"/>
        <v>12SOURCE: Scopus</v>
      </c>
      <c r="B5683">
        <v>12</v>
      </c>
      <c r="C5683" t="s">
        <v>12</v>
      </c>
    </row>
    <row r="5684" spans="1:3" x14ac:dyDescent="0.45">
      <c r="A5684" t="str">
        <f t="shared" si="88"/>
        <v>13</v>
      </c>
      <c r="B5684">
        <v>13</v>
      </c>
    </row>
    <row r="5685" spans="1:3" x14ac:dyDescent="0.45">
      <c r="A5685" t="str">
        <f t="shared" si="88"/>
        <v>1Walsh D., Whited J., Crockett R.</v>
      </c>
      <c r="B5685">
        <v>1</v>
      </c>
      <c r="C5685" t="s">
        <v>3945</v>
      </c>
    </row>
    <row r="5686" spans="1:3" x14ac:dyDescent="0.45">
      <c r="A5686" t="str">
        <f t="shared" si="88"/>
        <v>2AUTHOR FULL NAMES: Walsh, Daniel (7402053612); Whited, Jon (23096508200); Crockett, Robert (35552432400)</v>
      </c>
      <c r="B5686">
        <v>2</v>
      </c>
      <c r="C5686" t="s">
        <v>3946</v>
      </c>
    </row>
    <row r="5687" spans="1:3" x14ac:dyDescent="0.45">
      <c r="A5687" t="str">
        <f t="shared" si="88"/>
        <v>37402053612; 23096508200; 35552432400</v>
      </c>
      <c r="B5687">
        <v>3</v>
      </c>
      <c r="C5687" t="s">
        <v>3947</v>
      </c>
    </row>
    <row r="5688" spans="1:3" x14ac:dyDescent="0.45">
      <c r="A5688" t="str">
        <f t="shared" si="88"/>
        <v>4Cooperative education as a prime mover and key constant in industry? University relationships</v>
      </c>
      <c r="B5688">
        <v>4</v>
      </c>
      <c r="C5688" t="s">
        <v>3948</v>
      </c>
    </row>
    <row r="5689" spans="1:3" x14ac:dyDescent="0.45">
      <c r="A5689" t="str">
        <f t="shared" si="88"/>
        <v>5(2007) ASEE Annual Conference and Exposition, Conference Proceedings, Cited 1 times.</v>
      </c>
      <c r="B5689">
        <v>5</v>
      </c>
      <c r="C5689" t="s">
        <v>3949</v>
      </c>
    </row>
    <row r="5690" spans="1:3" x14ac:dyDescent="0.45">
      <c r="A5690" t="str">
        <f t="shared" si="88"/>
        <v>6</v>
      </c>
      <c r="B5690">
        <v>6</v>
      </c>
    </row>
    <row r="5691" spans="1:3" x14ac:dyDescent="0.45">
      <c r="A5691" t="str">
        <f t="shared" si="88"/>
        <v>7https://www.scopus.com/inward/record.uri?eid=2-s2.0-85029077031&amp;partnerID=40&amp;md5=562eb274f2539bee3c17a1554edded5e</v>
      </c>
      <c r="B5691">
        <v>7</v>
      </c>
      <c r="C5691" t="s">
        <v>3950</v>
      </c>
    </row>
    <row r="5692" spans="1:3" x14ac:dyDescent="0.45">
      <c r="A5692" t="str">
        <f t="shared" si="88"/>
        <v>8</v>
      </c>
      <c r="B5692">
        <v>8</v>
      </c>
    </row>
    <row r="5693" spans="1:3" x14ac:dyDescent="0.45">
      <c r="A5693" t="str">
        <f t="shared" si="88"/>
        <v>9ABSTRACT: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v>
      </c>
      <c r="B5693">
        <v>9</v>
      </c>
      <c r="C5693" t="s">
        <v>3951</v>
      </c>
    </row>
    <row r="5694" spans="1:3" x14ac:dyDescent="0.45">
      <c r="A5694" t="str">
        <f t="shared" si="88"/>
        <v>10LANGUAGE OF ORIGINAL DOCUMENT: English</v>
      </c>
      <c r="B5694">
        <v>10</v>
      </c>
      <c r="C5694" t="s">
        <v>10</v>
      </c>
    </row>
    <row r="5695" spans="1:3" x14ac:dyDescent="0.45">
      <c r="A5695" t="str">
        <f t="shared" si="88"/>
        <v>11DOCUMENT TYPE: Conference paper</v>
      </c>
      <c r="B5695">
        <v>11</v>
      </c>
      <c r="C5695" t="s">
        <v>207</v>
      </c>
    </row>
    <row r="5696" spans="1:3" x14ac:dyDescent="0.45">
      <c r="A5696" t="str">
        <f t="shared" si="88"/>
        <v>12SOURCE: Scopus</v>
      </c>
      <c r="B5696">
        <v>12</v>
      </c>
      <c r="C5696" t="s">
        <v>12</v>
      </c>
    </row>
    <row r="5697" spans="1:3" x14ac:dyDescent="0.45">
      <c r="A5697" t="str">
        <f t="shared" si="88"/>
        <v>13</v>
      </c>
      <c r="B5697">
        <v>13</v>
      </c>
    </row>
    <row r="5698" spans="1:3" x14ac:dyDescent="0.45">
      <c r="A5698" t="str">
        <f t="shared" si="88"/>
        <v>1Delaine D.A., Redick S., Radhakrishnan D., Shermadou A., Smith M.M., Kandakatla R., Wang L., Freitas C., Dalton C.L., Dostilio L.D., DeBoer J.</v>
      </c>
      <c r="B5698">
        <v>1</v>
      </c>
      <c r="C5698" t="s">
        <v>3952</v>
      </c>
    </row>
    <row r="5699" spans="1:3" x14ac:dyDescent="0.45">
      <c r="A5699" t="str">
        <f t="shared" si="88"/>
        <v>2AUTHOR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B5699">
        <v>2</v>
      </c>
      <c r="C5699" t="s">
        <v>3953</v>
      </c>
    </row>
    <row r="5700" spans="1:3" x14ac:dyDescent="0.45">
      <c r="A5700" t="str">
        <f t="shared" si="88"/>
        <v>324338124500; 58651815200; 56763885700; 57203305335; 58651128000; 56518281800; 57203310829; 55367885600; 58651353000; 55969573100; 54973771000</v>
      </c>
      <c r="B5700">
        <v>3</v>
      </c>
      <c r="C5700" t="s">
        <v>3954</v>
      </c>
    </row>
    <row r="5701" spans="1:3" x14ac:dyDescent="0.45">
      <c r="A5701" t="str">
        <f t="shared" ref="A5701:A5764" si="89">B5701&amp;C5701</f>
        <v>4A systematic literature review of reciprocity in engineering service-learning/community engagement</v>
      </c>
      <c r="B5701">
        <v>4</v>
      </c>
      <c r="C5701" t="s">
        <v>3955</v>
      </c>
    </row>
    <row r="5702" spans="1:3" x14ac:dyDescent="0.45">
      <c r="A5702" t="str">
        <f t="shared" si="89"/>
        <v>5(2023) Journal of Engineering Education, Cited 0 times.</v>
      </c>
      <c r="B5702">
        <v>5</v>
      </c>
      <c r="C5702" t="s">
        <v>3956</v>
      </c>
    </row>
    <row r="5703" spans="1:3" x14ac:dyDescent="0.45">
      <c r="A5703" t="str">
        <f t="shared" si="89"/>
        <v>6DOI: 10.1002/jee.20561</v>
      </c>
      <c r="B5703">
        <v>6</v>
      </c>
      <c r="C5703" t="s">
        <v>3957</v>
      </c>
    </row>
    <row r="5704" spans="1:3" x14ac:dyDescent="0.45">
      <c r="A5704" t="str">
        <f t="shared" si="89"/>
        <v>7https://www.scopus.com/inward/record.uri?eid=2-s2.0-85174306537&amp;doi=10.1002%2fjee.20561&amp;partnerID=40&amp;md5=8840210987a6f997482128276f03cbdf</v>
      </c>
      <c r="B5704">
        <v>7</v>
      </c>
      <c r="C5704" t="s">
        <v>3958</v>
      </c>
    </row>
    <row r="5705" spans="1:3" x14ac:dyDescent="0.45">
      <c r="A5705" t="str">
        <f t="shared" si="89"/>
        <v>8</v>
      </c>
      <c r="B5705">
        <v>8</v>
      </c>
    </row>
    <row r="5706" spans="1:3" x14ac:dyDescent="0.45">
      <c r="A5706" t="str">
        <f t="shared" si="89"/>
        <v>9ABSTRACT: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B5706">
        <v>9</v>
      </c>
      <c r="C5706" t="s">
        <v>3959</v>
      </c>
    </row>
    <row r="5707" spans="1:3" x14ac:dyDescent="0.45">
      <c r="A5707" t="str">
        <f t="shared" si="89"/>
        <v>10LANGUAGE OF ORIGINAL DOCUMENT: English</v>
      </c>
      <c r="B5707">
        <v>10</v>
      </c>
      <c r="C5707" t="s">
        <v>10</v>
      </c>
    </row>
    <row r="5708" spans="1:3" x14ac:dyDescent="0.45">
      <c r="A5708" t="str">
        <f t="shared" si="89"/>
        <v>11DOCUMENT TYPE: Review</v>
      </c>
      <c r="B5708">
        <v>11</v>
      </c>
      <c r="C5708" t="s">
        <v>175</v>
      </c>
    </row>
    <row r="5709" spans="1:3" x14ac:dyDescent="0.45">
      <c r="A5709" t="str">
        <f t="shared" si="89"/>
        <v>12SOURCE: Scopus</v>
      </c>
      <c r="B5709">
        <v>12</v>
      </c>
      <c r="C5709" t="s">
        <v>12</v>
      </c>
    </row>
    <row r="5710" spans="1:3" x14ac:dyDescent="0.45">
      <c r="A5710" t="str">
        <f t="shared" si="89"/>
        <v>13</v>
      </c>
      <c r="B5710">
        <v>13</v>
      </c>
    </row>
    <row r="5711" spans="1:3" x14ac:dyDescent="0.45">
      <c r="A5711" t="str">
        <f t="shared" si="89"/>
        <v>1Pacheco-Guffrey H.A., Boivin J.A.</v>
      </c>
      <c r="B5711">
        <v>1</v>
      </c>
      <c r="C5711" t="s">
        <v>2015</v>
      </c>
    </row>
    <row r="5712" spans="1:3" x14ac:dyDescent="0.45">
      <c r="A5712" t="str">
        <f t="shared" si="89"/>
        <v>2AUTHOR FULL NAMES: Pacheco-Guffrey, Heather Anne (57223040977); Boivin, Jacquelynne Anne (57219803477)</v>
      </c>
      <c r="B5712">
        <v>2</v>
      </c>
      <c r="C5712" t="s">
        <v>2016</v>
      </c>
    </row>
    <row r="5713" spans="1:3" x14ac:dyDescent="0.45">
      <c r="A5713" t="str">
        <f t="shared" si="89"/>
        <v>357223040977; 57219803477</v>
      </c>
      <c r="B5713">
        <v>3</v>
      </c>
      <c r="C5713" t="s">
        <v>2017</v>
      </c>
    </row>
    <row r="5714" spans="1:3" x14ac:dyDescent="0.45">
      <c r="A5714" t="str">
        <f t="shared" si="89"/>
        <v>4Striving for equity: Ways education can be used to fight against oppressive systems</v>
      </c>
      <c r="B5714">
        <v>4</v>
      </c>
      <c r="C5714" t="s">
        <v>2018</v>
      </c>
    </row>
    <row r="5715" spans="1:3" x14ac:dyDescent="0.45">
      <c r="A5715" t="str">
        <f t="shared" si="89"/>
        <v>5(2023) The Role of Educators as Agents and Conveyors for Positive Change in Global Education, pp. 83 - 111, Cited 0 times.</v>
      </c>
      <c r="B5715">
        <v>5</v>
      </c>
      <c r="C5715" t="s">
        <v>2019</v>
      </c>
    </row>
    <row r="5716" spans="1:3" x14ac:dyDescent="0.45">
      <c r="A5716" t="str">
        <f t="shared" si="89"/>
        <v>6DOI: 10.4018/978-1-6684-7869-1.ch004</v>
      </c>
      <c r="B5716">
        <v>6</v>
      </c>
      <c r="C5716" t="s">
        <v>2020</v>
      </c>
    </row>
    <row r="5717" spans="1:3" x14ac:dyDescent="0.45">
      <c r="A5717" t="str">
        <f t="shared" si="89"/>
        <v>7https://www.scopus.com/inward/record.uri?eid=2-s2.0-85163548212&amp;doi=10.4018%2f978-1-6684-7869-1.ch004&amp;partnerID=40&amp;md5=c52a39e568f47aba86e3c1e7061a9b7c</v>
      </c>
      <c r="B5717">
        <v>7</v>
      </c>
      <c r="C5717" t="s">
        <v>2021</v>
      </c>
    </row>
    <row r="5718" spans="1:3" x14ac:dyDescent="0.45">
      <c r="A5718" t="str">
        <f t="shared" si="89"/>
        <v>8</v>
      </c>
      <c r="B5718">
        <v>8</v>
      </c>
    </row>
    <row r="5719" spans="1:3" x14ac:dyDescent="0.45">
      <c r="A5719" t="str">
        <f t="shared" si="89"/>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5719">
        <v>9</v>
      </c>
      <c r="C5719" t="s">
        <v>2022</v>
      </c>
    </row>
    <row r="5720" spans="1:3" x14ac:dyDescent="0.45">
      <c r="A5720" t="str">
        <f t="shared" si="89"/>
        <v>10LANGUAGE OF ORIGINAL DOCUMENT: English</v>
      </c>
      <c r="B5720">
        <v>10</v>
      </c>
      <c r="C5720" t="s">
        <v>10</v>
      </c>
    </row>
    <row r="5721" spans="1:3" x14ac:dyDescent="0.45">
      <c r="A5721" t="str">
        <f t="shared" si="89"/>
        <v>11DOCUMENT TYPE: Book chapter</v>
      </c>
      <c r="B5721">
        <v>11</v>
      </c>
      <c r="C5721" t="s">
        <v>128</v>
      </c>
    </row>
    <row r="5722" spans="1:3" x14ac:dyDescent="0.45">
      <c r="A5722" t="str">
        <f t="shared" si="89"/>
        <v>12SOURCE: Scopus</v>
      </c>
      <c r="B5722">
        <v>12</v>
      </c>
      <c r="C5722" t="s">
        <v>12</v>
      </c>
    </row>
    <row r="5723" spans="1:3" x14ac:dyDescent="0.45">
      <c r="A5723" t="str">
        <f t="shared" si="89"/>
        <v>13</v>
      </c>
      <c r="B5723">
        <v>13</v>
      </c>
    </row>
    <row r="5724" spans="1:3" x14ac:dyDescent="0.45">
      <c r="A5724" t="str">
        <f t="shared" si="89"/>
        <v>1Lolwana P.</v>
      </c>
      <c r="B5724">
        <v>1</v>
      </c>
      <c r="C5724" t="s">
        <v>1010</v>
      </c>
    </row>
    <row r="5725" spans="1:3" x14ac:dyDescent="0.45">
      <c r="A5725" t="str">
        <f t="shared" si="89"/>
        <v>2AUTHOR FULL NAMES: Lolwana, Peliwe (56888820600)</v>
      </c>
      <c r="B5725">
        <v>2</v>
      </c>
      <c r="C5725" t="s">
        <v>1011</v>
      </c>
    </row>
    <row r="5726" spans="1:3" x14ac:dyDescent="0.45">
      <c r="A5726" t="str">
        <f t="shared" si="89"/>
        <v>356888820600</v>
      </c>
      <c r="B5726">
        <v>3</v>
      </c>
      <c r="C5726">
        <v>56888820600</v>
      </c>
    </row>
    <row r="5727" spans="1:3" x14ac:dyDescent="0.45">
      <c r="A5727" t="str">
        <f t="shared" si="89"/>
        <v>4The role of stakeholders in the transformation of the south african higher education system</v>
      </c>
      <c r="B5727">
        <v>4</v>
      </c>
      <c r="C5727" t="s">
        <v>1012</v>
      </c>
    </row>
    <row r="5728" spans="1:3" x14ac:dyDescent="0.45">
      <c r="A5728" t="str">
        <f t="shared" si="89"/>
        <v>5(2015) Higher Education Dynamics, 44, pp. 253 - 267, Cited 1 times.</v>
      </c>
      <c r="B5728">
        <v>5</v>
      </c>
      <c r="C5728" t="s">
        <v>1013</v>
      </c>
    </row>
    <row r="5729" spans="1:3" x14ac:dyDescent="0.45">
      <c r="A5729" t="str">
        <f t="shared" si="89"/>
        <v>6DOI: 10.1007/978-94-017-9570-8_13</v>
      </c>
      <c r="B5729">
        <v>6</v>
      </c>
      <c r="C5729" t="s">
        <v>1014</v>
      </c>
    </row>
    <row r="5730" spans="1:3" x14ac:dyDescent="0.45">
      <c r="A5730" t="str">
        <f t="shared" si="89"/>
        <v>7https://www.scopus.com/inward/record.uri?eid=2-s2.0-85032099737&amp;doi=10.1007%2f978-94-017-9570-8_13&amp;partnerID=40&amp;md5=83c4fb6d46d08fbaf5535fa2c7b429ef</v>
      </c>
      <c r="B5730">
        <v>7</v>
      </c>
      <c r="C5730" t="s">
        <v>1015</v>
      </c>
    </row>
    <row r="5731" spans="1:3" x14ac:dyDescent="0.45">
      <c r="A5731" t="str">
        <f t="shared" si="89"/>
        <v>8</v>
      </c>
      <c r="B5731">
        <v>8</v>
      </c>
    </row>
    <row r="5732" spans="1:3" x14ac:dyDescent="0.45">
      <c r="A5732" t="str">
        <f t="shared" si="89"/>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5732">
        <v>9</v>
      </c>
      <c r="C5732" t="s">
        <v>1016</v>
      </c>
    </row>
    <row r="5733" spans="1:3" x14ac:dyDescent="0.45">
      <c r="A5733" t="str">
        <f t="shared" si="89"/>
        <v>10LANGUAGE OF ORIGINAL DOCUMENT: English</v>
      </c>
      <c r="B5733">
        <v>10</v>
      </c>
      <c r="C5733" t="s">
        <v>10</v>
      </c>
    </row>
    <row r="5734" spans="1:3" x14ac:dyDescent="0.45">
      <c r="A5734" t="str">
        <f t="shared" si="89"/>
        <v>11DOCUMENT TYPE: Book chapter</v>
      </c>
      <c r="B5734">
        <v>11</v>
      </c>
      <c r="C5734" t="s">
        <v>128</v>
      </c>
    </row>
    <row r="5735" spans="1:3" x14ac:dyDescent="0.45">
      <c r="A5735" t="str">
        <f t="shared" si="89"/>
        <v>12SOURCE: Scopus</v>
      </c>
      <c r="B5735">
        <v>12</v>
      </c>
      <c r="C5735" t="s">
        <v>12</v>
      </c>
    </row>
    <row r="5736" spans="1:3" x14ac:dyDescent="0.45">
      <c r="A5736" t="str">
        <f t="shared" si="89"/>
        <v>13</v>
      </c>
      <c r="B5736">
        <v>13</v>
      </c>
    </row>
    <row r="5737" spans="1:3" x14ac:dyDescent="0.45">
      <c r="A5737" t="str">
        <f t="shared" si="89"/>
        <v>1Okoro C.S., Phiri N.B.</v>
      </c>
      <c r="B5737">
        <v>1</v>
      </c>
      <c r="C5737" t="s">
        <v>2045</v>
      </c>
    </row>
    <row r="5738" spans="1:3" x14ac:dyDescent="0.45">
      <c r="A5738" t="str">
        <f t="shared" si="89"/>
        <v>2AUTHOR FULL NAMES: Okoro, Chioma Sylvia (57196279662); Phiri, Nelson Bakali (58642809900)</v>
      </c>
      <c r="B5738">
        <v>2</v>
      </c>
      <c r="C5738" t="s">
        <v>2046</v>
      </c>
    </row>
    <row r="5739" spans="1:3" x14ac:dyDescent="0.45">
      <c r="A5739" t="str">
        <f t="shared" si="89"/>
        <v>357196279662; 58642809900</v>
      </c>
      <c r="B5739">
        <v>3</v>
      </c>
      <c r="C5739" t="s">
        <v>2047</v>
      </c>
    </row>
    <row r="5740" spans="1:3" x14ac:dyDescent="0.45">
      <c r="A5740" t="str">
        <f t="shared" si="89"/>
        <v>4Institutional influencers and support for tutoring in a South African higher education institution</v>
      </c>
      <c r="B5740">
        <v>4</v>
      </c>
      <c r="C5740" t="s">
        <v>2048</v>
      </c>
    </row>
    <row r="5741" spans="1:3" x14ac:dyDescent="0.45">
      <c r="A5741" t="str">
        <f t="shared" si="89"/>
        <v>5(2023) International Conference on Higher Education Advances, pp. 1113 - 1121, Cited 0 times.</v>
      </c>
      <c r="B5741">
        <v>5</v>
      </c>
      <c r="C5741" t="s">
        <v>2049</v>
      </c>
    </row>
    <row r="5742" spans="1:3" x14ac:dyDescent="0.45">
      <c r="A5742" t="str">
        <f t="shared" si="89"/>
        <v>6DOI: 10.4995/HEAd23.2023.16361</v>
      </c>
      <c r="B5742">
        <v>6</v>
      </c>
      <c r="C5742" t="s">
        <v>2050</v>
      </c>
    </row>
    <row r="5743" spans="1:3" x14ac:dyDescent="0.45">
      <c r="A5743" t="str">
        <f t="shared" si="89"/>
        <v>7https://www.scopus.com/inward/record.uri?eid=2-s2.0-85173963657&amp;doi=10.4995%2fHEAd23.2023.16361&amp;partnerID=40&amp;md5=d7f999a34f9cfbbadae11cc48190508d</v>
      </c>
      <c r="B5743">
        <v>7</v>
      </c>
      <c r="C5743" t="s">
        <v>2051</v>
      </c>
    </row>
    <row r="5744" spans="1:3" x14ac:dyDescent="0.45">
      <c r="A5744" t="str">
        <f t="shared" si="89"/>
        <v>8</v>
      </c>
      <c r="B5744">
        <v>8</v>
      </c>
    </row>
    <row r="5745" spans="1:3" x14ac:dyDescent="0.45">
      <c r="A5745" t="str">
        <f t="shared" si="89"/>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5745">
        <v>9</v>
      </c>
      <c r="C5745" t="s">
        <v>2052</v>
      </c>
    </row>
    <row r="5746" spans="1:3" x14ac:dyDescent="0.45">
      <c r="A5746" t="str">
        <f t="shared" si="89"/>
        <v>10LANGUAGE OF ORIGINAL DOCUMENT: English</v>
      </c>
      <c r="B5746">
        <v>10</v>
      </c>
      <c r="C5746" t="s">
        <v>10</v>
      </c>
    </row>
    <row r="5747" spans="1:3" x14ac:dyDescent="0.45">
      <c r="A5747" t="str">
        <f t="shared" si="89"/>
        <v>11DOCUMENT TYPE: Conference paper</v>
      </c>
      <c r="B5747">
        <v>11</v>
      </c>
      <c r="C5747" t="s">
        <v>207</v>
      </c>
    </row>
    <row r="5748" spans="1:3" x14ac:dyDescent="0.45">
      <c r="A5748" t="str">
        <f t="shared" si="89"/>
        <v>12SOURCE: Scopus</v>
      </c>
      <c r="B5748">
        <v>12</v>
      </c>
      <c r="C5748" t="s">
        <v>12</v>
      </c>
    </row>
    <row r="5749" spans="1:3" x14ac:dyDescent="0.45">
      <c r="A5749" t="str">
        <f t="shared" si="89"/>
        <v>13</v>
      </c>
      <c r="B5749">
        <v>13</v>
      </c>
    </row>
    <row r="5750" spans="1:3" x14ac:dyDescent="0.45">
      <c r="A5750" t="str">
        <f t="shared" si="89"/>
        <v>1Bureau D.A., Bingham R.P.</v>
      </c>
      <c r="B5750">
        <v>1</v>
      </c>
      <c r="C5750" t="s">
        <v>2053</v>
      </c>
    </row>
    <row r="5751" spans="1:3" x14ac:dyDescent="0.45">
      <c r="A5751" t="str">
        <f t="shared" si="89"/>
        <v>2AUTHOR FULL NAMES: Bureau, Daniel A. (57209801249); Bingham, Rosie Phillips (58566560900)</v>
      </c>
      <c r="B5751">
        <v>2</v>
      </c>
      <c r="C5751" t="s">
        <v>2054</v>
      </c>
    </row>
    <row r="5752" spans="1:3" x14ac:dyDescent="0.45">
      <c r="A5752" t="str">
        <f t="shared" si="89"/>
        <v>357209801249; 58566560900</v>
      </c>
      <c r="B5752">
        <v>3</v>
      </c>
      <c r="C5752" t="s">
        <v>2055</v>
      </c>
    </row>
    <row r="5753" spans="1:3" x14ac:dyDescent="0.45">
      <c r="A5753" t="str">
        <f t="shared" si="89"/>
        <v>4INTRODUCTION</v>
      </c>
      <c r="B5753">
        <v>4</v>
      </c>
      <c r="C5753" t="s">
        <v>2056</v>
      </c>
    </row>
    <row r="5754" spans="1:3" x14ac:dyDescent="0.45">
      <c r="A5754" t="str">
        <f t="shared" si="89"/>
        <v>5(2023) Leading Assessment for Student Success: Ten Tenets that Change Culture and Practice in Student Affairs, pp. 1 - 6, Cited 0 times.</v>
      </c>
      <c r="B5754">
        <v>5</v>
      </c>
      <c r="C5754" t="s">
        <v>2057</v>
      </c>
    </row>
    <row r="5755" spans="1:3" x14ac:dyDescent="0.45">
      <c r="A5755" t="str">
        <f t="shared" si="89"/>
        <v>6DOI: 10.4324/9781003445609-1</v>
      </c>
      <c r="B5755">
        <v>6</v>
      </c>
      <c r="C5755" t="s">
        <v>2058</v>
      </c>
    </row>
    <row r="5756" spans="1:3" x14ac:dyDescent="0.45">
      <c r="A5756" t="str">
        <f t="shared" si="89"/>
        <v>7https://www.scopus.com/inward/record.uri?eid=2-s2.0-85170181232&amp;doi=10.4324%2f9781003445609-1&amp;partnerID=40&amp;md5=ea4ada57a92b705856406bddc3e99faf</v>
      </c>
      <c r="B5756">
        <v>7</v>
      </c>
      <c r="C5756" t="s">
        <v>2059</v>
      </c>
    </row>
    <row r="5757" spans="1:3" x14ac:dyDescent="0.45">
      <c r="A5757" t="str">
        <f t="shared" si="89"/>
        <v>8</v>
      </c>
      <c r="B5757">
        <v>8</v>
      </c>
    </row>
    <row r="5758" spans="1:3" x14ac:dyDescent="0.45">
      <c r="A5758" t="str">
        <f t="shared" si="89"/>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5758">
        <v>9</v>
      </c>
      <c r="C5758" t="s">
        <v>2060</v>
      </c>
    </row>
    <row r="5759" spans="1:3" x14ac:dyDescent="0.45">
      <c r="A5759" t="str">
        <f t="shared" si="89"/>
        <v>10LANGUAGE OF ORIGINAL DOCUMENT: English</v>
      </c>
      <c r="B5759">
        <v>10</v>
      </c>
      <c r="C5759" t="s">
        <v>10</v>
      </c>
    </row>
    <row r="5760" spans="1:3" x14ac:dyDescent="0.45">
      <c r="A5760" t="str">
        <f t="shared" si="89"/>
        <v>11DOCUMENT TYPE: Editorial</v>
      </c>
      <c r="B5760">
        <v>11</v>
      </c>
      <c r="C5760" t="s">
        <v>307</v>
      </c>
    </row>
    <row r="5761" spans="1:3" x14ac:dyDescent="0.45">
      <c r="A5761" t="str">
        <f t="shared" si="89"/>
        <v>12SOURCE: Scopus</v>
      </c>
      <c r="B5761">
        <v>12</v>
      </c>
      <c r="C5761" t="s">
        <v>12</v>
      </c>
    </row>
    <row r="5762" spans="1:3" x14ac:dyDescent="0.45">
      <c r="A5762" t="str">
        <f t="shared" si="89"/>
        <v>13</v>
      </c>
      <c r="B5762">
        <v>13</v>
      </c>
    </row>
    <row r="5763" spans="1:3" x14ac:dyDescent="0.45">
      <c r="A5763" t="str">
        <f t="shared" si="89"/>
        <v>1Hamilton R., Vincent S., Cooper S., Downey S., Horseman T., Stoneley L.</v>
      </c>
      <c r="B5763">
        <v>1</v>
      </c>
      <c r="C5763" t="s">
        <v>2061</v>
      </c>
    </row>
    <row r="5764" spans="1:3" x14ac:dyDescent="0.45">
      <c r="A5764" t="str">
        <f t="shared" si="89"/>
        <v>2AUTHOR FULL NAMES: Hamilton, Ruth (57194850478); Vincent, Sharon (55774434900); Cooper, Suzie (57350805700); Downey, Steph (57223084104); Horseman, Tracey (57350344000); Stoneley, Lynn (57350805800)</v>
      </c>
      <c r="B5764">
        <v>2</v>
      </c>
      <c r="C5764" t="s">
        <v>2062</v>
      </c>
    </row>
    <row r="5765" spans="1:3" x14ac:dyDescent="0.45">
      <c r="A5765" t="str">
        <f t="shared" ref="A5765:A5828" si="90">B5765&amp;C5765</f>
        <v>357194850478; 55774434900; 57350805700; 57223084104; 57350344000; 57350805800</v>
      </c>
      <c r="B5765">
        <v>3</v>
      </c>
      <c r="C5765" t="s">
        <v>2063</v>
      </c>
    </row>
    <row r="5766" spans="1:3" x14ac:dyDescent="0.45">
      <c r="A5766" t="str">
        <f t="shared" si="90"/>
        <v>4Teaching Partnership Four Years on: Lessons Learned about Relationships between Universities and Practice Partners?</v>
      </c>
      <c r="B5766">
        <v>4</v>
      </c>
      <c r="C5766" t="s">
        <v>2064</v>
      </c>
    </row>
    <row r="5767" spans="1:3" x14ac:dyDescent="0.45">
      <c r="A5767" t="str">
        <f t="shared" si="90"/>
        <v>5(2023) Practice, 35 (1), pp. 17 - 26, Cited 0 times.</v>
      </c>
      <c r="B5767">
        <v>5</v>
      </c>
      <c r="C5767" t="s">
        <v>2065</v>
      </c>
    </row>
    <row r="5768" spans="1:3" x14ac:dyDescent="0.45">
      <c r="A5768" t="str">
        <f t="shared" si="90"/>
        <v>6DOI: 10.1080/09503153.2021.1998412</v>
      </c>
      <c r="B5768">
        <v>6</v>
      </c>
      <c r="C5768" t="s">
        <v>2066</v>
      </c>
    </row>
    <row r="5769" spans="1:3" x14ac:dyDescent="0.45">
      <c r="A5769" t="str">
        <f t="shared" si="90"/>
        <v>7https://www.scopus.com/inward/record.uri?eid=2-s2.0-85119700195&amp;doi=10.1080%2f09503153.2021.1998412&amp;partnerID=40&amp;md5=0534f7aa3f12dca9c053316abe96b757</v>
      </c>
      <c r="B5769">
        <v>7</v>
      </c>
      <c r="C5769" t="s">
        <v>2067</v>
      </c>
    </row>
    <row r="5770" spans="1:3" x14ac:dyDescent="0.45">
      <c r="A5770" t="str">
        <f t="shared" si="90"/>
        <v>8</v>
      </c>
      <c r="B5770">
        <v>8</v>
      </c>
    </row>
    <row r="5771" spans="1:3" x14ac:dyDescent="0.45">
      <c r="A5771" t="str">
        <f t="shared" si="90"/>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5771">
        <v>9</v>
      </c>
      <c r="C5771" t="s">
        <v>2068</v>
      </c>
    </row>
    <row r="5772" spans="1:3" x14ac:dyDescent="0.45">
      <c r="A5772" t="str">
        <f t="shared" si="90"/>
        <v>10LANGUAGE OF ORIGINAL DOCUMENT: English</v>
      </c>
      <c r="B5772">
        <v>10</v>
      </c>
      <c r="C5772" t="s">
        <v>10</v>
      </c>
    </row>
    <row r="5773" spans="1:3" x14ac:dyDescent="0.45">
      <c r="A5773" t="str">
        <f t="shared" si="90"/>
        <v>11DOCUMENT TYPE: Article</v>
      </c>
      <c r="B5773">
        <v>11</v>
      </c>
      <c r="C5773" t="s">
        <v>11</v>
      </c>
    </row>
    <row r="5774" spans="1:3" x14ac:dyDescent="0.45">
      <c r="A5774" t="str">
        <f t="shared" si="90"/>
        <v>12SOURCE: Scopus</v>
      </c>
      <c r="B5774">
        <v>12</v>
      </c>
      <c r="C5774" t="s">
        <v>12</v>
      </c>
    </row>
    <row r="5775" spans="1:3" x14ac:dyDescent="0.45">
      <c r="A5775" t="str">
        <f t="shared" si="90"/>
        <v>13</v>
      </c>
      <c r="B5775">
        <v>13</v>
      </c>
    </row>
    <row r="5776" spans="1:3" x14ac:dyDescent="0.45">
      <c r="A5776" t="str">
        <f t="shared" si="90"/>
        <v>1Bowden J.A.</v>
      </c>
      <c r="B5776">
        <v>1</v>
      </c>
      <c r="C5776" t="s">
        <v>1032</v>
      </c>
    </row>
    <row r="5777" spans="1:3" x14ac:dyDescent="0.45">
      <c r="A5777" t="str">
        <f t="shared" si="90"/>
        <v>2AUTHOR FULL NAMES: Bowden, John A. (16438842400)</v>
      </c>
      <c r="B5777">
        <v>2</v>
      </c>
      <c r="C5777" t="s">
        <v>1033</v>
      </c>
    </row>
    <row r="5778" spans="1:3" x14ac:dyDescent="0.45">
      <c r="A5778" t="str">
        <f t="shared" si="90"/>
        <v>316438842400</v>
      </c>
      <c r="B5778">
        <v>3</v>
      </c>
      <c r="C5778">
        <v>16438842400</v>
      </c>
    </row>
    <row r="5779" spans="1:3" x14ac:dyDescent="0.45">
      <c r="A5779" t="str">
        <f t="shared" si="90"/>
        <v>4Conceptions of universities as organizations and change in science and mathematics education</v>
      </c>
      <c r="B5779">
        <v>4</v>
      </c>
      <c r="C5779" t="s">
        <v>1034</v>
      </c>
    </row>
    <row r="5780" spans="1:3" x14ac:dyDescent="0.45">
      <c r="A5780" t="str">
        <f t="shared" si="90"/>
        <v>5(2009) University Science and Mathematics Education in Transition, pp. 197 - 221, Cited 1 times.</v>
      </c>
      <c r="B5780">
        <v>5</v>
      </c>
      <c r="C5780" t="s">
        <v>1035</v>
      </c>
    </row>
    <row r="5781" spans="1:3" x14ac:dyDescent="0.45">
      <c r="A5781" t="str">
        <f t="shared" si="90"/>
        <v>6DOI: 10.1007/978-0-387-09829-6_10</v>
      </c>
      <c r="B5781">
        <v>6</v>
      </c>
      <c r="C5781" t="s">
        <v>1036</v>
      </c>
    </row>
    <row r="5782" spans="1:3" x14ac:dyDescent="0.45">
      <c r="A5782" t="str">
        <f t="shared" si="90"/>
        <v>7https://www.scopus.com/inward/record.uri?eid=2-s2.0-84883084155&amp;doi=10.1007%2f978-0-387-09829-6_10&amp;partnerID=40&amp;md5=2f219ce356e0342f4a46433590b3e41b</v>
      </c>
      <c r="B5782">
        <v>7</v>
      </c>
      <c r="C5782" t="s">
        <v>1037</v>
      </c>
    </row>
    <row r="5783" spans="1:3" x14ac:dyDescent="0.45">
      <c r="A5783" t="str">
        <f t="shared" si="90"/>
        <v>8</v>
      </c>
      <c r="B5783">
        <v>8</v>
      </c>
    </row>
    <row r="5784" spans="1:3" x14ac:dyDescent="0.45">
      <c r="A5784" t="str">
        <f t="shared" si="90"/>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5784">
        <v>9</v>
      </c>
      <c r="C5784" t="s">
        <v>1038</v>
      </c>
    </row>
    <row r="5785" spans="1:3" x14ac:dyDescent="0.45">
      <c r="A5785" t="str">
        <f t="shared" si="90"/>
        <v>10LANGUAGE OF ORIGINAL DOCUMENT: English</v>
      </c>
      <c r="B5785">
        <v>10</v>
      </c>
      <c r="C5785" t="s">
        <v>10</v>
      </c>
    </row>
    <row r="5786" spans="1:3" x14ac:dyDescent="0.45">
      <c r="A5786" t="str">
        <f t="shared" si="90"/>
        <v>11DOCUMENT TYPE: Book chapter</v>
      </c>
      <c r="B5786">
        <v>11</v>
      </c>
      <c r="C5786" t="s">
        <v>128</v>
      </c>
    </row>
    <row r="5787" spans="1:3" x14ac:dyDescent="0.45">
      <c r="A5787" t="str">
        <f t="shared" si="90"/>
        <v>12SOURCE: Scopus</v>
      </c>
      <c r="B5787">
        <v>12</v>
      </c>
      <c r="C5787" t="s">
        <v>12</v>
      </c>
    </row>
    <row r="5788" spans="1:3" x14ac:dyDescent="0.45">
      <c r="A5788" t="str">
        <f t="shared" si="90"/>
        <v>13</v>
      </c>
      <c r="B5788">
        <v>13</v>
      </c>
    </row>
    <row r="5789" spans="1:3" x14ac:dyDescent="0.45">
      <c r="A5789" t="str">
        <f t="shared" si="90"/>
        <v>1Lin A.F.Y., Hou A.Y.C.</v>
      </c>
      <c r="B5789">
        <v>1</v>
      </c>
      <c r="C5789" t="s">
        <v>2076</v>
      </c>
    </row>
    <row r="5790" spans="1:3" x14ac:dyDescent="0.45">
      <c r="A5790" t="str">
        <f t="shared" si="90"/>
        <v>2AUTHOR FULL NAMES: Lin, Arianna Fang Yu (57402060000); Hou, Angela Yung Chi (36677361200)</v>
      </c>
      <c r="B5790">
        <v>2</v>
      </c>
      <c r="C5790" t="s">
        <v>2077</v>
      </c>
    </row>
    <row r="5791" spans="1:3" x14ac:dyDescent="0.45">
      <c r="A5791" t="str">
        <f t="shared" si="90"/>
        <v>357402060000; 36677361200</v>
      </c>
      <c r="B5791">
        <v>3</v>
      </c>
      <c r="C5791" t="s">
        <v>2078</v>
      </c>
    </row>
    <row r="5792" spans="1:3" x14ac:dyDescent="0.45">
      <c r="A5792" t="str">
        <f t="shared" si="90"/>
        <v>4Quality and Inequality: Students’ Online Learning Experiences Amidst the COVID-19 Pandemic in Taiwan</v>
      </c>
      <c r="B5792">
        <v>4</v>
      </c>
      <c r="C5792" t="s">
        <v>2079</v>
      </c>
    </row>
    <row r="5793" spans="1:3" x14ac:dyDescent="0.45">
      <c r="A5793" t="str">
        <f t="shared" si="90"/>
        <v>5(2023) Higher Education in Asia, Part F3, pp. 171 - 190, Cited 0 times.</v>
      </c>
      <c r="B5793">
        <v>5</v>
      </c>
      <c r="C5793" t="s">
        <v>2080</v>
      </c>
    </row>
    <row r="5794" spans="1:3" x14ac:dyDescent="0.45">
      <c r="A5794" t="str">
        <f t="shared" si="90"/>
        <v>6DOI: 10.1007/978-981-99-1874-4_10</v>
      </c>
      <c r="B5794">
        <v>6</v>
      </c>
      <c r="C5794" t="s">
        <v>2081</v>
      </c>
    </row>
    <row r="5795" spans="1:3" x14ac:dyDescent="0.45">
      <c r="A5795" t="str">
        <f t="shared" si="90"/>
        <v>7https://www.scopus.com/inward/record.uri?eid=2-s2.0-85160725975&amp;doi=10.1007%2f978-981-99-1874-4_10&amp;partnerID=40&amp;md5=575bdeaffdca8fea798005ef3f05aaa3</v>
      </c>
      <c r="B5795">
        <v>7</v>
      </c>
      <c r="C5795" t="s">
        <v>2082</v>
      </c>
    </row>
    <row r="5796" spans="1:3" x14ac:dyDescent="0.45">
      <c r="A5796" t="str">
        <f t="shared" si="90"/>
        <v>8</v>
      </c>
      <c r="B5796">
        <v>8</v>
      </c>
    </row>
    <row r="5797" spans="1:3" x14ac:dyDescent="0.45">
      <c r="A5797" t="str">
        <f t="shared" si="90"/>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5797">
        <v>9</v>
      </c>
      <c r="C5797" t="s">
        <v>2083</v>
      </c>
    </row>
    <row r="5798" spans="1:3" x14ac:dyDescent="0.45">
      <c r="A5798" t="str">
        <f t="shared" si="90"/>
        <v>10LANGUAGE OF ORIGINAL DOCUMENT: English</v>
      </c>
      <c r="B5798">
        <v>10</v>
      </c>
      <c r="C5798" t="s">
        <v>10</v>
      </c>
    </row>
    <row r="5799" spans="1:3" x14ac:dyDescent="0.45">
      <c r="A5799" t="str">
        <f t="shared" si="90"/>
        <v>11DOCUMENT TYPE: Book chapter</v>
      </c>
      <c r="B5799">
        <v>11</v>
      </c>
      <c r="C5799" t="s">
        <v>128</v>
      </c>
    </row>
    <row r="5800" spans="1:3" x14ac:dyDescent="0.45">
      <c r="A5800" t="str">
        <f t="shared" si="90"/>
        <v>12SOURCE: Scopus</v>
      </c>
      <c r="B5800">
        <v>12</v>
      </c>
      <c r="C5800" t="s">
        <v>12</v>
      </c>
    </row>
    <row r="5801" spans="1:3" x14ac:dyDescent="0.45">
      <c r="A5801" t="str">
        <f t="shared" si="90"/>
        <v>13</v>
      </c>
      <c r="B5801">
        <v>13</v>
      </c>
    </row>
    <row r="5802" spans="1:3" x14ac:dyDescent="0.45">
      <c r="A5802" t="str">
        <f t="shared" si="90"/>
        <v>1Gaftandzhieva S., Doneva R., Zhekova M., Pashev G.</v>
      </c>
      <c r="B5802">
        <v>1</v>
      </c>
      <c r="C5802" t="s">
        <v>2084</v>
      </c>
    </row>
    <row r="5803" spans="1:3" x14ac:dyDescent="0.45">
      <c r="A5803" t="str">
        <f t="shared" si="90"/>
        <v>2AUTHOR FULL NAMES: Gaftandzhieva, Silvia (56406512300); Doneva, Rositsa (34879602400); Zhekova, Mariya (57212166571); Pashev, George (57192208710)</v>
      </c>
      <c r="B5803">
        <v>2</v>
      </c>
      <c r="C5803" t="s">
        <v>2085</v>
      </c>
    </row>
    <row r="5804" spans="1:3" x14ac:dyDescent="0.45">
      <c r="A5804" t="str">
        <f t="shared" si="90"/>
        <v>356406512300; 34879602400; 57212166571; 57192208710</v>
      </c>
      <c r="B5804">
        <v>3</v>
      </c>
      <c r="C5804" t="s">
        <v>2086</v>
      </c>
    </row>
    <row r="5805" spans="1:3" x14ac:dyDescent="0.45">
      <c r="A5805" t="str">
        <f t="shared" si="90"/>
        <v>4Towards Automated Evaluation of the Quality of Educational Services in HEIs</v>
      </c>
      <c r="B5805">
        <v>4</v>
      </c>
      <c r="C5805" t="s">
        <v>2087</v>
      </c>
    </row>
    <row r="5806" spans="1:3" x14ac:dyDescent="0.45">
      <c r="A5806" t="str">
        <f t="shared" si="90"/>
        <v>5(2023) International Journal of Advanced Computer Science and Applications, 14 (8), pp. 150 - 165, Cited 0 times.</v>
      </c>
      <c r="B5806">
        <v>5</v>
      </c>
      <c r="C5806" t="s">
        <v>2088</v>
      </c>
    </row>
    <row r="5807" spans="1:3" x14ac:dyDescent="0.45">
      <c r="A5807" t="str">
        <f t="shared" si="90"/>
        <v>6DOI: 10.14569/IJACSA.2023.0140818</v>
      </c>
      <c r="B5807">
        <v>6</v>
      </c>
      <c r="C5807" t="s">
        <v>2089</v>
      </c>
    </row>
    <row r="5808" spans="1:3" x14ac:dyDescent="0.45">
      <c r="A5808" t="str">
        <f t="shared" si="90"/>
        <v>7https://www.scopus.com/inward/record.uri?eid=2-s2.0-85170645251&amp;doi=10.14569%2fIJACSA.2023.0140818&amp;partnerID=40&amp;md5=cc0005063f9622f499092ca235636c47</v>
      </c>
      <c r="B5808">
        <v>7</v>
      </c>
      <c r="C5808" t="s">
        <v>2090</v>
      </c>
    </row>
    <row r="5809" spans="1:3" x14ac:dyDescent="0.45">
      <c r="A5809" t="str">
        <f t="shared" si="90"/>
        <v>8</v>
      </c>
      <c r="B5809">
        <v>8</v>
      </c>
    </row>
    <row r="5810" spans="1:3" x14ac:dyDescent="0.45">
      <c r="A5810" t="str">
        <f t="shared" si="90"/>
        <v>9ABSTRACT: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B5810">
        <v>9</v>
      </c>
      <c r="C5810" t="s">
        <v>2091</v>
      </c>
    </row>
    <row r="5811" spans="1:3" x14ac:dyDescent="0.45">
      <c r="A5811" t="str">
        <f t="shared" si="90"/>
        <v>10LANGUAGE OF ORIGINAL DOCUMENT: English</v>
      </c>
      <c r="B5811">
        <v>10</v>
      </c>
      <c r="C5811" t="s">
        <v>10</v>
      </c>
    </row>
    <row r="5812" spans="1:3" x14ac:dyDescent="0.45">
      <c r="A5812" t="str">
        <f t="shared" si="90"/>
        <v>11DOCUMENT TYPE: Article</v>
      </c>
      <c r="B5812">
        <v>11</v>
      </c>
      <c r="C5812" t="s">
        <v>11</v>
      </c>
    </row>
    <row r="5813" spans="1:3" x14ac:dyDescent="0.45">
      <c r="A5813" t="str">
        <f t="shared" si="90"/>
        <v>12SOURCE: Scopus</v>
      </c>
      <c r="B5813">
        <v>12</v>
      </c>
      <c r="C5813" t="s">
        <v>12</v>
      </c>
    </row>
    <row r="5814" spans="1:3" x14ac:dyDescent="0.45">
      <c r="A5814" t="str">
        <f t="shared" si="90"/>
        <v>13</v>
      </c>
      <c r="B5814">
        <v>13</v>
      </c>
    </row>
    <row r="5815" spans="1:3" x14ac:dyDescent="0.45">
      <c r="A5815" t="str">
        <f t="shared" si="90"/>
        <v>1Chahal J., Dagar V., Dagher L., Rao A., Udemba E.N.</v>
      </c>
      <c r="B5815">
        <v>1</v>
      </c>
      <c r="C5815" t="s">
        <v>1039</v>
      </c>
    </row>
    <row r="5816" spans="1:3" x14ac:dyDescent="0.45">
      <c r="A5816" t="str">
        <f t="shared" si="90"/>
        <v>2AUTHOR FULL NAMES: Chahal, Jyoti (57719703100); Dagar, Vishal (57218885592); Dagher, Leila (35112878100); Rao, Amar (57344924300); Udemba, Edmund Ntom (57209599041)</v>
      </c>
      <c r="B5816">
        <v>2</v>
      </c>
      <c r="C5816" t="s">
        <v>1040</v>
      </c>
    </row>
    <row r="5817" spans="1:3" x14ac:dyDescent="0.45">
      <c r="A5817" t="str">
        <f t="shared" si="90"/>
        <v>357719703100; 57218885592; 35112878100; 57344924300; 57209599041</v>
      </c>
      <c r="B5817">
        <v>3</v>
      </c>
      <c r="C5817" t="s">
        <v>1041</v>
      </c>
    </row>
    <row r="5818" spans="1:3" x14ac:dyDescent="0.45">
      <c r="A5818" t="str">
        <f t="shared" si="90"/>
        <v>4The crisis effect in TPB as a moderator for post-pandemic entrepreneurial intentions among higher education students: PLS-SEM and ANN approach</v>
      </c>
      <c r="B5818">
        <v>4</v>
      </c>
      <c r="C5818" t="s">
        <v>1042</v>
      </c>
    </row>
    <row r="5819" spans="1:3" x14ac:dyDescent="0.45">
      <c r="A5819" t="str">
        <f t="shared" si="90"/>
        <v>5(2023) International Journal of Management Education, 21 (3), art. no. 100878, Cited 0 times.</v>
      </c>
      <c r="B5819">
        <v>5</v>
      </c>
      <c r="C5819" t="s">
        <v>1043</v>
      </c>
    </row>
    <row r="5820" spans="1:3" x14ac:dyDescent="0.45">
      <c r="A5820" t="str">
        <f t="shared" si="90"/>
        <v>6DOI: 10.1016/j.ijme.2023.100878</v>
      </c>
      <c r="B5820">
        <v>6</v>
      </c>
      <c r="C5820" t="s">
        <v>1044</v>
      </c>
    </row>
    <row r="5821" spans="1:3" x14ac:dyDescent="0.45">
      <c r="A5821" t="str">
        <f t="shared" si="90"/>
        <v>7https://www.scopus.com/inward/record.uri?eid=2-s2.0-85172460416&amp;doi=10.1016%2fj.ijme.2023.100878&amp;partnerID=40&amp;md5=58fe7ca3e23c5710c35808346448c617</v>
      </c>
      <c r="B5821">
        <v>7</v>
      </c>
      <c r="C5821" t="s">
        <v>1045</v>
      </c>
    </row>
    <row r="5822" spans="1:3" x14ac:dyDescent="0.45">
      <c r="A5822" t="str">
        <f t="shared" si="90"/>
        <v>8</v>
      </c>
      <c r="B5822">
        <v>8</v>
      </c>
    </row>
    <row r="5823" spans="1:3" x14ac:dyDescent="0.45">
      <c r="A5823" t="str">
        <f t="shared" si="90"/>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5823">
        <v>9</v>
      </c>
      <c r="C5823" t="s">
        <v>1046</v>
      </c>
    </row>
    <row r="5824" spans="1:3" x14ac:dyDescent="0.45">
      <c r="A5824" t="str">
        <f t="shared" si="90"/>
        <v>10LANGUAGE OF ORIGINAL DOCUMENT: English</v>
      </c>
      <c r="B5824">
        <v>10</v>
      </c>
      <c r="C5824" t="s">
        <v>10</v>
      </c>
    </row>
    <row r="5825" spans="1:3" x14ac:dyDescent="0.45">
      <c r="A5825" t="str">
        <f t="shared" si="90"/>
        <v>11DOCUMENT TYPE: Article</v>
      </c>
      <c r="B5825">
        <v>11</v>
      </c>
      <c r="C5825" t="s">
        <v>11</v>
      </c>
    </row>
    <row r="5826" spans="1:3" x14ac:dyDescent="0.45">
      <c r="A5826" t="str">
        <f t="shared" si="90"/>
        <v>12SOURCE: Scopus</v>
      </c>
      <c r="B5826">
        <v>12</v>
      </c>
      <c r="C5826" t="s">
        <v>12</v>
      </c>
    </row>
    <row r="5827" spans="1:3" x14ac:dyDescent="0.45">
      <c r="A5827" t="str">
        <f t="shared" si="90"/>
        <v>13</v>
      </c>
      <c r="B5827">
        <v>13</v>
      </c>
    </row>
    <row r="5828" spans="1:3" x14ac:dyDescent="0.45">
      <c r="A5828" t="str">
        <f t="shared" si="90"/>
        <v>1Omodan B.I.</v>
      </c>
      <c r="B5828">
        <v>1</v>
      </c>
      <c r="C5828" t="s">
        <v>3960</v>
      </c>
    </row>
    <row r="5829" spans="1:3" x14ac:dyDescent="0.45">
      <c r="A5829" t="str">
        <f t="shared" ref="A5829:A5892" si="91">B5829&amp;C5829</f>
        <v>2AUTHOR FULL NAMES: Omodan, Bunmi Isaiah (57205097129)</v>
      </c>
      <c r="B5829">
        <v>2</v>
      </c>
      <c r="C5829" t="s">
        <v>3961</v>
      </c>
    </row>
    <row r="5830" spans="1:3" x14ac:dyDescent="0.45">
      <c r="A5830" t="str">
        <f t="shared" si="91"/>
        <v>357205097129</v>
      </c>
      <c r="B5830">
        <v>3</v>
      </c>
      <c r="C5830">
        <v>57205097129</v>
      </c>
    </row>
    <row r="5831" spans="1:3" x14ac:dyDescent="0.45">
      <c r="A5831" t="str">
        <f t="shared" si="91"/>
        <v>4The role of organisational culture in conflict management among university stakeholders</v>
      </c>
      <c r="B5831">
        <v>4</v>
      </c>
      <c r="C5831" t="s">
        <v>3962</v>
      </c>
    </row>
    <row r="5832" spans="1:3" x14ac:dyDescent="0.45">
      <c r="A5832" t="str">
        <f t="shared" si="91"/>
        <v>5(2023) Humanities and Social Sciences Letters, 11 (3), pp. 282 - 294, Cited 0 times.</v>
      </c>
      <c r="B5832">
        <v>5</v>
      </c>
      <c r="C5832" t="s">
        <v>3963</v>
      </c>
    </row>
    <row r="5833" spans="1:3" x14ac:dyDescent="0.45">
      <c r="A5833" t="str">
        <f t="shared" si="91"/>
        <v>6DOI: 10.18488/73.v11i3.3439</v>
      </c>
      <c r="B5833">
        <v>6</v>
      </c>
      <c r="C5833" t="s">
        <v>3964</v>
      </c>
    </row>
    <row r="5834" spans="1:3" x14ac:dyDescent="0.45">
      <c r="A5834" t="str">
        <f t="shared" si="91"/>
        <v>7https://www.scopus.com/inward/record.uri?eid=2-s2.0-85175235539&amp;doi=10.18488%2f73.v11i3.3439&amp;partnerID=40&amp;md5=604ff1275998f68669773fc0918bc8d5</v>
      </c>
      <c r="B5834">
        <v>7</v>
      </c>
      <c r="C5834" t="s">
        <v>3965</v>
      </c>
    </row>
    <row r="5835" spans="1:3" x14ac:dyDescent="0.45">
      <c r="A5835" t="str">
        <f t="shared" si="91"/>
        <v>8</v>
      </c>
      <c r="B5835">
        <v>8</v>
      </c>
    </row>
    <row r="5836" spans="1:3" x14ac:dyDescent="0.45">
      <c r="A5836" t="str">
        <f t="shared" si="91"/>
        <v>9ABSTRACT: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B5836">
        <v>9</v>
      </c>
      <c r="C5836" t="s">
        <v>3966</v>
      </c>
    </row>
    <row r="5837" spans="1:3" x14ac:dyDescent="0.45">
      <c r="A5837" t="str">
        <f t="shared" si="91"/>
        <v>10LANGUAGE OF ORIGINAL DOCUMENT: English</v>
      </c>
      <c r="B5837">
        <v>10</v>
      </c>
      <c r="C5837" t="s">
        <v>10</v>
      </c>
    </row>
    <row r="5838" spans="1:3" x14ac:dyDescent="0.45">
      <c r="A5838" t="str">
        <f t="shared" si="91"/>
        <v>11DOCUMENT TYPE: Article</v>
      </c>
      <c r="B5838">
        <v>11</v>
      </c>
      <c r="C5838" t="s">
        <v>11</v>
      </c>
    </row>
    <row r="5839" spans="1:3" x14ac:dyDescent="0.45">
      <c r="A5839" t="str">
        <f t="shared" si="91"/>
        <v>12SOURCE: Scopus</v>
      </c>
      <c r="B5839">
        <v>12</v>
      </c>
      <c r="C5839" t="s">
        <v>12</v>
      </c>
    </row>
    <row r="5840" spans="1:3" x14ac:dyDescent="0.45">
      <c r="A5840" t="str">
        <f t="shared" si="91"/>
        <v>13</v>
      </c>
      <c r="B5840">
        <v>13</v>
      </c>
    </row>
    <row r="5841" spans="1:3" x14ac:dyDescent="0.45">
      <c r="A5841" t="str">
        <f t="shared" si="91"/>
        <v>1Benjamin L.S., Henderson J.A.</v>
      </c>
      <c r="B5841">
        <v>1</v>
      </c>
      <c r="C5841" t="s">
        <v>2107</v>
      </c>
    </row>
    <row r="5842" spans="1:3" x14ac:dyDescent="0.45">
      <c r="A5842" t="str">
        <f t="shared" si="91"/>
        <v>2AUTHOR FULL NAMES: Benjamin, Le Shorn (57715675200); Henderson, Jerrod A. (57201925282)</v>
      </c>
      <c r="B5842">
        <v>2</v>
      </c>
      <c r="C5842" t="s">
        <v>2108</v>
      </c>
    </row>
    <row r="5843" spans="1:3" x14ac:dyDescent="0.45">
      <c r="A5843" t="str">
        <f t="shared" si="91"/>
        <v>357715675200; 57201925282</v>
      </c>
      <c r="B5843">
        <v>3</v>
      </c>
      <c r="C5843" t="s">
        <v>2109</v>
      </c>
    </row>
    <row r="5844" spans="1:3" x14ac:dyDescent="0.45">
      <c r="A5844" t="str">
        <f t="shared" si="91"/>
        <v>4Conceptualizing Program Quality in Engineering Education Ph.D. Programs</v>
      </c>
      <c r="B5844">
        <v>4</v>
      </c>
      <c r="C5844" t="s">
        <v>2110</v>
      </c>
    </row>
    <row r="5845" spans="1:3" x14ac:dyDescent="0.45">
      <c r="A5845" t="str">
        <f t="shared" si="91"/>
        <v>5(2023) ASEE Annual Conference and Exposition, Conference Proceedings, Cited 0 times.</v>
      </c>
      <c r="B5845">
        <v>5</v>
      </c>
      <c r="C5845" t="s">
        <v>1572</v>
      </c>
    </row>
    <row r="5846" spans="1:3" x14ac:dyDescent="0.45">
      <c r="A5846" t="str">
        <f t="shared" si="91"/>
        <v>6</v>
      </c>
      <c r="B5846">
        <v>6</v>
      </c>
    </row>
    <row r="5847" spans="1:3" x14ac:dyDescent="0.45">
      <c r="A5847" t="str">
        <f t="shared" si="91"/>
        <v>7https://www.scopus.com/inward/record.uri?eid=2-s2.0-85172156162&amp;partnerID=40&amp;md5=f64ad7c53a7b909594c0940a97e21eab</v>
      </c>
      <c r="B5847">
        <v>7</v>
      </c>
      <c r="C5847" t="s">
        <v>2111</v>
      </c>
    </row>
    <row r="5848" spans="1:3" x14ac:dyDescent="0.45">
      <c r="A5848" t="str">
        <f t="shared" si="91"/>
        <v>8</v>
      </c>
      <c r="B5848">
        <v>8</v>
      </c>
    </row>
    <row r="5849" spans="1:3" x14ac:dyDescent="0.45">
      <c r="A5849" t="str">
        <f t="shared" si="91"/>
        <v>9ABSTRACT: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B5849">
        <v>9</v>
      </c>
      <c r="C5849" t="s">
        <v>2112</v>
      </c>
    </row>
    <row r="5850" spans="1:3" x14ac:dyDescent="0.45">
      <c r="A5850" t="str">
        <f t="shared" si="91"/>
        <v>10LANGUAGE OF ORIGINAL DOCUMENT: English</v>
      </c>
      <c r="B5850">
        <v>10</v>
      </c>
      <c r="C5850" t="s">
        <v>10</v>
      </c>
    </row>
    <row r="5851" spans="1:3" x14ac:dyDescent="0.45">
      <c r="A5851" t="str">
        <f t="shared" si="91"/>
        <v>11DOCUMENT TYPE: Conference paper</v>
      </c>
      <c r="B5851">
        <v>11</v>
      </c>
      <c r="C5851" t="s">
        <v>207</v>
      </c>
    </row>
    <row r="5852" spans="1:3" x14ac:dyDescent="0.45">
      <c r="A5852" t="str">
        <f t="shared" si="91"/>
        <v>12SOURCE: Scopus</v>
      </c>
      <c r="B5852">
        <v>12</v>
      </c>
      <c r="C5852" t="s">
        <v>12</v>
      </c>
    </row>
    <row r="5853" spans="1:3" x14ac:dyDescent="0.45">
      <c r="A5853" t="str">
        <f t="shared" si="91"/>
        <v>13</v>
      </c>
      <c r="B5853">
        <v>13</v>
      </c>
    </row>
    <row r="5854" spans="1:3" x14ac:dyDescent="0.45">
      <c r="A5854" t="str">
        <f t="shared" si="91"/>
        <v>1Pharaoh C.D., Visser D.J.</v>
      </c>
      <c r="B5854">
        <v>1</v>
      </c>
      <c r="C5854" t="s">
        <v>3967</v>
      </c>
    </row>
    <row r="5855" spans="1:3" x14ac:dyDescent="0.45">
      <c r="A5855" t="str">
        <f t="shared" si="91"/>
        <v>2AUTHOR FULL NAMES: Pharaoh, Courtley D. (58635348700); Visser, D.J. (57197411400)</v>
      </c>
      <c r="B5855">
        <v>2</v>
      </c>
      <c r="C5855" t="s">
        <v>3968</v>
      </c>
    </row>
    <row r="5856" spans="1:3" x14ac:dyDescent="0.45">
      <c r="A5856" t="str">
        <f t="shared" si="91"/>
        <v>358635348700; 57197411400</v>
      </c>
      <c r="B5856">
        <v>3</v>
      </c>
      <c r="C5856" t="s">
        <v>3969</v>
      </c>
    </row>
    <row r="5857" spans="1:3" x14ac:dyDescent="0.45">
      <c r="A5857" t="str">
        <f t="shared" si="91"/>
        <v>4Crisis management competencies: A university stakeholder perspective</v>
      </c>
      <c r="B5857">
        <v>4</v>
      </c>
      <c r="C5857" t="s">
        <v>3970</v>
      </c>
    </row>
    <row r="5858" spans="1:3" x14ac:dyDescent="0.45">
      <c r="A5858" t="str">
        <f t="shared" si="91"/>
        <v>5(2023) Journal of Contingencies and Crisis Management, Cited 0 times.</v>
      </c>
      <c r="B5858">
        <v>5</v>
      </c>
      <c r="C5858" t="s">
        <v>3971</v>
      </c>
    </row>
    <row r="5859" spans="1:3" x14ac:dyDescent="0.45">
      <c r="A5859" t="str">
        <f t="shared" si="91"/>
        <v>6DOI: 10.1111/1468-5973.12508</v>
      </c>
      <c r="B5859">
        <v>6</v>
      </c>
      <c r="C5859" t="s">
        <v>3972</v>
      </c>
    </row>
    <row r="5860" spans="1:3" x14ac:dyDescent="0.45">
      <c r="A5860" t="str">
        <f t="shared" si="91"/>
        <v>7https://www.scopus.com/inward/record.uri?eid=2-s2.0-85173497064&amp;doi=10.1111%2f1468-5973.12508&amp;partnerID=40&amp;md5=bb3181145483a8c4ce116063436fc075</v>
      </c>
      <c r="B5860">
        <v>7</v>
      </c>
      <c r="C5860" t="s">
        <v>3973</v>
      </c>
    </row>
    <row r="5861" spans="1:3" x14ac:dyDescent="0.45">
      <c r="A5861" t="str">
        <f t="shared" si="91"/>
        <v>8</v>
      </c>
      <c r="B5861">
        <v>8</v>
      </c>
    </row>
    <row r="5862" spans="1:3" x14ac:dyDescent="0.45">
      <c r="A5862" t="str">
        <f t="shared" si="91"/>
        <v>9ABSTRACT: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B5862">
        <v>9</v>
      </c>
      <c r="C5862" t="s">
        <v>3974</v>
      </c>
    </row>
    <row r="5863" spans="1:3" x14ac:dyDescent="0.45">
      <c r="A5863" t="str">
        <f t="shared" si="91"/>
        <v>10LANGUAGE OF ORIGINAL DOCUMENT: English</v>
      </c>
      <c r="B5863">
        <v>10</v>
      </c>
      <c r="C5863" t="s">
        <v>10</v>
      </c>
    </row>
    <row r="5864" spans="1:3" x14ac:dyDescent="0.45">
      <c r="A5864" t="str">
        <f t="shared" si="91"/>
        <v>11DOCUMENT TYPE: Article</v>
      </c>
      <c r="B5864">
        <v>11</v>
      </c>
      <c r="C5864" t="s">
        <v>11</v>
      </c>
    </row>
    <row r="5865" spans="1:3" x14ac:dyDescent="0.45">
      <c r="A5865" t="str">
        <f t="shared" si="91"/>
        <v>12SOURCE: Scopus</v>
      </c>
      <c r="B5865">
        <v>12</v>
      </c>
      <c r="C5865" t="s">
        <v>12</v>
      </c>
    </row>
    <row r="5866" spans="1:3" x14ac:dyDescent="0.45">
      <c r="A5866" t="str">
        <f t="shared" si="91"/>
        <v>13</v>
      </c>
      <c r="B5866">
        <v>13</v>
      </c>
    </row>
    <row r="5867" spans="1:3" x14ac:dyDescent="0.45">
      <c r="A5867" t="str">
        <f t="shared" si="91"/>
        <v>1Marsh L.T.S., Wilkerson A., Colón Z., Entress R.</v>
      </c>
      <c r="B5867">
        <v>1</v>
      </c>
      <c r="C5867" t="s">
        <v>2129</v>
      </c>
    </row>
    <row r="5868" spans="1:3" x14ac:dyDescent="0.45">
      <c r="A5868" t="str">
        <f t="shared" si="91"/>
        <v>2AUTHOR FULL NAMES: Marsh, L. Trenton S. (57198801922); Wilkerson, Amanda (57217669329); Colón, Zoé (58122468900); Entress, Rebecca (57217016701)</v>
      </c>
      <c r="B5868">
        <v>2</v>
      </c>
      <c r="C5868" t="s">
        <v>2130</v>
      </c>
    </row>
    <row r="5869" spans="1:3" x14ac:dyDescent="0.45">
      <c r="A5869" t="str">
        <f t="shared" si="91"/>
        <v>357198801922; 57217669329; 58122468900; 57217016701</v>
      </c>
      <c r="B5869">
        <v>3</v>
      </c>
      <c r="C5869" t="s">
        <v>2131</v>
      </c>
    </row>
    <row r="5870" spans="1:3" x14ac:dyDescent="0.45">
      <c r="A5870" t="str">
        <f t="shared" si="91"/>
        <v>4Taking responsibility: Institutional agents of color (Re)imagine collaboration that centers community stakeholders in university-community partnerships</v>
      </c>
      <c r="B5870">
        <v>4</v>
      </c>
      <c r="C5870" t="s">
        <v>2132</v>
      </c>
    </row>
    <row r="5871" spans="1:3" x14ac:dyDescent="0.45">
      <c r="A5871" t="str">
        <f t="shared" si="91"/>
        <v>5(2023) Community Development, Cited 0 times.</v>
      </c>
      <c r="B5871">
        <v>5</v>
      </c>
      <c r="C5871" t="s">
        <v>2133</v>
      </c>
    </row>
    <row r="5872" spans="1:3" x14ac:dyDescent="0.45">
      <c r="A5872" t="str">
        <f t="shared" si="91"/>
        <v>6DOI: 10.1080/15575330.2023.2201709</v>
      </c>
      <c r="B5872">
        <v>6</v>
      </c>
      <c r="C5872" t="s">
        <v>2134</v>
      </c>
    </row>
    <row r="5873" spans="1:3" x14ac:dyDescent="0.45">
      <c r="A5873" t="str">
        <f t="shared" si="91"/>
        <v>7https://www.scopus.com/inward/record.uri?eid=2-s2.0-85158116023&amp;doi=10.1080%2f15575330.2023.2201709&amp;partnerID=40&amp;md5=3c222ffde58ddc7f6e37208b3bdbb227</v>
      </c>
      <c r="B5873">
        <v>7</v>
      </c>
      <c r="C5873" t="s">
        <v>2135</v>
      </c>
    </row>
    <row r="5874" spans="1:3" x14ac:dyDescent="0.45">
      <c r="A5874" t="str">
        <f t="shared" si="91"/>
        <v>8</v>
      </c>
      <c r="B5874">
        <v>8</v>
      </c>
    </row>
    <row r="5875" spans="1:3" x14ac:dyDescent="0.45">
      <c r="A5875" t="str">
        <f t="shared" si="91"/>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5875">
        <v>9</v>
      </c>
      <c r="C5875" t="s">
        <v>2136</v>
      </c>
    </row>
    <row r="5876" spans="1:3" x14ac:dyDescent="0.45">
      <c r="A5876" t="str">
        <f t="shared" si="91"/>
        <v>10LANGUAGE OF ORIGINAL DOCUMENT: English</v>
      </c>
      <c r="B5876">
        <v>10</v>
      </c>
      <c r="C5876" t="s">
        <v>10</v>
      </c>
    </row>
    <row r="5877" spans="1:3" x14ac:dyDescent="0.45">
      <c r="A5877" t="str">
        <f t="shared" si="91"/>
        <v>11DOCUMENT TYPE: Article</v>
      </c>
      <c r="B5877">
        <v>11</v>
      </c>
      <c r="C5877" t="s">
        <v>11</v>
      </c>
    </row>
    <row r="5878" spans="1:3" x14ac:dyDescent="0.45">
      <c r="A5878" t="str">
        <f t="shared" si="91"/>
        <v>12SOURCE: Scopus</v>
      </c>
      <c r="B5878">
        <v>12</v>
      </c>
      <c r="C5878" t="s">
        <v>12</v>
      </c>
    </row>
    <row r="5879" spans="1:3" x14ac:dyDescent="0.45">
      <c r="A5879" t="str">
        <f t="shared" si="91"/>
        <v>13</v>
      </c>
      <c r="B5879">
        <v>13</v>
      </c>
    </row>
    <row r="5880" spans="1:3" x14ac:dyDescent="0.45">
      <c r="A5880" t="str">
        <f t="shared" si="91"/>
        <v>1Rukmini E., Angelina H., Anggreni V.C.</v>
      </c>
      <c r="B5880">
        <v>1</v>
      </c>
      <c r="C5880" t="s">
        <v>1085</v>
      </c>
    </row>
    <row r="5881" spans="1:3" x14ac:dyDescent="0.45">
      <c r="A5881" t="str">
        <f t="shared" si="91"/>
        <v>2AUTHOR FULL NAMES: Rukmini, Elisabeth (58070985900); Angelina, Hanna (57277360000); Anggreni, Viktoria Cosinta (58668392300)</v>
      </c>
      <c r="B5881">
        <v>2</v>
      </c>
      <c r="C5881" t="s">
        <v>1086</v>
      </c>
    </row>
    <row r="5882" spans="1:3" x14ac:dyDescent="0.45">
      <c r="A5882" t="str">
        <f t="shared" si="91"/>
        <v>358070985900; 57277360000; 58668392300</v>
      </c>
      <c r="B5882">
        <v>3</v>
      </c>
      <c r="C5882" t="s">
        <v>1087</v>
      </c>
    </row>
    <row r="5883" spans="1:3" x14ac:dyDescent="0.45">
      <c r="A5883" t="str">
        <f t="shared" si="91"/>
        <v>4Indonesia higher education’s online learning during the pandemic state</v>
      </c>
      <c r="B5883">
        <v>4</v>
      </c>
      <c r="C5883" t="s">
        <v>1088</v>
      </c>
    </row>
    <row r="5884" spans="1:3" x14ac:dyDescent="0.45">
      <c r="A5884" t="str">
        <f t="shared" si="91"/>
        <v>5(2023) International Journal of Evaluation and Research in Education, 12 (4), pp. 2286 - 2301, Cited 0 times.</v>
      </c>
      <c r="B5884">
        <v>5</v>
      </c>
      <c r="C5884" t="s">
        <v>1089</v>
      </c>
    </row>
    <row r="5885" spans="1:3" x14ac:dyDescent="0.45">
      <c r="A5885" t="str">
        <f t="shared" si="91"/>
        <v>6DOI: 10.11591/ijere.v12i4.25103</v>
      </c>
      <c r="B5885">
        <v>6</v>
      </c>
      <c r="C5885" t="s">
        <v>1090</v>
      </c>
    </row>
    <row r="5886" spans="1:3" x14ac:dyDescent="0.45">
      <c r="A5886" t="str">
        <f t="shared" si="91"/>
        <v>7https://www.scopus.com/inward/record.uri?eid=2-s2.0-85175079091&amp;doi=10.11591%2fijere.v12i4.25103&amp;partnerID=40&amp;md5=7353a29c39ab2532df2d3cd2dd3fb4ac</v>
      </c>
      <c r="B5886">
        <v>7</v>
      </c>
      <c r="C5886" t="s">
        <v>1091</v>
      </c>
    </row>
    <row r="5887" spans="1:3" x14ac:dyDescent="0.45">
      <c r="A5887" t="str">
        <f t="shared" si="91"/>
        <v>8</v>
      </c>
      <c r="B5887">
        <v>8</v>
      </c>
    </row>
    <row r="5888" spans="1:3" x14ac:dyDescent="0.45">
      <c r="A5888" t="str">
        <f t="shared" si="91"/>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5888">
        <v>9</v>
      </c>
      <c r="C5888" t="s">
        <v>1092</v>
      </c>
    </row>
    <row r="5889" spans="1:3" x14ac:dyDescent="0.45">
      <c r="A5889" t="str">
        <f t="shared" si="91"/>
        <v>10LANGUAGE OF ORIGINAL DOCUMENT: English</v>
      </c>
      <c r="B5889">
        <v>10</v>
      </c>
      <c r="C5889" t="s">
        <v>10</v>
      </c>
    </row>
    <row r="5890" spans="1:3" x14ac:dyDescent="0.45">
      <c r="A5890" t="str">
        <f t="shared" si="91"/>
        <v>11DOCUMENT TYPE: Article</v>
      </c>
      <c r="B5890">
        <v>11</v>
      </c>
      <c r="C5890" t="s">
        <v>11</v>
      </c>
    </row>
    <row r="5891" spans="1:3" x14ac:dyDescent="0.45">
      <c r="A5891" t="str">
        <f t="shared" si="91"/>
        <v>12SOURCE: Scopus</v>
      </c>
      <c r="B5891">
        <v>12</v>
      </c>
      <c r="C5891" t="s">
        <v>12</v>
      </c>
    </row>
    <row r="5892" spans="1:3" x14ac:dyDescent="0.45">
      <c r="A5892" t="str">
        <f t="shared" si="91"/>
        <v>13</v>
      </c>
      <c r="B5892">
        <v>13</v>
      </c>
    </row>
    <row r="5893" spans="1:3" x14ac:dyDescent="0.45">
      <c r="A5893" t="str">
        <f t="shared" ref="A5893:A5956" si="92">B5893&amp;C5893</f>
        <v>1Kim S., Forney A., Cappelli C., Doezema L., Morales V.C., Ruengvirayudh P.</v>
      </c>
      <c r="B5893">
        <v>1</v>
      </c>
      <c r="C5893" t="s">
        <v>3975</v>
      </c>
    </row>
    <row r="5894" spans="1:3" x14ac:dyDescent="0.45">
      <c r="A5894" t="str">
        <f t="shared" si="92"/>
        <v>2AUTHOR FULL NAMES: Kim, Sunai (58615956900); Forney, Andrew (56382358100); Cappelli, Christopher (58381538100); Doezema, Lambert (58615596300); Morales, Vanessa Corinne (57191822896); Ruengvirayudh, Pornchanok (58615412800)</v>
      </c>
      <c r="B5894">
        <v>2</v>
      </c>
      <c r="C5894" t="s">
        <v>3976</v>
      </c>
    </row>
    <row r="5895" spans="1:3" x14ac:dyDescent="0.45">
      <c r="A5895" t="str">
        <f t="shared" si="92"/>
        <v>358615956900; 56382358100; 58381538100; 58615596300; 57191822896; 58615412800</v>
      </c>
      <c r="B5895">
        <v>3</v>
      </c>
      <c r="C5895" t="s">
        <v>3977</v>
      </c>
    </row>
    <row r="5896" spans="1:3" x14ac:dyDescent="0.45">
      <c r="A5896" t="str">
        <f t="shared" si="92"/>
        <v>4Examining Timely Positive Interventions Utilized by First-Year Students to Improve their Course Grades in Science and Engineering</v>
      </c>
      <c r="B5896">
        <v>4</v>
      </c>
      <c r="C5896" t="s">
        <v>3978</v>
      </c>
    </row>
    <row r="5897" spans="1:3" x14ac:dyDescent="0.45">
      <c r="A5897" t="str">
        <f t="shared" si="92"/>
        <v>5(2023) ASEE Annual Conference and Exposition, Conference Proceedings, Cited 0 times.</v>
      </c>
      <c r="B5897">
        <v>5</v>
      </c>
      <c r="C5897" t="s">
        <v>1572</v>
      </c>
    </row>
    <row r="5898" spans="1:3" x14ac:dyDescent="0.45">
      <c r="A5898" t="str">
        <f t="shared" si="92"/>
        <v>6</v>
      </c>
      <c r="B5898">
        <v>6</v>
      </c>
    </row>
    <row r="5899" spans="1:3" x14ac:dyDescent="0.45">
      <c r="A5899" t="str">
        <f t="shared" si="92"/>
        <v>7https://www.scopus.com/inward/record.uri?eid=2-s2.0-85172090227&amp;partnerID=40&amp;md5=27191c60a3b7ec7d3cdc074f9c9879b3</v>
      </c>
      <c r="B5899">
        <v>7</v>
      </c>
      <c r="C5899" t="s">
        <v>3979</v>
      </c>
    </row>
    <row r="5900" spans="1:3" x14ac:dyDescent="0.45">
      <c r="A5900" t="str">
        <f t="shared" si="92"/>
        <v>8</v>
      </c>
      <c r="B5900">
        <v>8</v>
      </c>
    </row>
    <row r="5901" spans="1:3" x14ac:dyDescent="0.45">
      <c r="A5901" t="str">
        <f t="shared" si="92"/>
        <v>9ABSTRACT: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v>
      </c>
      <c r="B5901">
        <v>9</v>
      </c>
      <c r="C5901" t="s">
        <v>3980</v>
      </c>
    </row>
    <row r="5902" spans="1:3" x14ac:dyDescent="0.45">
      <c r="A5902" t="str">
        <f t="shared" si="92"/>
        <v>10LANGUAGE OF ORIGINAL DOCUMENT: English</v>
      </c>
      <c r="B5902">
        <v>10</v>
      </c>
      <c r="C5902" t="s">
        <v>10</v>
      </c>
    </row>
    <row r="5903" spans="1:3" x14ac:dyDescent="0.45">
      <c r="A5903" t="str">
        <f t="shared" si="92"/>
        <v>11DOCUMENT TYPE: Conference paper</v>
      </c>
      <c r="B5903">
        <v>11</v>
      </c>
      <c r="C5903" t="s">
        <v>207</v>
      </c>
    </row>
    <row r="5904" spans="1:3" x14ac:dyDescent="0.45">
      <c r="A5904" t="str">
        <f t="shared" si="92"/>
        <v>12SOURCE: Scopus</v>
      </c>
      <c r="B5904">
        <v>12</v>
      </c>
      <c r="C5904" t="s">
        <v>12</v>
      </c>
    </row>
    <row r="5905" spans="1:3" x14ac:dyDescent="0.45">
      <c r="A5905" t="str">
        <f t="shared" si="92"/>
        <v>13</v>
      </c>
      <c r="B5905">
        <v>13</v>
      </c>
    </row>
    <row r="5906" spans="1:3" x14ac:dyDescent="0.45">
      <c r="A5906" t="str">
        <f t="shared" si="92"/>
        <v>1Duncheon J.C., DeMatthews D.E.</v>
      </c>
      <c r="B5906">
        <v>1</v>
      </c>
      <c r="C5906" t="s">
        <v>2160</v>
      </c>
    </row>
    <row r="5907" spans="1:3" x14ac:dyDescent="0.45">
      <c r="A5907" t="str">
        <f t="shared" si="92"/>
        <v>2AUTHOR FULL NAMES: Duncheon, Julia C. (55675630300); DeMatthews, David E. (55805173500)</v>
      </c>
      <c r="B5907">
        <v>2</v>
      </c>
      <c r="C5907" t="s">
        <v>2161</v>
      </c>
    </row>
    <row r="5908" spans="1:3" x14ac:dyDescent="0.45">
      <c r="A5908" t="str">
        <f t="shared" si="92"/>
        <v>355675630300; 55805173500</v>
      </c>
      <c r="B5908">
        <v>3</v>
      </c>
      <c r="C5908" t="s">
        <v>2162</v>
      </c>
    </row>
    <row r="5909" spans="1:3" x14ac:dyDescent="0.45">
      <c r="A5909" t="str">
        <f t="shared" si="92"/>
        <v>4Exploring the Principal’s Role in Cross-Sector Partnerships: Sensemaking and Politics in a High-Performing Early College High School</v>
      </c>
      <c r="B5909">
        <v>4</v>
      </c>
      <c r="C5909" t="s">
        <v>2163</v>
      </c>
    </row>
    <row r="5910" spans="1:3" x14ac:dyDescent="0.45">
      <c r="A5910" t="str">
        <f t="shared" si="92"/>
        <v>5(2023) AERA Open, 9, Cited 0 times.</v>
      </c>
      <c r="B5910">
        <v>5</v>
      </c>
      <c r="C5910" t="s">
        <v>2164</v>
      </c>
    </row>
    <row r="5911" spans="1:3" x14ac:dyDescent="0.45">
      <c r="A5911" t="str">
        <f t="shared" si="92"/>
        <v>6DOI: 10.1177/23328584231205478</v>
      </c>
      <c r="B5911">
        <v>6</v>
      </c>
      <c r="C5911" t="s">
        <v>2165</v>
      </c>
    </row>
    <row r="5912" spans="1:3" x14ac:dyDescent="0.45">
      <c r="A5912" t="str">
        <f t="shared" si="92"/>
        <v>7https://www.scopus.com/inward/record.uri?eid=2-s2.0-85175022284&amp;doi=10.1177%2f23328584231205478&amp;partnerID=40&amp;md5=75fa1abc9936c870d5f49b17877ea5f2</v>
      </c>
      <c r="B5912">
        <v>7</v>
      </c>
      <c r="C5912" t="s">
        <v>2166</v>
      </c>
    </row>
    <row r="5913" spans="1:3" x14ac:dyDescent="0.45">
      <c r="A5913" t="str">
        <f t="shared" si="92"/>
        <v>8</v>
      </c>
      <c r="B5913">
        <v>8</v>
      </c>
    </row>
    <row r="5914" spans="1:3" x14ac:dyDescent="0.45">
      <c r="A5914" t="str">
        <f t="shared" si="92"/>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5914">
        <v>9</v>
      </c>
      <c r="C5914" t="s">
        <v>2167</v>
      </c>
    </row>
    <row r="5915" spans="1:3" x14ac:dyDescent="0.45">
      <c r="A5915" t="str">
        <f t="shared" si="92"/>
        <v>10LANGUAGE OF ORIGINAL DOCUMENT: English</v>
      </c>
      <c r="B5915">
        <v>10</v>
      </c>
      <c r="C5915" t="s">
        <v>10</v>
      </c>
    </row>
    <row r="5916" spans="1:3" x14ac:dyDescent="0.45">
      <c r="A5916" t="str">
        <f t="shared" si="92"/>
        <v>11DOCUMENT TYPE: Article</v>
      </c>
      <c r="B5916">
        <v>11</v>
      </c>
      <c r="C5916" t="s">
        <v>11</v>
      </c>
    </row>
    <row r="5917" spans="1:3" x14ac:dyDescent="0.45">
      <c r="A5917" t="str">
        <f t="shared" si="92"/>
        <v>12SOURCE: Scopus</v>
      </c>
      <c r="B5917">
        <v>12</v>
      </c>
      <c r="C5917" t="s">
        <v>12</v>
      </c>
    </row>
    <row r="5918" spans="1:3" x14ac:dyDescent="0.45">
      <c r="A5918" t="str">
        <f t="shared" si="92"/>
        <v>13</v>
      </c>
      <c r="B5918">
        <v>13</v>
      </c>
    </row>
    <row r="5919" spans="1:3" x14ac:dyDescent="0.45">
      <c r="A5919" t="str">
        <f t="shared" si="92"/>
        <v>1Jacob W.J.</v>
      </c>
      <c r="B5919">
        <v>1</v>
      </c>
      <c r="C5919" t="s">
        <v>1109</v>
      </c>
    </row>
    <row r="5920" spans="1:3" x14ac:dyDescent="0.45">
      <c r="A5920" t="str">
        <f t="shared" si="92"/>
        <v>2AUTHOR FULL NAMES: Jacob, W. James (24071169700)</v>
      </c>
      <c r="B5920">
        <v>2</v>
      </c>
      <c r="C5920" t="s">
        <v>1110</v>
      </c>
    </row>
    <row r="5921" spans="1:3" x14ac:dyDescent="0.45">
      <c r="A5921" t="str">
        <f t="shared" si="92"/>
        <v>324071169700</v>
      </c>
      <c r="B5921">
        <v>3</v>
      </c>
      <c r="C5921">
        <v>24071169700</v>
      </c>
    </row>
    <row r="5922" spans="1:3" x14ac:dyDescent="0.45">
      <c r="A5922" t="str">
        <f t="shared" si="92"/>
        <v>4Social Media, Social Intelligence, and Emerging Trends in Higher Education Communication</v>
      </c>
      <c r="B5922">
        <v>4</v>
      </c>
      <c r="C5922" t="s">
        <v>1111</v>
      </c>
    </row>
    <row r="5923" spans="1:3" x14ac:dyDescent="0.45">
      <c r="A5923" t="str">
        <f t="shared" si="92"/>
        <v>5(2015) International and Development Education, pp. 25 - 36, Cited 1 times.</v>
      </c>
      <c r="B5923">
        <v>5</v>
      </c>
      <c r="C5923" t="s">
        <v>1112</v>
      </c>
    </row>
    <row r="5924" spans="1:3" x14ac:dyDescent="0.45">
      <c r="A5924" t="str">
        <f t="shared" si="92"/>
        <v>6DOI: 10.1057/9781137491923_3</v>
      </c>
      <c r="B5924">
        <v>6</v>
      </c>
      <c r="C5924" t="s">
        <v>1113</v>
      </c>
    </row>
    <row r="5925" spans="1:3" x14ac:dyDescent="0.45">
      <c r="A5925" t="str">
        <f t="shared" si="92"/>
        <v>7https://www.scopus.com/inward/record.uri?eid=2-s2.0-85044853329&amp;doi=10.1057%2f9781137491923_3&amp;partnerID=40&amp;md5=f66a217a60119c9f07f1232ff44765df</v>
      </c>
      <c r="B5925">
        <v>7</v>
      </c>
      <c r="C5925" t="s">
        <v>1114</v>
      </c>
    </row>
    <row r="5926" spans="1:3" x14ac:dyDescent="0.45">
      <c r="A5926" t="str">
        <f t="shared" si="92"/>
        <v>8</v>
      </c>
      <c r="B5926">
        <v>8</v>
      </c>
    </row>
    <row r="5927" spans="1:3" x14ac:dyDescent="0.45">
      <c r="A5927" t="str">
        <f t="shared" si="92"/>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5927">
        <v>9</v>
      </c>
      <c r="C5927" t="s">
        <v>1115</v>
      </c>
    </row>
    <row r="5928" spans="1:3" x14ac:dyDescent="0.45">
      <c r="A5928" t="str">
        <f t="shared" si="92"/>
        <v>10LANGUAGE OF ORIGINAL DOCUMENT: English</v>
      </c>
      <c r="B5928">
        <v>10</v>
      </c>
      <c r="C5928" t="s">
        <v>10</v>
      </c>
    </row>
    <row r="5929" spans="1:3" x14ac:dyDescent="0.45">
      <c r="A5929" t="str">
        <f t="shared" si="92"/>
        <v>11DOCUMENT TYPE: Book chapter</v>
      </c>
      <c r="B5929">
        <v>11</v>
      </c>
      <c r="C5929" t="s">
        <v>128</v>
      </c>
    </row>
    <row r="5930" spans="1:3" x14ac:dyDescent="0.45">
      <c r="A5930" t="str">
        <f t="shared" si="92"/>
        <v>12SOURCE: Scopus</v>
      </c>
      <c r="B5930">
        <v>12</v>
      </c>
      <c r="C5930" t="s">
        <v>12</v>
      </c>
    </row>
    <row r="5931" spans="1:3" x14ac:dyDescent="0.45">
      <c r="A5931" t="str">
        <f t="shared" si="92"/>
        <v>13</v>
      </c>
      <c r="B5931">
        <v>13</v>
      </c>
    </row>
    <row r="5932" spans="1:3" x14ac:dyDescent="0.45">
      <c r="A5932" t="str">
        <f t="shared" si="92"/>
        <v>1Tang Z., Chen L., Jain A.</v>
      </c>
      <c r="B5932">
        <v>1</v>
      </c>
      <c r="C5932" t="s">
        <v>1560</v>
      </c>
    </row>
    <row r="5933" spans="1:3" x14ac:dyDescent="0.45">
      <c r="A5933" t="str">
        <f t="shared" si="92"/>
        <v>2AUTHOR FULL NAMES: Tang, Zaiyong (58220305000); Chen, Lisa (58221168600); Jain, Anurag (57193882164)</v>
      </c>
      <c r="B5933">
        <v>2</v>
      </c>
      <c r="C5933" t="s">
        <v>1561</v>
      </c>
    </row>
    <row r="5934" spans="1:3" x14ac:dyDescent="0.45">
      <c r="A5934" t="str">
        <f t="shared" si="92"/>
        <v>358220305000; 58221168600; 57193882164</v>
      </c>
      <c r="B5934">
        <v>3</v>
      </c>
      <c r="C5934" t="s">
        <v>1562</v>
      </c>
    </row>
    <row r="5935" spans="1:3" x14ac:dyDescent="0.45">
      <c r="A5935" t="str">
        <f t="shared" si="92"/>
        <v>4Exploring Individual Feature Importance in Student Persistence Prediction</v>
      </c>
      <c r="B5935">
        <v>4</v>
      </c>
      <c r="C5935" t="s">
        <v>1563</v>
      </c>
    </row>
    <row r="5936" spans="1:3" x14ac:dyDescent="0.45">
      <c r="A5936" t="str">
        <f t="shared" si="92"/>
        <v>5(2023) Journal of Higher Education Theory and Practice, 23 (6), pp. 1 - 14, Cited 0 times.</v>
      </c>
      <c r="B5936">
        <v>5</v>
      </c>
      <c r="C5936" t="s">
        <v>1564</v>
      </c>
    </row>
    <row r="5937" spans="1:3" x14ac:dyDescent="0.45">
      <c r="A5937" t="str">
        <f t="shared" si="92"/>
        <v>6DOI: 10.33423/jhetp.v23i6.5957</v>
      </c>
      <c r="B5937">
        <v>6</v>
      </c>
      <c r="C5937" t="s">
        <v>1565</v>
      </c>
    </row>
    <row r="5938" spans="1:3" x14ac:dyDescent="0.45">
      <c r="A5938" t="str">
        <f t="shared" si="92"/>
        <v>7https://www.scopus.com/inward/record.uri?eid=2-s2.0-85156180022&amp;doi=10.33423%2fjhetp.v23i6.5957&amp;partnerID=40&amp;md5=1a8fa893330acbb39af4a0b897c324df</v>
      </c>
      <c r="B5938">
        <v>7</v>
      </c>
      <c r="C5938" t="s">
        <v>1566</v>
      </c>
    </row>
    <row r="5939" spans="1:3" x14ac:dyDescent="0.45">
      <c r="A5939" t="str">
        <f t="shared" si="92"/>
        <v>8</v>
      </c>
      <c r="B5939">
        <v>8</v>
      </c>
    </row>
    <row r="5940" spans="1:3" x14ac:dyDescent="0.45">
      <c r="A5940" t="str">
        <f t="shared" si="92"/>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5940">
        <v>9</v>
      </c>
      <c r="C5940" t="s">
        <v>1567</v>
      </c>
    </row>
    <row r="5941" spans="1:3" x14ac:dyDescent="0.45">
      <c r="A5941" t="str">
        <f t="shared" si="92"/>
        <v>10LANGUAGE OF ORIGINAL DOCUMENT: English</v>
      </c>
      <c r="B5941">
        <v>10</v>
      </c>
      <c r="C5941" t="s">
        <v>10</v>
      </c>
    </row>
    <row r="5942" spans="1:3" x14ac:dyDescent="0.45">
      <c r="A5942" t="str">
        <f t="shared" si="92"/>
        <v>11DOCUMENT TYPE: Article</v>
      </c>
      <c r="B5942">
        <v>11</v>
      </c>
      <c r="C5942" t="s">
        <v>11</v>
      </c>
    </row>
    <row r="5943" spans="1:3" x14ac:dyDescent="0.45">
      <c r="A5943" t="str">
        <f t="shared" si="92"/>
        <v>12SOURCE: Scopus</v>
      </c>
      <c r="B5943">
        <v>12</v>
      </c>
      <c r="C5943" t="s">
        <v>12</v>
      </c>
    </row>
    <row r="5944" spans="1:3" x14ac:dyDescent="0.45">
      <c r="A5944" t="str">
        <f t="shared" si="92"/>
        <v>13</v>
      </c>
      <c r="B5944">
        <v>13</v>
      </c>
    </row>
    <row r="5945" spans="1:3" x14ac:dyDescent="0.45">
      <c r="A5945" t="str">
        <f t="shared" si="92"/>
        <v>1Chhaing S., Phon S.</v>
      </c>
      <c r="B5945">
        <v>1</v>
      </c>
      <c r="C5945" t="s">
        <v>1130</v>
      </c>
    </row>
    <row r="5946" spans="1:3" x14ac:dyDescent="0.45">
      <c r="A5946" t="str">
        <f t="shared" si="92"/>
        <v>2AUTHOR FULL NAMES: Chhaing, Songleng (57579814200); Phon, Sokwin (58018586400)</v>
      </c>
      <c r="B5946">
        <v>2</v>
      </c>
      <c r="C5946" t="s">
        <v>1131</v>
      </c>
    </row>
    <row r="5947" spans="1:3" x14ac:dyDescent="0.45">
      <c r="A5947" t="str">
        <f t="shared" si="92"/>
        <v>357579814200; 58018586400</v>
      </c>
      <c r="B5947">
        <v>3</v>
      </c>
      <c r="C5947" t="s">
        <v>1132</v>
      </c>
    </row>
    <row r="5948" spans="1:3" x14ac:dyDescent="0.45">
      <c r="A5948" t="str">
        <f t="shared" si="92"/>
        <v>4Motivation of academics in the Global South: a case from Cambodia higher education</v>
      </c>
      <c r="B5948">
        <v>4</v>
      </c>
      <c r="C5948" t="s">
        <v>1133</v>
      </c>
    </row>
    <row r="5949" spans="1:3" x14ac:dyDescent="0.45">
      <c r="A5949" t="str">
        <f t="shared" si="92"/>
        <v>5(2023) Journal of Applied Research in Higher Education, 15 (5), pp. 1530 - 1543, Cited 0 times.</v>
      </c>
      <c r="B5949">
        <v>5</v>
      </c>
      <c r="C5949" t="s">
        <v>1134</v>
      </c>
    </row>
    <row r="5950" spans="1:3" x14ac:dyDescent="0.45">
      <c r="A5950" t="str">
        <f t="shared" si="92"/>
        <v>6DOI: 10.1108/JARHE-08-2022-0241</v>
      </c>
      <c r="B5950">
        <v>6</v>
      </c>
      <c r="C5950" t="s">
        <v>1135</v>
      </c>
    </row>
    <row r="5951" spans="1:3" x14ac:dyDescent="0.45">
      <c r="A5951" t="str">
        <f t="shared" si="92"/>
        <v>7https://www.scopus.com/inward/record.uri?eid=2-s2.0-85144024130&amp;doi=10.1108%2fJARHE-08-2022-0241&amp;partnerID=40&amp;md5=350bb9b4714202fee62fc75f808edfde</v>
      </c>
      <c r="B5951">
        <v>7</v>
      </c>
      <c r="C5951" t="s">
        <v>1136</v>
      </c>
    </row>
    <row r="5952" spans="1:3" x14ac:dyDescent="0.45">
      <c r="A5952" t="str">
        <f t="shared" si="92"/>
        <v>8</v>
      </c>
      <c r="B5952">
        <v>8</v>
      </c>
    </row>
    <row r="5953" spans="1:3" x14ac:dyDescent="0.45">
      <c r="A5953" t="str">
        <f t="shared" si="92"/>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5953">
        <v>9</v>
      </c>
      <c r="C5953" t="s">
        <v>1137</v>
      </c>
    </row>
    <row r="5954" spans="1:3" x14ac:dyDescent="0.45">
      <c r="A5954" t="str">
        <f t="shared" si="92"/>
        <v>10LANGUAGE OF ORIGINAL DOCUMENT: English</v>
      </c>
      <c r="B5954">
        <v>10</v>
      </c>
      <c r="C5954" t="s">
        <v>10</v>
      </c>
    </row>
    <row r="5955" spans="1:3" x14ac:dyDescent="0.45">
      <c r="A5955" t="str">
        <f t="shared" si="92"/>
        <v>11DOCUMENT TYPE: Article</v>
      </c>
      <c r="B5955">
        <v>11</v>
      </c>
      <c r="C5955" t="s">
        <v>11</v>
      </c>
    </row>
    <row r="5956" spans="1:3" x14ac:dyDescent="0.45">
      <c r="A5956" t="str">
        <f t="shared" si="92"/>
        <v>12SOURCE: Scopus</v>
      </c>
      <c r="B5956">
        <v>12</v>
      </c>
      <c r="C5956" t="s">
        <v>12</v>
      </c>
    </row>
    <row r="5957" spans="1:3" x14ac:dyDescent="0.45">
      <c r="A5957" t="str">
        <f t="shared" ref="A5957:A6020" si="93">B5957&amp;C5957</f>
        <v>13</v>
      </c>
      <c r="B5957">
        <v>13</v>
      </c>
    </row>
    <row r="5958" spans="1:3" x14ac:dyDescent="0.45">
      <c r="A5958" t="str">
        <f t="shared" si="93"/>
        <v>1Imbar R.V., Supangkat S.H., Langi A.Z.R., Arman A.A.</v>
      </c>
      <c r="B5958">
        <v>1</v>
      </c>
      <c r="C5958" t="s">
        <v>3981</v>
      </c>
    </row>
    <row r="5959" spans="1:3" x14ac:dyDescent="0.45">
      <c r="A5959" t="str">
        <f t="shared" si="93"/>
        <v>2AUTHOR FULL NAMES: Imbar, Radiant Victor (57221683442); Supangkat, Suhono Harso (6506896570); Langi, Armein Z. R. (6701437929); Arman, Arry Akhmad (56039352800)</v>
      </c>
      <c r="B5959">
        <v>2</v>
      </c>
      <c r="C5959" t="s">
        <v>3982</v>
      </c>
    </row>
    <row r="5960" spans="1:3" x14ac:dyDescent="0.45">
      <c r="A5960" t="str">
        <f t="shared" si="93"/>
        <v>357221683442; 6506896570; 6701437929; 56039352800</v>
      </c>
      <c r="B5960">
        <v>3</v>
      </c>
      <c r="C5960" t="s">
        <v>3983</v>
      </c>
    </row>
    <row r="5961" spans="1:3" x14ac:dyDescent="0.45">
      <c r="A5961" t="str">
        <f t="shared" si="93"/>
        <v>4Measurement of Campus Smartness: The Development of Smart Campus Model</v>
      </c>
      <c r="B5961">
        <v>4</v>
      </c>
      <c r="C5961" t="s">
        <v>3984</v>
      </c>
    </row>
    <row r="5962" spans="1:3" x14ac:dyDescent="0.45">
      <c r="A5962" t="str">
        <f t="shared" si="93"/>
        <v>5(2023) 10th International Conference on ICT for Smart Society, ICISS 2023 - Proceeding, Cited 0 times.</v>
      </c>
      <c r="B5962">
        <v>5</v>
      </c>
      <c r="C5962" t="s">
        <v>3985</v>
      </c>
    </row>
    <row r="5963" spans="1:3" x14ac:dyDescent="0.45">
      <c r="A5963" t="str">
        <f t="shared" si="93"/>
        <v>6DOI: 10.1109/ICISS59129.2023.10291750</v>
      </c>
      <c r="B5963">
        <v>6</v>
      </c>
      <c r="C5963" t="s">
        <v>3986</v>
      </c>
    </row>
    <row r="5964" spans="1:3" x14ac:dyDescent="0.45">
      <c r="A5964" t="str">
        <f t="shared" si="93"/>
        <v>7https://www.scopus.com/inward/record.uri?eid=2-s2.0-85177448529&amp;doi=10.1109%2fICISS59129.2023.10291750&amp;partnerID=40&amp;md5=3f314fe4834b56154c95b609f7609698</v>
      </c>
      <c r="B5964">
        <v>7</v>
      </c>
      <c r="C5964" t="s">
        <v>3987</v>
      </c>
    </row>
    <row r="5965" spans="1:3" x14ac:dyDescent="0.45">
      <c r="A5965" t="str">
        <f t="shared" si="93"/>
        <v>8</v>
      </c>
      <c r="B5965">
        <v>8</v>
      </c>
    </row>
    <row r="5966" spans="1:3" x14ac:dyDescent="0.45">
      <c r="A5966" t="str">
        <f t="shared" si="93"/>
        <v>9ABSTRACT: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B5966">
        <v>9</v>
      </c>
      <c r="C5966" t="s">
        <v>3988</v>
      </c>
    </row>
    <row r="5967" spans="1:3" x14ac:dyDescent="0.45">
      <c r="A5967" t="str">
        <f t="shared" si="93"/>
        <v>10LANGUAGE OF ORIGINAL DOCUMENT: English</v>
      </c>
      <c r="B5967">
        <v>10</v>
      </c>
      <c r="C5967" t="s">
        <v>10</v>
      </c>
    </row>
    <row r="5968" spans="1:3" x14ac:dyDescent="0.45">
      <c r="A5968" t="str">
        <f t="shared" si="93"/>
        <v>11DOCUMENT TYPE: Conference paper</v>
      </c>
      <c r="B5968">
        <v>11</v>
      </c>
      <c r="C5968" t="s">
        <v>207</v>
      </c>
    </row>
    <row r="5969" spans="1:3" x14ac:dyDescent="0.45">
      <c r="A5969" t="str">
        <f t="shared" si="93"/>
        <v>12SOURCE: Scopus</v>
      </c>
      <c r="B5969">
        <v>12</v>
      </c>
      <c r="C5969" t="s">
        <v>12</v>
      </c>
    </row>
    <row r="5970" spans="1:3" x14ac:dyDescent="0.45">
      <c r="A5970" t="str">
        <f t="shared" si="93"/>
        <v>13</v>
      </c>
      <c r="B5970">
        <v>13</v>
      </c>
    </row>
    <row r="5971" spans="1:3" x14ac:dyDescent="0.45">
      <c r="A5971" t="str">
        <f t="shared" si="93"/>
        <v>1Barrett M., Jones G.J., Bunds K.S., Casper J.M., Edwards M.B.</v>
      </c>
      <c r="B5971">
        <v>1</v>
      </c>
      <c r="C5971" t="s">
        <v>3989</v>
      </c>
    </row>
    <row r="5972" spans="1:3" x14ac:dyDescent="0.45">
      <c r="A5972" t="str">
        <f t="shared" si="93"/>
        <v>2AUTHOR FULL NAMES: Barrett, Martin (57205647360); Jones, Gareth J. (57211003635); Bunds, Kyle S. (55631503600); Casper, Jonathan M. (36674505900); Edwards, Michael B. (36162883500)</v>
      </c>
      <c r="B5972">
        <v>2</v>
      </c>
      <c r="C5972" t="s">
        <v>3990</v>
      </c>
    </row>
    <row r="5973" spans="1:3" x14ac:dyDescent="0.45">
      <c r="A5973" t="str">
        <f t="shared" si="93"/>
        <v>357205647360; 57211003635; 55631503600; 36674505900; 36162883500</v>
      </c>
      <c r="B5973">
        <v>3</v>
      </c>
      <c r="C5973" t="s">
        <v>3991</v>
      </c>
    </row>
    <row r="5974" spans="1:3" x14ac:dyDescent="0.45">
      <c r="A5974" t="str">
        <f t="shared" si="93"/>
        <v>4Teamwork makes the net-work: participant-governed networks and athletics sustainability collaboration</v>
      </c>
      <c r="B5974">
        <v>4</v>
      </c>
      <c r="C5974" t="s">
        <v>3992</v>
      </c>
    </row>
    <row r="5975" spans="1:3" x14ac:dyDescent="0.45">
      <c r="A5975" t="str">
        <f t="shared" si="93"/>
        <v>5(2022) International Journal of Sustainability in Higher Education, 23 (5), pp. 1090 - 1106, Cited 0 times.</v>
      </c>
      <c r="B5975">
        <v>5</v>
      </c>
      <c r="C5975" t="s">
        <v>3993</v>
      </c>
    </row>
    <row r="5976" spans="1:3" x14ac:dyDescent="0.45">
      <c r="A5976" t="str">
        <f t="shared" si="93"/>
        <v>6DOI: 10.1108/IJSHE-05-2021-0188</v>
      </c>
      <c r="B5976">
        <v>6</v>
      </c>
      <c r="C5976" t="s">
        <v>3994</v>
      </c>
    </row>
    <row r="5977" spans="1:3" x14ac:dyDescent="0.45">
      <c r="A5977" t="str">
        <f t="shared" si="93"/>
        <v>7https://www.scopus.com/inward/record.uri?eid=2-s2.0-85117192610&amp;doi=10.1108%2fIJSHE-05-2021-0188&amp;partnerID=40&amp;md5=b8ccdd2f86badce2ab6bc2f0634208f5</v>
      </c>
      <c r="B5977">
        <v>7</v>
      </c>
      <c r="C5977" t="s">
        <v>3995</v>
      </c>
    </row>
    <row r="5978" spans="1:3" x14ac:dyDescent="0.45">
      <c r="A5978" t="str">
        <f t="shared" si="93"/>
        <v>8</v>
      </c>
      <c r="B5978">
        <v>8</v>
      </c>
    </row>
    <row r="5979" spans="1:3" x14ac:dyDescent="0.45">
      <c r="A5979" t="str">
        <f t="shared" si="93"/>
        <v>9ABSTRACT: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B5979">
        <v>9</v>
      </c>
      <c r="C5979" t="s">
        <v>3996</v>
      </c>
    </row>
    <row r="5980" spans="1:3" x14ac:dyDescent="0.45">
      <c r="A5980" t="str">
        <f t="shared" si="93"/>
        <v>10LANGUAGE OF ORIGINAL DOCUMENT: English</v>
      </c>
      <c r="B5980">
        <v>10</v>
      </c>
      <c r="C5980" t="s">
        <v>10</v>
      </c>
    </row>
    <row r="5981" spans="1:3" x14ac:dyDescent="0.45">
      <c r="A5981" t="str">
        <f t="shared" si="93"/>
        <v>11DOCUMENT TYPE: Article</v>
      </c>
      <c r="B5981">
        <v>11</v>
      </c>
      <c r="C5981" t="s">
        <v>11</v>
      </c>
    </row>
    <row r="5982" spans="1:3" x14ac:dyDescent="0.45">
      <c r="A5982" t="str">
        <f t="shared" si="93"/>
        <v>12SOURCE: Scopus</v>
      </c>
      <c r="B5982">
        <v>12</v>
      </c>
      <c r="C5982" t="s">
        <v>12</v>
      </c>
    </row>
    <row r="5983" spans="1:3" x14ac:dyDescent="0.45">
      <c r="A5983" t="str">
        <f t="shared" si="93"/>
        <v>13</v>
      </c>
      <c r="B5983">
        <v>13</v>
      </c>
    </row>
    <row r="5984" spans="1:3" x14ac:dyDescent="0.45">
      <c r="A5984" t="str">
        <f t="shared" si="93"/>
        <v>1Shahjahan R.A., Baizhanov S.</v>
      </c>
      <c r="B5984">
        <v>1</v>
      </c>
      <c r="C5984" t="s">
        <v>1575</v>
      </c>
    </row>
    <row r="5985" spans="1:3" x14ac:dyDescent="0.45">
      <c r="A5985" t="str">
        <f t="shared" si="93"/>
        <v>2AUTHOR FULL NAMES: Shahjahan, Riyad A. (9336590800); Baizhanov, Sanzhar (57206474692)</v>
      </c>
      <c r="B5985">
        <v>2</v>
      </c>
      <c r="C5985" t="s">
        <v>1576</v>
      </c>
    </row>
    <row r="5986" spans="1:3" x14ac:dyDescent="0.45">
      <c r="A5986" t="str">
        <f t="shared" si="93"/>
        <v>39336590800; 57206474692</v>
      </c>
      <c r="B5986">
        <v>3</v>
      </c>
      <c r="C5986" t="s">
        <v>1577</v>
      </c>
    </row>
    <row r="5987" spans="1:3" x14ac:dyDescent="0.45">
      <c r="A5987" t="str">
        <f t="shared" si="93"/>
        <v>4Global university rankings and geopolitics of knowledge</v>
      </c>
      <c r="B5987">
        <v>4</v>
      </c>
      <c r="C5987" t="s">
        <v>1578</v>
      </c>
    </row>
    <row r="5988" spans="1:3" x14ac:dyDescent="0.45">
      <c r="A5988" t="str">
        <f t="shared" si="93"/>
        <v>5(2022) International Encyclopedia of Education: Fourth Edition, pp. 261 - 271, Cited 0 times.</v>
      </c>
      <c r="B5988">
        <v>5</v>
      </c>
      <c r="C5988" t="s">
        <v>1579</v>
      </c>
    </row>
    <row r="5989" spans="1:3" x14ac:dyDescent="0.45">
      <c r="A5989" t="str">
        <f t="shared" si="93"/>
        <v>6DOI: 10.1016/B978-0-12-818630-5.08042-8</v>
      </c>
      <c r="B5989">
        <v>6</v>
      </c>
      <c r="C5989" t="s">
        <v>1580</v>
      </c>
    </row>
    <row r="5990" spans="1:3" x14ac:dyDescent="0.45">
      <c r="A5990" t="str">
        <f t="shared" si="93"/>
        <v>7https://www.scopus.com/inward/record.uri?eid=2-s2.0-85150576363&amp;doi=10.1016%2fB978-0-12-818630-5.08042-8&amp;partnerID=40&amp;md5=ed47052ac6aa49f018349025f412d160</v>
      </c>
      <c r="B5990">
        <v>7</v>
      </c>
      <c r="C5990" t="s">
        <v>1581</v>
      </c>
    </row>
    <row r="5991" spans="1:3" x14ac:dyDescent="0.45">
      <c r="A5991" t="str">
        <f t="shared" si="93"/>
        <v>8</v>
      </c>
      <c r="B5991">
        <v>8</v>
      </c>
    </row>
    <row r="5992" spans="1:3" x14ac:dyDescent="0.45">
      <c r="A5992" t="str">
        <f t="shared" si="93"/>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5992">
        <v>9</v>
      </c>
      <c r="C5992" t="s">
        <v>1582</v>
      </c>
    </row>
    <row r="5993" spans="1:3" x14ac:dyDescent="0.45">
      <c r="A5993" t="str">
        <f t="shared" si="93"/>
        <v>10LANGUAGE OF ORIGINAL DOCUMENT: English</v>
      </c>
      <c r="B5993">
        <v>10</v>
      </c>
      <c r="C5993" t="s">
        <v>10</v>
      </c>
    </row>
    <row r="5994" spans="1:3" x14ac:dyDescent="0.45">
      <c r="A5994" t="str">
        <f t="shared" si="93"/>
        <v>11DOCUMENT TYPE: Book chapter</v>
      </c>
      <c r="B5994">
        <v>11</v>
      </c>
      <c r="C5994" t="s">
        <v>128</v>
      </c>
    </row>
    <row r="5995" spans="1:3" x14ac:dyDescent="0.45">
      <c r="A5995" t="str">
        <f t="shared" si="93"/>
        <v>12SOURCE: Scopus</v>
      </c>
      <c r="B5995">
        <v>12</v>
      </c>
      <c r="C5995" t="s">
        <v>12</v>
      </c>
    </row>
    <row r="5996" spans="1:3" x14ac:dyDescent="0.45">
      <c r="A5996" t="str">
        <f t="shared" si="93"/>
        <v>13</v>
      </c>
      <c r="B5996">
        <v>13</v>
      </c>
    </row>
    <row r="5997" spans="1:3" x14ac:dyDescent="0.45">
      <c r="A5997" t="str">
        <f t="shared" si="93"/>
        <v>1Robinson D., Suhr J., Buelow M., Beasley C.</v>
      </c>
      <c r="B5997">
        <v>1</v>
      </c>
      <c r="C5997" t="s">
        <v>1591</v>
      </c>
    </row>
    <row r="5998" spans="1:3" x14ac:dyDescent="0.45">
      <c r="A5998" t="str">
        <f t="shared" si="93"/>
        <v>2AUTHOR FULL NAMES: Robinson, Dwan (57189330357); Suhr, Julie (7006624687); Buelow, Melissa (25648957400); Beasley, Catrina (58298314900)</v>
      </c>
      <c r="B5998">
        <v>2</v>
      </c>
      <c r="C5998" t="s">
        <v>1592</v>
      </c>
    </row>
    <row r="5999" spans="1:3" x14ac:dyDescent="0.45">
      <c r="A5999" t="str">
        <f t="shared" si="93"/>
        <v>357189330357; 7006624687; 25648957400; 58298314900</v>
      </c>
      <c r="B5999">
        <v>3</v>
      </c>
      <c r="C5999" t="s">
        <v>1593</v>
      </c>
    </row>
    <row r="6000" spans="1:3" x14ac:dyDescent="0.45">
      <c r="A6000" t="str">
        <f t="shared" si="93"/>
        <v>4Factors related to academic self-handicapping in Black students attending a predominantly White University</v>
      </c>
      <c r="B6000">
        <v>4</v>
      </c>
      <c r="C6000" t="s">
        <v>1594</v>
      </c>
    </row>
    <row r="6001" spans="1:3" x14ac:dyDescent="0.45">
      <c r="A6001" t="str">
        <f t="shared" si="93"/>
        <v>5(2023) Social Psychology of Education, 26 (5), pp. 1437 - 1454, Cited 0 times.</v>
      </c>
      <c r="B6001">
        <v>5</v>
      </c>
      <c r="C6001" t="s">
        <v>1595</v>
      </c>
    </row>
    <row r="6002" spans="1:3" x14ac:dyDescent="0.45">
      <c r="A6002" t="str">
        <f t="shared" si="93"/>
        <v>6DOI: 10.1007/s11218-023-09798-8</v>
      </c>
      <c r="B6002">
        <v>6</v>
      </c>
      <c r="C6002" t="s">
        <v>1596</v>
      </c>
    </row>
    <row r="6003" spans="1:3" x14ac:dyDescent="0.45">
      <c r="A6003" t="str">
        <f t="shared" si="93"/>
        <v>7https://www.scopus.com/inward/record.uri?eid=2-s2.0-85160812553&amp;doi=10.1007%2fs11218-023-09798-8&amp;partnerID=40&amp;md5=83db0f8dae57fcee4942fa174addc6f8</v>
      </c>
      <c r="B6003">
        <v>7</v>
      </c>
      <c r="C6003" t="s">
        <v>1597</v>
      </c>
    </row>
    <row r="6004" spans="1:3" x14ac:dyDescent="0.45">
      <c r="A6004" t="str">
        <f t="shared" si="93"/>
        <v>8</v>
      </c>
      <c r="B6004">
        <v>8</v>
      </c>
    </row>
    <row r="6005" spans="1:3" x14ac:dyDescent="0.45">
      <c r="A6005" t="str">
        <f t="shared" si="93"/>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6005">
        <v>9</v>
      </c>
      <c r="C6005" t="s">
        <v>1598</v>
      </c>
    </row>
    <row r="6006" spans="1:3" x14ac:dyDescent="0.45">
      <c r="A6006" t="str">
        <f t="shared" si="93"/>
        <v>10LANGUAGE OF ORIGINAL DOCUMENT: English</v>
      </c>
      <c r="B6006">
        <v>10</v>
      </c>
      <c r="C6006" t="s">
        <v>10</v>
      </c>
    </row>
    <row r="6007" spans="1:3" x14ac:dyDescent="0.45">
      <c r="A6007" t="str">
        <f t="shared" si="93"/>
        <v>11DOCUMENT TYPE: Article</v>
      </c>
      <c r="B6007">
        <v>11</v>
      </c>
      <c r="C6007" t="s">
        <v>11</v>
      </c>
    </row>
    <row r="6008" spans="1:3" x14ac:dyDescent="0.45">
      <c r="A6008" t="str">
        <f t="shared" si="93"/>
        <v>12SOURCE: Scopus</v>
      </c>
      <c r="B6008">
        <v>12</v>
      </c>
      <c r="C6008" t="s">
        <v>12</v>
      </c>
    </row>
    <row r="6009" spans="1:3" x14ac:dyDescent="0.45">
      <c r="A6009" t="str">
        <f t="shared" si="93"/>
        <v>13</v>
      </c>
      <c r="B6009">
        <v>13</v>
      </c>
    </row>
    <row r="6010" spans="1:3" x14ac:dyDescent="0.45">
      <c r="A6010" t="str">
        <f t="shared" si="93"/>
        <v>1Vives Varela T., Hamui Sutton L.</v>
      </c>
      <c r="B6010">
        <v>1</v>
      </c>
      <c r="C6010" t="s">
        <v>3997</v>
      </c>
    </row>
    <row r="6011" spans="1:3" x14ac:dyDescent="0.45">
      <c r="A6011" t="str">
        <f t="shared" si="93"/>
        <v>2AUTHOR FULL NAMES: Vives Varela, Tania (56586046100); Hamui Sutton, Liz (55565499200)</v>
      </c>
      <c r="B6011">
        <v>2</v>
      </c>
      <c r="C6011" t="s">
        <v>3998</v>
      </c>
    </row>
    <row r="6012" spans="1:3" x14ac:dyDescent="0.45">
      <c r="A6012" t="str">
        <f t="shared" si="93"/>
        <v>356586046100; 55565499200</v>
      </c>
      <c r="B6012">
        <v>3</v>
      </c>
      <c r="C6012" t="s">
        <v>3999</v>
      </c>
    </row>
    <row r="6013" spans="1:3" x14ac:dyDescent="0.45">
      <c r="A6013" t="str">
        <f t="shared" si="93"/>
        <v>4The electronic application “MedAPProc” for the formative evaluation in the medical internship [La aplicación electrónica “MedAPProc” para la evaluación formativa en el internado médico]</v>
      </c>
      <c r="B6013">
        <v>4</v>
      </c>
      <c r="C6013" t="s">
        <v>4000</v>
      </c>
    </row>
    <row r="6014" spans="1:3" x14ac:dyDescent="0.45">
      <c r="A6014" t="str">
        <f t="shared" si="93"/>
        <v>5(2023) Investigacion en Educacion Medica, 12 (45), pp. 73 - 81, Cited 0 times.</v>
      </c>
      <c r="B6014">
        <v>5</v>
      </c>
      <c r="C6014" t="s">
        <v>4001</v>
      </c>
    </row>
    <row r="6015" spans="1:3" x14ac:dyDescent="0.45">
      <c r="A6015" t="str">
        <f t="shared" si="93"/>
        <v>6DOI: 10.22201/fm.20075057e.2023.45.22486</v>
      </c>
      <c r="B6015">
        <v>6</v>
      </c>
      <c r="C6015" t="s">
        <v>4002</v>
      </c>
    </row>
    <row r="6016" spans="1:3" x14ac:dyDescent="0.45">
      <c r="A6016" t="str">
        <f t="shared" si="93"/>
        <v>7https://www.scopus.com/inward/record.uri?eid=2-s2.0-85147177342&amp;doi=10.22201%2ffm.20075057e.2023.45.22486&amp;partnerID=40&amp;md5=ce632f8efa5de8c5de57ebe1d37c45b8</v>
      </c>
      <c r="B6016">
        <v>7</v>
      </c>
      <c r="C6016" t="s">
        <v>4003</v>
      </c>
    </row>
    <row r="6017" spans="1:3" x14ac:dyDescent="0.45">
      <c r="A6017" t="str">
        <f t="shared" si="93"/>
        <v>8</v>
      </c>
      <c r="B6017">
        <v>8</v>
      </c>
    </row>
    <row r="6018" spans="1:3" x14ac:dyDescent="0.45">
      <c r="A6018" t="str">
        <f t="shared" si="93"/>
        <v>9ABSTRACT: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B6018">
        <v>9</v>
      </c>
      <c r="C6018" t="s">
        <v>4004</v>
      </c>
    </row>
    <row r="6019" spans="1:3" x14ac:dyDescent="0.45">
      <c r="A6019" t="str">
        <f t="shared" si="93"/>
        <v>10LANGUAGE OF ORIGINAL DOCUMENT: Spanish</v>
      </c>
      <c r="B6019">
        <v>10</v>
      </c>
      <c r="C6019" t="s">
        <v>3029</v>
      </c>
    </row>
    <row r="6020" spans="1:3" x14ac:dyDescent="0.45">
      <c r="A6020" t="str">
        <f t="shared" si="93"/>
        <v>11DOCUMENT TYPE: Article</v>
      </c>
      <c r="B6020">
        <v>11</v>
      </c>
      <c r="C6020" t="s">
        <v>11</v>
      </c>
    </row>
    <row r="6021" spans="1:3" x14ac:dyDescent="0.45">
      <c r="A6021" t="str">
        <f t="shared" ref="A6021:A6084" si="94">B6021&amp;C6021</f>
        <v>12SOURCE: Scopus</v>
      </c>
      <c r="B6021">
        <v>12</v>
      </c>
      <c r="C6021" t="s">
        <v>12</v>
      </c>
    </row>
    <row r="6022" spans="1:3" x14ac:dyDescent="0.45">
      <c r="A6022" t="str">
        <f t="shared" si="94"/>
        <v>13</v>
      </c>
      <c r="B6022">
        <v>13</v>
      </c>
    </row>
    <row r="6023" spans="1:3" x14ac:dyDescent="0.45">
      <c r="A6023" t="str">
        <f t="shared" si="94"/>
        <v>1Sobel A.E.K.</v>
      </c>
      <c r="B6023">
        <v>1</v>
      </c>
      <c r="C6023" t="s">
        <v>1221</v>
      </c>
    </row>
    <row r="6024" spans="1:3" x14ac:dyDescent="0.45">
      <c r="A6024" t="str">
        <f t="shared" si="94"/>
        <v>2AUTHOR FULL NAMES: Sobel, Ann E.K. (13611425900)</v>
      </c>
      <c r="B6024">
        <v>2</v>
      </c>
      <c r="C6024" t="s">
        <v>1222</v>
      </c>
    </row>
    <row r="6025" spans="1:3" x14ac:dyDescent="0.45">
      <c r="A6025" t="str">
        <f t="shared" si="94"/>
        <v>313611425900</v>
      </c>
      <c r="B6025">
        <v>3</v>
      </c>
      <c r="C6025">
        <v>13611425900</v>
      </c>
    </row>
    <row r="6026" spans="1:3" x14ac:dyDescent="0.45">
      <c r="A6026" t="str">
        <f t="shared" si="94"/>
        <v>4The escalating cost of college</v>
      </c>
      <c r="B6026">
        <v>4</v>
      </c>
      <c r="C6026" t="s">
        <v>1223</v>
      </c>
    </row>
    <row r="6027" spans="1:3" x14ac:dyDescent="0.45">
      <c r="A6027" t="str">
        <f t="shared" si="94"/>
        <v>5(2013) Computer, 46 (12), art. no. 6689259, pp. 85 - 87, Cited 1 times.</v>
      </c>
      <c r="B6027">
        <v>5</v>
      </c>
      <c r="C6027" t="s">
        <v>1224</v>
      </c>
    </row>
    <row r="6028" spans="1:3" x14ac:dyDescent="0.45">
      <c r="A6028" t="str">
        <f t="shared" si="94"/>
        <v>6DOI: 10.1109/MC.2013.438</v>
      </c>
      <c r="B6028">
        <v>6</v>
      </c>
      <c r="C6028" t="s">
        <v>1225</v>
      </c>
    </row>
    <row r="6029" spans="1:3" x14ac:dyDescent="0.45">
      <c r="A6029" t="str">
        <f t="shared" si="94"/>
        <v>7https://www.scopus.com/inward/record.uri?eid=2-s2.0-84891518016&amp;doi=10.1109%2fMC.2013.438&amp;partnerID=40&amp;md5=134390879fb4e5d5757e34fcd48c1af9</v>
      </c>
      <c r="B6029">
        <v>7</v>
      </c>
      <c r="C6029" t="s">
        <v>1226</v>
      </c>
    </row>
    <row r="6030" spans="1:3" x14ac:dyDescent="0.45">
      <c r="A6030" t="str">
        <f t="shared" si="94"/>
        <v>8</v>
      </c>
      <c r="B6030">
        <v>8</v>
      </c>
    </row>
    <row r="6031" spans="1:3" x14ac:dyDescent="0.45">
      <c r="A6031" t="str">
        <f t="shared" si="94"/>
        <v>9ABSTRACT: Controlling skyrocketing college tuition costs will require parents, students, and other stakeholders in higher education to recognize that maintaining academic quality means accepting trade-offs in nonessential aspects of the college experience. © 2013 IEEE.</v>
      </c>
      <c r="B6031">
        <v>9</v>
      </c>
      <c r="C6031" t="s">
        <v>1227</v>
      </c>
    </row>
    <row r="6032" spans="1:3" x14ac:dyDescent="0.45">
      <c r="A6032" t="str">
        <f t="shared" si="94"/>
        <v>10LANGUAGE OF ORIGINAL DOCUMENT: English</v>
      </c>
      <c r="B6032">
        <v>10</v>
      </c>
      <c r="C6032" t="s">
        <v>10</v>
      </c>
    </row>
    <row r="6033" spans="1:3" x14ac:dyDescent="0.45">
      <c r="A6033" t="str">
        <f t="shared" si="94"/>
        <v>11DOCUMENT TYPE: Article</v>
      </c>
      <c r="B6033">
        <v>11</v>
      </c>
      <c r="C6033" t="s">
        <v>11</v>
      </c>
    </row>
    <row r="6034" spans="1:3" x14ac:dyDescent="0.45">
      <c r="A6034" t="str">
        <f t="shared" si="94"/>
        <v>12SOURCE: Scopus</v>
      </c>
      <c r="B6034">
        <v>12</v>
      </c>
      <c r="C6034" t="s">
        <v>12</v>
      </c>
    </row>
    <row r="6035" spans="1:3" x14ac:dyDescent="0.45">
      <c r="A6035" t="str">
        <f t="shared" si="94"/>
        <v>13</v>
      </c>
      <c r="B6035">
        <v>13</v>
      </c>
    </row>
    <row r="6036" spans="1:3" x14ac:dyDescent="0.45">
      <c r="A6036" t="str">
        <f t="shared" si="94"/>
        <v>1Ho C., Goulden A., Hubley D., Adamson K., Hammond J., Zarem A.</v>
      </c>
      <c r="B6036">
        <v>1</v>
      </c>
      <c r="C6036" t="s">
        <v>1690</v>
      </c>
    </row>
    <row r="6037" spans="1:3" x14ac:dyDescent="0.45">
      <c r="A6037" t="str">
        <f t="shared" si="94"/>
        <v>2AUTHOR FULL NAMES: Ho, Clara (57210972921); Goulden, Ami (57209267341); Hubley, Darlene (57207662165); Adamson, Keith (56076815900); Hammond, Jean (57217504187); Zarem, Adrienne (57204767113)</v>
      </c>
      <c r="B6037">
        <v>2</v>
      </c>
      <c r="C6037" t="s">
        <v>1691</v>
      </c>
    </row>
    <row r="6038" spans="1:3" x14ac:dyDescent="0.45">
      <c r="A6038" t="str">
        <f t="shared" si="94"/>
        <v>357210972921; 57209267341; 57207662165; 56076815900; 57217504187; 57204767113</v>
      </c>
      <c r="B6038">
        <v>3</v>
      </c>
      <c r="C6038" t="s">
        <v>1692</v>
      </c>
    </row>
    <row r="6039" spans="1:3" x14ac:dyDescent="0.45">
      <c r="A6039" t="str">
        <f t="shared" si="94"/>
        <v>4Teaching and Facilitation Course for Family as Faculty: Preparing Families to be Faculty Partners in Healthcare Education</v>
      </c>
      <c r="B6039">
        <v>4</v>
      </c>
      <c r="C6039" t="s">
        <v>1693</v>
      </c>
    </row>
    <row r="6040" spans="1:3" x14ac:dyDescent="0.45">
      <c r="A6040" t="str">
        <f t="shared" si="94"/>
        <v>5(2023) Clinical Social Work Journal, Cited 0 times.</v>
      </c>
      <c r="B6040">
        <v>5</v>
      </c>
      <c r="C6040" t="s">
        <v>1694</v>
      </c>
    </row>
    <row r="6041" spans="1:3" x14ac:dyDescent="0.45">
      <c r="A6041" t="str">
        <f t="shared" si="94"/>
        <v>6DOI: 10.1007/s10615-023-00886-y</v>
      </c>
      <c r="B6041">
        <v>6</v>
      </c>
      <c r="C6041" t="s">
        <v>1695</v>
      </c>
    </row>
    <row r="6042" spans="1:3" x14ac:dyDescent="0.45">
      <c r="A6042" t="str">
        <f t="shared" si="94"/>
        <v>7https://www.scopus.com/inward/record.uri?eid=2-s2.0-85168341945&amp;doi=10.1007%2fs10615-023-00886-y&amp;partnerID=40&amp;md5=830a37fb9323d6713334cc3a098f1d5c</v>
      </c>
      <c r="B6042">
        <v>7</v>
      </c>
      <c r="C6042" t="s">
        <v>1696</v>
      </c>
    </row>
    <row r="6043" spans="1:3" x14ac:dyDescent="0.45">
      <c r="A6043" t="str">
        <f t="shared" si="94"/>
        <v>8</v>
      </c>
      <c r="B6043">
        <v>8</v>
      </c>
    </row>
    <row r="6044" spans="1:3" x14ac:dyDescent="0.45">
      <c r="A6044" t="str">
        <f t="shared" si="94"/>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6044">
        <v>9</v>
      </c>
      <c r="C6044" t="s">
        <v>1697</v>
      </c>
    </row>
    <row r="6045" spans="1:3" x14ac:dyDescent="0.45">
      <c r="A6045" t="str">
        <f t="shared" si="94"/>
        <v>10LANGUAGE OF ORIGINAL DOCUMENT: English</v>
      </c>
      <c r="B6045">
        <v>10</v>
      </c>
      <c r="C6045" t="s">
        <v>10</v>
      </c>
    </row>
    <row r="6046" spans="1:3" x14ac:dyDescent="0.45">
      <c r="A6046" t="str">
        <f t="shared" si="94"/>
        <v>11DOCUMENT TYPE: Article</v>
      </c>
      <c r="B6046">
        <v>11</v>
      </c>
      <c r="C6046" t="s">
        <v>11</v>
      </c>
    </row>
    <row r="6047" spans="1:3" x14ac:dyDescent="0.45">
      <c r="A6047" t="str">
        <f t="shared" si="94"/>
        <v>12SOURCE: Scopus</v>
      </c>
      <c r="B6047">
        <v>12</v>
      </c>
      <c r="C6047" t="s">
        <v>12</v>
      </c>
    </row>
    <row r="6048" spans="1:3" x14ac:dyDescent="0.45">
      <c r="A6048" t="str">
        <f t="shared" si="94"/>
        <v>13</v>
      </c>
      <c r="B6048">
        <v>13</v>
      </c>
    </row>
    <row r="6049" spans="1:3" x14ac:dyDescent="0.45">
      <c r="A6049" t="str">
        <f t="shared" si="94"/>
        <v>1Killian G., McClure T., Smith S.</v>
      </c>
      <c r="B6049">
        <v>1</v>
      </c>
      <c r="C6049" t="s">
        <v>4005</v>
      </c>
    </row>
    <row r="6050" spans="1:3" x14ac:dyDescent="0.45">
      <c r="A6050" t="str">
        <f t="shared" si="94"/>
        <v>2AUTHOR FULL NAMES: Killian, Ginger (56715414500); McClure, Todd (57211499145); Smith, Scott (57212961553)</v>
      </c>
      <c r="B6050">
        <v>2</v>
      </c>
      <c r="C6050" t="s">
        <v>4006</v>
      </c>
    </row>
    <row r="6051" spans="1:3" x14ac:dyDescent="0.45">
      <c r="A6051" t="str">
        <f t="shared" si="94"/>
        <v>356715414500; 57211499145; 57212961553</v>
      </c>
      <c r="B6051">
        <v>3</v>
      </c>
      <c r="C6051" t="s">
        <v>4007</v>
      </c>
    </row>
    <row r="6052" spans="1:3" x14ac:dyDescent="0.45">
      <c r="A6052" t="str">
        <f t="shared" si="94"/>
        <v>4COURSE PROJECTS AS VALUE CO-CREATION TOOLS: DEVELOPING UNIVERSITY COLLABORATION OPPORTUNITIES</v>
      </c>
      <c r="B6052">
        <v>4</v>
      </c>
      <c r="C6052" t="s">
        <v>4008</v>
      </c>
    </row>
    <row r="6053" spans="1:3" x14ac:dyDescent="0.45">
      <c r="A6053" t="str">
        <f t="shared" si="94"/>
        <v>5(2023) Marketing Education Review, Cited 0 times.</v>
      </c>
      <c r="B6053">
        <v>5</v>
      </c>
      <c r="C6053" t="s">
        <v>4009</v>
      </c>
    </row>
    <row r="6054" spans="1:3" x14ac:dyDescent="0.45">
      <c r="A6054" t="str">
        <f t="shared" si="94"/>
        <v>6DOI: 10.1080/10528008.2023.2253799</v>
      </c>
      <c r="B6054">
        <v>6</v>
      </c>
      <c r="C6054" t="s">
        <v>4010</v>
      </c>
    </row>
    <row r="6055" spans="1:3" x14ac:dyDescent="0.45">
      <c r="A6055" t="str">
        <f t="shared" si="94"/>
        <v>7https://www.scopus.com/inward/record.uri?eid=2-s2.0-85169687937&amp;doi=10.1080%2f10528008.2023.2253799&amp;partnerID=40&amp;md5=25fd6fba425fe92091a0847766c46b81</v>
      </c>
      <c r="B6055">
        <v>7</v>
      </c>
      <c r="C6055" t="s">
        <v>4011</v>
      </c>
    </row>
    <row r="6056" spans="1:3" x14ac:dyDescent="0.45">
      <c r="A6056" t="str">
        <f t="shared" si="94"/>
        <v>8</v>
      </c>
      <c r="B6056">
        <v>8</v>
      </c>
    </row>
    <row r="6057" spans="1:3" x14ac:dyDescent="0.45">
      <c r="A6057" t="str">
        <f t="shared" si="94"/>
        <v>9ABSTRACT: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B6057">
        <v>9</v>
      </c>
      <c r="C6057" t="s">
        <v>4012</v>
      </c>
    </row>
    <row r="6058" spans="1:3" x14ac:dyDescent="0.45">
      <c r="A6058" t="str">
        <f t="shared" si="94"/>
        <v>10LANGUAGE OF ORIGINAL DOCUMENT: English</v>
      </c>
      <c r="B6058">
        <v>10</v>
      </c>
      <c r="C6058" t="s">
        <v>10</v>
      </c>
    </row>
    <row r="6059" spans="1:3" x14ac:dyDescent="0.45">
      <c r="A6059" t="str">
        <f t="shared" si="94"/>
        <v>11DOCUMENT TYPE: Article</v>
      </c>
      <c r="B6059">
        <v>11</v>
      </c>
      <c r="C6059" t="s">
        <v>11</v>
      </c>
    </row>
    <row r="6060" spans="1:3" x14ac:dyDescent="0.45">
      <c r="A6060" t="str">
        <f t="shared" si="94"/>
        <v>12SOURCE: Scopus</v>
      </c>
      <c r="B6060">
        <v>12</v>
      </c>
      <c r="C6060" t="s">
        <v>12</v>
      </c>
    </row>
    <row r="6061" spans="1:3" x14ac:dyDescent="0.45">
      <c r="A6061" t="str">
        <f t="shared" si="94"/>
        <v>13</v>
      </c>
      <c r="B6061">
        <v>13</v>
      </c>
    </row>
    <row r="6062" spans="1:3" x14ac:dyDescent="0.45">
      <c r="A6062" t="str">
        <f t="shared" si="94"/>
        <v>1Celniker J.B., Rode J.B., Anderson K.B., Ma B., Ditto P.H.</v>
      </c>
      <c r="B6062">
        <v>1</v>
      </c>
      <c r="C6062" t="s">
        <v>4013</v>
      </c>
    </row>
    <row r="6063" spans="1:3" x14ac:dyDescent="0.45">
      <c r="A6063" t="str">
        <f t="shared" si="94"/>
        <v>2AUTHOR FULL NAMES: Celniker, Jared B. (57202339692); Rode, Jacob B. (57210835212); Anderson, Katherine B. (57915601500); Ma, Brianna (57914333000); Ditto, Peter H. (7003936520)</v>
      </c>
      <c r="B6063">
        <v>2</v>
      </c>
      <c r="C6063" t="s">
        <v>4014</v>
      </c>
    </row>
    <row r="6064" spans="1:3" x14ac:dyDescent="0.45">
      <c r="A6064" t="str">
        <f t="shared" si="94"/>
        <v>357202339692; 57210835212; 57915601500; 57914333000; 7003936520</v>
      </c>
      <c r="B6064">
        <v>3</v>
      </c>
      <c r="C6064" t="s">
        <v>4015</v>
      </c>
    </row>
    <row r="6065" spans="1:3" x14ac:dyDescent="0.45">
      <c r="A6065" t="str">
        <f t="shared" si="94"/>
        <v>4College Students’ Perceptions of Ambiguous Hook-ups Involving Alcohol Intoxication</v>
      </c>
      <c r="B6065">
        <v>4</v>
      </c>
      <c r="C6065" t="s">
        <v>4016</v>
      </c>
    </row>
    <row r="6066" spans="1:3" x14ac:dyDescent="0.45">
      <c r="A6066" t="str">
        <f t="shared" si="94"/>
        <v>5(2022) Sex Roles, 87 (7-8), pp. 390 - 405, Cited 0 times.</v>
      </c>
      <c r="B6066">
        <v>5</v>
      </c>
      <c r="C6066" t="s">
        <v>4017</v>
      </c>
    </row>
    <row r="6067" spans="1:3" x14ac:dyDescent="0.45">
      <c r="A6067" t="str">
        <f t="shared" si="94"/>
        <v>6DOI: 10.1007/s11199-022-01323-z</v>
      </c>
      <c r="B6067">
        <v>6</v>
      </c>
      <c r="C6067" t="s">
        <v>4018</v>
      </c>
    </row>
    <row r="6068" spans="1:3" x14ac:dyDescent="0.45">
      <c r="A6068" t="str">
        <f t="shared" si="94"/>
        <v>7https://www.scopus.com/inward/record.uri?eid=2-s2.0-85139179837&amp;doi=10.1007%2fs11199-022-01323-z&amp;partnerID=40&amp;md5=561fc19175b9e7cac6e0827fa34a02c6</v>
      </c>
      <c r="B6068">
        <v>7</v>
      </c>
      <c r="C6068" t="s">
        <v>4019</v>
      </c>
    </row>
    <row r="6069" spans="1:3" x14ac:dyDescent="0.45">
      <c r="A6069" t="str">
        <f t="shared" si="94"/>
        <v>8</v>
      </c>
      <c r="B6069">
        <v>8</v>
      </c>
    </row>
    <row r="6070" spans="1:3" x14ac:dyDescent="0.45">
      <c r="A6070" t="str">
        <f t="shared" si="94"/>
        <v>9ABSTRACT: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B6070">
        <v>9</v>
      </c>
      <c r="C6070" t="s">
        <v>4020</v>
      </c>
    </row>
    <row r="6071" spans="1:3" x14ac:dyDescent="0.45">
      <c r="A6071" t="str">
        <f t="shared" si="94"/>
        <v>10LANGUAGE OF ORIGINAL DOCUMENT: English</v>
      </c>
      <c r="B6071">
        <v>10</v>
      </c>
      <c r="C6071" t="s">
        <v>10</v>
      </c>
    </row>
    <row r="6072" spans="1:3" x14ac:dyDescent="0.45">
      <c r="A6072" t="str">
        <f t="shared" si="94"/>
        <v>11DOCUMENT TYPE: Article</v>
      </c>
      <c r="B6072">
        <v>11</v>
      </c>
      <c r="C6072" t="s">
        <v>11</v>
      </c>
    </row>
    <row r="6073" spans="1:3" x14ac:dyDescent="0.45">
      <c r="A6073" t="str">
        <f t="shared" si="94"/>
        <v>12SOURCE: Scopus</v>
      </c>
      <c r="B6073">
        <v>12</v>
      </c>
      <c r="C6073" t="s">
        <v>12</v>
      </c>
    </row>
    <row r="6074" spans="1:3" x14ac:dyDescent="0.45">
      <c r="A6074" t="str">
        <f t="shared" si="94"/>
        <v>13</v>
      </c>
      <c r="B6074">
        <v>13</v>
      </c>
    </row>
    <row r="6075" spans="1:3" x14ac:dyDescent="0.45">
      <c r="A6075" t="str">
        <f t="shared" si="94"/>
        <v>1Daniels M., Berglund A., McDermott R.</v>
      </c>
      <c r="B6075">
        <v>1</v>
      </c>
      <c r="C6075" t="s">
        <v>4021</v>
      </c>
    </row>
    <row r="6076" spans="1:3" x14ac:dyDescent="0.45">
      <c r="A6076" t="str">
        <f t="shared" si="94"/>
        <v>2AUTHOR FULL NAMES: Daniels, Mats (7201966420); Berglund, Anders (7006543113); McDermott, Roger (36928180000)</v>
      </c>
      <c r="B6076">
        <v>2</v>
      </c>
      <c r="C6076" t="s">
        <v>4022</v>
      </c>
    </row>
    <row r="6077" spans="1:3" x14ac:dyDescent="0.45">
      <c r="A6077" t="str">
        <f t="shared" si="94"/>
        <v>37201966420; 7006543113; 36928180000</v>
      </c>
      <c r="B6077">
        <v>3</v>
      </c>
      <c r="C6077" t="s">
        <v>4023</v>
      </c>
    </row>
    <row r="6078" spans="1:3" x14ac:dyDescent="0.45">
      <c r="A6078" t="str">
        <f t="shared" si="94"/>
        <v>4Influencing Student Academic Integrity Choices using Ethics Scenarios</v>
      </c>
      <c r="B6078">
        <v>4</v>
      </c>
      <c r="C6078" t="s">
        <v>4024</v>
      </c>
    </row>
    <row r="6079" spans="1:3" x14ac:dyDescent="0.45">
      <c r="A6079" t="str">
        <f t="shared" si="94"/>
        <v>5(2022) Proceedings - Frontiers in Education Conference, FIE, 2022-October, Cited 0 times.</v>
      </c>
      <c r="B6079">
        <v>5</v>
      </c>
      <c r="C6079" t="s">
        <v>4025</v>
      </c>
    </row>
    <row r="6080" spans="1:3" x14ac:dyDescent="0.45">
      <c r="A6080" t="str">
        <f t="shared" si="94"/>
        <v>6DOI: 10.1109/FIE56618.2022.9962607</v>
      </c>
      <c r="B6080">
        <v>6</v>
      </c>
      <c r="C6080" t="s">
        <v>4026</v>
      </c>
    </row>
    <row r="6081" spans="1:3" x14ac:dyDescent="0.45">
      <c r="A6081" t="str">
        <f t="shared" si="94"/>
        <v>7https://www.scopus.com/inward/record.uri?eid=2-s2.0-85143747916&amp;doi=10.1109%2fFIE56618.2022.9962607&amp;partnerID=40&amp;md5=1d60d279bb3f3767e57d913772a16310</v>
      </c>
      <c r="B6081">
        <v>7</v>
      </c>
      <c r="C6081" t="s">
        <v>4027</v>
      </c>
    </row>
    <row r="6082" spans="1:3" x14ac:dyDescent="0.45">
      <c r="A6082" t="str">
        <f t="shared" si="94"/>
        <v>8</v>
      </c>
      <c r="B6082">
        <v>8</v>
      </c>
    </row>
    <row r="6083" spans="1:3" x14ac:dyDescent="0.45">
      <c r="A6083" t="str">
        <f t="shared" si="94"/>
        <v>9ABSTRACT: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B6083">
        <v>9</v>
      </c>
      <c r="C6083" t="s">
        <v>4028</v>
      </c>
    </row>
    <row r="6084" spans="1:3" x14ac:dyDescent="0.45">
      <c r="A6084" t="str">
        <f t="shared" si="94"/>
        <v>10LANGUAGE OF ORIGINAL DOCUMENT: English</v>
      </c>
      <c r="B6084">
        <v>10</v>
      </c>
      <c r="C6084" t="s">
        <v>10</v>
      </c>
    </row>
    <row r="6085" spans="1:3" x14ac:dyDescent="0.45">
      <c r="A6085" t="str">
        <f t="shared" ref="A6085:A6148" si="95">B6085&amp;C6085</f>
        <v>11DOCUMENT TYPE: Conference paper</v>
      </c>
      <c r="B6085">
        <v>11</v>
      </c>
      <c r="C6085" t="s">
        <v>207</v>
      </c>
    </row>
    <row r="6086" spans="1:3" x14ac:dyDescent="0.45">
      <c r="A6086" t="str">
        <f t="shared" si="95"/>
        <v>12SOURCE: Scopus</v>
      </c>
      <c r="B6086">
        <v>12</v>
      </c>
      <c r="C6086" t="s">
        <v>12</v>
      </c>
    </row>
    <row r="6087" spans="1:3" x14ac:dyDescent="0.45">
      <c r="A6087" t="str">
        <f t="shared" si="95"/>
        <v>13</v>
      </c>
      <c r="B6087">
        <v>13</v>
      </c>
    </row>
    <row r="6088" spans="1:3" x14ac:dyDescent="0.45">
      <c r="A6088" t="str">
        <f t="shared" si="95"/>
        <v>1Nguyen-Viet B., Nguyen-Viet B.</v>
      </c>
      <c r="B6088">
        <v>1</v>
      </c>
      <c r="C6088" t="s">
        <v>1736</v>
      </c>
    </row>
    <row r="6089" spans="1:3" x14ac:dyDescent="0.45">
      <c r="A6089" t="str">
        <f t="shared" si="95"/>
        <v>2AUTHOR FULL NAMES: Nguyen-Viet, Bang (57202018511); Nguyen-Viet, Bac (58497668900)</v>
      </c>
      <c r="B6089">
        <v>2</v>
      </c>
      <c r="C6089" t="s">
        <v>1737</v>
      </c>
    </row>
    <row r="6090" spans="1:3" x14ac:dyDescent="0.45">
      <c r="A6090" t="str">
        <f t="shared" si="95"/>
        <v>357202018511; 58497668900</v>
      </c>
      <c r="B6090">
        <v>3</v>
      </c>
      <c r="C6090" t="s">
        <v>1738</v>
      </c>
    </row>
    <row r="6091" spans="1:3" x14ac:dyDescent="0.45">
      <c r="A6091" t="str">
        <f t="shared" si="95"/>
        <v>4Enhancing satisfaction among Vietnamese students through gamification: The mediating role of engagement and learning effectiveness</v>
      </c>
      <c r="B6091">
        <v>4</v>
      </c>
      <c r="C6091" t="s">
        <v>1739</v>
      </c>
    </row>
    <row r="6092" spans="1:3" x14ac:dyDescent="0.45">
      <c r="A6092" t="str">
        <f t="shared" si="95"/>
        <v>5(2023) Cogent Education, 10 (2), art. no. 2265276, Cited 0 times.</v>
      </c>
      <c r="B6092">
        <v>5</v>
      </c>
      <c r="C6092" t="s">
        <v>1740</v>
      </c>
    </row>
    <row r="6093" spans="1:3" x14ac:dyDescent="0.45">
      <c r="A6093" t="str">
        <f t="shared" si="95"/>
        <v>6DOI: 10.1080/2331186X.2023.2265276</v>
      </c>
      <c r="B6093">
        <v>6</v>
      </c>
      <c r="C6093" t="s">
        <v>1741</v>
      </c>
    </row>
    <row r="6094" spans="1:3" x14ac:dyDescent="0.45">
      <c r="A6094" t="str">
        <f t="shared" si="95"/>
        <v>7https://www.scopus.com/inward/record.uri?eid=2-s2.0-85173514663&amp;doi=10.1080%2f2331186X.2023.2265276&amp;partnerID=40&amp;md5=e569c91cd5275e1e4b7cb5aba5b0eff6</v>
      </c>
      <c r="B6094">
        <v>7</v>
      </c>
      <c r="C6094" t="s">
        <v>1742</v>
      </c>
    </row>
    <row r="6095" spans="1:3" x14ac:dyDescent="0.45">
      <c r="A6095" t="str">
        <f t="shared" si="95"/>
        <v>8</v>
      </c>
      <c r="B6095">
        <v>8</v>
      </c>
    </row>
    <row r="6096" spans="1:3" x14ac:dyDescent="0.45">
      <c r="A6096" t="str">
        <f t="shared" si="95"/>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6096">
        <v>9</v>
      </c>
      <c r="C6096" t="s">
        <v>1743</v>
      </c>
    </row>
    <row r="6097" spans="1:3" x14ac:dyDescent="0.45">
      <c r="A6097" t="str">
        <f t="shared" si="95"/>
        <v>10LANGUAGE OF ORIGINAL DOCUMENT: English</v>
      </c>
      <c r="B6097">
        <v>10</v>
      </c>
      <c r="C6097" t="s">
        <v>10</v>
      </c>
    </row>
    <row r="6098" spans="1:3" x14ac:dyDescent="0.45">
      <c r="A6098" t="str">
        <f t="shared" si="95"/>
        <v>11DOCUMENT TYPE: Article</v>
      </c>
      <c r="B6098">
        <v>11</v>
      </c>
      <c r="C6098" t="s">
        <v>11</v>
      </c>
    </row>
    <row r="6099" spans="1:3" x14ac:dyDescent="0.45">
      <c r="A6099" t="str">
        <f t="shared" si="95"/>
        <v>12SOURCE: Scopus</v>
      </c>
      <c r="B6099">
        <v>12</v>
      </c>
      <c r="C6099" t="s">
        <v>12</v>
      </c>
    </row>
    <row r="6100" spans="1:3" x14ac:dyDescent="0.45">
      <c r="A6100" t="str">
        <f t="shared" si="95"/>
        <v>13</v>
      </c>
      <c r="B6100">
        <v>13</v>
      </c>
    </row>
    <row r="6101" spans="1:3" x14ac:dyDescent="0.45">
      <c r="A6101" t="str">
        <f t="shared" si="95"/>
        <v>1Hendricks S., van Wyk J.P., Player B., Schlebusch R.</v>
      </c>
      <c r="B6101">
        <v>1</v>
      </c>
      <c r="C6101" t="s">
        <v>4029</v>
      </c>
    </row>
    <row r="6102" spans="1:3" x14ac:dyDescent="0.45">
      <c r="A6102" t="str">
        <f t="shared" si="95"/>
        <v>2AUTHOR FULL NAMES: Hendricks, S. (58010100600); van Wyk, J.P. (57949883000); Player, B. (58490095200); Schlebusch, R. (57949903100)</v>
      </c>
      <c r="B6102">
        <v>2</v>
      </c>
      <c r="C6102" t="s">
        <v>4030</v>
      </c>
    </row>
    <row r="6103" spans="1:3" x14ac:dyDescent="0.45">
      <c r="A6103" t="str">
        <f t="shared" si="95"/>
        <v>358010100600; 57949883000; 58490095200; 57949903100</v>
      </c>
      <c r="B6103">
        <v>3</v>
      </c>
      <c r="C6103" t="s">
        <v>4031</v>
      </c>
    </row>
    <row r="6104" spans="1:3" x14ac:dyDescent="0.45">
      <c r="A6104" t="str">
        <f t="shared" si="95"/>
        <v>4University and stakeholder partnerships to innovate in sport – the development of the South African Cricketers’ Association (SACA) career transition screening tool</v>
      </c>
      <c r="B6104">
        <v>4</v>
      </c>
      <c r="C6104" t="s">
        <v>4032</v>
      </c>
    </row>
    <row r="6105" spans="1:3" x14ac:dyDescent="0.45">
      <c r="A6105" t="str">
        <f t="shared" si="95"/>
        <v>5(2023) South African Journal of Sports Medicine, 35 (1), Cited 0 times.</v>
      </c>
      <c r="B6105">
        <v>5</v>
      </c>
      <c r="C6105" t="s">
        <v>4033</v>
      </c>
    </row>
    <row r="6106" spans="1:3" x14ac:dyDescent="0.45">
      <c r="A6106" t="str">
        <f t="shared" si="95"/>
        <v>6DOI: 10.17159/2078-516X/2023/v35i1a15218</v>
      </c>
      <c r="B6106">
        <v>6</v>
      </c>
      <c r="C6106" t="s">
        <v>4034</v>
      </c>
    </row>
    <row r="6107" spans="1:3" x14ac:dyDescent="0.45">
      <c r="A6107" t="str">
        <f t="shared" si="95"/>
        <v>7https://www.scopus.com/inward/record.uri?eid=2-s2.0-85164908018&amp;doi=10.17159%2f2078-516X%2f2023%2fv35i1a15218&amp;partnerID=40&amp;md5=3039fd87d6c673c61f21205db76ae0d1</v>
      </c>
      <c r="B6107">
        <v>7</v>
      </c>
      <c r="C6107" t="s">
        <v>4035</v>
      </c>
    </row>
    <row r="6108" spans="1:3" x14ac:dyDescent="0.45">
      <c r="A6108" t="str">
        <f t="shared" si="95"/>
        <v>8</v>
      </c>
      <c r="B6108">
        <v>8</v>
      </c>
    </row>
    <row r="6109" spans="1:3" x14ac:dyDescent="0.45">
      <c r="A6109" t="str">
        <f t="shared" si="95"/>
        <v>9ABSTRACT: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v>
      </c>
      <c r="B6109">
        <v>9</v>
      </c>
      <c r="C6109" t="s">
        <v>4036</v>
      </c>
    </row>
    <row r="6110" spans="1:3" x14ac:dyDescent="0.45">
      <c r="A6110" t="str">
        <f t="shared" si="95"/>
        <v>10LANGUAGE OF ORIGINAL DOCUMENT: English</v>
      </c>
      <c r="B6110">
        <v>10</v>
      </c>
      <c r="C6110" t="s">
        <v>10</v>
      </c>
    </row>
    <row r="6111" spans="1:3" x14ac:dyDescent="0.45">
      <c r="A6111" t="str">
        <f t="shared" si="95"/>
        <v>11DOCUMENT TYPE: Article</v>
      </c>
      <c r="B6111">
        <v>11</v>
      </c>
      <c r="C6111" t="s">
        <v>11</v>
      </c>
    </row>
    <row r="6112" spans="1:3" x14ac:dyDescent="0.45">
      <c r="A6112" t="str">
        <f t="shared" si="95"/>
        <v>12SOURCE: Scopus</v>
      </c>
      <c r="B6112">
        <v>12</v>
      </c>
      <c r="C6112" t="s">
        <v>12</v>
      </c>
    </row>
    <row r="6113" spans="1:3" x14ac:dyDescent="0.45">
      <c r="A6113" t="str">
        <f t="shared" si="95"/>
        <v>13</v>
      </c>
      <c r="B6113">
        <v>13</v>
      </c>
    </row>
    <row r="6114" spans="1:3" x14ac:dyDescent="0.45">
      <c r="A6114" t="str">
        <f t="shared" si="95"/>
        <v>1Altakhaineh A.R.M., Mohammad M.A., Zibin A.</v>
      </c>
      <c r="B6114">
        <v>1</v>
      </c>
      <c r="C6114" t="s">
        <v>1759</v>
      </c>
    </row>
    <row r="6115" spans="1:3" x14ac:dyDescent="0.45">
      <c r="A6115" t="str">
        <f t="shared" si="95"/>
        <v>2AUTHOR FULL NAMES: Altakhaineh, Abdel Rahman Mitib (57168901500); Mohammad, Marwa Ahmed (58689957500); Zibin, Aseel (57168905900)</v>
      </c>
      <c r="B6115">
        <v>2</v>
      </c>
      <c r="C6115" t="s">
        <v>1760</v>
      </c>
    </row>
    <row r="6116" spans="1:3" x14ac:dyDescent="0.45">
      <c r="A6116" t="str">
        <f t="shared" si="95"/>
        <v>357168901500; 58689957500; 57168905900</v>
      </c>
      <c r="B6116">
        <v>3</v>
      </c>
      <c r="C6116" t="s">
        <v>1761</v>
      </c>
    </row>
    <row r="6117" spans="1:3" x14ac:dyDescent="0.45">
      <c r="A6117" t="str">
        <f t="shared" si="95"/>
        <v>4“Open access and without fees”: Arab university professors' views on the journal access types</v>
      </c>
      <c r="B6117">
        <v>4</v>
      </c>
      <c r="C6117" t="s">
        <v>1762</v>
      </c>
    </row>
    <row r="6118" spans="1:3" x14ac:dyDescent="0.45">
      <c r="A6118" t="str">
        <f t="shared" si="95"/>
        <v>5(2023) Journal of Applied Research in Higher Education, Cited 0 times.</v>
      </c>
      <c r="B6118">
        <v>5</v>
      </c>
      <c r="C6118" t="s">
        <v>1763</v>
      </c>
    </row>
    <row r="6119" spans="1:3" x14ac:dyDescent="0.45">
      <c r="A6119" t="str">
        <f t="shared" si="95"/>
        <v>6DOI: 10.1108/JARHE-06-2023-0249</v>
      </c>
      <c r="B6119">
        <v>6</v>
      </c>
      <c r="C6119" t="s">
        <v>1764</v>
      </c>
    </row>
    <row r="6120" spans="1:3" x14ac:dyDescent="0.45">
      <c r="A6120" t="str">
        <f t="shared" si="95"/>
        <v>7https://www.scopus.com/inward/record.uri?eid=2-s2.0-85176320029&amp;doi=10.1108%2fJARHE-06-2023-0249&amp;partnerID=40&amp;md5=26fc3160c699721a75dd30d1653b708f</v>
      </c>
      <c r="B6120">
        <v>7</v>
      </c>
      <c r="C6120" t="s">
        <v>1765</v>
      </c>
    </row>
    <row r="6121" spans="1:3" x14ac:dyDescent="0.45">
      <c r="A6121" t="str">
        <f t="shared" si="95"/>
        <v>8</v>
      </c>
      <c r="B6121">
        <v>8</v>
      </c>
    </row>
    <row r="6122" spans="1:3" x14ac:dyDescent="0.45">
      <c r="A6122" t="str">
        <f t="shared" si="95"/>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6122">
        <v>9</v>
      </c>
      <c r="C6122" t="s">
        <v>1766</v>
      </c>
    </row>
    <row r="6123" spans="1:3" x14ac:dyDescent="0.45">
      <c r="A6123" t="str">
        <f t="shared" si="95"/>
        <v>10LANGUAGE OF ORIGINAL DOCUMENT: English</v>
      </c>
      <c r="B6123">
        <v>10</v>
      </c>
      <c r="C6123" t="s">
        <v>10</v>
      </c>
    </row>
    <row r="6124" spans="1:3" x14ac:dyDescent="0.45">
      <c r="A6124" t="str">
        <f t="shared" si="95"/>
        <v>11DOCUMENT TYPE: Article</v>
      </c>
      <c r="B6124">
        <v>11</v>
      </c>
      <c r="C6124" t="s">
        <v>11</v>
      </c>
    </row>
    <row r="6125" spans="1:3" x14ac:dyDescent="0.45">
      <c r="A6125" t="str">
        <f t="shared" si="95"/>
        <v>12SOURCE: Scopus</v>
      </c>
      <c r="B6125">
        <v>12</v>
      </c>
      <c r="C6125" t="s">
        <v>12</v>
      </c>
    </row>
    <row r="6126" spans="1:3" x14ac:dyDescent="0.45">
      <c r="A6126" t="str">
        <f t="shared" si="95"/>
        <v>13</v>
      </c>
      <c r="B6126">
        <v>13</v>
      </c>
    </row>
    <row r="6127" spans="1:3" x14ac:dyDescent="0.45">
      <c r="A6127" t="str">
        <f t="shared" si="95"/>
        <v>1Watcharinrat D., Sirathanakul K., Tho-Ard M., Phungamdee S., Watcharinrat C., Parnichsan L., Phasinam K., Boonsong S.</v>
      </c>
      <c r="B6127">
        <v>1</v>
      </c>
      <c r="C6127" t="s">
        <v>4037</v>
      </c>
    </row>
    <row r="6128" spans="1:3" x14ac:dyDescent="0.45">
      <c r="A6128" t="str">
        <f t="shared" si="95"/>
        <v>2AUTHOR FULL NAMES: Watcharinrat, Dowroong (57164873400); Sirathanakul, Kumron (57968990900); Tho-Ard, Manoon (57967903500); Phungamdee, Sakon (57969694700); Watcharinrat, Chudarat (57191866070); Parnichsan, Luckana (57969694800); Phasinam, Khongdet (57225180258); Boonsong, Sutthiporn (57201074652)</v>
      </c>
      <c r="B6128">
        <v>2</v>
      </c>
      <c r="C6128" t="s">
        <v>4038</v>
      </c>
    </row>
    <row r="6129" spans="1:3" x14ac:dyDescent="0.45">
      <c r="A6129" t="str">
        <f t="shared" si="95"/>
        <v>357164873400; 57968990900; 57967903500; 57969694700; 57191866070; 57969694800; 57225180258; 57201074652</v>
      </c>
      <c r="B6129">
        <v>3</v>
      </c>
      <c r="C6129" t="s">
        <v>4039</v>
      </c>
    </row>
    <row r="6130" spans="1:3" x14ac:dyDescent="0.45">
      <c r="A6130" t="str">
        <f t="shared" si="95"/>
        <v>4Policy Formation of the Rajamangala University of Technology Thanyaburi for the Fiscal Year 2022</v>
      </c>
      <c r="B6130">
        <v>4</v>
      </c>
      <c r="C6130" t="s">
        <v>4040</v>
      </c>
    </row>
    <row r="6131" spans="1:3" x14ac:dyDescent="0.45">
      <c r="A6131" t="str">
        <f t="shared" si="95"/>
        <v>5(2022) Res Militaris, 12 (2), pp. 7962 - 7976, Cited 0 times.</v>
      </c>
      <c r="B6131">
        <v>5</v>
      </c>
      <c r="C6131" t="s">
        <v>4041</v>
      </c>
    </row>
    <row r="6132" spans="1:3" x14ac:dyDescent="0.45">
      <c r="A6132" t="str">
        <f t="shared" si="95"/>
        <v>6</v>
      </c>
      <c r="B6132">
        <v>6</v>
      </c>
    </row>
    <row r="6133" spans="1:3" x14ac:dyDescent="0.45">
      <c r="A6133" t="str">
        <f t="shared" si="95"/>
        <v>7https://www.scopus.com/inward/record.uri?eid=2-s2.0-85142189018&amp;partnerID=40&amp;md5=38544338e7bff64841cb1be1967adf95</v>
      </c>
      <c r="B6133">
        <v>7</v>
      </c>
      <c r="C6133" t="s">
        <v>4042</v>
      </c>
    </row>
    <row r="6134" spans="1:3" x14ac:dyDescent="0.45">
      <c r="A6134" t="str">
        <f t="shared" si="95"/>
        <v>8</v>
      </c>
      <c r="B6134">
        <v>8</v>
      </c>
    </row>
    <row r="6135" spans="1:3" x14ac:dyDescent="0.45">
      <c r="A6135" t="str">
        <f t="shared" si="95"/>
        <v>9ABSTRACT: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B6135">
        <v>9</v>
      </c>
      <c r="C6135" t="s">
        <v>4043</v>
      </c>
    </row>
    <row r="6136" spans="1:3" x14ac:dyDescent="0.45">
      <c r="A6136" t="str">
        <f t="shared" si="95"/>
        <v>10LANGUAGE OF ORIGINAL DOCUMENT: English</v>
      </c>
      <c r="B6136">
        <v>10</v>
      </c>
      <c r="C6136" t="s">
        <v>10</v>
      </c>
    </row>
    <row r="6137" spans="1:3" x14ac:dyDescent="0.45">
      <c r="A6137" t="str">
        <f t="shared" si="95"/>
        <v>11DOCUMENT TYPE: Article</v>
      </c>
      <c r="B6137">
        <v>11</v>
      </c>
      <c r="C6137" t="s">
        <v>11</v>
      </c>
    </row>
    <row r="6138" spans="1:3" x14ac:dyDescent="0.45">
      <c r="A6138" t="str">
        <f t="shared" si="95"/>
        <v>12SOURCE: Scopus</v>
      </c>
      <c r="B6138">
        <v>12</v>
      </c>
      <c r="C6138" t="s">
        <v>12</v>
      </c>
    </row>
    <row r="6139" spans="1:3" x14ac:dyDescent="0.45">
      <c r="A6139" t="str">
        <f t="shared" si="95"/>
        <v>13</v>
      </c>
      <c r="B6139">
        <v>13</v>
      </c>
    </row>
    <row r="6140" spans="1:3" x14ac:dyDescent="0.45">
      <c r="A6140" t="str">
        <f t="shared" si="95"/>
        <v>1Amoako G.K., Ampong G.O., Gabrah A.Y.B., de Heer F., Antwi-Adjei A.</v>
      </c>
      <c r="B6140">
        <v>1</v>
      </c>
      <c r="C6140" t="s">
        <v>1788</v>
      </c>
    </row>
    <row r="6141" spans="1:3" x14ac:dyDescent="0.45">
      <c r="A6141" t="str">
        <f t="shared" si="95"/>
        <v>2AUTHOR FULL NAMES: Amoako, George Kofi (54384837400); Ampong, George Oppong (57203746023); Gabrah, Antoinette Yaa Benewaa (57202300043); de Heer, Felicia (56526558100); Antwi-Adjei, Alex (57210890203)</v>
      </c>
      <c r="B6141">
        <v>2</v>
      </c>
      <c r="C6141" t="s">
        <v>1789</v>
      </c>
    </row>
    <row r="6142" spans="1:3" x14ac:dyDescent="0.45">
      <c r="A6142" t="str">
        <f t="shared" si="95"/>
        <v>354384837400; 57203746023; 57202300043; 56526558100; 57210890203</v>
      </c>
      <c r="B6142">
        <v>3</v>
      </c>
      <c r="C6142" t="s">
        <v>1790</v>
      </c>
    </row>
    <row r="6143" spans="1:3" x14ac:dyDescent="0.45">
      <c r="A6143" t="str">
        <f t="shared" si="95"/>
        <v>4Service quality affecting student satisfaction in higher education institutions in Ghana</v>
      </c>
      <c r="B6143">
        <v>4</v>
      </c>
      <c r="C6143" t="s">
        <v>1791</v>
      </c>
    </row>
    <row r="6144" spans="1:3" x14ac:dyDescent="0.45">
      <c r="A6144" t="str">
        <f t="shared" si="95"/>
        <v>5(2023) Cogent Education, 10 (2), art. no. 2238468, Cited 0 times.</v>
      </c>
      <c r="B6144">
        <v>5</v>
      </c>
      <c r="C6144" t="s">
        <v>1792</v>
      </c>
    </row>
    <row r="6145" spans="1:3" x14ac:dyDescent="0.45">
      <c r="A6145" t="str">
        <f t="shared" si="95"/>
        <v>6DOI: 10.1080/2331186X.2023.2238468</v>
      </c>
      <c r="B6145">
        <v>6</v>
      </c>
      <c r="C6145" t="s">
        <v>1793</v>
      </c>
    </row>
    <row r="6146" spans="1:3" x14ac:dyDescent="0.45">
      <c r="A6146" t="str">
        <f t="shared" si="95"/>
        <v>7https://www.scopus.com/inward/record.uri?eid=2-s2.0-85175100824&amp;doi=10.1080%2f2331186X.2023.2238468&amp;partnerID=40&amp;md5=5550cdd0a20e820cba4f6ae5457f81fc</v>
      </c>
      <c r="B6146">
        <v>7</v>
      </c>
      <c r="C6146" t="s">
        <v>1794</v>
      </c>
    </row>
    <row r="6147" spans="1:3" x14ac:dyDescent="0.45">
      <c r="A6147" t="str">
        <f t="shared" si="95"/>
        <v>8</v>
      </c>
      <c r="B6147">
        <v>8</v>
      </c>
    </row>
    <row r="6148" spans="1:3" x14ac:dyDescent="0.45">
      <c r="A6148" t="str">
        <f t="shared" si="95"/>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6148">
        <v>9</v>
      </c>
      <c r="C6148" t="s">
        <v>1795</v>
      </c>
    </row>
    <row r="6149" spans="1:3" x14ac:dyDescent="0.45">
      <c r="A6149" t="str">
        <f t="shared" ref="A6149:A6212" si="96">B6149&amp;C6149</f>
        <v>10LANGUAGE OF ORIGINAL DOCUMENT: English</v>
      </c>
      <c r="B6149">
        <v>10</v>
      </c>
      <c r="C6149" t="s">
        <v>10</v>
      </c>
    </row>
    <row r="6150" spans="1:3" x14ac:dyDescent="0.45">
      <c r="A6150" t="str">
        <f t="shared" si="96"/>
        <v>11DOCUMENT TYPE: Article</v>
      </c>
      <c r="B6150">
        <v>11</v>
      </c>
      <c r="C6150" t="s">
        <v>11</v>
      </c>
    </row>
    <row r="6151" spans="1:3" x14ac:dyDescent="0.45">
      <c r="A6151" t="str">
        <f t="shared" si="96"/>
        <v>12SOURCE: Scopus</v>
      </c>
      <c r="B6151">
        <v>12</v>
      </c>
      <c r="C6151" t="s">
        <v>12</v>
      </c>
    </row>
    <row r="6152" spans="1:3" x14ac:dyDescent="0.45">
      <c r="A6152" t="str">
        <f t="shared" si="96"/>
        <v>13</v>
      </c>
      <c r="B6152">
        <v>13</v>
      </c>
    </row>
    <row r="6153" spans="1:3" x14ac:dyDescent="0.45">
      <c r="A6153" t="str">
        <f t="shared" si="96"/>
        <v>1Yasin N., Gilani S.A.M., Nair G., Abaido G.M., Askri S.</v>
      </c>
      <c r="B6153">
        <v>1</v>
      </c>
      <c r="C6153" t="s">
        <v>4044</v>
      </c>
    </row>
    <row r="6154" spans="1:3" x14ac:dyDescent="0.45">
      <c r="A6154" t="str">
        <f t="shared" si="96"/>
        <v>2AUTHOR FULL NAMES: Yasin, Naveed (55625375000); Gilani, Sayed Abdul Majid (57862904400); Nair, Gayatri (57347937100); Abaido, Ghada M. (57211443766); Askri, Soumaya (58351464800)</v>
      </c>
      <c r="B6154">
        <v>2</v>
      </c>
      <c r="C6154" t="s">
        <v>4045</v>
      </c>
    </row>
    <row r="6155" spans="1:3" x14ac:dyDescent="0.45">
      <c r="A6155" t="str">
        <f t="shared" si="96"/>
        <v>355625375000; 57862904400; 57347937100; 57211443766; 58351464800</v>
      </c>
      <c r="B6155">
        <v>3</v>
      </c>
      <c r="C6155" t="s">
        <v>4046</v>
      </c>
    </row>
    <row r="6156" spans="1:3" x14ac:dyDescent="0.45">
      <c r="A6156" t="str">
        <f t="shared" si="96"/>
        <v>4Establishing a nexus for effective university-industry collaborations in the MENA region: A multi-country comparative study</v>
      </c>
      <c r="B6156">
        <v>4</v>
      </c>
      <c r="C6156" t="s">
        <v>4047</v>
      </c>
    </row>
    <row r="6157" spans="1:3" x14ac:dyDescent="0.45">
      <c r="A6157" t="str">
        <f t="shared" si="96"/>
        <v>5(2023) Industry and Higher Education, Cited 0 times.</v>
      </c>
      <c r="B6157">
        <v>5</v>
      </c>
      <c r="C6157" t="s">
        <v>4048</v>
      </c>
    </row>
    <row r="6158" spans="1:3" x14ac:dyDescent="0.45">
      <c r="A6158" t="str">
        <f t="shared" si="96"/>
        <v>6DOI: 10.1177/09504222231175862</v>
      </c>
      <c r="B6158">
        <v>6</v>
      </c>
      <c r="C6158" t="s">
        <v>4049</v>
      </c>
    </row>
    <row r="6159" spans="1:3" x14ac:dyDescent="0.45">
      <c r="A6159" t="str">
        <f t="shared" si="96"/>
        <v>7https://www.scopus.com/inward/record.uri?eid=2-s2.0-85163017760&amp;doi=10.1177%2f09504222231175862&amp;partnerID=40&amp;md5=8bf7408bcfe81faa0a960b57544ca7a4</v>
      </c>
      <c r="B6159">
        <v>7</v>
      </c>
      <c r="C6159" t="s">
        <v>4050</v>
      </c>
    </row>
    <row r="6160" spans="1:3" x14ac:dyDescent="0.45">
      <c r="A6160" t="str">
        <f t="shared" si="96"/>
        <v>8</v>
      </c>
      <c r="B6160">
        <v>8</v>
      </c>
    </row>
    <row r="6161" spans="1:3" x14ac:dyDescent="0.45">
      <c r="A6161" t="str">
        <f t="shared" si="96"/>
        <v>9ABSTRACT: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B6161">
        <v>9</v>
      </c>
      <c r="C6161" t="s">
        <v>4051</v>
      </c>
    </row>
    <row r="6162" spans="1:3" x14ac:dyDescent="0.45">
      <c r="A6162" t="str">
        <f t="shared" si="96"/>
        <v>10LANGUAGE OF ORIGINAL DOCUMENT: English</v>
      </c>
      <c r="B6162">
        <v>10</v>
      </c>
      <c r="C6162" t="s">
        <v>10</v>
      </c>
    </row>
    <row r="6163" spans="1:3" x14ac:dyDescent="0.45">
      <c r="A6163" t="str">
        <f t="shared" si="96"/>
        <v>11DOCUMENT TYPE: Article</v>
      </c>
      <c r="B6163">
        <v>11</v>
      </c>
      <c r="C6163" t="s">
        <v>11</v>
      </c>
    </row>
    <row r="6164" spans="1:3" x14ac:dyDescent="0.45">
      <c r="A6164" t="str">
        <f t="shared" si="96"/>
        <v>12SOURCE: Scopus</v>
      </c>
      <c r="B6164">
        <v>12</v>
      </c>
      <c r="C6164" t="s">
        <v>12</v>
      </c>
    </row>
    <row r="6165" spans="1:3" x14ac:dyDescent="0.45">
      <c r="A6165" t="str">
        <f t="shared" si="96"/>
        <v>13</v>
      </c>
      <c r="B6165">
        <v>13</v>
      </c>
    </row>
    <row r="6166" spans="1:3" x14ac:dyDescent="0.45">
      <c r="A6166" t="str">
        <f t="shared" si="96"/>
        <v>1Astrini N., Bakti I.G.M.Y., Yarmen M., Jati R.K., Damayanti S., Sumaedi S., Rakhmawati T., Widianti T.</v>
      </c>
      <c r="B6166">
        <v>1</v>
      </c>
      <c r="C6166" t="s">
        <v>1823</v>
      </c>
    </row>
    <row r="6167" spans="1:3" x14ac:dyDescent="0.45">
      <c r="A6167" t="str">
        <f t="shared" si="96"/>
        <v>2AUTHOR FULL NAMES: Astrini, Nidya (56183270900); Bakti, I. Gede Mahatma Yuda (55848650500); Yarmen, Medi (56461337800); Jati, Rahmi Kartika (57196081565); Damayanti, Sih (57203400123); Sumaedi, Sik (55191280500); Rakhmawati, Tri (56584598200); Widianti, Tri (57204107705)</v>
      </c>
      <c r="B6167">
        <v>2</v>
      </c>
      <c r="C6167" t="s">
        <v>1824</v>
      </c>
    </row>
    <row r="6168" spans="1:3" x14ac:dyDescent="0.45">
      <c r="A6168" t="str">
        <f t="shared" si="96"/>
        <v>356183270900; 55848650500; 56461337800; 57196081565; 57203400123; 55191280500; 56584598200; 57204107705</v>
      </c>
      <c r="B6168">
        <v>3</v>
      </c>
      <c r="C6168" t="s">
        <v>1825</v>
      </c>
    </row>
    <row r="6169" spans="1:3" x14ac:dyDescent="0.45">
      <c r="A6169" t="str">
        <f t="shared" si="96"/>
        <v>4Quality management in R&amp;D organization: Critical success factors</v>
      </c>
      <c r="B6169">
        <v>4</v>
      </c>
      <c r="C6169" t="s">
        <v>1826</v>
      </c>
    </row>
    <row r="6170" spans="1:3" x14ac:dyDescent="0.45">
      <c r="A6170" t="str">
        <f t="shared" si="96"/>
        <v>5(2023) AIP Conference Proceedings, 2691, art. no. 070001, Cited 0 times.</v>
      </c>
      <c r="B6170">
        <v>5</v>
      </c>
      <c r="C6170" t="s">
        <v>1827</v>
      </c>
    </row>
    <row r="6171" spans="1:3" x14ac:dyDescent="0.45">
      <c r="A6171" t="str">
        <f t="shared" si="96"/>
        <v>6DOI: 10.1063/5.0114994</v>
      </c>
      <c r="B6171">
        <v>6</v>
      </c>
      <c r="C6171" t="s">
        <v>1828</v>
      </c>
    </row>
    <row r="6172" spans="1:3" x14ac:dyDescent="0.45">
      <c r="A6172" t="str">
        <f t="shared" si="96"/>
        <v>7https://www.scopus.com/inward/record.uri?eid=2-s2.0-85163175524&amp;doi=10.1063%2f5.0114994&amp;partnerID=40&amp;md5=02463dafb8b8fb7a3272c26f1f448653</v>
      </c>
      <c r="B6172">
        <v>7</v>
      </c>
      <c r="C6172" t="s">
        <v>1829</v>
      </c>
    </row>
    <row r="6173" spans="1:3" x14ac:dyDescent="0.45">
      <c r="A6173" t="str">
        <f t="shared" si="96"/>
        <v>8</v>
      </c>
      <c r="B6173">
        <v>8</v>
      </c>
    </row>
    <row r="6174" spans="1:3" x14ac:dyDescent="0.45">
      <c r="A6174" t="str">
        <f t="shared" si="96"/>
        <v>9ABSTRACT: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B6174">
        <v>9</v>
      </c>
      <c r="C6174" t="s">
        <v>1830</v>
      </c>
    </row>
    <row r="6175" spans="1:3" x14ac:dyDescent="0.45">
      <c r="A6175" t="str">
        <f t="shared" si="96"/>
        <v>10LANGUAGE OF ORIGINAL DOCUMENT: English</v>
      </c>
      <c r="B6175">
        <v>10</v>
      </c>
      <c r="C6175" t="s">
        <v>10</v>
      </c>
    </row>
    <row r="6176" spans="1:3" x14ac:dyDescent="0.45">
      <c r="A6176" t="str">
        <f t="shared" si="96"/>
        <v>11DOCUMENT TYPE: Conference paper</v>
      </c>
      <c r="B6176">
        <v>11</v>
      </c>
      <c r="C6176" t="s">
        <v>207</v>
      </c>
    </row>
    <row r="6177" spans="1:3" x14ac:dyDescent="0.45">
      <c r="A6177" t="str">
        <f t="shared" si="96"/>
        <v>12SOURCE: Scopus</v>
      </c>
      <c r="B6177">
        <v>12</v>
      </c>
      <c r="C6177" t="s">
        <v>12</v>
      </c>
    </row>
    <row r="6178" spans="1:3" x14ac:dyDescent="0.45">
      <c r="A6178" t="str">
        <f t="shared" si="96"/>
        <v>13</v>
      </c>
      <c r="B6178">
        <v>13</v>
      </c>
    </row>
    <row r="6179" spans="1:3" x14ac:dyDescent="0.45">
      <c r="A6179" t="str">
        <f t="shared" si="96"/>
        <v>1Lim J.H., Dahlberg J.L., Hunt B.D., Erega A., Tkacik P.</v>
      </c>
      <c r="B6179">
        <v>1</v>
      </c>
      <c r="C6179" t="s">
        <v>4052</v>
      </c>
    </row>
    <row r="6180" spans="1:3" x14ac:dyDescent="0.45">
      <c r="A6180" t="str">
        <f t="shared" si="96"/>
        <v>2AUTHOR FULL NAMES: Lim, Jae Hoon (35750009500); Dahlberg, Jerry Lynn (57190811259); Hunt, Brittany D. (57216143048); Erega, Arna (57450008800); Tkacik, Peter (36495796500)</v>
      </c>
      <c r="B6180">
        <v>2</v>
      </c>
      <c r="C6180" t="s">
        <v>4053</v>
      </c>
    </row>
    <row r="6181" spans="1:3" x14ac:dyDescent="0.45">
      <c r="A6181" t="str">
        <f t="shared" si="96"/>
        <v>335750009500; 57190811259; 57216143048; 57450008800; 36495796500</v>
      </c>
      <c r="B6181">
        <v>3</v>
      </c>
      <c r="C6181" t="s">
        <v>4054</v>
      </c>
    </row>
    <row r="6182" spans="1:3" x14ac:dyDescent="0.45">
      <c r="A6182" t="str">
        <f t="shared" si="96"/>
        <v>4Half-fulfilled Promises: Creating a Veteran-friendly Space in Engineering Graduate Programs</v>
      </c>
      <c r="B6182">
        <v>4</v>
      </c>
      <c r="C6182" t="s">
        <v>4055</v>
      </c>
    </row>
    <row r="6183" spans="1:3" x14ac:dyDescent="0.45">
      <c r="A6183" t="str">
        <f t="shared" si="96"/>
        <v>5(2022) ASEE Annual Conference and Exposition, Conference Proceedings, Cited 0 times.</v>
      </c>
      <c r="B6183">
        <v>5</v>
      </c>
      <c r="C6183" t="s">
        <v>4056</v>
      </c>
    </row>
    <row r="6184" spans="1:3" x14ac:dyDescent="0.45">
      <c r="A6184" t="str">
        <f t="shared" si="96"/>
        <v>6</v>
      </c>
      <c r="B6184">
        <v>6</v>
      </c>
    </row>
    <row r="6185" spans="1:3" x14ac:dyDescent="0.45">
      <c r="A6185" t="str">
        <f t="shared" si="96"/>
        <v>7https://www.scopus.com/inward/record.uri?eid=2-s2.0-85138282988&amp;partnerID=40&amp;md5=8eaeb1f0b0a8c74909a3d02b5c0d27f8</v>
      </c>
      <c r="B6185">
        <v>7</v>
      </c>
      <c r="C6185" t="s">
        <v>4057</v>
      </c>
    </row>
    <row r="6186" spans="1:3" x14ac:dyDescent="0.45">
      <c r="A6186" t="str">
        <f t="shared" si="96"/>
        <v>8</v>
      </c>
      <c r="B6186">
        <v>8</v>
      </c>
    </row>
    <row r="6187" spans="1:3" x14ac:dyDescent="0.45">
      <c r="A6187" t="str">
        <f t="shared" si="96"/>
        <v>9ABSTRACT: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v>
      </c>
      <c r="B6187">
        <v>9</v>
      </c>
      <c r="C6187" t="s">
        <v>4058</v>
      </c>
    </row>
    <row r="6188" spans="1:3" x14ac:dyDescent="0.45">
      <c r="A6188" t="str">
        <f t="shared" si="96"/>
        <v>10LANGUAGE OF ORIGINAL DOCUMENT: English</v>
      </c>
      <c r="B6188">
        <v>10</v>
      </c>
      <c r="C6188" t="s">
        <v>10</v>
      </c>
    </row>
    <row r="6189" spans="1:3" x14ac:dyDescent="0.45">
      <c r="A6189" t="str">
        <f t="shared" si="96"/>
        <v>11DOCUMENT TYPE: Conference paper</v>
      </c>
      <c r="B6189">
        <v>11</v>
      </c>
      <c r="C6189" t="s">
        <v>207</v>
      </c>
    </row>
    <row r="6190" spans="1:3" x14ac:dyDescent="0.45">
      <c r="A6190" t="str">
        <f t="shared" si="96"/>
        <v>12SOURCE: Scopus</v>
      </c>
      <c r="B6190">
        <v>12</v>
      </c>
      <c r="C6190" t="s">
        <v>12</v>
      </c>
    </row>
    <row r="6191" spans="1:3" x14ac:dyDescent="0.45">
      <c r="A6191" t="str">
        <f t="shared" si="96"/>
        <v>13</v>
      </c>
      <c r="B6191">
        <v>13</v>
      </c>
    </row>
    <row r="6192" spans="1:3" x14ac:dyDescent="0.45">
      <c r="A6192" t="str">
        <f t="shared" si="96"/>
        <v>1Yarkent Ç., Mutaf T., Temel S., Sukan F.V., Oncel S.S.</v>
      </c>
      <c r="B6192">
        <v>1</v>
      </c>
      <c r="C6192" t="s">
        <v>1874</v>
      </c>
    </row>
    <row r="6193" spans="1:3" x14ac:dyDescent="0.45">
      <c r="A6193" t="str">
        <f t="shared" si="96"/>
        <v>2AUTHOR FULL NAMES: Yarkent, Ça ğ la (57208878391); Mutaf, Tu Ğ Çe (57208883929); Temel, Serdal (38663343900); Sukan, Fazilet Vardar (58633352300); Oncel, Suphi S. (23995769500)</v>
      </c>
      <c r="B6193">
        <v>2</v>
      </c>
      <c r="C6193" t="s">
        <v>1875</v>
      </c>
    </row>
    <row r="6194" spans="1:3" x14ac:dyDescent="0.45">
      <c r="A6194" t="str">
        <f t="shared" si="96"/>
        <v>357208878391; 57208883929; 38663343900; 58633352300; 23995769500</v>
      </c>
      <c r="B6194">
        <v>3</v>
      </c>
      <c r="C6194" t="s">
        <v>1876</v>
      </c>
    </row>
    <row r="6195" spans="1:3" x14ac:dyDescent="0.45">
      <c r="A6195" t="str">
        <f t="shared" si="96"/>
        <v>4University-Industry Collaboration: A Way to New Technologies</v>
      </c>
      <c r="B6195">
        <v>4</v>
      </c>
      <c r="C6195" t="s">
        <v>1877</v>
      </c>
    </row>
    <row r="6196" spans="1:3" x14ac:dyDescent="0.45">
      <c r="A6196" t="str">
        <f t="shared" si="96"/>
        <v>5(2023) A Sustainable Green Future: Perspectives on Energy, Economy, Industry, Cities and Environment, pp. 53 - 68, Cited 0 times.</v>
      </c>
      <c r="B6196">
        <v>5</v>
      </c>
      <c r="C6196" t="s">
        <v>1878</v>
      </c>
    </row>
    <row r="6197" spans="1:3" x14ac:dyDescent="0.45">
      <c r="A6197" t="str">
        <f t="shared" si="96"/>
        <v>6DOI: 10.1007/978-3-031-24942-6_3</v>
      </c>
      <c r="B6197">
        <v>6</v>
      </c>
      <c r="C6197" t="s">
        <v>1879</v>
      </c>
    </row>
    <row r="6198" spans="1:3" x14ac:dyDescent="0.45">
      <c r="A6198" t="str">
        <f t="shared" si="96"/>
        <v>7https://www.scopus.com/inward/record.uri?eid=2-s2.0-85173373114&amp;doi=10.1007%2f978-3-031-24942-6_3&amp;partnerID=40&amp;md5=b226ec12ec26ea1f49a688b43e2ae298</v>
      </c>
      <c r="B6198">
        <v>7</v>
      </c>
      <c r="C6198" t="s">
        <v>1880</v>
      </c>
    </row>
    <row r="6199" spans="1:3" x14ac:dyDescent="0.45">
      <c r="A6199" t="str">
        <f t="shared" si="96"/>
        <v>8</v>
      </c>
      <c r="B6199">
        <v>8</v>
      </c>
    </row>
    <row r="6200" spans="1:3" x14ac:dyDescent="0.45">
      <c r="A6200" t="str">
        <f t="shared" si="96"/>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6200">
        <v>9</v>
      </c>
      <c r="C6200" t="s">
        <v>1881</v>
      </c>
    </row>
    <row r="6201" spans="1:3" x14ac:dyDescent="0.45">
      <c r="A6201" t="str">
        <f t="shared" si="96"/>
        <v>10LANGUAGE OF ORIGINAL DOCUMENT: English</v>
      </c>
      <c r="B6201">
        <v>10</v>
      </c>
      <c r="C6201" t="s">
        <v>10</v>
      </c>
    </row>
    <row r="6202" spans="1:3" x14ac:dyDescent="0.45">
      <c r="A6202" t="str">
        <f t="shared" si="96"/>
        <v>11DOCUMENT TYPE: Book chapter</v>
      </c>
      <c r="B6202">
        <v>11</v>
      </c>
      <c r="C6202" t="s">
        <v>128</v>
      </c>
    </row>
    <row r="6203" spans="1:3" x14ac:dyDescent="0.45">
      <c r="A6203" t="str">
        <f t="shared" si="96"/>
        <v>12SOURCE: Scopus</v>
      </c>
      <c r="B6203">
        <v>12</v>
      </c>
      <c r="C6203" t="s">
        <v>12</v>
      </c>
    </row>
    <row r="6204" spans="1:3" x14ac:dyDescent="0.45">
      <c r="A6204" t="str">
        <f t="shared" si="96"/>
        <v>13</v>
      </c>
      <c r="B6204">
        <v>13</v>
      </c>
    </row>
    <row r="6205" spans="1:3" x14ac:dyDescent="0.45">
      <c r="A6205" t="str">
        <f t="shared" si="96"/>
        <v>1Thi Ngoc Ha N.</v>
      </c>
      <c r="B6205">
        <v>1</v>
      </c>
      <c r="C6205" t="s">
        <v>4059</v>
      </c>
    </row>
    <row r="6206" spans="1:3" x14ac:dyDescent="0.45">
      <c r="A6206" t="str">
        <f t="shared" si="96"/>
        <v>2AUTHOR FULL NAMES: Thi Ngoc Ha, Nguyen (35770708300)</v>
      </c>
      <c r="B6206">
        <v>2</v>
      </c>
      <c r="C6206" t="s">
        <v>4060</v>
      </c>
    </row>
    <row r="6207" spans="1:3" x14ac:dyDescent="0.45">
      <c r="A6207" t="str">
        <f t="shared" si="96"/>
        <v>335770708300</v>
      </c>
      <c r="B6207">
        <v>3</v>
      </c>
      <c r="C6207">
        <v>35770708300</v>
      </c>
    </row>
    <row r="6208" spans="1:3" x14ac:dyDescent="0.45">
      <c r="A6208" t="str">
        <f t="shared" si="96"/>
        <v>4Implementation of on-campus work-integrated learning activities in Vietnamese universities: ‘don’t rely on lecturers’</v>
      </c>
      <c r="B6208">
        <v>4</v>
      </c>
      <c r="C6208" t="s">
        <v>4061</v>
      </c>
    </row>
    <row r="6209" spans="1:3" x14ac:dyDescent="0.45">
      <c r="A6209" t="str">
        <f t="shared" si="96"/>
        <v>5(2023) Journal of Further and Higher Education, 47 (8), pp. 1124 - 1139, Cited 0 times.</v>
      </c>
      <c r="B6209">
        <v>5</v>
      </c>
      <c r="C6209" t="s">
        <v>4062</v>
      </c>
    </row>
    <row r="6210" spans="1:3" x14ac:dyDescent="0.45">
      <c r="A6210" t="str">
        <f t="shared" si="96"/>
        <v>6DOI: 10.1080/0309877X.2023.2217648</v>
      </c>
      <c r="B6210">
        <v>6</v>
      </c>
      <c r="C6210" t="s">
        <v>4063</v>
      </c>
    </row>
    <row r="6211" spans="1:3" x14ac:dyDescent="0.45">
      <c r="A6211" t="str">
        <f t="shared" si="96"/>
        <v>7https://www.scopus.com/inward/record.uri?eid=2-s2.0-85161958675&amp;doi=10.1080%2f0309877X.2023.2217648&amp;partnerID=40&amp;md5=94e7bb55ba85258a9cce4252d1dbc467</v>
      </c>
      <c r="B6211">
        <v>7</v>
      </c>
      <c r="C6211" t="s">
        <v>4064</v>
      </c>
    </row>
    <row r="6212" spans="1:3" x14ac:dyDescent="0.45">
      <c r="A6212" t="str">
        <f t="shared" si="96"/>
        <v>8</v>
      </c>
      <c r="B6212">
        <v>8</v>
      </c>
    </row>
    <row r="6213" spans="1:3" x14ac:dyDescent="0.45">
      <c r="A6213" t="str">
        <f t="shared" ref="A6213:A6276" si="97">B6213&amp;C6213</f>
        <v>9ABSTRACT: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B6213">
        <v>9</v>
      </c>
      <c r="C6213" t="s">
        <v>4065</v>
      </c>
    </row>
    <row r="6214" spans="1:3" x14ac:dyDescent="0.45">
      <c r="A6214" t="str">
        <f t="shared" si="97"/>
        <v>10LANGUAGE OF ORIGINAL DOCUMENT: English</v>
      </c>
      <c r="B6214">
        <v>10</v>
      </c>
      <c r="C6214" t="s">
        <v>10</v>
      </c>
    </row>
    <row r="6215" spans="1:3" x14ac:dyDescent="0.45">
      <c r="A6215" t="str">
        <f t="shared" si="97"/>
        <v>11DOCUMENT TYPE: Article</v>
      </c>
      <c r="B6215">
        <v>11</v>
      </c>
      <c r="C6215" t="s">
        <v>11</v>
      </c>
    </row>
    <row r="6216" spans="1:3" x14ac:dyDescent="0.45">
      <c r="A6216" t="str">
        <f t="shared" si="97"/>
        <v>12SOURCE: Scopus</v>
      </c>
      <c r="B6216">
        <v>12</v>
      </c>
      <c r="C6216" t="s">
        <v>12</v>
      </c>
    </row>
    <row r="6217" spans="1:3" x14ac:dyDescent="0.45">
      <c r="A6217" t="str">
        <f t="shared" si="97"/>
        <v>13</v>
      </c>
      <c r="B6217">
        <v>13</v>
      </c>
    </row>
    <row r="6218" spans="1:3" x14ac:dyDescent="0.45">
      <c r="A6218" t="str">
        <f t="shared" si="97"/>
        <v>1Crowther D., Isbell D.R., Nishizawa H.</v>
      </c>
      <c r="B6218">
        <v>1</v>
      </c>
      <c r="C6218" t="s">
        <v>4066</v>
      </c>
    </row>
    <row r="6219" spans="1:3" x14ac:dyDescent="0.45">
      <c r="A6219" t="str">
        <f t="shared" si="97"/>
        <v>2AUTHOR FULL NAMES: Crowther, Dustin (56606822000); Isbell, Daniel R. (57192819619); Nishizawa, Hitoshi (57485909000)</v>
      </c>
      <c r="B6219">
        <v>2</v>
      </c>
      <c r="C6219" t="s">
        <v>4067</v>
      </c>
    </row>
    <row r="6220" spans="1:3" x14ac:dyDescent="0.45">
      <c r="A6220" t="str">
        <f t="shared" si="97"/>
        <v>356606822000; 57192819619; 57485909000</v>
      </c>
      <c r="B6220">
        <v>3</v>
      </c>
      <c r="C6220" t="s">
        <v>4068</v>
      </c>
    </row>
    <row r="6221" spans="1:3" x14ac:dyDescent="0.45">
      <c r="A6221" t="str">
        <f t="shared" si="97"/>
        <v>4Second language speech comprehensibility and acceptability in academic settings: Listener perceptions and speech stream influences</v>
      </c>
      <c r="B6221">
        <v>4</v>
      </c>
      <c r="C6221" t="s">
        <v>4069</v>
      </c>
    </row>
    <row r="6222" spans="1:3" x14ac:dyDescent="0.45">
      <c r="A6222" t="str">
        <f t="shared" si="97"/>
        <v>5(2023) Applied Psycholinguistics, 44 (5), pp. 858 - 888, Cited 0 times.</v>
      </c>
      <c r="B6222">
        <v>5</v>
      </c>
      <c r="C6222" t="s">
        <v>4070</v>
      </c>
    </row>
    <row r="6223" spans="1:3" x14ac:dyDescent="0.45">
      <c r="A6223" t="str">
        <f t="shared" si="97"/>
        <v>6DOI: 10.1017/S0142716423000346</v>
      </c>
      <c r="B6223">
        <v>6</v>
      </c>
      <c r="C6223" t="s">
        <v>4071</v>
      </c>
    </row>
    <row r="6224" spans="1:3" x14ac:dyDescent="0.45">
      <c r="A6224" t="str">
        <f t="shared" si="97"/>
        <v>7https://www.scopus.com/inward/record.uri?eid=2-s2.0-85168827081&amp;doi=10.1017%2fS0142716423000346&amp;partnerID=40&amp;md5=f11f8a83817363b4f2b3f6b068ad0eb0</v>
      </c>
      <c r="B6224">
        <v>7</v>
      </c>
      <c r="C6224" t="s">
        <v>4072</v>
      </c>
    </row>
    <row r="6225" spans="1:3" x14ac:dyDescent="0.45">
      <c r="A6225" t="str">
        <f t="shared" si="97"/>
        <v>8</v>
      </c>
      <c r="B6225">
        <v>8</v>
      </c>
    </row>
    <row r="6226" spans="1:3" x14ac:dyDescent="0.45">
      <c r="A6226" t="str">
        <f t="shared" si="97"/>
        <v>9ABSTRACT: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B6226">
        <v>9</v>
      </c>
      <c r="C6226" t="s">
        <v>4073</v>
      </c>
    </row>
    <row r="6227" spans="1:3" x14ac:dyDescent="0.45">
      <c r="A6227" t="str">
        <f t="shared" si="97"/>
        <v>10LANGUAGE OF ORIGINAL DOCUMENT: English</v>
      </c>
      <c r="B6227">
        <v>10</v>
      </c>
      <c r="C6227" t="s">
        <v>10</v>
      </c>
    </row>
    <row r="6228" spans="1:3" x14ac:dyDescent="0.45">
      <c r="A6228" t="str">
        <f t="shared" si="97"/>
        <v>11DOCUMENT TYPE: Article</v>
      </c>
      <c r="B6228">
        <v>11</v>
      </c>
      <c r="C6228" t="s">
        <v>11</v>
      </c>
    </row>
    <row r="6229" spans="1:3" x14ac:dyDescent="0.45">
      <c r="A6229" t="str">
        <f t="shared" si="97"/>
        <v>12SOURCE: Scopus</v>
      </c>
      <c r="B6229">
        <v>12</v>
      </c>
      <c r="C6229" t="s">
        <v>12</v>
      </c>
    </row>
    <row r="6230" spans="1:3" x14ac:dyDescent="0.45">
      <c r="A6230" t="str">
        <f t="shared" si="97"/>
        <v>13</v>
      </c>
      <c r="B6230">
        <v>13</v>
      </c>
    </row>
    <row r="6231" spans="1:3" x14ac:dyDescent="0.45">
      <c r="A6231" t="str">
        <f t="shared" si="97"/>
        <v>1Currier S.</v>
      </c>
      <c r="B6231">
        <v>1</v>
      </c>
      <c r="C6231" t="s">
        <v>1384</v>
      </c>
    </row>
    <row r="6232" spans="1:3" x14ac:dyDescent="0.45">
      <c r="A6232" t="str">
        <f t="shared" si="97"/>
        <v>2AUTHOR FULL NAMES: Currier, S. (8368123300)</v>
      </c>
      <c r="B6232">
        <v>2</v>
      </c>
      <c r="C6232" t="s">
        <v>1385</v>
      </c>
    </row>
    <row r="6233" spans="1:3" x14ac:dyDescent="0.45">
      <c r="A6233" t="str">
        <f t="shared" si="97"/>
        <v>38368123300</v>
      </c>
      <c r="B6233">
        <v>3</v>
      </c>
      <c r="C6233">
        <v>8368123300</v>
      </c>
    </row>
    <row r="6234" spans="1:3" x14ac:dyDescent="0.45">
      <c r="A6234" t="str">
        <f t="shared" si="97"/>
        <v>4Integrating information resources and online learning in the UK</v>
      </c>
      <c r="B6234">
        <v>4</v>
      </c>
      <c r="C6234" t="s">
        <v>1386</v>
      </c>
    </row>
    <row r="6235" spans="1:3" x14ac:dyDescent="0.45">
      <c r="A6235" t="str">
        <f t="shared" si="97"/>
        <v>5(2002) Proceedings - International Conference on Computers in Education, ICCE 2002, art. no. 1186083, pp. 818 - 822, Cited 1 times.</v>
      </c>
      <c r="B6235">
        <v>5</v>
      </c>
      <c r="C6235" t="s">
        <v>1387</v>
      </c>
    </row>
    <row r="6236" spans="1:3" x14ac:dyDescent="0.45">
      <c r="A6236" t="str">
        <f t="shared" si="97"/>
        <v>6DOI: 10.1109/CIE.2002.1186083</v>
      </c>
      <c r="B6236">
        <v>6</v>
      </c>
      <c r="C6236" t="s">
        <v>1388</v>
      </c>
    </row>
    <row r="6237" spans="1:3" x14ac:dyDescent="0.45">
      <c r="A6237" t="str">
        <f t="shared" si="97"/>
        <v>7https://www.scopus.com/inward/record.uri?eid=2-s2.0-84961723196&amp;doi=10.1109%2fCIE.2002.1186083&amp;partnerID=40&amp;md5=f0262a3c3199589fbdb489f8cc839634</v>
      </c>
      <c r="B6237">
        <v>7</v>
      </c>
      <c r="C6237" t="s">
        <v>1389</v>
      </c>
    </row>
    <row r="6238" spans="1:3" x14ac:dyDescent="0.45">
      <c r="A6238" t="str">
        <f t="shared" si="97"/>
        <v>8</v>
      </c>
      <c r="B6238">
        <v>8</v>
      </c>
    </row>
    <row r="6239" spans="1:3" x14ac:dyDescent="0.45">
      <c r="A6239" t="str">
        <f t="shared" si="97"/>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6239">
        <v>9</v>
      </c>
      <c r="C6239" t="s">
        <v>1390</v>
      </c>
    </row>
    <row r="6240" spans="1:3" x14ac:dyDescent="0.45">
      <c r="A6240" t="str">
        <f t="shared" si="97"/>
        <v>10LANGUAGE OF ORIGINAL DOCUMENT: English</v>
      </c>
      <c r="B6240">
        <v>10</v>
      </c>
      <c r="C6240" t="s">
        <v>10</v>
      </c>
    </row>
    <row r="6241" spans="1:3" x14ac:dyDescent="0.45">
      <c r="A6241" t="str">
        <f t="shared" si="97"/>
        <v>11DOCUMENT TYPE: Conference paper</v>
      </c>
      <c r="B6241">
        <v>11</v>
      </c>
      <c r="C6241" t="s">
        <v>207</v>
      </c>
    </row>
    <row r="6242" spans="1:3" x14ac:dyDescent="0.45">
      <c r="A6242" t="str">
        <f t="shared" si="97"/>
        <v>12SOURCE: Scopus</v>
      </c>
      <c r="B6242">
        <v>12</v>
      </c>
      <c r="C6242" t="s">
        <v>12</v>
      </c>
    </row>
    <row r="6243" spans="1:3" x14ac:dyDescent="0.45">
      <c r="A6243" t="str">
        <f t="shared" si="97"/>
        <v>13</v>
      </c>
      <c r="B6243">
        <v>13</v>
      </c>
    </row>
    <row r="6244" spans="1:3" x14ac:dyDescent="0.45">
      <c r="A6244" t="str">
        <f t="shared" si="97"/>
        <v>1Mohan K.P.</v>
      </c>
      <c r="B6244">
        <v>1</v>
      </c>
      <c r="C6244" t="s">
        <v>1909</v>
      </c>
    </row>
    <row r="6245" spans="1:3" x14ac:dyDescent="0.45">
      <c r="A6245" t="str">
        <f t="shared" si="97"/>
        <v>2AUTHOR FULL NAMES: Mohan, Kanu Priya (57211678720)</v>
      </c>
      <c r="B6245">
        <v>2</v>
      </c>
      <c r="C6245" t="s">
        <v>1910</v>
      </c>
    </row>
    <row r="6246" spans="1:3" x14ac:dyDescent="0.45">
      <c r="A6246" t="str">
        <f t="shared" si="97"/>
        <v>357211678720</v>
      </c>
      <c r="B6246">
        <v>3</v>
      </c>
      <c r="C6246">
        <v>57211678720</v>
      </c>
    </row>
    <row r="6247" spans="1:3" x14ac:dyDescent="0.45">
      <c r="A6247" t="str">
        <f t="shared" si="97"/>
        <v>4Mental Health and Well-Being Support for Thai University Graduates: A Qualitative Exploration of Pathways to Develop a Resilient Workforce</v>
      </c>
      <c r="B6247">
        <v>4</v>
      </c>
      <c r="C6247" t="s">
        <v>1911</v>
      </c>
    </row>
    <row r="6248" spans="1:3" x14ac:dyDescent="0.45">
      <c r="A6248" t="str">
        <f t="shared" si="97"/>
        <v>5(2023) Journal of Population and Social Studies, 31, pp. 783 - 801, Cited 0 times.</v>
      </c>
      <c r="B6248">
        <v>5</v>
      </c>
      <c r="C6248" t="s">
        <v>1912</v>
      </c>
    </row>
    <row r="6249" spans="1:3" x14ac:dyDescent="0.45">
      <c r="A6249" t="str">
        <f t="shared" si="97"/>
        <v>6DOI: 10.25133/JPSSV312023.043</v>
      </c>
      <c r="B6249">
        <v>6</v>
      </c>
      <c r="C6249" t="s">
        <v>1913</v>
      </c>
    </row>
    <row r="6250" spans="1:3" x14ac:dyDescent="0.45">
      <c r="A6250" t="str">
        <f t="shared" si="97"/>
        <v>7https://www.scopus.com/inward/record.uri?eid=2-s2.0-85166950687&amp;doi=10.25133%2fJPSSV312023.043&amp;partnerID=40&amp;md5=dd6ce661da36075561bddc0f9fb4f8b9</v>
      </c>
      <c r="B6250">
        <v>7</v>
      </c>
      <c r="C6250" t="s">
        <v>1914</v>
      </c>
    </row>
    <row r="6251" spans="1:3" x14ac:dyDescent="0.45">
      <c r="A6251" t="str">
        <f t="shared" si="97"/>
        <v>8</v>
      </c>
      <c r="B6251">
        <v>8</v>
      </c>
    </row>
    <row r="6252" spans="1:3" x14ac:dyDescent="0.45">
      <c r="A6252" t="str">
        <f t="shared" si="97"/>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6252">
        <v>9</v>
      </c>
      <c r="C6252" t="s">
        <v>1915</v>
      </c>
    </row>
    <row r="6253" spans="1:3" x14ac:dyDescent="0.45">
      <c r="A6253" t="str">
        <f t="shared" si="97"/>
        <v>10LANGUAGE OF ORIGINAL DOCUMENT: English</v>
      </c>
      <c r="B6253">
        <v>10</v>
      </c>
      <c r="C6253" t="s">
        <v>10</v>
      </c>
    </row>
    <row r="6254" spans="1:3" x14ac:dyDescent="0.45">
      <c r="A6254" t="str">
        <f t="shared" si="97"/>
        <v>11DOCUMENT TYPE: Article</v>
      </c>
      <c r="B6254">
        <v>11</v>
      </c>
      <c r="C6254" t="s">
        <v>11</v>
      </c>
    </row>
    <row r="6255" spans="1:3" x14ac:dyDescent="0.45">
      <c r="A6255" t="str">
        <f t="shared" si="97"/>
        <v>12SOURCE: Scopus</v>
      </c>
      <c r="B6255">
        <v>12</v>
      </c>
      <c r="C6255" t="s">
        <v>12</v>
      </c>
    </row>
    <row r="6256" spans="1:3" x14ac:dyDescent="0.45">
      <c r="A6256" t="str">
        <f t="shared" si="97"/>
        <v>13</v>
      </c>
      <c r="B6256">
        <v>13</v>
      </c>
    </row>
    <row r="6257" spans="1:3" x14ac:dyDescent="0.45">
      <c r="A6257" t="str">
        <f t="shared" si="97"/>
        <v>1Nguyen H.T.T.</v>
      </c>
      <c r="B6257">
        <v>1</v>
      </c>
      <c r="C6257" t="s">
        <v>1940</v>
      </c>
    </row>
    <row r="6258" spans="1:3" x14ac:dyDescent="0.45">
      <c r="A6258" t="str">
        <f t="shared" si="97"/>
        <v>2AUTHOR FULL NAMES: Nguyen, Hong Thu Thi (57216501406)</v>
      </c>
      <c r="B6258">
        <v>2</v>
      </c>
      <c r="C6258" t="s">
        <v>1941</v>
      </c>
    </row>
    <row r="6259" spans="1:3" x14ac:dyDescent="0.45">
      <c r="A6259" t="str">
        <f t="shared" si="97"/>
        <v>357216501406</v>
      </c>
      <c r="B6259">
        <v>3</v>
      </c>
      <c r="C6259">
        <v>57216501406</v>
      </c>
    </row>
    <row r="6260" spans="1:3" x14ac:dyDescent="0.45">
      <c r="A6260" t="str">
        <f t="shared" si="97"/>
        <v>4Unproctored assignment-based online assessment in higher education: Stakeholder evaluation of issues</v>
      </c>
      <c r="B6260">
        <v>4</v>
      </c>
      <c r="C6260" t="s">
        <v>1942</v>
      </c>
    </row>
    <row r="6261" spans="1:3" x14ac:dyDescent="0.45">
      <c r="A6261" t="str">
        <f t="shared" si="97"/>
        <v>5(2023) Issues in Educational Research, 33 (1), pp. 207 - 226, Cited 0 times.</v>
      </c>
      <c r="B6261">
        <v>5</v>
      </c>
      <c r="C6261" t="s">
        <v>1943</v>
      </c>
    </row>
    <row r="6262" spans="1:3" x14ac:dyDescent="0.45">
      <c r="A6262" t="str">
        <f t="shared" si="97"/>
        <v>6</v>
      </c>
      <c r="B6262">
        <v>6</v>
      </c>
    </row>
    <row r="6263" spans="1:3" x14ac:dyDescent="0.45">
      <c r="A6263" t="str">
        <f t="shared" si="97"/>
        <v>7https://www.scopus.com/inward/record.uri?eid=2-s2.0-85162217410&amp;partnerID=40&amp;md5=dc9b6a671ed8d93652565a5dcae9ce8a</v>
      </c>
      <c r="B6263">
        <v>7</v>
      </c>
      <c r="C6263" t="s">
        <v>1944</v>
      </c>
    </row>
    <row r="6264" spans="1:3" x14ac:dyDescent="0.45">
      <c r="A6264" t="str">
        <f t="shared" si="97"/>
        <v>8</v>
      </c>
      <c r="B6264">
        <v>8</v>
      </c>
    </row>
    <row r="6265" spans="1:3" x14ac:dyDescent="0.45">
      <c r="A6265" t="str">
        <f t="shared" si="97"/>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6265">
        <v>9</v>
      </c>
      <c r="C6265" t="s">
        <v>1945</v>
      </c>
    </row>
    <row r="6266" spans="1:3" x14ac:dyDescent="0.45">
      <c r="A6266" t="str">
        <f t="shared" si="97"/>
        <v>10LANGUAGE OF ORIGINAL DOCUMENT: English</v>
      </c>
      <c r="B6266">
        <v>10</v>
      </c>
      <c r="C6266" t="s">
        <v>10</v>
      </c>
    </row>
    <row r="6267" spans="1:3" x14ac:dyDescent="0.45">
      <c r="A6267" t="str">
        <f t="shared" si="97"/>
        <v>11DOCUMENT TYPE: Article</v>
      </c>
      <c r="B6267">
        <v>11</v>
      </c>
      <c r="C6267" t="s">
        <v>11</v>
      </c>
    </row>
    <row r="6268" spans="1:3" x14ac:dyDescent="0.45">
      <c r="A6268" t="str">
        <f t="shared" si="97"/>
        <v>12SOURCE: Scopus</v>
      </c>
      <c r="B6268">
        <v>12</v>
      </c>
      <c r="C6268" t="s">
        <v>12</v>
      </c>
    </row>
    <row r="6269" spans="1:3" x14ac:dyDescent="0.45">
      <c r="A6269" t="str">
        <f t="shared" si="97"/>
        <v>13</v>
      </c>
      <c r="B6269">
        <v>13</v>
      </c>
    </row>
    <row r="6270" spans="1:3" x14ac:dyDescent="0.45">
      <c r="A6270" t="str">
        <f t="shared" si="97"/>
        <v>1Espino M.M.</v>
      </c>
      <c r="B6270">
        <v>1</v>
      </c>
      <c r="C6270" t="s">
        <v>1946</v>
      </c>
    </row>
    <row r="6271" spans="1:3" x14ac:dyDescent="0.45">
      <c r="A6271" t="str">
        <f t="shared" si="97"/>
        <v>2AUTHOR FULL NAMES: Espino, Michelle M. (36607720000)</v>
      </c>
      <c r="B6271">
        <v>2</v>
      </c>
      <c r="C6271" t="s">
        <v>1947</v>
      </c>
    </row>
    <row r="6272" spans="1:3" x14ac:dyDescent="0.45">
      <c r="A6272" t="str">
        <f t="shared" si="97"/>
        <v>336607720000</v>
      </c>
      <c r="B6272">
        <v>3</v>
      </c>
      <c r="C6272">
        <v>36607720000</v>
      </c>
    </row>
    <row r="6273" spans="1:3" x14ac:dyDescent="0.45">
      <c r="A6273" t="str">
        <f t="shared" si="97"/>
        <v>4ANALYSIS: What Are the Needs of Today’s College Students?</v>
      </c>
      <c r="B6273">
        <v>4</v>
      </c>
      <c r="C6273" t="s">
        <v>1948</v>
      </c>
    </row>
    <row r="6274" spans="1:3" x14ac:dyDescent="0.45">
      <c r="A6274" t="str">
        <f t="shared" si="97"/>
        <v>5(2022) Multiple Perspectives on College Students: Needs, Challenges, and Opportunities, pp. 102 - 111, Cited 0 times.</v>
      </c>
      <c r="B6274">
        <v>5</v>
      </c>
      <c r="C6274" t="s">
        <v>1949</v>
      </c>
    </row>
    <row r="6275" spans="1:3" x14ac:dyDescent="0.45">
      <c r="A6275" t="str">
        <f t="shared" si="97"/>
        <v>6DOI: 10.4324/9780429319471-10</v>
      </c>
      <c r="B6275">
        <v>6</v>
      </c>
      <c r="C6275" t="s">
        <v>1950</v>
      </c>
    </row>
    <row r="6276" spans="1:3" x14ac:dyDescent="0.45">
      <c r="A6276" t="str">
        <f t="shared" si="97"/>
        <v>7https://www.scopus.com/inward/record.uri?eid=2-s2.0-85142784398&amp;doi=10.4324%2f9780429319471-10&amp;partnerID=40&amp;md5=a6af0b7fe53857ea288342d5ec8c260c</v>
      </c>
      <c r="B6276">
        <v>7</v>
      </c>
      <c r="C6276" t="s">
        <v>1951</v>
      </c>
    </row>
    <row r="6277" spans="1:3" x14ac:dyDescent="0.45">
      <c r="A6277" t="str">
        <f t="shared" ref="A6277:A6340" si="98">B6277&amp;C6277</f>
        <v>8</v>
      </c>
      <c r="B6277">
        <v>8</v>
      </c>
    </row>
    <row r="6278" spans="1:3" x14ac:dyDescent="0.45">
      <c r="A6278" t="str">
        <f t="shared" si="98"/>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278">
        <v>9</v>
      </c>
      <c r="C6278" t="s">
        <v>1952</v>
      </c>
    </row>
    <row r="6279" spans="1:3" x14ac:dyDescent="0.45">
      <c r="A6279" t="str">
        <f t="shared" si="98"/>
        <v>10LANGUAGE OF ORIGINAL DOCUMENT: English</v>
      </c>
      <c r="B6279">
        <v>10</v>
      </c>
      <c r="C6279" t="s">
        <v>10</v>
      </c>
    </row>
    <row r="6280" spans="1:3" x14ac:dyDescent="0.45">
      <c r="A6280" t="str">
        <f t="shared" si="98"/>
        <v>11DOCUMENT TYPE: Book chapter</v>
      </c>
      <c r="B6280">
        <v>11</v>
      </c>
      <c r="C6280" t="s">
        <v>128</v>
      </c>
    </row>
    <row r="6281" spans="1:3" x14ac:dyDescent="0.45">
      <c r="A6281" t="str">
        <f t="shared" si="98"/>
        <v>12SOURCE: Scopus</v>
      </c>
      <c r="B6281">
        <v>12</v>
      </c>
      <c r="C6281" t="s">
        <v>12</v>
      </c>
    </row>
    <row r="6282" spans="1:3" x14ac:dyDescent="0.45">
      <c r="A6282" t="str">
        <f t="shared" si="98"/>
        <v>13</v>
      </c>
      <c r="B6282">
        <v>13</v>
      </c>
    </row>
    <row r="6283" spans="1:3" x14ac:dyDescent="0.45">
      <c r="A6283" t="str">
        <f t="shared" si="98"/>
        <v>1Gulley N.Y.</v>
      </c>
      <c r="B6283">
        <v>1</v>
      </c>
      <c r="C6283" t="s">
        <v>1966</v>
      </c>
    </row>
    <row r="6284" spans="1:3" x14ac:dyDescent="0.45">
      <c r="A6284" t="str">
        <f t="shared" si="98"/>
        <v>2AUTHOR FULL NAMES: Gulley, Needham Yancey (56059060800)</v>
      </c>
      <c r="B6284">
        <v>2</v>
      </c>
      <c r="C6284" t="s">
        <v>1967</v>
      </c>
    </row>
    <row r="6285" spans="1:3" x14ac:dyDescent="0.45">
      <c r="A6285" t="str">
        <f t="shared" si="98"/>
        <v>356059060800</v>
      </c>
      <c r="B6285">
        <v>3</v>
      </c>
      <c r="C6285">
        <v>56059060800</v>
      </c>
    </row>
    <row r="6286" spans="1:3" x14ac:dyDescent="0.45">
      <c r="A6286" t="str">
        <f t="shared" si="98"/>
        <v>4MULTIPLE PERSPECTIVES ON COLLEGE STUDENTS: Needs, Challenges, and Opportunities</v>
      </c>
      <c r="B6286">
        <v>4</v>
      </c>
      <c r="C6286" t="s">
        <v>1968</v>
      </c>
    </row>
    <row r="6287" spans="1:3" x14ac:dyDescent="0.45">
      <c r="A6287" t="str">
        <f t="shared" si="98"/>
        <v>5(2022) Multiple Perspectives on College Students: Needs, Challenges, and Opportunities, pp. 1 - 211, Cited 0 times.</v>
      </c>
      <c r="B6287">
        <v>5</v>
      </c>
      <c r="C6287" t="s">
        <v>1969</v>
      </c>
    </row>
    <row r="6288" spans="1:3" x14ac:dyDescent="0.45">
      <c r="A6288" t="str">
        <f t="shared" si="98"/>
        <v>6DOI: 10.4324/9780429319471</v>
      </c>
      <c r="B6288">
        <v>6</v>
      </c>
      <c r="C6288" t="s">
        <v>1970</v>
      </c>
    </row>
    <row r="6289" spans="1:3" x14ac:dyDescent="0.45">
      <c r="A6289" t="str">
        <f t="shared" si="98"/>
        <v>7https://www.scopus.com/inward/record.uri?eid=2-s2.0-85142792733&amp;doi=10.4324%2f9780429319471&amp;partnerID=40&amp;md5=0ec23501f918f7ef5d4eb014bcffac3c</v>
      </c>
      <c r="B6289">
        <v>7</v>
      </c>
      <c r="C6289" t="s">
        <v>1971</v>
      </c>
    </row>
    <row r="6290" spans="1:3" x14ac:dyDescent="0.45">
      <c r="A6290" t="str">
        <f t="shared" si="98"/>
        <v>8</v>
      </c>
      <c r="B6290">
        <v>8</v>
      </c>
    </row>
    <row r="6291" spans="1:3" x14ac:dyDescent="0.45">
      <c r="A6291" t="str">
        <f t="shared" si="98"/>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6291">
        <v>9</v>
      </c>
      <c r="C6291" t="s">
        <v>1972</v>
      </c>
    </row>
    <row r="6292" spans="1:3" x14ac:dyDescent="0.45">
      <c r="A6292" t="str">
        <f t="shared" si="98"/>
        <v>10LANGUAGE OF ORIGINAL DOCUMENT: English</v>
      </c>
      <c r="B6292">
        <v>10</v>
      </c>
      <c r="C6292" t="s">
        <v>10</v>
      </c>
    </row>
    <row r="6293" spans="1:3" x14ac:dyDescent="0.45">
      <c r="A6293" t="str">
        <f t="shared" si="98"/>
        <v>11DOCUMENT TYPE: Book</v>
      </c>
      <c r="B6293">
        <v>11</v>
      </c>
      <c r="C6293" t="s">
        <v>338</v>
      </c>
    </row>
    <row r="6294" spans="1:3" x14ac:dyDescent="0.45">
      <c r="A6294" t="str">
        <f t="shared" si="98"/>
        <v>12SOURCE: Scopus</v>
      </c>
      <c r="B6294">
        <v>12</v>
      </c>
      <c r="C6294" t="s">
        <v>12</v>
      </c>
    </row>
    <row r="6295" spans="1:3" x14ac:dyDescent="0.45">
      <c r="A6295" t="str">
        <f t="shared" si="98"/>
        <v>13</v>
      </c>
      <c r="B6295">
        <v>13</v>
      </c>
    </row>
    <row r="6296" spans="1:3" x14ac:dyDescent="0.45">
      <c r="A6296" t="str">
        <f t="shared" si="98"/>
        <v>1Dean L.A., Wallace J.</v>
      </c>
      <c r="B6296">
        <v>1</v>
      </c>
      <c r="C6296" t="s">
        <v>1980</v>
      </c>
    </row>
    <row r="6297" spans="1:3" x14ac:dyDescent="0.45">
      <c r="A6297" t="str">
        <f t="shared" si="98"/>
        <v>2AUTHOR FULL NAMES: Dean, Laura A. (57530006800); Wallace, Jason (57213150363)</v>
      </c>
      <c r="B6297">
        <v>2</v>
      </c>
      <c r="C6297" t="s">
        <v>1981</v>
      </c>
    </row>
    <row r="6298" spans="1:3" x14ac:dyDescent="0.45">
      <c r="A6298" t="str">
        <f t="shared" si="98"/>
        <v>357530006800; 57213150363</v>
      </c>
      <c r="B6298">
        <v>3</v>
      </c>
      <c r="C6298" t="s">
        <v>1982</v>
      </c>
    </row>
    <row r="6299" spans="1:3" x14ac:dyDescent="0.45">
      <c r="A6299" t="str">
        <f t="shared" si="98"/>
        <v>4ANALYSIS: Who Are Today’s College Students?</v>
      </c>
      <c r="B6299">
        <v>4</v>
      </c>
      <c r="C6299" t="s">
        <v>1983</v>
      </c>
    </row>
    <row r="6300" spans="1:3" x14ac:dyDescent="0.45">
      <c r="A6300" t="str">
        <f t="shared" si="98"/>
        <v>5(2022) Multiple Perspectives on College Students: Needs, Challenges, and Opportunities, pp. 76 - 86, Cited 0 times.</v>
      </c>
      <c r="B6300">
        <v>5</v>
      </c>
      <c r="C6300" t="s">
        <v>1984</v>
      </c>
    </row>
    <row r="6301" spans="1:3" x14ac:dyDescent="0.45">
      <c r="A6301" t="str">
        <f t="shared" si="98"/>
        <v>6DOI: 10.4324/9780429319471-7</v>
      </c>
      <c r="B6301">
        <v>6</v>
      </c>
      <c r="C6301" t="s">
        <v>1985</v>
      </c>
    </row>
    <row r="6302" spans="1:3" x14ac:dyDescent="0.45">
      <c r="A6302" t="str">
        <f t="shared" si="98"/>
        <v>7https://www.scopus.com/inward/record.uri?eid=2-s2.0-85142845240&amp;doi=10.4324%2f9780429319471-7&amp;partnerID=40&amp;md5=84f7b4aaabff735e24d12fecccbe6fa1</v>
      </c>
      <c r="B6302">
        <v>7</v>
      </c>
      <c r="C6302" t="s">
        <v>1986</v>
      </c>
    </row>
    <row r="6303" spans="1:3" x14ac:dyDescent="0.45">
      <c r="A6303" t="str">
        <f t="shared" si="98"/>
        <v>8</v>
      </c>
      <c r="B6303">
        <v>8</v>
      </c>
    </row>
    <row r="6304" spans="1:3" x14ac:dyDescent="0.45">
      <c r="A6304" t="str">
        <f t="shared" si="98"/>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04">
        <v>9</v>
      </c>
      <c r="C6304" t="s">
        <v>1987</v>
      </c>
    </row>
    <row r="6305" spans="1:3" x14ac:dyDescent="0.45">
      <c r="A6305" t="str">
        <f t="shared" si="98"/>
        <v>10LANGUAGE OF ORIGINAL DOCUMENT: English</v>
      </c>
      <c r="B6305">
        <v>10</v>
      </c>
      <c r="C6305" t="s">
        <v>10</v>
      </c>
    </row>
    <row r="6306" spans="1:3" x14ac:dyDescent="0.45">
      <c r="A6306" t="str">
        <f t="shared" si="98"/>
        <v>11DOCUMENT TYPE: Book chapter</v>
      </c>
      <c r="B6306">
        <v>11</v>
      </c>
      <c r="C6306" t="s">
        <v>128</v>
      </c>
    </row>
    <row r="6307" spans="1:3" x14ac:dyDescent="0.45">
      <c r="A6307" t="str">
        <f t="shared" si="98"/>
        <v>12SOURCE: Scopus</v>
      </c>
      <c r="B6307">
        <v>12</v>
      </c>
      <c r="C6307" t="s">
        <v>12</v>
      </c>
    </row>
    <row r="6308" spans="1:3" x14ac:dyDescent="0.45">
      <c r="A6308" t="str">
        <f t="shared" si="98"/>
        <v>13</v>
      </c>
      <c r="B6308">
        <v>13</v>
      </c>
    </row>
    <row r="6309" spans="1:3" x14ac:dyDescent="0.45">
      <c r="A6309" t="str">
        <f t="shared" si="98"/>
        <v>1Inkelas K.K., Hanlon T.</v>
      </c>
      <c r="B6309">
        <v>1</v>
      </c>
      <c r="C6309" t="s">
        <v>1988</v>
      </c>
    </row>
    <row r="6310" spans="1:3" x14ac:dyDescent="0.45">
      <c r="A6310" t="str">
        <f t="shared" si="98"/>
        <v>2AUTHOR FULL NAMES: Inkelas, Karen Kurotsuchi (6602616751); Hanlon, Terrence (57984975600)</v>
      </c>
      <c r="B6310">
        <v>2</v>
      </c>
      <c r="C6310" t="s">
        <v>1989</v>
      </c>
    </row>
    <row r="6311" spans="1:3" x14ac:dyDescent="0.45">
      <c r="A6311" t="str">
        <f t="shared" si="98"/>
        <v>36602616751; 57984975600</v>
      </c>
      <c r="B6311">
        <v>3</v>
      </c>
      <c r="C6311" t="s">
        <v>1990</v>
      </c>
    </row>
    <row r="6312" spans="1:3" x14ac:dyDescent="0.45">
      <c r="A6312" t="str">
        <f t="shared" si="98"/>
        <v>4ANALYSIS: What Are the Most Significant Opportunities for Today’s College Students?</v>
      </c>
      <c r="B6312">
        <v>4</v>
      </c>
      <c r="C6312" t="s">
        <v>1991</v>
      </c>
    </row>
    <row r="6313" spans="1:3" x14ac:dyDescent="0.45">
      <c r="A6313" t="str">
        <f t="shared" si="98"/>
        <v>5(2022) Multiple Perspectives on College Students: Needs, Challenges, and Opportunities, pp. 154 - 164, Cited 0 times.</v>
      </c>
      <c r="B6313">
        <v>5</v>
      </c>
      <c r="C6313" t="s">
        <v>1992</v>
      </c>
    </row>
    <row r="6314" spans="1:3" x14ac:dyDescent="0.45">
      <c r="A6314" t="str">
        <f t="shared" si="98"/>
        <v>6DOI: 10.4324/9780429319471-16</v>
      </c>
      <c r="B6314">
        <v>6</v>
      </c>
      <c r="C6314" t="s">
        <v>1993</v>
      </c>
    </row>
    <row r="6315" spans="1:3" x14ac:dyDescent="0.45">
      <c r="A6315" t="str">
        <f t="shared" si="98"/>
        <v>7https://www.scopus.com/inward/record.uri?eid=2-s2.0-85142837229&amp;doi=10.4324%2f9780429319471-16&amp;partnerID=40&amp;md5=f1c04be80fd348aa1dcd65b21cba1784</v>
      </c>
      <c r="B6315">
        <v>7</v>
      </c>
      <c r="C6315" t="s">
        <v>1994</v>
      </c>
    </row>
    <row r="6316" spans="1:3" x14ac:dyDescent="0.45">
      <c r="A6316" t="str">
        <f t="shared" si="98"/>
        <v>8</v>
      </c>
      <c r="B6316">
        <v>8</v>
      </c>
    </row>
    <row r="6317" spans="1:3" x14ac:dyDescent="0.45">
      <c r="A6317" t="str">
        <f t="shared" si="98"/>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17">
        <v>9</v>
      </c>
      <c r="C6317" t="s">
        <v>1995</v>
      </c>
    </row>
    <row r="6318" spans="1:3" x14ac:dyDescent="0.45">
      <c r="A6318" t="str">
        <f t="shared" si="98"/>
        <v>10LANGUAGE OF ORIGINAL DOCUMENT: English</v>
      </c>
      <c r="B6318">
        <v>10</v>
      </c>
      <c r="C6318" t="s">
        <v>10</v>
      </c>
    </row>
    <row r="6319" spans="1:3" x14ac:dyDescent="0.45">
      <c r="A6319" t="str">
        <f t="shared" si="98"/>
        <v>11DOCUMENT TYPE: Book chapter</v>
      </c>
      <c r="B6319">
        <v>11</v>
      </c>
      <c r="C6319" t="s">
        <v>128</v>
      </c>
    </row>
    <row r="6320" spans="1:3" x14ac:dyDescent="0.45">
      <c r="A6320" t="str">
        <f t="shared" si="98"/>
        <v>12SOURCE: Scopus</v>
      </c>
      <c r="B6320">
        <v>12</v>
      </c>
      <c r="C6320" t="s">
        <v>12</v>
      </c>
    </row>
    <row r="6321" spans="1:3" x14ac:dyDescent="0.45">
      <c r="A6321" t="str">
        <f t="shared" si="98"/>
        <v>13</v>
      </c>
      <c r="B6321">
        <v>13</v>
      </c>
    </row>
    <row r="6322" spans="1:3" x14ac:dyDescent="0.45">
      <c r="A6322" t="str">
        <f t="shared" si="98"/>
        <v>1Owen J.E.</v>
      </c>
      <c r="B6322">
        <v>1</v>
      </c>
      <c r="C6322" t="s">
        <v>2003</v>
      </c>
    </row>
    <row r="6323" spans="1:3" x14ac:dyDescent="0.45">
      <c r="A6323" t="str">
        <f t="shared" si="98"/>
        <v>2AUTHOR FULL NAMES: Owen, Julie E. (12785469800)</v>
      </c>
      <c r="B6323">
        <v>2</v>
      </c>
      <c r="C6323" t="s">
        <v>2004</v>
      </c>
    </row>
    <row r="6324" spans="1:3" x14ac:dyDescent="0.45">
      <c r="A6324" t="str">
        <f t="shared" si="98"/>
        <v>312785469800</v>
      </c>
      <c r="B6324">
        <v>3</v>
      </c>
      <c r="C6324">
        <v>12785469800</v>
      </c>
    </row>
    <row r="6325" spans="1:3" x14ac:dyDescent="0.45">
      <c r="A6325" t="str">
        <f t="shared" si="98"/>
        <v>4ANALYSIS: What Can You Do to Support Today’s College Students?</v>
      </c>
      <c r="B6325">
        <v>4</v>
      </c>
      <c r="C6325" t="s">
        <v>2005</v>
      </c>
    </row>
    <row r="6326" spans="1:3" x14ac:dyDescent="0.45">
      <c r="A6326" t="str">
        <f t="shared" si="98"/>
        <v>5(2022) Multiple Perspectives on College Students: Needs, Challenges, and Opportunities, pp. 180 - 192, Cited 0 times.</v>
      </c>
      <c r="B6326">
        <v>5</v>
      </c>
      <c r="C6326" t="s">
        <v>2006</v>
      </c>
    </row>
    <row r="6327" spans="1:3" x14ac:dyDescent="0.45">
      <c r="A6327" t="str">
        <f t="shared" si="98"/>
        <v>6DOI: 10.4324/9780429319471-19</v>
      </c>
      <c r="B6327">
        <v>6</v>
      </c>
      <c r="C6327" t="s">
        <v>2007</v>
      </c>
    </row>
    <row r="6328" spans="1:3" x14ac:dyDescent="0.45">
      <c r="A6328" t="str">
        <f t="shared" si="98"/>
        <v>7https://www.scopus.com/inward/record.uri?eid=2-s2.0-85142839649&amp;doi=10.4324%2f9780429319471-19&amp;partnerID=40&amp;md5=97c8369134bcda39453c42d51adc15bc</v>
      </c>
      <c r="B6328">
        <v>7</v>
      </c>
      <c r="C6328" t="s">
        <v>2008</v>
      </c>
    </row>
    <row r="6329" spans="1:3" x14ac:dyDescent="0.45">
      <c r="A6329" t="str">
        <f t="shared" si="98"/>
        <v>8</v>
      </c>
      <c r="B6329">
        <v>8</v>
      </c>
    </row>
    <row r="6330" spans="1:3" x14ac:dyDescent="0.45">
      <c r="A6330" t="str">
        <f t="shared" si="98"/>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30">
        <v>9</v>
      </c>
      <c r="C6330" t="s">
        <v>2009</v>
      </c>
    </row>
    <row r="6331" spans="1:3" x14ac:dyDescent="0.45">
      <c r="A6331" t="str">
        <f t="shared" si="98"/>
        <v>10LANGUAGE OF ORIGINAL DOCUMENT: English</v>
      </c>
      <c r="B6331">
        <v>10</v>
      </c>
      <c r="C6331" t="s">
        <v>10</v>
      </c>
    </row>
    <row r="6332" spans="1:3" x14ac:dyDescent="0.45">
      <c r="A6332" t="str">
        <f t="shared" si="98"/>
        <v>11DOCUMENT TYPE: Book chapter</v>
      </c>
      <c r="B6332">
        <v>11</v>
      </c>
      <c r="C6332" t="s">
        <v>128</v>
      </c>
    </row>
    <row r="6333" spans="1:3" x14ac:dyDescent="0.45">
      <c r="A6333" t="str">
        <f t="shared" si="98"/>
        <v>12SOURCE: Scopus</v>
      </c>
      <c r="B6333">
        <v>12</v>
      </c>
      <c r="C6333" t="s">
        <v>12</v>
      </c>
    </row>
    <row r="6334" spans="1:3" x14ac:dyDescent="0.45">
      <c r="A6334" t="str">
        <f t="shared" si="98"/>
        <v>13</v>
      </c>
      <c r="B6334">
        <v>13</v>
      </c>
    </row>
    <row r="6335" spans="1:3" x14ac:dyDescent="0.45">
      <c r="A6335" t="str">
        <f t="shared" si="98"/>
        <v>1Gulley N.Y.</v>
      </c>
      <c r="B6335">
        <v>1</v>
      </c>
      <c r="C6335" t="s">
        <v>1966</v>
      </c>
    </row>
    <row r="6336" spans="1:3" x14ac:dyDescent="0.45">
      <c r="A6336" t="str">
        <f t="shared" si="98"/>
        <v>2AUTHOR FULL NAMES: Gulley, Needham Yancey (56059060800)</v>
      </c>
      <c r="B6336">
        <v>2</v>
      </c>
      <c r="C6336" t="s">
        <v>1967</v>
      </c>
    </row>
    <row r="6337" spans="1:3" x14ac:dyDescent="0.45">
      <c r="A6337" t="str">
        <f t="shared" si="98"/>
        <v>356059060800</v>
      </c>
      <c r="B6337">
        <v>3</v>
      </c>
      <c r="C6337">
        <v>56059060800</v>
      </c>
    </row>
    <row r="6338" spans="1:3" x14ac:dyDescent="0.45">
      <c r="A6338" t="str">
        <f t="shared" si="98"/>
        <v>4CONCLUSION</v>
      </c>
      <c r="B6338">
        <v>4</v>
      </c>
      <c r="C6338" t="s">
        <v>2010</v>
      </c>
    </row>
    <row r="6339" spans="1:3" x14ac:dyDescent="0.45">
      <c r="A6339" t="str">
        <f t="shared" si="98"/>
        <v>5(2022) Multiple Perspectives on College Students: Needs, Challenges, and Opportunities, pp. 193 - 205, Cited 0 times.</v>
      </c>
      <c r="B6339">
        <v>5</v>
      </c>
      <c r="C6339" t="s">
        <v>2011</v>
      </c>
    </row>
    <row r="6340" spans="1:3" x14ac:dyDescent="0.45">
      <c r="A6340" t="str">
        <f t="shared" si="98"/>
        <v>6DOI: 10.4324/9780429319471-20</v>
      </c>
      <c r="B6340">
        <v>6</v>
      </c>
      <c r="C6340" t="s">
        <v>2012</v>
      </c>
    </row>
    <row r="6341" spans="1:3" x14ac:dyDescent="0.45">
      <c r="A6341" t="str">
        <f t="shared" ref="A6341:A6404" si="99">B6341&amp;C6341</f>
        <v>7https://www.scopus.com/inward/record.uri?eid=2-s2.0-85142854108&amp;doi=10.4324%2f9780429319471-20&amp;partnerID=40&amp;md5=d94d4d0a1984a1310697e98f1ed4b2c0</v>
      </c>
      <c r="B6341">
        <v>7</v>
      </c>
      <c r="C6341" t="s">
        <v>2013</v>
      </c>
    </row>
    <row r="6342" spans="1:3" x14ac:dyDescent="0.45">
      <c r="A6342" t="str">
        <f t="shared" si="99"/>
        <v>8</v>
      </c>
      <c r="B6342">
        <v>8</v>
      </c>
    </row>
    <row r="6343" spans="1:3" x14ac:dyDescent="0.45">
      <c r="A6343" t="str">
        <f t="shared" si="99"/>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6343">
        <v>9</v>
      </c>
      <c r="C6343" t="s">
        <v>2014</v>
      </c>
    </row>
    <row r="6344" spans="1:3" x14ac:dyDescent="0.45">
      <c r="A6344" t="str">
        <f t="shared" si="99"/>
        <v>10LANGUAGE OF ORIGINAL DOCUMENT: English</v>
      </c>
      <c r="B6344">
        <v>10</v>
      </c>
      <c r="C6344" t="s">
        <v>10</v>
      </c>
    </row>
    <row r="6345" spans="1:3" x14ac:dyDescent="0.45">
      <c r="A6345" t="str">
        <f t="shared" si="99"/>
        <v>11DOCUMENT TYPE: Editorial</v>
      </c>
      <c r="B6345">
        <v>11</v>
      </c>
      <c r="C6345" t="s">
        <v>307</v>
      </c>
    </row>
    <row r="6346" spans="1:3" x14ac:dyDescent="0.45">
      <c r="A6346" t="str">
        <f t="shared" si="99"/>
        <v>12SOURCE: Scopus</v>
      </c>
      <c r="B6346">
        <v>12</v>
      </c>
      <c r="C6346" t="s">
        <v>12</v>
      </c>
    </row>
    <row r="6347" spans="1:3" x14ac:dyDescent="0.45">
      <c r="A6347" t="str">
        <f t="shared" si="99"/>
        <v>13</v>
      </c>
      <c r="B6347">
        <v>13</v>
      </c>
    </row>
    <row r="6348" spans="1:3" x14ac:dyDescent="0.45">
      <c r="A6348" t="str">
        <f t="shared" si="99"/>
        <v>1Fischer K., Isenmann R.</v>
      </c>
      <c r="B6348">
        <v>1</v>
      </c>
      <c r="C6348" t="s">
        <v>2023</v>
      </c>
    </row>
    <row r="6349" spans="1:3" x14ac:dyDescent="0.45">
      <c r="A6349" t="str">
        <f t="shared" si="99"/>
        <v>2AUTHOR FULL NAMES: Fischer, Klaus (57784230700); Isenmann, Ralf (8052259000)</v>
      </c>
      <c r="B6349">
        <v>2</v>
      </c>
      <c r="C6349" t="s">
        <v>2024</v>
      </c>
    </row>
    <row r="6350" spans="1:3" x14ac:dyDescent="0.45">
      <c r="A6350" t="str">
        <f t="shared" si="99"/>
        <v>357784230700; 8052259000</v>
      </c>
      <c r="B6350">
        <v>3</v>
      </c>
      <c r="C6350" t="s">
        <v>2025</v>
      </c>
    </row>
    <row r="6351" spans="1:3" x14ac:dyDescent="0.45">
      <c r="A6351" t="str">
        <f t="shared" si="99"/>
        <v>4Education for Sustainability at Distance and Online Learning Universities: Methodologies and Good Practices for Educating Sustainability Experts and Leaders of the Future</v>
      </c>
      <c r="B6351">
        <v>4</v>
      </c>
      <c r="C6351" t="s">
        <v>2026</v>
      </c>
    </row>
    <row r="6352" spans="1:3" x14ac:dyDescent="0.45">
      <c r="A6352" t="str">
        <f t="shared" si="99"/>
        <v>5(2023) World Sustainability Series, pp. 147 - 169, Cited 0 times.</v>
      </c>
      <c r="B6352">
        <v>5</v>
      </c>
      <c r="C6352" t="s">
        <v>2027</v>
      </c>
    </row>
    <row r="6353" spans="1:3" x14ac:dyDescent="0.45">
      <c r="A6353" t="str">
        <f t="shared" si="99"/>
        <v>6DOI: 10.1007/978-3-031-22856-8_9</v>
      </c>
      <c r="B6353">
        <v>6</v>
      </c>
      <c r="C6353" t="s">
        <v>2028</v>
      </c>
    </row>
    <row r="6354" spans="1:3" x14ac:dyDescent="0.45">
      <c r="A6354" t="str">
        <f t="shared" si="99"/>
        <v>7https://www.scopus.com/inward/record.uri?eid=2-s2.0-85150155488&amp;doi=10.1007%2f978-3-031-22856-8_9&amp;partnerID=40&amp;md5=0da5da4a0fce616ada747131bae8f8be</v>
      </c>
      <c r="B6354">
        <v>7</v>
      </c>
      <c r="C6354" t="s">
        <v>2029</v>
      </c>
    </row>
    <row r="6355" spans="1:3" x14ac:dyDescent="0.45">
      <c r="A6355" t="str">
        <f t="shared" si="99"/>
        <v>8</v>
      </c>
      <c r="B6355">
        <v>8</v>
      </c>
    </row>
    <row r="6356" spans="1:3" x14ac:dyDescent="0.45">
      <c r="A6356" t="str">
        <f t="shared" si="99"/>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6356">
        <v>9</v>
      </c>
      <c r="C6356" t="s">
        <v>2030</v>
      </c>
    </row>
    <row r="6357" spans="1:3" x14ac:dyDescent="0.45">
      <c r="A6357" t="str">
        <f t="shared" si="99"/>
        <v>10LANGUAGE OF ORIGINAL DOCUMENT: English</v>
      </c>
      <c r="B6357">
        <v>10</v>
      </c>
      <c r="C6357" t="s">
        <v>10</v>
      </c>
    </row>
    <row r="6358" spans="1:3" x14ac:dyDescent="0.45">
      <c r="A6358" t="str">
        <f t="shared" si="99"/>
        <v>11DOCUMENT TYPE: Book chapter</v>
      </c>
      <c r="B6358">
        <v>11</v>
      </c>
      <c r="C6358" t="s">
        <v>128</v>
      </c>
    </row>
    <row r="6359" spans="1:3" x14ac:dyDescent="0.45">
      <c r="A6359" t="str">
        <f t="shared" si="99"/>
        <v>12SOURCE: Scopus</v>
      </c>
      <c r="B6359">
        <v>12</v>
      </c>
      <c r="C6359" t="s">
        <v>12</v>
      </c>
    </row>
    <row r="6360" spans="1:3" x14ac:dyDescent="0.45">
      <c r="A6360" t="str">
        <f t="shared" si="99"/>
        <v>13</v>
      </c>
      <c r="B6360">
        <v>13</v>
      </c>
    </row>
    <row r="6361" spans="1:3" x14ac:dyDescent="0.45">
      <c r="A6361" t="str">
        <f t="shared" si="99"/>
        <v>1Wilson J.P., Dyer R., Cantore S.</v>
      </c>
      <c r="B6361">
        <v>1</v>
      </c>
      <c r="C6361" t="s">
        <v>4074</v>
      </c>
    </row>
    <row r="6362" spans="1:3" x14ac:dyDescent="0.45">
      <c r="A6362" t="str">
        <f t="shared" si="99"/>
        <v>2AUTHOR FULL NAMES: Wilson, John P (16201666900); Dyer, Ronald (57069615300); Cantore, Stefan (24448064900)</v>
      </c>
      <c r="B6362">
        <v>2</v>
      </c>
      <c r="C6362" t="s">
        <v>4075</v>
      </c>
    </row>
    <row r="6363" spans="1:3" x14ac:dyDescent="0.45">
      <c r="A6363" t="str">
        <f t="shared" si="99"/>
        <v>316201666900; 57069615300; 24448064900</v>
      </c>
      <c r="B6363">
        <v>3</v>
      </c>
      <c r="C6363" t="s">
        <v>4076</v>
      </c>
    </row>
    <row r="6364" spans="1:3" x14ac:dyDescent="0.45">
      <c r="A6364" t="str">
        <f t="shared" si="99"/>
        <v>4Universities and stakeholders: An historical organisational study of evolution and change towards a multi-helix model</v>
      </c>
      <c r="B6364">
        <v>4</v>
      </c>
      <c r="C6364" t="s">
        <v>4077</v>
      </c>
    </row>
    <row r="6365" spans="1:3" x14ac:dyDescent="0.45">
      <c r="A6365" t="str">
        <f t="shared" si="99"/>
        <v>5(2023) Industry and Higher Education, Cited 0 times.</v>
      </c>
      <c r="B6365">
        <v>5</v>
      </c>
      <c r="C6365" t="s">
        <v>4048</v>
      </c>
    </row>
    <row r="6366" spans="1:3" x14ac:dyDescent="0.45">
      <c r="A6366" t="str">
        <f t="shared" si="99"/>
        <v>6DOI: 10.1177/09504222231175425</v>
      </c>
      <c r="B6366">
        <v>6</v>
      </c>
      <c r="C6366" t="s">
        <v>4078</v>
      </c>
    </row>
    <row r="6367" spans="1:3" x14ac:dyDescent="0.45">
      <c r="A6367" t="str">
        <f t="shared" si="99"/>
        <v>7https://www.scopus.com/inward/record.uri?eid=2-s2.0-85163031341&amp;doi=10.1177%2f09504222231175425&amp;partnerID=40&amp;md5=5233f23b01d91e2e7d3ee4947a2b5a81</v>
      </c>
      <c r="B6367">
        <v>7</v>
      </c>
      <c r="C6367" t="s">
        <v>4079</v>
      </c>
    </row>
    <row r="6368" spans="1:3" x14ac:dyDescent="0.45">
      <c r="A6368" t="str">
        <f t="shared" si="99"/>
        <v>8</v>
      </c>
      <c r="B6368">
        <v>8</v>
      </c>
    </row>
    <row r="6369" spans="1:3" x14ac:dyDescent="0.45">
      <c r="A6369" t="str">
        <f t="shared" si="99"/>
        <v>9ABSTRACT: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v>
      </c>
      <c r="B6369">
        <v>9</v>
      </c>
      <c r="C6369" t="s">
        <v>4080</v>
      </c>
    </row>
    <row r="6370" spans="1:3" x14ac:dyDescent="0.45">
      <c r="A6370" t="str">
        <f t="shared" si="99"/>
        <v>10LANGUAGE OF ORIGINAL DOCUMENT: English</v>
      </c>
      <c r="B6370">
        <v>10</v>
      </c>
      <c r="C6370" t="s">
        <v>10</v>
      </c>
    </row>
    <row r="6371" spans="1:3" x14ac:dyDescent="0.45">
      <c r="A6371" t="str">
        <f t="shared" si="99"/>
        <v>11DOCUMENT TYPE: Article</v>
      </c>
      <c r="B6371">
        <v>11</v>
      </c>
      <c r="C6371" t="s">
        <v>11</v>
      </c>
    </row>
    <row r="6372" spans="1:3" x14ac:dyDescent="0.45">
      <c r="A6372" t="str">
        <f t="shared" si="99"/>
        <v>12SOURCE: Scopus</v>
      </c>
      <c r="B6372">
        <v>12</v>
      </c>
      <c r="C6372" t="s">
        <v>12</v>
      </c>
    </row>
    <row r="6373" spans="1:3" x14ac:dyDescent="0.45">
      <c r="A6373" t="str">
        <f t="shared" si="99"/>
        <v>13</v>
      </c>
      <c r="B6373">
        <v>13</v>
      </c>
    </row>
    <row r="6374" spans="1:3" x14ac:dyDescent="0.45">
      <c r="A6374" t="str">
        <f t="shared" si="99"/>
        <v>1Talbi O., Warin B., Kolski C.</v>
      </c>
      <c r="B6374">
        <v>1</v>
      </c>
      <c r="C6374" t="s">
        <v>1407</v>
      </c>
    </row>
    <row r="6375" spans="1:3" x14ac:dyDescent="0.45">
      <c r="A6375" t="str">
        <f t="shared" si="99"/>
        <v>2AUTHOR FULL NAMES: Talbi, Omar (55919231400); Warin, Bruno (24825849600); Kolski, Christophe (55887029500)</v>
      </c>
      <c r="B6375">
        <v>2</v>
      </c>
      <c r="C6375" t="s">
        <v>1408</v>
      </c>
    </row>
    <row r="6376" spans="1:3" x14ac:dyDescent="0.45">
      <c r="A6376" t="str">
        <f t="shared" si="99"/>
        <v>355919231400; 24825849600; 55887029500</v>
      </c>
      <c r="B6376">
        <v>3</v>
      </c>
      <c r="C6376" t="s">
        <v>1409</v>
      </c>
    </row>
    <row r="6377" spans="1:3" x14ac:dyDescent="0.45">
      <c r="A6377" t="str">
        <f t="shared" si="99"/>
        <v>4Towards a support system for course design</v>
      </c>
      <c r="B6377">
        <v>4</v>
      </c>
      <c r="C6377" t="s">
        <v>1410</v>
      </c>
    </row>
    <row r="6378" spans="1:3" x14ac:dyDescent="0.45">
      <c r="A6378" t="str">
        <f t="shared" si="99"/>
        <v>5(2013) CSEDU 2013 - Proceedings of the 5th International Conference on Computer Supported Education, pp. 449 - 454, Cited 1 times.</v>
      </c>
      <c r="B6378">
        <v>5</v>
      </c>
      <c r="C6378" t="s">
        <v>1411</v>
      </c>
    </row>
    <row r="6379" spans="1:3" x14ac:dyDescent="0.45">
      <c r="A6379" t="str">
        <f t="shared" si="99"/>
        <v>6</v>
      </c>
      <c r="B6379">
        <v>6</v>
      </c>
    </row>
    <row r="6380" spans="1:3" x14ac:dyDescent="0.45">
      <c r="A6380" t="str">
        <f t="shared" si="99"/>
        <v>7https://www.scopus.com/inward/record.uri?eid=2-s2.0-84887178241&amp;partnerID=40&amp;md5=6e8f418ea9ac663c35c28f939e73c4ad</v>
      </c>
      <c r="B6380">
        <v>7</v>
      </c>
      <c r="C6380" t="s">
        <v>1412</v>
      </c>
    </row>
    <row r="6381" spans="1:3" x14ac:dyDescent="0.45">
      <c r="A6381" t="str">
        <f t="shared" si="99"/>
        <v>8</v>
      </c>
      <c r="B6381">
        <v>8</v>
      </c>
    </row>
    <row r="6382" spans="1:3" x14ac:dyDescent="0.45">
      <c r="A6382" t="str">
        <f t="shared" si="99"/>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6382">
        <v>9</v>
      </c>
      <c r="C6382" t="s">
        <v>1413</v>
      </c>
    </row>
    <row r="6383" spans="1:3" x14ac:dyDescent="0.45">
      <c r="A6383" t="str">
        <f t="shared" si="99"/>
        <v>10LANGUAGE OF ORIGINAL DOCUMENT: English</v>
      </c>
      <c r="B6383">
        <v>10</v>
      </c>
      <c r="C6383" t="s">
        <v>10</v>
      </c>
    </row>
    <row r="6384" spans="1:3" x14ac:dyDescent="0.45">
      <c r="A6384" t="str">
        <f t="shared" si="99"/>
        <v>11DOCUMENT TYPE: Conference paper</v>
      </c>
      <c r="B6384">
        <v>11</v>
      </c>
      <c r="C6384" t="s">
        <v>207</v>
      </c>
    </row>
    <row r="6385" spans="1:3" x14ac:dyDescent="0.45">
      <c r="A6385" t="str">
        <f t="shared" si="99"/>
        <v>12SOURCE: Scopus</v>
      </c>
      <c r="B6385">
        <v>12</v>
      </c>
      <c r="C6385" t="s">
        <v>12</v>
      </c>
    </row>
    <row r="6386" spans="1:3" x14ac:dyDescent="0.45">
      <c r="A6386" t="str">
        <f t="shared" si="99"/>
        <v>13</v>
      </c>
      <c r="B6386">
        <v>13</v>
      </c>
    </row>
    <row r="6387" spans="1:3" x14ac:dyDescent="0.45">
      <c r="A6387" t="str">
        <f t="shared" si="99"/>
        <v>1Natow R.S., Johnson A.T., Manly C.A.</v>
      </c>
      <c r="B6387">
        <v>1</v>
      </c>
      <c r="C6387" t="s">
        <v>1414</v>
      </c>
    </row>
    <row r="6388" spans="1:3" x14ac:dyDescent="0.45">
      <c r="A6388" t="str">
        <f t="shared" si="99"/>
        <v>2AUTHOR FULL NAMES: Natow, Rebecca S. (55928775200); Johnson, Ane Turner (36080649500); Manly, Catherine A. (56270481200)</v>
      </c>
      <c r="B6388">
        <v>2</v>
      </c>
      <c r="C6388" t="s">
        <v>1415</v>
      </c>
    </row>
    <row r="6389" spans="1:3" x14ac:dyDescent="0.45">
      <c r="A6389" t="str">
        <f t="shared" si="99"/>
        <v>355928775200; 36080649500; 56270481200</v>
      </c>
      <c r="B6389">
        <v>3</v>
      </c>
      <c r="C6389" t="s">
        <v>1416</v>
      </c>
    </row>
    <row r="6390" spans="1:3" x14ac:dyDescent="0.45">
      <c r="A6390" t="str">
        <f t="shared" si="99"/>
        <v>4Higher Education Stakeholders’ Early Responses to the COVID-19 Crisis</v>
      </c>
      <c r="B6390">
        <v>4</v>
      </c>
      <c r="C6390" t="s">
        <v>1417</v>
      </c>
    </row>
    <row r="6391" spans="1:3" x14ac:dyDescent="0.45">
      <c r="A6391" t="str">
        <f t="shared" si="99"/>
        <v>5(2023) American Behavioral Scientist, 67 (12), pp. 1387 - 1393, Cited 0 times.</v>
      </c>
      <c r="B6391">
        <v>5</v>
      </c>
      <c r="C6391" t="s">
        <v>1418</v>
      </c>
    </row>
    <row r="6392" spans="1:3" x14ac:dyDescent="0.45">
      <c r="A6392" t="str">
        <f t="shared" si="99"/>
        <v>6DOI: 10.1177/00027642221118288</v>
      </c>
      <c r="B6392">
        <v>6</v>
      </c>
      <c r="C6392" t="s">
        <v>1419</v>
      </c>
    </row>
    <row r="6393" spans="1:3" x14ac:dyDescent="0.45">
      <c r="A6393" t="str">
        <f t="shared" si="99"/>
        <v>7https://www.scopus.com/inward/record.uri?eid=2-s2.0-85137974377&amp;doi=10.1177%2f00027642221118288&amp;partnerID=40&amp;md5=fc8976f6079bbae698538bb100cb1212</v>
      </c>
      <c r="B6393">
        <v>7</v>
      </c>
      <c r="C6393" t="s">
        <v>1420</v>
      </c>
    </row>
    <row r="6394" spans="1:3" x14ac:dyDescent="0.45">
      <c r="A6394" t="str">
        <f t="shared" si="99"/>
        <v>8</v>
      </c>
      <c r="B6394">
        <v>8</v>
      </c>
    </row>
    <row r="6395" spans="1:3" x14ac:dyDescent="0.45">
      <c r="A6395" t="str">
        <f t="shared" si="99"/>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6395">
        <v>9</v>
      </c>
      <c r="C6395" t="s">
        <v>1421</v>
      </c>
    </row>
    <row r="6396" spans="1:3" x14ac:dyDescent="0.45">
      <c r="A6396" t="str">
        <f t="shared" si="99"/>
        <v>10LANGUAGE OF ORIGINAL DOCUMENT: English</v>
      </c>
      <c r="B6396">
        <v>10</v>
      </c>
      <c r="C6396" t="s">
        <v>10</v>
      </c>
    </row>
    <row r="6397" spans="1:3" x14ac:dyDescent="0.45">
      <c r="A6397" t="str">
        <f t="shared" si="99"/>
        <v>11DOCUMENT TYPE: Article</v>
      </c>
      <c r="B6397">
        <v>11</v>
      </c>
      <c r="C6397" t="s">
        <v>11</v>
      </c>
    </row>
    <row r="6398" spans="1:3" x14ac:dyDescent="0.45">
      <c r="A6398" t="str">
        <f t="shared" si="99"/>
        <v>12SOURCE: Scopus</v>
      </c>
      <c r="B6398">
        <v>12</v>
      </c>
      <c r="C6398" t="s">
        <v>12</v>
      </c>
    </row>
    <row r="6399" spans="1:3" x14ac:dyDescent="0.45">
      <c r="A6399" t="str">
        <f t="shared" si="99"/>
        <v>13</v>
      </c>
      <c r="B6399">
        <v>13</v>
      </c>
    </row>
    <row r="6400" spans="1:3" x14ac:dyDescent="0.45">
      <c r="A6400" t="str">
        <f t="shared" si="99"/>
        <v>1Oyelekan O.S., Akinpelu G.A., Daramola F.O.</v>
      </c>
      <c r="B6400">
        <v>1</v>
      </c>
      <c r="C6400" t="s">
        <v>1429</v>
      </c>
    </row>
    <row r="6401" spans="1:3" x14ac:dyDescent="0.45">
      <c r="A6401" t="str">
        <f t="shared" si="99"/>
        <v>2AUTHOR FULL NAMES: Oyelekan, Oloyede Solomon (56600648900); Akinpelu, Gabriel Akinyemi (56922095700); Daramola, Florence Olutunu (56922140800)</v>
      </c>
      <c r="B6401">
        <v>2</v>
      </c>
      <c r="C6401" t="s">
        <v>1430</v>
      </c>
    </row>
    <row r="6402" spans="1:3" x14ac:dyDescent="0.45">
      <c r="A6402" t="str">
        <f t="shared" si="99"/>
        <v>356600648900; 56922095700; 56922140800</v>
      </c>
      <c r="B6402">
        <v>3</v>
      </c>
      <c r="C6402" t="s">
        <v>1431</v>
      </c>
    </row>
    <row r="6403" spans="1:3" x14ac:dyDescent="0.45">
      <c r="A6403" t="str">
        <f t="shared" si="99"/>
        <v>4Science students' use of the internet for learning in higher institutions in Osun State, Nigeria</v>
      </c>
      <c r="B6403">
        <v>4</v>
      </c>
      <c r="C6403" t="s">
        <v>1432</v>
      </c>
    </row>
    <row r="6404" spans="1:3" x14ac:dyDescent="0.45">
      <c r="A6404" t="str">
        <f t="shared" si="99"/>
        <v>5(2015) International Journal of Information and Communication Technology Education, 11 (4), pp. 67 - 82, Cited 1 times.</v>
      </c>
      <c r="B6404">
        <v>5</v>
      </c>
      <c r="C6404" t="s">
        <v>1433</v>
      </c>
    </row>
    <row r="6405" spans="1:3" x14ac:dyDescent="0.45">
      <c r="A6405" t="str">
        <f t="shared" ref="A6405:A6468" si="100">B6405&amp;C6405</f>
        <v>6DOI: 10.4018/IJICTE.2015100105</v>
      </c>
      <c r="B6405">
        <v>6</v>
      </c>
      <c r="C6405" t="s">
        <v>1434</v>
      </c>
    </row>
    <row r="6406" spans="1:3" x14ac:dyDescent="0.45">
      <c r="A6406" t="str">
        <f t="shared" si="100"/>
        <v>7https://www.scopus.com/inward/record.uri?eid=2-s2.0-84945189410&amp;doi=10.4018%2fIJICTE.2015100105&amp;partnerID=40&amp;md5=bb81374c7a91d4d91a1edf7f4e7951d8</v>
      </c>
      <c r="B6406">
        <v>7</v>
      </c>
      <c r="C6406" t="s">
        <v>1435</v>
      </c>
    </row>
    <row r="6407" spans="1:3" x14ac:dyDescent="0.45">
      <c r="A6407" t="str">
        <f t="shared" si="100"/>
        <v>8</v>
      </c>
      <c r="B6407">
        <v>8</v>
      </c>
    </row>
    <row r="6408" spans="1:3" x14ac:dyDescent="0.45">
      <c r="A6408" t="str">
        <f t="shared" si="100"/>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6408">
        <v>9</v>
      </c>
      <c r="C6408" t="s">
        <v>1436</v>
      </c>
    </row>
    <row r="6409" spans="1:3" x14ac:dyDescent="0.45">
      <c r="A6409" t="str">
        <f t="shared" si="100"/>
        <v>10LANGUAGE OF ORIGINAL DOCUMENT: English</v>
      </c>
      <c r="B6409">
        <v>10</v>
      </c>
      <c r="C6409" t="s">
        <v>10</v>
      </c>
    </row>
    <row r="6410" spans="1:3" x14ac:dyDescent="0.45">
      <c r="A6410" t="str">
        <f t="shared" si="100"/>
        <v>11DOCUMENT TYPE: Article</v>
      </c>
      <c r="B6410">
        <v>11</v>
      </c>
      <c r="C6410" t="s">
        <v>11</v>
      </c>
    </row>
    <row r="6411" spans="1:3" x14ac:dyDescent="0.45">
      <c r="A6411" t="str">
        <f t="shared" si="100"/>
        <v>12SOURCE: Scopus</v>
      </c>
      <c r="B6411">
        <v>12</v>
      </c>
      <c r="C6411" t="s">
        <v>12</v>
      </c>
    </row>
    <row r="6412" spans="1:3" x14ac:dyDescent="0.45">
      <c r="A6412" t="str">
        <f t="shared" si="100"/>
        <v>13</v>
      </c>
      <c r="B6412">
        <v>13</v>
      </c>
    </row>
    <row r="6413" spans="1:3" x14ac:dyDescent="0.45">
      <c r="A6413" t="str">
        <f t="shared" si="100"/>
        <v>1Ho N.T.T., Abdullah M.R.T.L., Idrus H.B., Sivapalan S., Pham H.-H., Dinh V.-H., Pham H.K., Nguyen L.T.M.</v>
      </c>
      <c r="B6413">
        <v>1</v>
      </c>
      <c r="C6413" t="s">
        <v>1453</v>
      </c>
    </row>
    <row r="6414" spans="1:3" x14ac:dyDescent="0.45">
      <c r="A6414" t="str">
        <f t="shared" si="100"/>
        <v>2AUTHOR FULL NAMES: Ho, Nguyen Thi Thao (57218170777); Abdullah, Muhammad Ridhuan Tony Lim (58638536300); Idrus, Hairuzila Bt (48261201200); Sivapalan, Subarna (34880679700); Pham, Hiep-Hung (57190867974); Dinh, Viet-Hung (57216746736); Pham, Huyen Khanh (57210393067); Nguyen, Linh Thi My (58639195400)</v>
      </c>
      <c r="B6414">
        <v>2</v>
      </c>
      <c r="C6414" t="s">
        <v>1454</v>
      </c>
    </row>
    <row r="6415" spans="1:3" x14ac:dyDescent="0.45">
      <c r="A6415" t="str">
        <f t="shared" si="100"/>
        <v>357218170777; 58638536300; 48261201200; 34880679700; 57190867974; 57216746736; 57210393067; 58639195400</v>
      </c>
      <c r="B6415">
        <v>3</v>
      </c>
      <c r="C6415" t="s">
        <v>1455</v>
      </c>
    </row>
    <row r="6416" spans="1:3" x14ac:dyDescent="0.45">
      <c r="A6416" t="str">
        <f t="shared" si="100"/>
        <v>4Acceptance Toward Coursera MOOCs Blended Learning: A Mixed Methods View of Vietnamese Higher Education Stakeholders</v>
      </c>
      <c r="B6416">
        <v>4</v>
      </c>
      <c r="C6416" t="s">
        <v>1456</v>
      </c>
    </row>
    <row r="6417" spans="1:3" x14ac:dyDescent="0.45">
      <c r="A6417" t="str">
        <f t="shared" si="100"/>
        <v>5(2023) SAGE Open, 13 (4), Cited 0 times.</v>
      </c>
      <c r="B6417">
        <v>5</v>
      </c>
      <c r="C6417" t="s">
        <v>1457</v>
      </c>
    </row>
    <row r="6418" spans="1:3" x14ac:dyDescent="0.45">
      <c r="A6418" t="str">
        <f t="shared" si="100"/>
        <v>6DOI: 10.1177/21582440231197997</v>
      </c>
      <c r="B6418">
        <v>6</v>
      </c>
      <c r="C6418" t="s">
        <v>1458</v>
      </c>
    </row>
    <row r="6419" spans="1:3" x14ac:dyDescent="0.45">
      <c r="A6419" t="str">
        <f t="shared" si="100"/>
        <v>7https://www.scopus.com/inward/record.uri?eid=2-s2.0-85173685868&amp;doi=10.1177%2f21582440231197997&amp;partnerID=40&amp;md5=f9fc0ca0632e65e5351a8e15a6f89848</v>
      </c>
      <c r="B6419">
        <v>7</v>
      </c>
      <c r="C6419" t="s">
        <v>1459</v>
      </c>
    </row>
    <row r="6420" spans="1:3" x14ac:dyDescent="0.45">
      <c r="A6420" t="str">
        <f t="shared" si="100"/>
        <v>8</v>
      </c>
      <c r="B6420">
        <v>8</v>
      </c>
    </row>
    <row r="6421" spans="1:3" x14ac:dyDescent="0.45">
      <c r="A6421" t="str">
        <f t="shared" si="100"/>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6421">
        <v>9</v>
      </c>
      <c r="C6421" t="s">
        <v>1460</v>
      </c>
    </row>
    <row r="6422" spans="1:3" x14ac:dyDescent="0.45">
      <c r="A6422" t="str">
        <f t="shared" si="100"/>
        <v>10LANGUAGE OF ORIGINAL DOCUMENT: English</v>
      </c>
      <c r="B6422">
        <v>10</v>
      </c>
      <c r="C6422" t="s">
        <v>10</v>
      </c>
    </row>
    <row r="6423" spans="1:3" x14ac:dyDescent="0.45">
      <c r="A6423" t="str">
        <f t="shared" si="100"/>
        <v>11DOCUMENT TYPE: Article</v>
      </c>
      <c r="B6423">
        <v>11</v>
      </c>
      <c r="C6423" t="s">
        <v>11</v>
      </c>
    </row>
    <row r="6424" spans="1:3" x14ac:dyDescent="0.45">
      <c r="A6424" t="str">
        <f t="shared" si="100"/>
        <v>12SOURCE: Scopus</v>
      </c>
      <c r="B6424">
        <v>12</v>
      </c>
      <c r="C6424" t="s">
        <v>12</v>
      </c>
    </row>
    <row r="6425" spans="1:3" x14ac:dyDescent="0.45">
      <c r="A6425" t="str">
        <f t="shared" si="100"/>
        <v>13</v>
      </c>
      <c r="B6425">
        <v>13</v>
      </c>
    </row>
    <row r="6426" spans="1:3" x14ac:dyDescent="0.45">
      <c r="A6426" t="str">
        <f t="shared" si="100"/>
        <v>1Li J., Xue E., Li K.</v>
      </c>
      <c r="B6426">
        <v>1</v>
      </c>
      <c r="C6426" t="s">
        <v>4081</v>
      </c>
    </row>
    <row r="6427" spans="1:3" x14ac:dyDescent="0.45">
      <c r="A6427" t="str">
        <f t="shared" si="100"/>
        <v>2AUTHOR FULL NAMES: Li, Jian (57208744536); Xue, Eryong (57200319068); Li, Kun (57872338600)</v>
      </c>
      <c r="B6427">
        <v>2</v>
      </c>
      <c r="C6427" t="s">
        <v>4082</v>
      </c>
    </row>
    <row r="6428" spans="1:3" x14ac:dyDescent="0.45">
      <c r="A6428" t="str">
        <f t="shared" si="100"/>
        <v>357208744536; 57200319068; 57872338600</v>
      </c>
      <c r="B6428">
        <v>3</v>
      </c>
      <c r="C6428" t="s">
        <v>4083</v>
      </c>
    </row>
    <row r="6429" spans="1:3" x14ac:dyDescent="0.45">
      <c r="A6429" t="str">
        <f t="shared" si="100"/>
        <v>4Exploring the Challenges and Strategies of the Sustainable Development of Female Teachers in China’s World-Class Universities: Stakeholder Perspectives</v>
      </c>
      <c r="B6429">
        <v>4</v>
      </c>
      <c r="C6429" t="s">
        <v>4084</v>
      </c>
    </row>
    <row r="6430" spans="1:3" x14ac:dyDescent="0.45">
      <c r="A6430" t="str">
        <f t="shared" si="100"/>
        <v>5(2023) Sustainability (Switzerland), 15 (4), art. no. 3488, Cited 0 times.</v>
      </c>
      <c r="B6430">
        <v>5</v>
      </c>
      <c r="C6430" t="s">
        <v>4085</v>
      </c>
    </row>
    <row r="6431" spans="1:3" x14ac:dyDescent="0.45">
      <c r="A6431" t="str">
        <f t="shared" si="100"/>
        <v>6DOI: 10.3390/su15043488</v>
      </c>
      <c r="B6431">
        <v>6</v>
      </c>
      <c r="C6431" t="s">
        <v>4086</v>
      </c>
    </row>
    <row r="6432" spans="1:3" x14ac:dyDescent="0.45">
      <c r="A6432" t="str">
        <f t="shared" si="100"/>
        <v>7https://www.scopus.com/inward/record.uri?eid=2-s2.0-85149246714&amp;doi=10.3390%2fsu15043488&amp;partnerID=40&amp;md5=2740ee6cd006f2c206d6cba47572cd22</v>
      </c>
      <c r="B6432">
        <v>7</v>
      </c>
      <c r="C6432" t="s">
        <v>4087</v>
      </c>
    </row>
    <row r="6433" spans="1:3" x14ac:dyDescent="0.45">
      <c r="A6433" t="str">
        <f t="shared" si="100"/>
        <v>8</v>
      </c>
      <c r="B6433">
        <v>8</v>
      </c>
    </row>
    <row r="6434" spans="1:3" x14ac:dyDescent="0.45">
      <c r="A6434" t="str">
        <f t="shared" si="100"/>
        <v>9ABSTRACT: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v>
      </c>
      <c r="B6434">
        <v>9</v>
      </c>
      <c r="C6434" t="s">
        <v>4088</v>
      </c>
    </row>
    <row r="6435" spans="1:3" x14ac:dyDescent="0.45">
      <c r="A6435" t="str">
        <f t="shared" si="100"/>
        <v>10LANGUAGE OF ORIGINAL DOCUMENT: English</v>
      </c>
      <c r="B6435">
        <v>10</v>
      </c>
      <c r="C6435" t="s">
        <v>10</v>
      </c>
    </row>
    <row r="6436" spans="1:3" x14ac:dyDescent="0.45">
      <c r="A6436" t="str">
        <f t="shared" si="100"/>
        <v>11DOCUMENT TYPE: Article</v>
      </c>
      <c r="B6436">
        <v>11</v>
      </c>
      <c r="C6436" t="s">
        <v>11</v>
      </c>
    </row>
    <row r="6437" spans="1:3" x14ac:dyDescent="0.45">
      <c r="A6437" t="str">
        <f t="shared" si="100"/>
        <v>12SOURCE: Scopus</v>
      </c>
      <c r="B6437">
        <v>12</v>
      </c>
      <c r="C6437" t="s">
        <v>12</v>
      </c>
    </row>
    <row r="6438" spans="1:3" x14ac:dyDescent="0.45">
      <c r="A6438" t="str">
        <f t="shared" si="100"/>
        <v>13</v>
      </c>
      <c r="B6438">
        <v>13</v>
      </c>
    </row>
    <row r="6439" spans="1:3" x14ac:dyDescent="0.45">
      <c r="A6439" t="str">
        <f t="shared" si="100"/>
        <v>1Lastner M.M., Scribner L.L., Pelletier M.J.</v>
      </c>
      <c r="B6439">
        <v>1</v>
      </c>
      <c r="C6439" t="s">
        <v>2092</v>
      </c>
    </row>
    <row r="6440" spans="1:3" x14ac:dyDescent="0.45">
      <c r="A6440" t="str">
        <f t="shared" si="100"/>
        <v>2AUTHOR FULL NAMES: Lastner, Matthew M. (57163907000); Scribner, Lisa L. (7801523682); Pelletier, Mark J. (56865528300)</v>
      </c>
      <c r="B6440">
        <v>2</v>
      </c>
      <c r="C6440" t="s">
        <v>2093</v>
      </c>
    </row>
    <row r="6441" spans="1:3" x14ac:dyDescent="0.45">
      <c r="A6441" t="str">
        <f t="shared" si="100"/>
        <v>357163907000; 7801523682; 56865528300</v>
      </c>
      <c r="B6441">
        <v>3</v>
      </c>
      <c r="C6441" t="s">
        <v>2094</v>
      </c>
    </row>
    <row r="6442" spans="1:3" x14ac:dyDescent="0.45">
      <c r="A6442" t="str">
        <f t="shared" si="100"/>
        <v>4Selling the value: Perceptions of value from key stakeholders in university sales centers</v>
      </c>
      <c r="B6442">
        <v>4</v>
      </c>
      <c r="C6442" t="s">
        <v>2095</v>
      </c>
    </row>
    <row r="6443" spans="1:3" x14ac:dyDescent="0.45">
      <c r="A6443" t="str">
        <f t="shared" si="100"/>
        <v>5(2023) Journal of Global Scholars of Marketing Science: Bridging Asia and the World, 33 (3), pp. 382 - 401, Cited 0 times.</v>
      </c>
      <c r="B6443">
        <v>5</v>
      </c>
      <c r="C6443" t="s">
        <v>2096</v>
      </c>
    </row>
    <row r="6444" spans="1:3" x14ac:dyDescent="0.45">
      <c r="A6444" t="str">
        <f t="shared" si="100"/>
        <v>6DOI: 10.1080/21639159.2022.2036626</v>
      </c>
      <c r="B6444">
        <v>6</v>
      </c>
      <c r="C6444" t="s">
        <v>2097</v>
      </c>
    </row>
    <row r="6445" spans="1:3" x14ac:dyDescent="0.45">
      <c r="A6445" t="str">
        <f t="shared" si="100"/>
        <v>7https://www.scopus.com/inward/record.uri?eid=2-s2.0-85162755410&amp;doi=10.1080%2f21639159.2022.2036626&amp;partnerID=40&amp;md5=04c16e173d770aca3278f4b231a72e2b</v>
      </c>
      <c r="B6445">
        <v>7</v>
      </c>
      <c r="C6445" t="s">
        <v>2098</v>
      </c>
    </row>
    <row r="6446" spans="1:3" x14ac:dyDescent="0.45">
      <c r="A6446" t="str">
        <f t="shared" si="100"/>
        <v>8</v>
      </c>
      <c r="B6446">
        <v>8</v>
      </c>
    </row>
    <row r="6447" spans="1:3" x14ac:dyDescent="0.45">
      <c r="A6447" t="str">
        <f t="shared" si="100"/>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6447">
        <v>9</v>
      </c>
      <c r="C6447" t="s">
        <v>2099</v>
      </c>
    </row>
    <row r="6448" spans="1:3" x14ac:dyDescent="0.45">
      <c r="A6448" t="str">
        <f t="shared" si="100"/>
        <v>10LANGUAGE OF ORIGINAL DOCUMENT: English</v>
      </c>
      <c r="B6448">
        <v>10</v>
      </c>
      <c r="C6448" t="s">
        <v>10</v>
      </c>
    </row>
    <row r="6449" spans="1:3" x14ac:dyDescent="0.45">
      <c r="A6449" t="str">
        <f t="shared" si="100"/>
        <v>11DOCUMENT TYPE: Article</v>
      </c>
      <c r="B6449">
        <v>11</v>
      </c>
      <c r="C6449" t="s">
        <v>11</v>
      </c>
    </row>
    <row r="6450" spans="1:3" x14ac:dyDescent="0.45">
      <c r="A6450" t="str">
        <f t="shared" si="100"/>
        <v>12SOURCE: Scopus</v>
      </c>
      <c r="B6450">
        <v>12</v>
      </c>
      <c r="C6450" t="s">
        <v>12</v>
      </c>
    </row>
    <row r="6451" spans="1:3" x14ac:dyDescent="0.45">
      <c r="A6451" t="str">
        <f t="shared" si="100"/>
        <v>13</v>
      </c>
      <c r="B6451">
        <v>13</v>
      </c>
    </row>
    <row r="6452" spans="1:3" x14ac:dyDescent="0.45">
      <c r="A6452" t="str">
        <f t="shared" si="100"/>
        <v>1Bobrytska V.I., Krasylnykova H.V., Ladohubets N.V., Vorona L.I., Lysokon I.О.</v>
      </c>
      <c r="B6452">
        <v>1</v>
      </c>
      <c r="C6452" t="s">
        <v>4089</v>
      </c>
    </row>
    <row r="6453" spans="1:3" x14ac:dyDescent="0.45">
      <c r="A6453" t="str">
        <f t="shared" si="100"/>
        <v>2AUTHOR FULL NAMES: Bobrytska, Valentyna I. (57217392231); Krasylnykova, Hanna V. (57203241511); Ladohubets, Nataliia V. (58100789700); Vorona, Larysa I. (58100616400); Lysokon, Illia О. (57609093700)</v>
      </c>
      <c r="B6453">
        <v>2</v>
      </c>
      <c r="C6453" t="s">
        <v>4090</v>
      </c>
    </row>
    <row r="6454" spans="1:3" x14ac:dyDescent="0.45">
      <c r="A6454" t="str">
        <f t="shared" si="100"/>
        <v>357217392231; 57203241511; 58100789700; 58100616400; 57609093700</v>
      </c>
      <c r="B6454">
        <v>3</v>
      </c>
      <c r="C6454" t="s">
        <v>4091</v>
      </c>
    </row>
    <row r="6455" spans="1:3" x14ac:dyDescent="0.45">
      <c r="A6455" t="str">
        <f t="shared" si="100"/>
        <v>4Involvement of Stakeholders in the Transformation of Educational Services via Taking Advantage of Extra-Curriculum Educational Activities in the Settings of Education Reform</v>
      </c>
      <c r="B6455">
        <v>4</v>
      </c>
      <c r="C6455" t="s">
        <v>4092</v>
      </c>
    </row>
    <row r="6456" spans="1:3" x14ac:dyDescent="0.45">
      <c r="A6456" t="str">
        <f t="shared" si="100"/>
        <v>5(2023) International Journal of Educational Methodology, 9 (1), pp. 107 - 122, Cited 0 times.</v>
      </c>
      <c r="B6456">
        <v>5</v>
      </c>
      <c r="C6456" t="s">
        <v>4093</v>
      </c>
    </row>
    <row r="6457" spans="1:3" x14ac:dyDescent="0.45">
      <c r="A6457" t="str">
        <f t="shared" si="100"/>
        <v>6DOI: 10.12973/ijem.9.1.107</v>
      </c>
      <c r="B6457">
        <v>6</v>
      </c>
      <c r="C6457" t="s">
        <v>4094</v>
      </c>
    </row>
    <row r="6458" spans="1:3" x14ac:dyDescent="0.45">
      <c r="A6458" t="str">
        <f t="shared" si="100"/>
        <v>7https://www.scopus.com/inward/record.uri?eid=2-s2.0-85147945060&amp;doi=10.12973%2fijem.9.1.107&amp;partnerID=40&amp;md5=34543efa1146bc2d1b0b20c495f75534</v>
      </c>
      <c r="B6458">
        <v>7</v>
      </c>
      <c r="C6458" t="s">
        <v>4095</v>
      </c>
    </row>
    <row r="6459" spans="1:3" x14ac:dyDescent="0.45">
      <c r="A6459" t="str">
        <f t="shared" si="100"/>
        <v>8</v>
      </c>
      <c r="B6459">
        <v>8</v>
      </c>
    </row>
    <row r="6460" spans="1:3" x14ac:dyDescent="0.45">
      <c r="A6460" t="str">
        <f t="shared" si="100"/>
        <v>9ABSTRACT: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v>
      </c>
      <c r="B6460">
        <v>9</v>
      </c>
      <c r="C6460" t="s">
        <v>4096</v>
      </c>
    </row>
    <row r="6461" spans="1:3" x14ac:dyDescent="0.45">
      <c r="A6461" t="str">
        <f t="shared" si="100"/>
        <v>10LANGUAGE OF ORIGINAL DOCUMENT: English</v>
      </c>
      <c r="B6461">
        <v>10</v>
      </c>
      <c r="C6461" t="s">
        <v>10</v>
      </c>
    </row>
    <row r="6462" spans="1:3" x14ac:dyDescent="0.45">
      <c r="A6462" t="str">
        <f t="shared" si="100"/>
        <v>11DOCUMENT TYPE: Article</v>
      </c>
      <c r="B6462">
        <v>11</v>
      </c>
      <c r="C6462" t="s">
        <v>11</v>
      </c>
    </row>
    <row r="6463" spans="1:3" x14ac:dyDescent="0.45">
      <c r="A6463" t="str">
        <f t="shared" si="100"/>
        <v>12SOURCE: Scopus</v>
      </c>
      <c r="B6463">
        <v>12</v>
      </c>
      <c r="C6463" t="s">
        <v>12</v>
      </c>
    </row>
    <row r="6464" spans="1:3" x14ac:dyDescent="0.45">
      <c r="A6464" t="str">
        <f t="shared" si="100"/>
        <v>13</v>
      </c>
      <c r="B6464">
        <v>13</v>
      </c>
    </row>
    <row r="6465" spans="1:3" x14ac:dyDescent="0.45">
      <c r="A6465" t="str">
        <f t="shared" si="100"/>
        <v>1Akkol E., Koc H., Dogan O., Kostepen Z.N., Demir Y., Hiziroglu A., Eliiyi D.T.</v>
      </c>
      <c r="B6465">
        <v>1</v>
      </c>
      <c r="C6465" t="s">
        <v>2100</v>
      </c>
    </row>
    <row r="6466" spans="1:3" x14ac:dyDescent="0.45">
      <c r="A6466" t="str">
        <f t="shared" si="100"/>
        <v>2AUTHOR FULL NAMES: Akkol, Ekin (57219132759); Koc, Hatice (57995515400); Dogan, Onur (57202924825); Kostepen, Zeynep Nur (57219133105); Demir, Yunus (57995580300); Hiziroglu, Abdulkadir (55322301200); Eliiyi, Deniz Tursel (14521079300)</v>
      </c>
      <c r="B6466">
        <v>2</v>
      </c>
      <c r="C6466" t="s">
        <v>2101</v>
      </c>
    </row>
    <row r="6467" spans="1:3" x14ac:dyDescent="0.45">
      <c r="A6467" t="str">
        <f t="shared" si="100"/>
        <v>357219132759; 57995515400; 57202924825; 57219133105; 57995580300; 55322301200; 14521079300</v>
      </c>
      <c r="B6467">
        <v>3</v>
      </c>
      <c r="C6467" t="s">
        <v>2102</v>
      </c>
    </row>
    <row r="6468" spans="1:3" x14ac:dyDescent="0.45">
      <c r="A6468" t="str">
        <f t="shared" si="100"/>
        <v>4Requirement Analysis of Data Analytics Software Within the Scope of a Smart University</v>
      </c>
      <c r="B6468">
        <v>4</v>
      </c>
      <c r="C6468" t="s">
        <v>2103</v>
      </c>
    </row>
    <row r="6469" spans="1:3" x14ac:dyDescent="0.45">
      <c r="A6469" t="str">
        <f t="shared" ref="A6469:A6532" si="101">B6469&amp;C6469</f>
        <v>5(2022) Smart Urban Computing Applications, pp. 1 - 22, Cited 0 times.</v>
      </c>
      <c r="B6469">
        <v>5</v>
      </c>
      <c r="C6469" t="s">
        <v>2104</v>
      </c>
    </row>
    <row r="6470" spans="1:3" x14ac:dyDescent="0.45">
      <c r="A6470" t="str">
        <f t="shared" si="101"/>
        <v>6</v>
      </c>
      <c r="B6470">
        <v>6</v>
      </c>
    </row>
    <row r="6471" spans="1:3" x14ac:dyDescent="0.45">
      <c r="A6471" t="str">
        <f t="shared" si="101"/>
        <v>7https://www.scopus.com/inward/record.uri?eid=2-s2.0-85143448073&amp;partnerID=40&amp;md5=c49ba87c046253f9b30e017b7e45abc1</v>
      </c>
      <c r="B6471">
        <v>7</v>
      </c>
      <c r="C6471" t="s">
        <v>2105</v>
      </c>
    </row>
    <row r="6472" spans="1:3" x14ac:dyDescent="0.45">
      <c r="A6472" t="str">
        <f t="shared" si="101"/>
        <v>8</v>
      </c>
      <c r="B6472">
        <v>8</v>
      </c>
    </row>
    <row r="6473" spans="1:3" x14ac:dyDescent="0.45">
      <c r="A6473" t="str">
        <f t="shared" si="101"/>
        <v>9ABSTRACT: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B6473">
        <v>9</v>
      </c>
      <c r="C6473" t="s">
        <v>2106</v>
      </c>
    </row>
    <row r="6474" spans="1:3" x14ac:dyDescent="0.45">
      <c r="A6474" t="str">
        <f t="shared" si="101"/>
        <v>10LANGUAGE OF ORIGINAL DOCUMENT: English</v>
      </c>
      <c r="B6474">
        <v>10</v>
      </c>
      <c r="C6474" t="s">
        <v>10</v>
      </c>
    </row>
    <row r="6475" spans="1:3" x14ac:dyDescent="0.45">
      <c r="A6475" t="str">
        <f t="shared" si="101"/>
        <v>11DOCUMENT TYPE: Book chapter</v>
      </c>
      <c r="B6475">
        <v>11</v>
      </c>
      <c r="C6475" t="s">
        <v>128</v>
      </c>
    </row>
    <row r="6476" spans="1:3" x14ac:dyDescent="0.45">
      <c r="A6476" t="str">
        <f t="shared" si="101"/>
        <v>12SOURCE: Scopus</v>
      </c>
      <c r="B6476">
        <v>12</v>
      </c>
      <c r="C6476" t="s">
        <v>12</v>
      </c>
    </row>
    <row r="6477" spans="1:3" x14ac:dyDescent="0.45">
      <c r="A6477" t="str">
        <f t="shared" si="101"/>
        <v>13</v>
      </c>
      <c r="B6477">
        <v>13</v>
      </c>
    </row>
    <row r="6478" spans="1:3" x14ac:dyDescent="0.45">
      <c r="A6478" t="str">
        <f t="shared" si="101"/>
        <v>1Priyambada S.A., Usagawa T., ER M.</v>
      </c>
      <c r="B6478">
        <v>1</v>
      </c>
      <c r="C6478" t="s">
        <v>2113</v>
      </c>
    </row>
    <row r="6479" spans="1:3" x14ac:dyDescent="0.45">
      <c r="A6479" t="str">
        <f t="shared" si="101"/>
        <v>2AUTHOR FULL NAMES: Priyambada, Satrio Adi (57200534945); Usagawa, Tsuyoshi (7003663095); ER, Mahendrawathi (57214676173)</v>
      </c>
      <c r="B6479">
        <v>2</v>
      </c>
      <c r="C6479" t="s">
        <v>2114</v>
      </c>
    </row>
    <row r="6480" spans="1:3" x14ac:dyDescent="0.45">
      <c r="A6480" t="str">
        <f t="shared" si="101"/>
        <v>357200534945; 7003663095; 57214676173</v>
      </c>
      <c r="B6480">
        <v>3</v>
      </c>
      <c r="C6480" t="s">
        <v>2115</v>
      </c>
    </row>
    <row r="6481" spans="1:3" x14ac:dyDescent="0.45">
      <c r="A6481" t="str">
        <f t="shared" si="101"/>
        <v>4Two-layer ensemble prediction of students’ performance using learning behavior and domain knowledge</v>
      </c>
      <c r="B6481">
        <v>4</v>
      </c>
      <c r="C6481" t="s">
        <v>2116</v>
      </c>
    </row>
    <row r="6482" spans="1:3" x14ac:dyDescent="0.45">
      <c r="A6482" t="str">
        <f t="shared" si="101"/>
        <v>5(2023) Computers and Education: Artificial Intelligence, 5, art. no. 100149, Cited 0 times.</v>
      </c>
      <c r="B6482">
        <v>5</v>
      </c>
      <c r="C6482" t="s">
        <v>2117</v>
      </c>
    </row>
    <row r="6483" spans="1:3" x14ac:dyDescent="0.45">
      <c r="A6483" t="str">
        <f t="shared" si="101"/>
        <v>6DOI: 10.1016/j.caeai.2023.100149</v>
      </c>
      <c r="B6483">
        <v>6</v>
      </c>
      <c r="C6483" t="s">
        <v>2118</v>
      </c>
    </row>
    <row r="6484" spans="1:3" x14ac:dyDescent="0.45">
      <c r="A6484" t="str">
        <f t="shared" si="101"/>
        <v>7https://www.scopus.com/inward/record.uri?eid=2-s2.0-85164360794&amp;doi=10.1016%2fj.caeai.2023.100149&amp;partnerID=40&amp;md5=2dbb09c51f8f6116373bd4883a76abb2</v>
      </c>
      <c r="B6484">
        <v>7</v>
      </c>
      <c r="C6484" t="s">
        <v>2119</v>
      </c>
    </row>
    <row r="6485" spans="1:3" x14ac:dyDescent="0.45">
      <c r="A6485" t="str">
        <f t="shared" si="101"/>
        <v>8</v>
      </c>
      <c r="B6485">
        <v>8</v>
      </c>
    </row>
    <row r="6486" spans="1:3" x14ac:dyDescent="0.45">
      <c r="A6486" t="str">
        <f t="shared" si="101"/>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6486">
        <v>9</v>
      </c>
      <c r="C6486" t="s">
        <v>2120</v>
      </c>
    </row>
    <row r="6487" spans="1:3" x14ac:dyDescent="0.45">
      <c r="A6487" t="str">
        <f t="shared" si="101"/>
        <v>10LANGUAGE OF ORIGINAL DOCUMENT: English</v>
      </c>
      <c r="B6487">
        <v>10</v>
      </c>
      <c r="C6487" t="s">
        <v>10</v>
      </c>
    </row>
    <row r="6488" spans="1:3" x14ac:dyDescent="0.45">
      <c r="A6488" t="str">
        <f t="shared" si="101"/>
        <v>11DOCUMENT TYPE: Article</v>
      </c>
      <c r="B6488">
        <v>11</v>
      </c>
      <c r="C6488" t="s">
        <v>11</v>
      </c>
    </row>
    <row r="6489" spans="1:3" x14ac:dyDescent="0.45">
      <c r="A6489" t="str">
        <f t="shared" si="101"/>
        <v>12SOURCE: Scopus</v>
      </c>
      <c r="B6489">
        <v>12</v>
      </c>
      <c r="C6489" t="s">
        <v>12</v>
      </c>
    </row>
    <row r="6490" spans="1:3" x14ac:dyDescent="0.45">
      <c r="A6490" t="str">
        <f t="shared" si="101"/>
        <v>13</v>
      </c>
      <c r="B6490">
        <v>13</v>
      </c>
    </row>
    <row r="6491" spans="1:3" x14ac:dyDescent="0.45">
      <c r="A6491" t="str">
        <f t="shared" si="101"/>
        <v>1Alvarez W., de Walt P.S., Genao-Homs M., Yun J.</v>
      </c>
      <c r="B6491">
        <v>1</v>
      </c>
      <c r="C6491" t="s">
        <v>4097</v>
      </c>
    </row>
    <row r="6492" spans="1:3" x14ac:dyDescent="0.45">
      <c r="A6492" t="str">
        <f t="shared" si="101"/>
        <v>2AUTHOR FULL NAMES: Alvarez, Wilfredo (57192908579); de Walt, Patrick S. (37088037500); Genao-Homs, Maria (57192910995); Yun, Julie (57192906457)</v>
      </c>
      <c r="B6492">
        <v>2</v>
      </c>
      <c r="C6492" t="s">
        <v>4098</v>
      </c>
    </row>
    <row r="6493" spans="1:3" x14ac:dyDescent="0.45">
      <c r="A6493" t="str">
        <f t="shared" si="101"/>
        <v>357192908579; 37088037500; 57192910995; 57192906457</v>
      </c>
      <c r="B6493">
        <v>3</v>
      </c>
      <c r="C6493" t="s">
        <v>4099</v>
      </c>
    </row>
    <row r="6494" spans="1:3" x14ac:dyDescent="0.45">
      <c r="A6494" t="str">
        <f t="shared" si="101"/>
        <v>4Multidisciplinary Graduate Student Alliance (MGSA): Crafting a diverse peer mentoring network within and beyond a Predominantly White Institution (PWI)</v>
      </c>
      <c r="B6494">
        <v>4</v>
      </c>
      <c r="C6494" t="s">
        <v>4100</v>
      </c>
    </row>
    <row r="6495" spans="1:3" x14ac:dyDescent="0.45">
      <c r="A6495" t="str">
        <f t="shared" si="101"/>
        <v>5(2016) Global Co-Mentoring Networks in Higher Education: Politics, Policies, and Practices, pp. 127 - 154, Cited 1 times.</v>
      </c>
      <c r="B6495">
        <v>5</v>
      </c>
      <c r="C6495" t="s">
        <v>4101</v>
      </c>
    </row>
    <row r="6496" spans="1:3" x14ac:dyDescent="0.45">
      <c r="A6496" t="str">
        <f t="shared" si="101"/>
        <v>6DOI: 10.1007/978-3-319-27508-6_8</v>
      </c>
      <c r="B6496">
        <v>6</v>
      </c>
      <c r="C6496" t="s">
        <v>4102</v>
      </c>
    </row>
    <row r="6497" spans="1:3" x14ac:dyDescent="0.45">
      <c r="A6497" t="str">
        <f t="shared" si="101"/>
        <v>7https://www.scopus.com/inward/record.uri?eid=2-s2.0-85008895435&amp;doi=10.1007%2f978-3-319-27508-6_8&amp;partnerID=40&amp;md5=ca6983cc7bc4089f1672439e9425518a</v>
      </c>
      <c r="B6497">
        <v>7</v>
      </c>
      <c r="C6497" t="s">
        <v>4103</v>
      </c>
    </row>
    <row r="6498" spans="1:3" x14ac:dyDescent="0.45">
      <c r="A6498" t="str">
        <f t="shared" si="101"/>
        <v>8</v>
      </c>
      <c r="B6498">
        <v>8</v>
      </c>
    </row>
    <row r="6499" spans="1:3" x14ac:dyDescent="0.45">
      <c r="A6499" t="str">
        <f t="shared" si="101"/>
        <v>9ABSTRACT: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v>
      </c>
      <c r="B6499">
        <v>9</v>
      </c>
      <c r="C6499" t="s">
        <v>4104</v>
      </c>
    </row>
    <row r="6500" spans="1:3" x14ac:dyDescent="0.45">
      <c r="A6500" t="str">
        <f t="shared" si="101"/>
        <v>10LANGUAGE OF ORIGINAL DOCUMENT: English</v>
      </c>
      <c r="B6500">
        <v>10</v>
      </c>
      <c r="C6500" t="s">
        <v>10</v>
      </c>
    </row>
    <row r="6501" spans="1:3" x14ac:dyDescent="0.45">
      <c r="A6501" t="str">
        <f t="shared" si="101"/>
        <v>11DOCUMENT TYPE: Book chapter</v>
      </c>
      <c r="B6501">
        <v>11</v>
      </c>
      <c r="C6501" t="s">
        <v>128</v>
      </c>
    </row>
    <row r="6502" spans="1:3" x14ac:dyDescent="0.45">
      <c r="A6502" t="str">
        <f t="shared" si="101"/>
        <v>12SOURCE: Scopus</v>
      </c>
      <c r="B6502">
        <v>12</v>
      </c>
      <c r="C6502" t="s">
        <v>12</v>
      </c>
    </row>
    <row r="6503" spans="1:3" x14ac:dyDescent="0.45">
      <c r="A6503" t="str">
        <f t="shared" si="101"/>
        <v>13</v>
      </c>
      <c r="B6503">
        <v>13</v>
      </c>
    </row>
    <row r="6504" spans="1:3" x14ac:dyDescent="0.45">
      <c r="A6504" t="str">
        <f t="shared" si="101"/>
        <v>1Vauterin J.J., Virkki-Hatakka T., Michelsen K.E.</v>
      </c>
      <c r="B6504">
        <v>1</v>
      </c>
      <c r="C6504" t="s">
        <v>1544</v>
      </c>
    </row>
    <row r="6505" spans="1:3" x14ac:dyDescent="0.45">
      <c r="A6505" t="str">
        <f t="shared" si="101"/>
        <v>2AUTHOR FULL NAMES: Vauterin, J.J. (24438619900); Virkki-Hatakka, T. (6507256070); Michelsen, K.E. (57193812421)</v>
      </c>
      <c r="B6505">
        <v>2</v>
      </c>
      <c r="C6505" t="s">
        <v>1545</v>
      </c>
    </row>
    <row r="6506" spans="1:3" x14ac:dyDescent="0.45">
      <c r="A6506" t="str">
        <f t="shared" si="101"/>
        <v>324438619900; 6507256070; 57193812421</v>
      </c>
      <c r="B6506">
        <v>3</v>
      </c>
      <c r="C6506" t="s">
        <v>1546</v>
      </c>
    </row>
    <row r="6507" spans="1:3" x14ac:dyDescent="0.45">
      <c r="A6507" t="str">
        <f t="shared" si="101"/>
        <v>4Student Mobility and Migrant Knowledge: Recognizing the Flow Value</v>
      </c>
      <c r="B6507">
        <v>4</v>
      </c>
      <c r="C6507" t="s">
        <v>1547</v>
      </c>
    </row>
    <row r="6508" spans="1:3" x14ac:dyDescent="0.45">
      <c r="A6508" t="str">
        <f t="shared" si="101"/>
        <v>5(2014) Industry and Higher Education, 28 (2), pp. 69 - 77, Cited 0 times.</v>
      </c>
      <c r="B6508">
        <v>5</v>
      </c>
      <c r="C6508" t="s">
        <v>1548</v>
      </c>
    </row>
    <row r="6509" spans="1:3" x14ac:dyDescent="0.45">
      <c r="A6509" t="str">
        <f t="shared" si="101"/>
        <v>6DOI: 10.5367/ihe.2014.0197</v>
      </c>
      <c r="B6509">
        <v>6</v>
      </c>
      <c r="C6509" t="s">
        <v>1549</v>
      </c>
    </row>
    <row r="6510" spans="1:3" x14ac:dyDescent="0.45">
      <c r="A6510" t="str">
        <f t="shared" si="101"/>
        <v>7https://www.scopus.com/inward/record.uri?eid=2-s2.0-85033771573&amp;doi=10.5367%2fihe.2014.0197&amp;partnerID=40&amp;md5=f1b9babb4be478606a9df0bda4eaf39d</v>
      </c>
      <c r="B6510">
        <v>7</v>
      </c>
      <c r="C6510" t="s">
        <v>1550</v>
      </c>
    </row>
    <row r="6511" spans="1:3" x14ac:dyDescent="0.45">
      <c r="A6511" t="str">
        <f t="shared" si="101"/>
        <v>8</v>
      </c>
      <c r="B6511">
        <v>8</v>
      </c>
    </row>
    <row r="6512" spans="1:3" x14ac:dyDescent="0.45">
      <c r="A6512" t="str">
        <f t="shared" si="101"/>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6512">
        <v>9</v>
      </c>
      <c r="C6512" t="s">
        <v>1551</v>
      </c>
    </row>
    <row r="6513" spans="1:3" x14ac:dyDescent="0.45">
      <c r="A6513" t="str">
        <f t="shared" si="101"/>
        <v>10LANGUAGE OF ORIGINAL DOCUMENT: English</v>
      </c>
      <c r="B6513">
        <v>10</v>
      </c>
      <c r="C6513" t="s">
        <v>10</v>
      </c>
    </row>
    <row r="6514" spans="1:3" x14ac:dyDescent="0.45">
      <c r="A6514" t="str">
        <f t="shared" si="101"/>
        <v>11DOCUMENT TYPE: Article</v>
      </c>
      <c r="B6514">
        <v>11</v>
      </c>
      <c r="C6514" t="s">
        <v>11</v>
      </c>
    </row>
    <row r="6515" spans="1:3" x14ac:dyDescent="0.45">
      <c r="A6515" t="str">
        <f t="shared" si="101"/>
        <v>12SOURCE: Scopus</v>
      </c>
      <c r="B6515">
        <v>12</v>
      </c>
      <c r="C6515" t="s">
        <v>12</v>
      </c>
    </row>
    <row r="6516" spans="1:3" x14ac:dyDescent="0.45">
      <c r="A6516" t="str">
        <f t="shared" si="101"/>
        <v>13</v>
      </c>
      <c r="B6516">
        <v>13</v>
      </c>
    </row>
    <row r="6517" spans="1:3" x14ac:dyDescent="0.45">
      <c r="A6517" t="str">
        <f t="shared" si="101"/>
        <v>1de la Consuegra Ossa H.J.</v>
      </c>
      <c r="B6517">
        <v>1</v>
      </c>
      <c r="C6517" t="s">
        <v>4105</v>
      </c>
    </row>
    <row r="6518" spans="1:3" x14ac:dyDescent="0.45">
      <c r="A6518" t="str">
        <f t="shared" si="101"/>
        <v>2AUTHOR FULL NAMES: de la Consuegra Ossa, Humberto J. (37086948300)</v>
      </c>
      <c r="B6518">
        <v>2</v>
      </c>
      <c r="C6518" t="s">
        <v>4106</v>
      </c>
    </row>
    <row r="6519" spans="1:3" x14ac:dyDescent="0.45">
      <c r="A6519" t="str">
        <f t="shared" si="101"/>
        <v>337086948300</v>
      </c>
      <c r="B6519">
        <v>3</v>
      </c>
      <c r="C6519">
        <v>37086948300</v>
      </c>
    </row>
    <row r="6520" spans="1:3" x14ac:dyDescent="0.45">
      <c r="A6520" t="str">
        <f t="shared" si="101"/>
        <v>4How much my vote counts? Exploring a marketing map approach in a case of public university elections</v>
      </c>
      <c r="B6520">
        <v>4</v>
      </c>
      <c r="C6520" t="s">
        <v>4107</v>
      </c>
    </row>
    <row r="6521" spans="1:3" x14ac:dyDescent="0.45">
      <c r="A6521" t="str">
        <f t="shared" si="101"/>
        <v>5(2011) International Review on Public and Nonprofit Marketing, 8 (1), pp. 73 - 88, Cited 0 times.</v>
      </c>
      <c r="B6521">
        <v>5</v>
      </c>
      <c r="C6521" t="s">
        <v>4108</v>
      </c>
    </row>
    <row r="6522" spans="1:3" x14ac:dyDescent="0.45">
      <c r="A6522" t="str">
        <f t="shared" si="101"/>
        <v>6DOI: 10.1007/s12208-011-0065-x</v>
      </c>
      <c r="B6522">
        <v>6</v>
      </c>
      <c r="C6522" t="s">
        <v>4109</v>
      </c>
    </row>
    <row r="6523" spans="1:3" x14ac:dyDescent="0.45">
      <c r="A6523" t="str">
        <f t="shared" si="101"/>
        <v>7https://www.scopus.com/inward/record.uri?eid=2-s2.0-79954444659&amp;doi=10.1007%2fs12208-011-0065-x&amp;partnerID=40&amp;md5=e56b6d113eb205e84a23cc5d1b3aed8a</v>
      </c>
      <c r="B6523">
        <v>7</v>
      </c>
      <c r="C6523" t="s">
        <v>4110</v>
      </c>
    </row>
    <row r="6524" spans="1:3" x14ac:dyDescent="0.45">
      <c r="A6524" t="str">
        <f t="shared" si="101"/>
        <v>8</v>
      </c>
      <c r="B6524">
        <v>8</v>
      </c>
    </row>
    <row r="6525" spans="1:3" x14ac:dyDescent="0.45">
      <c r="A6525" t="str">
        <f t="shared" si="101"/>
        <v>9ABSTRACT: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v>
      </c>
      <c r="B6525">
        <v>9</v>
      </c>
      <c r="C6525" t="s">
        <v>4111</v>
      </c>
    </row>
    <row r="6526" spans="1:3" x14ac:dyDescent="0.45">
      <c r="A6526" t="str">
        <f t="shared" si="101"/>
        <v>10LANGUAGE OF ORIGINAL DOCUMENT: English</v>
      </c>
      <c r="B6526">
        <v>10</v>
      </c>
      <c r="C6526" t="s">
        <v>10</v>
      </c>
    </row>
    <row r="6527" spans="1:3" x14ac:dyDescent="0.45">
      <c r="A6527" t="str">
        <f t="shared" si="101"/>
        <v>11DOCUMENT TYPE: Article</v>
      </c>
      <c r="B6527">
        <v>11</v>
      </c>
      <c r="C6527" t="s">
        <v>11</v>
      </c>
    </row>
    <row r="6528" spans="1:3" x14ac:dyDescent="0.45">
      <c r="A6528" t="str">
        <f t="shared" si="101"/>
        <v>12SOURCE: Scopus</v>
      </c>
      <c r="B6528">
        <v>12</v>
      </c>
      <c r="C6528" t="s">
        <v>12</v>
      </c>
    </row>
    <row r="6529" spans="1:3" x14ac:dyDescent="0.45">
      <c r="A6529" t="str">
        <f t="shared" si="101"/>
        <v>13</v>
      </c>
      <c r="B6529">
        <v>13</v>
      </c>
    </row>
    <row r="6530" spans="1:3" x14ac:dyDescent="0.45">
      <c r="A6530" t="str">
        <f t="shared" si="101"/>
        <v>1Wantur A., Alsa A., Pulungan W.</v>
      </c>
      <c r="B6530">
        <v>1</v>
      </c>
      <c r="C6530" t="s">
        <v>4112</v>
      </c>
    </row>
    <row r="6531" spans="1:3" x14ac:dyDescent="0.45">
      <c r="A6531" t="str">
        <f t="shared" si="101"/>
        <v>2AUTHOR FULL NAMES: Wantur, Alexius (57215008824); Alsa, Asmadi (57211785084); Pulungan, Wazar (57214989870)</v>
      </c>
      <c r="B6531">
        <v>2</v>
      </c>
      <c r="C6531" t="s">
        <v>4113</v>
      </c>
    </row>
    <row r="6532" spans="1:3" x14ac:dyDescent="0.45">
      <c r="A6532" t="str">
        <f t="shared" si="101"/>
        <v>357215008824; 57211785084; 57214989870</v>
      </c>
      <c r="B6532">
        <v>3</v>
      </c>
      <c r="C6532" t="s">
        <v>4114</v>
      </c>
    </row>
    <row r="6533" spans="1:3" x14ac:dyDescent="0.45">
      <c r="A6533" t="str">
        <f t="shared" ref="A6533:A6596" si="102">B6533&amp;C6533</f>
        <v>4Mediating role of psychological well-being in the relationship between self-esteem and university students's academic performance</v>
      </c>
      <c r="B6533">
        <v>4</v>
      </c>
      <c r="C6533" t="s">
        <v>4115</v>
      </c>
    </row>
    <row r="6534" spans="1:3" x14ac:dyDescent="0.45">
      <c r="A6534" t="str">
        <f t="shared" si="102"/>
        <v>5(2020) International Journal of Management, 11 (1), pp. 146 - 157, Cited 0 times.</v>
      </c>
      <c r="B6534">
        <v>5</v>
      </c>
      <c r="C6534" t="s">
        <v>4116</v>
      </c>
    </row>
    <row r="6535" spans="1:3" x14ac:dyDescent="0.45">
      <c r="A6535" t="str">
        <f t="shared" si="102"/>
        <v>6DOI: 10.34218/IJM.11.1.2020.015</v>
      </c>
      <c r="B6535">
        <v>6</v>
      </c>
      <c r="C6535" t="s">
        <v>4117</v>
      </c>
    </row>
    <row r="6536" spans="1:3" x14ac:dyDescent="0.45">
      <c r="A6536" t="str">
        <f t="shared" si="102"/>
        <v>7https://www.scopus.com/inward/record.uri?eid=2-s2.0-85079601893&amp;doi=10.34218%2fIJM.11.1.2020.015&amp;partnerID=40&amp;md5=d181ec6185901c68e78a31796b646ea7</v>
      </c>
      <c r="B6536">
        <v>7</v>
      </c>
      <c r="C6536" t="s">
        <v>4118</v>
      </c>
    </row>
    <row r="6537" spans="1:3" x14ac:dyDescent="0.45">
      <c r="A6537" t="str">
        <f t="shared" si="102"/>
        <v>8</v>
      </c>
      <c r="B6537">
        <v>8</v>
      </c>
    </row>
    <row r="6538" spans="1:3" x14ac:dyDescent="0.45">
      <c r="A6538" t="str">
        <f t="shared" si="102"/>
        <v>9ABSTRACT: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v>
      </c>
      <c r="B6538">
        <v>9</v>
      </c>
      <c r="C6538" t="s">
        <v>4119</v>
      </c>
    </row>
    <row r="6539" spans="1:3" x14ac:dyDescent="0.45">
      <c r="A6539" t="str">
        <f t="shared" si="102"/>
        <v>10LANGUAGE OF ORIGINAL DOCUMENT: English</v>
      </c>
      <c r="B6539">
        <v>10</v>
      </c>
      <c r="C6539" t="s">
        <v>10</v>
      </c>
    </row>
    <row r="6540" spans="1:3" x14ac:dyDescent="0.45">
      <c r="A6540" t="str">
        <f t="shared" si="102"/>
        <v>11DOCUMENT TYPE: Article</v>
      </c>
      <c r="B6540">
        <v>11</v>
      </c>
      <c r="C6540" t="s">
        <v>11</v>
      </c>
    </row>
    <row r="6541" spans="1:3" x14ac:dyDescent="0.45">
      <c r="A6541" t="str">
        <f t="shared" si="102"/>
        <v>12SOURCE: Scopus</v>
      </c>
      <c r="B6541">
        <v>12</v>
      </c>
      <c r="C6541" t="s">
        <v>12</v>
      </c>
    </row>
    <row r="6542" spans="1:3" x14ac:dyDescent="0.45">
      <c r="A6542" t="str">
        <f t="shared" si="102"/>
        <v>13</v>
      </c>
      <c r="B6542">
        <v>13</v>
      </c>
    </row>
    <row r="6543" spans="1:3" x14ac:dyDescent="0.45">
      <c r="A6543" t="str">
        <f t="shared" si="102"/>
        <v>1Obonyo C., Davis N., Fickel L.</v>
      </c>
      <c r="B6543">
        <v>1</v>
      </c>
      <c r="C6543" t="s">
        <v>4120</v>
      </c>
    </row>
    <row r="6544" spans="1:3" x14ac:dyDescent="0.45">
      <c r="A6544" t="str">
        <f t="shared" si="102"/>
        <v>2AUTHOR FULL NAMES: Obonyo, Carolyne (57204038360); Davis, Niki (8694298800); Fickel, Letitia (54983591300)</v>
      </c>
      <c r="B6544">
        <v>2</v>
      </c>
      <c r="C6544" t="s">
        <v>4121</v>
      </c>
    </row>
    <row r="6545" spans="1:3" x14ac:dyDescent="0.45">
      <c r="A6545" t="str">
        <f t="shared" si="102"/>
        <v>357204038360; 8694298800; 54983591300</v>
      </c>
      <c r="B6545">
        <v>3</v>
      </c>
      <c r="C6545" t="s">
        <v>4122</v>
      </c>
    </row>
    <row r="6546" spans="1:3" x14ac:dyDescent="0.45">
      <c r="A6546" t="str">
        <f t="shared" si="102"/>
        <v>4Mobile learning in initial teacher education</v>
      </c>
      <c r="B6546">
        <v>4</v>
      </c>
      <c r="C6546" t="s">
        <v>4123</v>
      </c>
    </row>
    <row r="6547" spans="1:3" x14ac:dyDescent="0.45">
      <c r="A6547" t="str">
        <f t="shared" si="102"/>
        <v>5(2017) ICCE 2017 - 25th International Conference on Computers in Education: Technology and Innovation: Computer-Based Educational Systems for the 21st Century, Doctoral Student Consortia Proceedings, pp. 9 - 12, Cited 0 times.</v>
      </c>
      <c r="B6547">
        <v>5</v>
      </c>
      <c r="C6547" t="s">
        <v>4124</v>
      </c>
    </row>
    <row r="6548" spans="1:3" x14ac:dyDescent="0.45">
      <c r="A6548" t="str">
        <f t="shared" si="102"/>
        <v>6</v>
      </c>
      <c r="B6548">
        <v>6</v>
      </c>
    </row>
    <row r="6549" spans="1:3" x14ac:dyDescent="0.45">
      <c r="A6549" t="str">
        <f t="shared" si="102"/>
        <v>7https://www.scopus.com/inward/record.uri?eid=2-s2.0-85054196488&amp;partnerID=40&amp;md5=80fe4ad1eabac247b1ebab51d45720cd</v>
      </c>
      <c r="B6549">
        <v>7</v>
      </c>
      <c r="C6549" t="s">
        <v>4125</v>
      </c>
    </row>
    <row r="6550" spans="1:3" x14ac:dyDescent="0.45">
      <c r="A6550" t="str">
        <f t="shared" si="102"/>
        <v>8</v>
      </c>
      <c r="B6550">
        <v>8</v>
      </c>
    </row>
    <row r="6551" spans="1:3" x14ac:dyDescent="0.45">
      <c r="A6551" t="str">
        <f t="shared" si="102"/>
        <v>9ABSTRACT: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v>
      </c>
      <c r="B6551">
        <v>9</v>
      </c>
      <c r="C6551" t="s">
        <v>4126</v>
      </c>
    </row>
    <row r="6552" spans="1:3" x14ac:dyDescent="0.45">
      <c r="A6552" t="str">
        <f t="shared" si="102"/>
        <v>10LANGUAGE OF ORIGINAL DOCUMENT: English</v>
      </c>
      <c r="B6552">
        <v>10</v>
      </c>
      <c r="C6552" t="s">
        <v>10</v>
      </c>
    </row>
    <row r="6553" spans="1:3" x14ac:dyDescent="0.45">
      <c r="A6553" t="str">
        <f t="shared" si="102"/>
        <v>11DOCUMENT TYPE: Conference paper</v>
      </c>
      <c r="B6553">
        <v>11</v>
      </c>
      <c r="C6553" t="s">
        <v>207</v>
      </c>
    </row>
    <row r="6554" spans="1:3" x14ac:dyDescent="0.45">
      <c r="A6554" t="str">
        <f t="shared" si="102"/>
        <v>12SOURCE: Scopus</v>
      </c>
      <c r="B6554">
        <v>12</v>
      </c>
      <c r="C6554" t="s">
        <v>12</v>
      </c>
    </row>
    <row r="6555" spans="1:3" x14ac:dyDescent="0.45">
      <c r="A6555" t="str">
        <f t="shared" si="102"/>
        <v>13</v>
      </c>
      <c r="B6555">
        <v>13</v>
      </c>
    </row>
    <row r="6556" spans="1:3" x14ac:dyDescent="0.45">
      <c r="A6556" t="str">
        <f t="shared" si="102"/>
        <v>1Frazee J.P., Hughes K.D., Frazee R.V.</v>
      </c>
      <c r="B6556">
        <v>1</v>
      </c>
      <c r="C6556" t="s">
        <v>4127</v>
      </c>
    </row>
    <row r="6557" spans="1:3" x14ac:dyDescent="0.45">
      <c r="A6557" t="str">
        <f t="shared" si="102"/>
        <v>2AUTHOR FULL NAMES: Frazee, James P. (56405336100); Hughes, Katie Dunigan (58252905100); Frazee, Rebecca V. (56405371000)</v>
      </c>
      <c r="B6557">
        <v>2</v>
      </c>
      <c r="C6557" t="s">
        <v>4128</v>
      </c>
    </row>
    <row r="6558" spans="1:3" x14ac:dyDescent="0.45">
      <c r="A6558" t="str">
        <f t="shared" si="102"/>
        <v>356405336100; 58252905100; 56405371000</v>
      </c>
      <c r="B6558">
        <v>3</v>
      </c>
      <c r="C6558" t="s">
        <v>4129</v>
      </c>
    </row>
    <row r="6559" spans="1:3" x14ac:dyDescent="0.45">
      <c r="A6559" t="str">
        <f t="shared" si="102"/>
        <v>4Examining learning research studios at San Diego State University</v>
      </c>
      <c r="B6559">
        <v>4</v>
      </c>
      <c r="C6559" t="s">
        <v>4130</v>
      </c>
    </row>
    <row r="6560" spans="1:3" x14ac:dyDescent="0.45">
      <c r="A6560" t="str">
        <f t="shared" si="102"/>
        <v>5(2014) Proceedings - 2014 International Conference on Intelligent Environments, IE 2014, art. no. 6910467, pp. 302 - 305, Cited 0 times.</v>
      </c>
      <c r="B6560">
        <v>5</v>
      </c>
      <c r="C6560" t="s">
        <v>4131</v>
      </c>
    </row>
    <row r="6561" spans="1:3" x14ac:dyDescent="0.45">
      <c r="A6561" t="str">
        <f t="shared" si="102"/>
        <v>6DOI: 10.1109/IE.2014.55</v>
      </c>
      <c r="B6561">
        <v>6</v>
      </c>
      <c r="C6561" t="s">
        <v>4132</v>
      </c>
    </row>
    <row r="6562" spans="1:3" x14ac:dyDescent="0.45">
      <c r="A6562" t="str">
        <f t="shared" si="102"/>
        <v>7https://www.scopus.com/inward/record.uri?eid=2-s2.0-84908631945&amp;doi=10.1109%2fIE.2014.55&amp;partnerID=40&amp;md5=7dec961cf73ee56f68f3d9ebdb42da3f</v>
      </c>
      <c r="B6562">
        <v>7</v>
      </c>
      <c r="C6562" t="s">
        <v>4133</v>
      </c>
    </row>
    <row r="6563" spans="1:3" x14ac:dyDescent="0.45">
      <c r="A6563" t="str">
        <f t="shared" si="102"/>
        <v>8</v>
      </c>
      <c r="B6563">
        <v>8</v>
      </c>
    </row>
    <row r="6564" spans="1:3" x14ac:dyDescent="0.45">
      <c r="A6564" t="str">
        <f t="shared" si="102"/>
        <v>9ABSTRACT: San Diego State University widely promotes the inclusion of technology in all campus learning spaces to encourage innovative course design and promote student learning. With support from Instructional Technology Services, state-of-the-art Learning Research Studio (LRS) spaces are having a profound, positive effect on the campus at large and beyond the university. The LRS fosters collaboration and innovation with faculty and university stakeholders in the design, development, effective use and evaluation of learning environments and emerging educational technology. Plans are underway to redesign and further enhance the LRS spaces to foster an ongoing venue for faculty to explore dynamic new ways to design their courses and for students to engage in a contemporary learning milieu. © 2014 IEEE.</v>
      </c>
      <c r="B6564">
        <v>9</v>
      </c>
      <c r="C6564" t="s">
        <v>4134</v>
      </c>
    </row>
    <row r="6565" spans="1:3" x14ac:dyDescent="0.45">
      <c r="A6565" t="str">
        <f t="shared" si="102"/>
        <v>10LANGUAGE OF ORIGINAL DOCUMENT: English</v>
      </c>
      <c r="B6565">
        <v>10</v>
      </c>
      <c r="C6565" t="s">
        <v>10</v>
      </c>
    </row>
    <row r="6566" spans="1:3" x14ac:dyDescent="0.45">
      <c r="A6566" t="str">
        <f t="shared" si="102"/>
        <v>11DOCUMENT TYPE: Conference paper</v>
      </c>
      <c r="B6566">
        <v>11</v>
      </c>
      <c r="C6566" t="s">
        <v>207</v>
      </c>
    </row>
    <row r="6567" spans="1:3" x14ac:dyDescent="0.45">
      <c r="A6567" t="str">
        <f t="shared" si="102"/>
        <v>12SOURCE: Scopus</v>
      </c>
      <c r="B6567">
        <v>12</v>
      </c>
      <c r="C6567" t="s">
        <v>12</v>
      </c>
    </row>
    <row r="6568" spans="1:3" x14ac:dyDescent="0.45">
      <c r="A6568" t="str">
        <f t="shared" si="102"/>
        <v>13</v>
      </c>
      <c r="B6568">
        <v>13</v>
      </c>
    </row>
    <row r="6569" spans="1:3" x14ac:dyDescent="0.45">
      <c r="A6569" t="str">
        <f t="shared" si="102"/>
        <v>1Ibe E., Aneke J., Abamuche J.</v>
      </c>
      <c r="B6569">
        <v>1</v>
      </c>
      <c r="C6569" t="s">
        <v>1583</v>
      </c>
    </row>
    <row r="6570" spans="1:3" x14ac:dyDescent="0.45">
      <c r="A6570" t="str">
        <f t="shared" si="102"/>
        <v>2AUTHOR FULL NAMES: Ibe, Ebere (57209419106); Aneke, Joseph (57205421421); Abamuche, Joy (57209413373)</v>
      </c>
      <c r="B6570">
        <v>2</v>
      </c>
      <c r="C6570" t="s">
        <v>1584</v>
      </c>
    </row>
    <row r="6571" spans="1:3" x14ac:dyDescent="0.45">
      <c r="A6571" t="str">
        <f t="shared" si="102"/>
        <v>357209419106; 57205421421; 57209413373</v>
      </c>
      <c r="B6571">
        <v>3</v>
      </c>
      <c r="C6571" t="s">
        <v>1585</v>
      </c>
    </row>
    <row r="6572" spans="1:3" x14ac:dyDescent="0.45">
      <c r="A6572" t="str">
        <f t="shared" si="102"/>
        <v>4The Differential Effects of Distance Learning and Presential Classroom Instructions on Performance of Male and Female Students of Science Education in Undergraduate Introductory Biology Course</v>
      </c>
      <c r="B6572">
        <v>4</v>
      </c>
      <c r="C6572" t="s">
        <v>1586</v>
      </c>
    </row>
    <row r="6573" spans="1:3" x14ac:dyDescent="0.45">
      <c r="A6573" t="str">
        <f t="shared" si="102"/>
        <v>5(2021) Communications in Computer and Information Science, 1344, pp. 324 - 336, Cited 0 times.</v>
      </c>
      <c r="B6573">
        <v>5</v>
      </c>
      <c r="C6573" t="s">
        <v>1587</v>
      </c>
    </row>
    <row r="6574" spans="1:3" x14ac:dyDescent="0.45">
      <c r="A6574" t="str">
        <f t="shared" si="102"/>
        <v>6DOI: 10.1007/978-3-030-67435-9_25</v>
      </c>
      <c r="B6574">
        <v>6</v>
      </c>
      <c r="C6574" t="s">
        <v>1588</v>
      </c>
    </row>
    <row r="6575" spans="1:3" x14ac:dyDescent="0.45">
      <c r="A6575" t="str">
        <f t="shared" si="102"/>
        <v>7https://www.scopus.com/inward/record.uri?eid=2-s2.0-85101503621&amp;doi=10.1007%2f978-3-030-67435-9_25&amp;partnerID=40&amp;md5=a7fabc6228da4175697ee5a123db9f65</v>
      </c>
      <c r="B6575">
        <v>7</v>
      </c>
      <c r="C6575" t="s">
        <v>1589</v>
      </c>
    </row>
    <row r="6576" spans="1:3" x14ac:dyDescent="0.45">
      <c r="A6576" t="str">
        <f t="shared" si="102"/>
        <v>8</v>
      </c>
      <c r="B6576">
        <v>8</v>
      </c>
    </row>
    <row r="6577" spans="1:3" x14ac:dyDescent="0.45">
      <c r="A6577" t="str">
        <f t="shared" si="102"/>
        <v>9ABSTRACT: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B6577">
        <v>9</v>
      </c>
      <c r="C6577" t="s">
        <v>1590</v>
      </c>
    </row>
    <row r="6578" spans="1:3" x14ac:dyDescent="0.45">
      <c r="A6578" t="str">
        <f t="shared" si="102"/>
        <v>10LANGUAGE OF ORIGINAL DOCUMENT: English</v>
      </c>
      <c r="B6578">
        <v>10</v>
      </c>
      <c r="C6578" t="s">
        <v>10</v>
      </c>
    </row>
    <row r="6579" spans="1:3" x14ac:dyDescent="0.45">
      <c r="A6579" t="str">
        <f t="shared" si="102"/>
        <v>11DOCUMENT TYPE: Conference paper</v>
      </c>
      <c r="B6579">
        <v>11</v>
      </c>
      <c r="C6579" t="s">
        <v>207</v>
      </c>
    </row>
    <row r="6580" spans="1:3" x14ac:dyDescent="0.45">
      <c r="A6580" t="str">
        <f t="shared" si="102"/>
        <v>12SOURCE: Scopus</v>
      </c>
      <c r="B6580">
        <v>12</v>
      </c>
      <c r="C6580" t="s">
        <v>12</v>
      </c>
    </row>
    <row r="6581" spans="1:3" x14ac:dyDescent="0.45">
      <c r="A6581" t="str">
        <f t="shared" si="102"/>
        <v>13</v>
      </c>
      <c r="B6581">
        <v>13</v>
      </c>
    </row>
    <row r="6582" spans="1:3" x14ac:dyDescent="0.45">
      <c r="A6582" t="str">
        <f t="shared" si="102"/>
        <v>1Rourke L.E., Carter L.M.</v>
      </c>
      <c r="B6582">
        <v>1</v>
      </c>
      <c r="C6582" t="s">
        <v>4135</v>
      </c>
    </row>
    <row r="6583" spans="1:3" x14ac:dyDescent="0.45">
      <c r="A6583" t="str">
        <f t="shared" si="102"/>
        <v>2AUTHOR FULL NAMES: Rourke, Lorna E. (57202012927); Carter, Lorraine M. (7201576544)</v>
      </c>
      <c r="B6583">
        <v>2</v>
      </c>
      <c r="C6583" t="s">
        <v>4136</v>
      </c>
    </row>
    <row r="6584" spans="1:3" x14ac:dyDescent="0.45">
      <c r="A6584" t="str">
        <f t="shared" si="102"/>
        <v>357202012927; 7201576544</v>
      </c>
      <c r="B6584">
        <v>3</v>
      </c>
      <c r="C6584" t="s">
        <v>4137</v>
      </c>
    </row>
    <row r="6585" spans="1:3" x14ac:dyDescent="0.45">
      <c r="A6585" t="str">
        <f t="shared" si="102"/>
        <v>4Leading and working with millennials in Universities: A case of delicate dancing or “you’re not the boss of me!”</v>
      </c>
      <c r="B6585">
        <v>4</v>
      </c>
      <c r="C6585" t="s">
        <v>4138</v>
      </c>
    </row>
    <row r="6586" spans="1:3" x14ac:dyDescent="0.45">
      <c r="A6586" t="str">
        <f t="shared" si="102"/>
        <v>5(2018) Exploring the Toxicity of Lateral Violence and Microaggressions: Poison in the Water Cooler, pp. 291 - 307, Cited 0 times.</v>
      </c>
      <c r="B6586">
        <v>5</v>
      </c>
      <c r="C6586" t="s">
        <v>4139</v>
      </c>
    </row>
    <row r="6587" spans="1:3" x14ac:dyDescent="0.45">
      <c r="A6587" t="str">
        <f t="shared" si="102"/>
        <v>6DOI: 10.1007/978-3-319-74760-6_15</v>
      </c>
      <c r="B6587">
        <v>6</v>
      </c>
      <c r="C6587" t="s">
        <v>4140</v>
      </c>
    </row>
    <row r="6588" spans="1:3" x14ac:dyDescent="0.45">
      <c r="A6588" t="str">
        <f t="shared" si="102"/>
        <v>7https://www.scopus.com/inward/record.uri?eid=2-s2.0-85046783834&amp;doi=10.1007%2f978-3-319-74760-6_15&amp;partnerID=40&amp;md5=5533386c8482fea3a92759015d812978</v>
      </c>
      <c r="B6588">
        <v>7</v>
      </c>
      <c r="C6588" t="s">
        <v>4141</v>
      </c>
    </row>
    <row r="6589" spans="1:3" x14ac:dyDescent="0.45">
      <c r="A6589" t="str">
        <f t="shared" si="102"/>
        <v>8</v>
      </c>
      <c r="B6589">
        <v>8</v>
      </c>
    </row>
    <row r="6590" spans="1:3" x14ac:dyDescent="0.45">
      <c r="A6590" t="str">
        <f t="shared" si="102"/>
        <v>9ABSTRACT: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v>
      </c>
      <c r="B6590">
        <v>9</v>
      </c>
      <c r="C6590" t="s">
        <v>4142</v>
      </c>
    </row>
    <row r="6591" spans="1:3" x14ac:dyDescent="0.45">
      <c r="A6591" t="str">
        <f t="shared" si="102"/>
        <v>10LANGUAGE OF ORIGINAL DOCUMENT: English</v>
      </c>
      <c r="B6591">
        <v>10</v>
      </c>
      <c r="C6591" t="s">
        <v>10</v>
      </c>
    </row>
    <row r="6592" spans="1:3" x14ac:dyDescent="0.45">
      <c r="A6592" t="str">
        <f t="shared" si="102"/>
        <v>11DOCUMENT TYPE: Book chapter</v>
      </c>
      <c r="B6592">
        <v>11</v>
      </c>
      <c r="C6592" t="s">
        <v>128</v>
      </c>
    </row>
    <row r="6593" spans="1:3" x14ac:dyDescent="0.45">
      <c r="A6593" t="str">
        <f t="shared" si="102"/>
        <v>12SOURCE: Scopus</v>
      </c>
      <c r="B6593">
        <v>12</v>
      </c>
      <c r="C6593" t="s">
        <v>12</v>
      </c>
    </row>
    <row r="6594" spans="1:3" x14ac:dyDescent="0.45">
      <c r="A6594" t="str">
        <f t="shared" si="102"/>
        <v>13</v>
      </c>
      <c r="B6594">
        <v>13</v>
      </c>
    </row>
    <row r="6595" spans="1:3" x14ac:dyDescent="0.45">
      <c r="A6595" t="str">
        <f t="shared" si="102"/>
        <v>1Jefferson S., Cafer A., Mann G.</v>
      </c>
      <c r="B6595">
        <v>1</v>
      </c>
      <c r="C6595" t="s">
        <v>4143</v>
      </c>
    </row>
    <row r="6596" spans="1:3" x14ac:dyDescent="0.45">
      <c r="A6596" t="str">
        <f t="shared" si="102"/>
        <v>2AUTHOR FULL NAMES: Jefferson, Summer (57762923100); Cafer, Anne (56974260800); Mann, Georgianna (56672416400)</v>
      </c>
      <c r="B6596">
        <v>2</v>
      </c>
      <c r="C6596" t="s">
        <v>4144</v>
      </c>
    </row>
    <row r="6597" spans="1:3" x14ac:dyDescent="0.45">
      <c r="A6597" t="str">
        <f t="shared" ref="A6597:A6660" si="103">B6597&amp;C6597</f>
        <v>357762923100; 56974260800; 56672416400</v>
      </c>
      <c r="B6597">
        <v>3</v>
      </c>
      <c r="C6597" t="s">
        <v>4145</v>
      </c>
    </row>
    <row r="6598" spans="1:3" x14ac:dyDescent="0.45">
      <c r="A6598" t="str">
        <f t="shared" si="103"/>
        <v>4Food pantry offerings and awareness at a southeastern public university</v>
      </c>
      <c r="B6598">
        <v>4</v>
      </c>
      <c r="C6598" t="s">
        <v>4146</v>
      </c>
    </row>
    <row r="6599" spans="1:3" x14ac:dyDescent="0.45">
      <c r="A6599" t="str">
        <f t="shared" si="103"/>
        <v>5(2022) Journal of American College Health, Cited 0 times.</v>
      </c>
      <c r="B6599">
        <v>5</v>
      </c>
      <c r="C6599" t="s">
        <v>4147</v>
      </c>
    </row>
    <row r="6600" spans="1:3" x14ac:dyDescent="0.45">
      <c r="A6600" t="str">
        <f t="shared" si="103"/>
        <v>6DOI: 10.1080/07448481.2022.2086006</v>
      </c>
      <c r="B6600">
        <v>6</v>
      </c>
      <c r="C6600" t="s">
        <v>4148</v>
      </c>
    </row>
    <row r="6601" spans="1:3" x14ac:dyDescent="0.45">
      <c r="A6601" t="str">
        <f t="shared" si="103"/>
        <v>7https://www.scopus.com/inward/record.uri?eid=2-s2.0-85132788981&amp;doi=10.1080%2f07448481.2022.2086006&amp;partnerID=40&amp;md5=f3708d3b054ea51312b14f14dd728789</v>
      </c>
      <c r="B6601">
        <v>7</v>
      </c>
      <c r="C6601" t="s">
        <v>4149</v>
      </c>
    </row>
    <row r="6602" spans="1:3" x14ac:dyDescent="0.45">
      <c r="A6602" t="str">
        <f t="shared" si="103"/>
        <v>8</v>
      </c>
      <c r="B6602">
        <v>8</v>
      </c>
    </row>
    <row r="6603" spans="1:3" x14ac:dyDescent="0.45">
      <c r="A6603" t="str">
        <f t="shared" si="103"/>
        <v>9ABSTRACT: Objective: This study documents campus awareness of an on-campus food pantry and the value of its nutritional offerings in order to provide tailored recommendations for improving this particular emergency resource for food insecure students. Participants: This study surveyed 253 students, and 185 faculty and staff at the Southeastern Flagship Institution. Methods: This mixed methods study combined a quantitative survey administered to 438 participants with an in-depth nutritional analysis of the food pantry’s offerings. Results: Results showed low levels of awareness by faculty and staff and limited offerings of fresh fruits and vegetables, dark leafy greens, and whole grains in the on-campus food pantry. Conclusions: This research helps to fill critical gaps regarding faculty and staff awareness of on-campus food pantries. Importantly, this article provides recommendations for campus food pantries to improve their campus awareness and nutritional offerings through engaging University stakeholders with long-term appointments and increasing donor education. © 2022 Taylor &amp; Francis Group, LLC.</v>
      </c>
      <c r="B6603">
        <v>9</v>
      </c>
      <c r="C6603" t="s">
        <v>4150</v>
      </c>
    </row>
    <row r="6604" spans="1:3" x14ac:dyDescent="0.45">
      <c r="A6604" t="str">
        <f t="shared" si="103"/>
        <v>10LANGUAGE OF ORIGINAL DOCUMENT: English</v>
      </c>
      <c r="B6604">
        <v>10</v>
      </c>
      <c r="C6604" t="s">
        <v>10</v>
      </c>
    </row>
    <row r="6605" spans="1:3" x14ac:dyDescent="0.45">
      <c r="A6605" t="str">
        <f t="shared" si="103"/>
        <v>11DOCUMENT TYPE: Article</v>
      </c>
      <c r="B6605">
        <v>11</v>
      </c>
      <c r="C6605" t="s">
        <v>11</v>
      </c>
    </row>
    <row r="6606" spans="1:3" x14ac:dyDescent="0.45">
      <c r="A6606" t="str">
        <f t="shared" si="103"/>
        <v>12SOURCE: Scopus</v>
      </c>
      <c r="B6606">
        <v>12</v>
      </c>
      <c r="C6606" t="s">
        <v>12</v>
      </c>
    </row>
    <row r="6607" spans="1:3" x14ac:dyDescent="0.45">
      <c r="A6607" t="str">
        <f t="shared" si="103"/>
        <v>13</v>
      </c>
      <c r="B6607">
        <v>13</v>
      </c>
    </row>
    <row r="6608" spans="1:3" x14ac:dyDescent="0.45">
      <c r="A6608" t="str">
        <f t="shared" si="103"/>
        <v>1Heimes M., Tipold A., Dilly M.</v>
      </c>
      <c r="B6608">
        <v>1</v>
      </c>
      <c r="C6608" t="s">
        <v>4151</v>
      </c>
    </row>
    <row r="6609" spans="1:3" x14ac:dyDescent="0.45">
      <c r="A6609" t="str">
        <f t="shared" si="103"/>
        <v>2AUTHOR FULL NAMES: Heimes, Michel (57218108875); Tipold, Andrea (56232907700); Dilly, Marc (35798147600)</v>
      </c>
      <c r="B6609">
        <v>2</v>
      </c>
      <c r="C6609" t="s">
        <v>4152</v>
      </c>
    </row>
    <row r="6610" spans="1:3" x14ac:dyDescent="0.45">
      <c r="A6610" t="str">
        <f t="shared" si="103"/>
        <v>357218108875; 56232907700; 35798147600</v>
      </c>
      <c r="B6610">
        <v>3</v>
      </c>
      <c r="C6610" t="s">
        <v>4153</v>
      </c>
    </row>
    <row r="6611" spans="1:3" x14ac:dyDescent="0.45">
      <c r="A6611" t="str">
        <f t="shared" si="103"/>
        <v>4Perspectives of non-university stakeholders on implementing a clinical skills lab in veterinary medicine [Perspektiven hochschulexterner Interessenvertreter zur curricularen Implementierung eines Clinical Skills Lab in der Tiermedizin]</v>
      </c>
      <c r="B6611">
        <v>4</v>
      </c>
      <c r="C6611" t="s">
        <v>4154</v>
      </c>
    </row>
    <row r="6612" spans="1:3" x14ac:dyDescent="0.45">
      <c r="A6612" t="str">
        <f t="shared" si="103"/>
        <v>5(2020) Tierarztliche Praxis Ausgabe K: Kleintiere - Heimtiere, 48 (5), art. no. 12360090, pp. 340 - 348, Cited 0 times.</v>
      </c>
      <c r="B6612">
        <v>5</v>
      </c>
      <c r="C6612" t="s">
        <v>4155</v>
      </c>
    </row>
    <row r="6613" spans="1:3" x14ac:dyDescent="0.45">
      <c r="A6613" t="str">
        <f t="shared" si="103"/>
        <v>6DOI: 10.1055/a-1236-0090</v>
      </c>
      <c r="B6613">
        <v>6</v>
      </c>
      <c r="C6613" t="s">
        <v>4156</v>
      </c>
    </row>
    <row r="6614" spans="1:3" x14ac:dyDescent="0.45">
      <c r="A6614" t="str">
        <f t="shared" si="103"/>
        <v>7https://www.scopus.com/inward/record.uri?eid=2-s2.0-85094163889&amp;doi=10.1055%2fa-1236-0090&amp;partnerID=40&amp;md5=e466144e0ea559df394e28e56bdf7a2e</v>
      </c>
      <c r="B6614">
        <v>7</v>
      </c>
      <c r="C6614" t="s">
        <v>4157</v>
      </c>
    </row>
    <row r="6615" spans="1:3" x14ac:dyDescent="0.45">
      <c r="A6615" t="str">
        <f t="shared" si="103"/>
        <v>8</v>
      </c>
      <c r="B6615">
        <v>8</v>
      </c>
    </row>
    <row r="6616" spans="1:3" x14ac:dyDescent="0.45">
      <c r="A6616" t="str">
        <f t="shared" si="103"/>
        <v>9ABSTRACT: Objective Simulation-based teaching is gaining increasing importance in veterinary education worldwide and is by now an integral part of all German veterinary educational institutions in the form of Skills Labs. Students and teachers of the University of Veterinary Medicine Hannover, Foundation (TiHo) showed a good acceptance for the establishment and curricular use of a Clinical Skills Lab (CSL). This study will now examine the perspectives of non-university stakeholders in order to assess the acceptance of such a facility among clinicians. In addition, experiences in implementing a CSL in veterinary teaching are taken into account by interviewing experts. Material and methods Semi-structured guided interviews were conducted with alumni of the TiHo, senior veterinarians from various German clinics and practices and leading experts from some of the largest veterinary CSLs worldwide. Results The interviews revealed a need for improvement in the clinical-practical training of veterinary students among senior veterinarians and alumni. Respondents could imagine that teaching in the CSL may play a major role in this. Overall, the participants pleaded for a mandatory implementation of simulation-based teaching in the curriculum. Conclusion The study suggests that the training of clinical-practical skills of veterinary students should be continuously adapted to the requirements of the veterinary profession in a clinical environment. Non-university stakeholders seem to support the use of a CSL to improve these skills and encourage its further implementation in the curriculum. © 2020 Georg Thieme Verlag. All rights reserved.</v>
      </c>
      <c r="B6616">
        <v>9</v>
      </c>
      <c r="C6616" t="s">
        <v>4158</v>
      </c>
    </row>
    <row r="6617" spans="1:3" x14ac:dyDescent="0.45">
      <c r="A6617" t="str">
        <f t="shared" si="103"/>
        <v>10LANGUAGE OF ORIGINAL DOCUMENT: German</v>
      </c>
      <c r="B6617">
        <v>10</v>
      </c>
      <c r="C6617" t="s">
        <v>4159</v>
      </c>
    </row>
    <row r="6618" spans="1:3" x14ac:dyDescent="0.45">
      <c r="A6618" t="str">
        <f t="shared" si="103"/>
        <v>11DOCUMENT TYPE: Article</v>
      </c>
      <c r="B6618">
        <v>11</v>
      </c>
      <c r="C6618" t="s">
        <v>11</v>
      </c>
    </row>
    <row r="6619" spans="1:3" x14ac:dyDescent="0.45">
      <c r="A6619" t="str">
        <f t="shared" si="103"/>
        <v>12SOURCE: Scopus</v>
      </c>
      <c r="B6619">
        <v>12</v>
      </c>
      <c r="C6619" t="s">
        <v>12</v>
      </c>
    </row>
    <row r="6620" spans="1:3" x14ac:dyDescent="0.45">
      <c r="A6620" t="str">
        <f t="shared" si="103"/>
        <v>13</v>
      </c>
      <c r="B6620">
        <v>13</v>
      </c>
    </row>
    <row r="6621" spans="1:3" x14ac:dyDescent="0.45">
      <c r="A6621" t="str">
        <f t="shared" si="103"/>
        <v>1Nishi T.</v>
      </c>
      <c r="B6621">
        <v>1</v>
      </c>
      <c r="C6621" t="s">
        <v>4160</v>
      </c>
    </row>
    <row r="6622" spans="1:3" x14ac:dyDescent="0.45">
      <c r="A6622" t="str">
        <f t="shared" si="103"/>
        <v>2AUTHOR FULL NAMES: Nishi, Takahiro (56644040300)</v>
      </c>
      <c r="B6622">
        <v>2</v>
      </c>
      <c r="C6622" t="s">
        <v>4161</v>
      </c>
    </row>
    <row r="6623" spans="1:3" x14ac:dyDescent="0.45">
      <c r="A6623" t="str">
        <f t="shared" si="103"/>
        <v>356644040300</v>
      </c>
      <c r="B6623">
        <v>3</v>
      </c>
      <c r="C6623">
        <v>56644040300</v>
      </c>
    </row>
    <row r="6624" spans="1:3" x14ac:dyDescent="0.45">
      <c r="A6624" t="str">
        <f t="shared" si="103"/>
        <v>4Action research for online learning and education in a japanese university's e-strategy</v>
      </c>
      <c r="B6624">
        <v>4</v>
      </c>
      <c r="C6624" t="s">
        <v>4162</v>
      </c>
    </row>
    <row r="6625" spans="1:3" x14ac:dyDescent="0.45">
      <c r="A6625" t="str">
        <f t="shared" si="103"/>
        <v>5(2014) Proceedings of the International Conferences on ICT, Society and Human Beings 2014, Web Based Communities and Social Media 2014, e-Commerce 2014, Information Systems Post-Implementation and Change Management 2014 and e-Health 2014 - Part of the Multi Conference on Computer Science and Information Systems, MCCSIS 2014, pp. 333 - 337, Cited 0 times.</v>
      </c>
      <c r="B6625">
        <v>5</v>
      </c>
      <c r="C6625" t="s">
        <v>4163</v>
      </c>
    </row>
    <row r="6626" spans="1:3" x14ac:dyDescent="0.45">
      <c r="A6626" t="str">
        <f t="shared" si="103"/>
        <v>6</v>
      </c>
      <c r="B6626">
        <v>6</v>
      </c>
    </row>
    <row r="6627" spans="1:3" x14ac:dyDescent="0.45">
      <c r="A6627" t="str">
        <f t="shared" si="103"/>
        <v>7https://www.scopus.com/inward/record.uri?eid=2-s2.0-84929336743&amp;partnerID=40&amp;md5=03a747da2c7d4ed2188ee5eea86b91b7</v>
      </c>
      <c r="B6627">
        <v>7</v>
      </c>
      <c r="C6627" t="s">
        <v>4164</v>
      </c>
    </row>
    <row r="6628" spans="1:3" x14ac:dyDescent="0.45">
      <c r="A6628" t="str">
        <f t="shared" si="103"/>
        <v>8</v>
      </c>
      <c r="B6628">
        <v>8</v>
      </c>
    </row>
    <row r="6629" spans="1:3" x14ac:dyDescent="0.45">
      <c r="A6629" t="str">
        <f t="shared" si="103"/>
        <v>9ABSTRACT: This study considers aspects of student learning style and the Japanese university education system in order to ascertain whether online learning systems are being used effectively. Using an Action Research method, I describe stakeholder concerns and interrelationships with regard to online education in a Japanese university setting. This study explores the possibilities and applicability of online education systems in Japanese universities. It is found that effective online education systems should reflect stakeholder concerns and suit individual student learning styles. Copyright © 2014 IADIS Press All rights reserved.</v>
      </c>
      <c r="B6629">
        <v>9</v>
      </c>
      <c r="C6629" t="s">
        <v>4165</v>
      </c>
    </row>
    <row r="6630" spans="1:3" x14ac:dyDescent="0.45">
      <c r="A6630" t="str">
        <f t="shared" si="103"/>
        <v>10LANGUAGE OF ORIGINAL DOCUMENT: English</v>
      </c>
      <c r="B6630">
        <v>10</v>
      </c>
      <c r="C6630" t="s">
        <v>10</v>
      </c>
    </row>
    <row r="6631" spans="1:3" x14ac:dyDescent="0.45">
      <c r="A6631" t="str">
        <f t="shared" si="103"/>
        <v>11DOCUMENT TYPE: Conference paper</v>
      </c>
      <c r="B6631">
        <v>11</v>
      </c>
      <c r="C6631" t="s">
        <v>207</v>
      </c>
    </row>
    <row r="6632" spans="1:3" x14ac:dyDescent="0.45">
      <c r="A6632" t="str">
        <f t="shared" si="103"/>
        <v>12SOURCE: Scopus</v>
      </c>
      <c r="B6632">
        <v>12</v>
      </c>
      <c r="C6632" t="s">
        <v>12</v>
      </c>
    </row>
    <row r="6633" spans="1:3" x14ac:dyDescent="0.45">
      <c r="A6633" t="str">
        <f t="shared" si="103"/>
        <v>13</v>
      </c>
      <c r="B6633">
        <v>13</v>
      </c>
    </row>
    <row r="6634" spans="1:3" x14ac:dyDescent="0.45">
      <c r="A6634" t="str">
        <f t="shared" si="103"/>
        <v>1Penrod C., Stacy M.E., Pharris L., Tarver M.B.</v>
      </c>
      <c r="B6634">
        <v>1</v>
      </c>
      <c r="C6634" t="s">
        <v>1599</v>
      </c>
    </row>
    <row r="6635" spans="1:3" x14ac:dyDescent="0.45">
      <c r="A6635" t="str">
        <f t="shared" si="103"/>
        <v>2AUTHOR FULL NAMES: Penrod, Curtis (58284452200); Stacy, Mary Edith (58284639000); Pharris, Lily (57731561600); Tarver, Mary Beth (58284759300)</v>
      </c>
      <c r="B6635">
        <v>2</v>
      </c>
      <c r="C6635" t="s">
        <v>1600</v>
      </c>
    </row>
    <row r="6636" spans="1:3" x14ac:dyDescent="0.45">
      <c r="A6636" t="str">
        <f t="shared" si="103"/>
        <v>358284452200; 58284639000; 57731561600; 58284759300</v>
      </c>
      <c r="B6636">
        <v>3</v>
      </c>
      <c r="C6636" t="s">
        <v>1601</v>
      </c>
    </row>
    <row r="6637" spans="1:3" x14ac:dyDescent="0.45">
      <c r="A6637" t="str">
        <f t="shared" si="103"/>
        <v>4Powerful or pointless? Examining the effect of excel on business statistics success</v>
      </c>
      <c r="B6637">
        <v>4</v>
      </c>
      <c r="C6637" t="s">
        <v>1602</v>
      </c>
    </row>
    <row r="6638" spans="1:3" x14ac:dyDescent="0.45">
      <c r="A6638" t="str">
        <f t="shared" si="103"/>
        <v>5(2021) Issues in Information Systems, 22 (2), pp. 83 - 95, Cited 0 times.</v>
      </c>
      <c r="B6638">
        <v>5</v>
      </c>
      <c r="C6638" t="s">
        <v>1603</v>
      </c>
    </row>
    <row r="6639" spans="1:3" x14ac:dyDescent="0.45">
      <c r="A6639" t="str">
        <f t="shared" si="103"/>
        <v>6DOI: 10.48009/2_iis_2021_84-96</v>
      </c>
      <c r="B6639">
        <v>6</v>
      </c>
      <c r="C6639" t="s">
        <v>1604</v>
      </c>
    </row>
    <row r="6640" spans="1:3" x14ac:dyDescent="0.45">
      <c r="A6640" t="str">
        <f t="shared" si="103"/>
        <v>7https://www.scopus.com/inward/record.uri?eid=2-s2.0-85159939591&amp;doi=10.48009%2f2_iis_2021_84-96&amp;partnerID=40&amp;md5=ff187f2e96ade4aeba9b0b185381c48a</v>
      </c>
      <c r="B6640">
        <v>7</v>
      </c>
      <c r="C6640" t="s">
        <v>1605</v>
      </c>
    </row>
    <row r="6641" spans="1:3" x14ac:dyDescent="0.45">
      <c r="A6641" t="str">
        <f t="shared" si="103"/>
        <v>8</v>
      </c>
      <c r="B6641">
        <v>8</v>
      </c>
    </row>
    <row r="6642" spans="1:3" x14ac:dyDescent="0.45">
      <c r="A6642" t="str">
        <f t="shared" si="103"/>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6642">
        <v>9</v>
      </c>
      <c r="C6642" t="s">
        <v>1606</v>
      </c>
    </row>
    <row r="6643" spans="1:3" x14ac:dyDescent="0.45">
      <c r="A6643" t="str">
        <f t="shared" si="103"/>
        <v>10LANGUAGE OF ORIGINAL DOCUMENT: English</v>
      </c>
      <c r="B6643">
        <v>10</v>
      </c>
      <c r="C6643" t="s">
        <v>10</v>
      </c>
    </row>
    <row r="6644" spans="1:3" x14ac:dyDescent="0.45">
      <c r="A6644" t="str">
        <f t="shared" si="103"/>
        <v>11DOCUMENT TYPE: Article</v>
      </c>
      <c r="B6644">
        <v>11</v>
      </c>
      <c r="C6644" t="s">
        <v>11</v>
      </c>
    </row>
    <row r="6645" spans="1:3" x14ac:dyDescent="0.45">
      <c r="A6645" t="str">
        <f t="shared" si="103"/>
        <v>12SOURCE: Scopus</v>
      </c>
      <c r="B6645">
        <v>12</v>
      </c>
      <c r="C6645" t="s">
        <v>12</v>
      </c>
    </row>
    <row r="6646" spans="1:3" x14ac:dyDescent="0.45">
      <c r="A6646" t="str">
        <f t="shared" si="103"/>
        <v>13</v>
      </c>
      <c r="B6646">
        <v>13</v>
      </c>
    </row>
    <row r="6647" spans="1:3" x14ac:dyDescent="0.45">
      <c r="A6647" t="str">
        <f t="shared" si="103"/>
        <v>1Khan M.A., Ebner N.</v>
      </c>
      <c r="B6647">
        <v>1</v>
      </c>
      <c r="C6647" t="s">
        <v>1122</v>
      </c>
    </row>
    <row r="6648" spans="1:3" x14ac:dyDescent="0.45">
      <c r="A6648" t="str">
        <f t="shared" si="103"/>
        <v>2AUTHOR FULL NAMES: Khan, Mohammad Ayub (56069678100); Ebner, Noam (8676622700)</v>
      </c>
      <c r="B6648">
        <v>2</v>
      </c>
      <c r="C6648" t="s">
        <v>1123</v>
      </c>
    </row>
    <row r="6649" spans="1:3" x14ac:dyDescent="0.45">
      <c r="A6649" t="str">
        <f t="shared" si="103"/>
        <v>356069678100; 8676622700</v>
      </c>
      <c r="B6649">
        <v>3</v>
      </c>
      <c r="C6649" t="s">
        <v>1124</v>
      </c>
    </row>
    <row r="6650" spans="1:3" x14ac:dyDescent="0.45">
      <c r="A6650" t="str">
        <f t="shared" si="103"/>
        <v>4The self-internationalization model (sim) versus conventional internationalization models (cims) of the institutions of higher education: A preliminary insight from management perspectives</v>
      </c>
      <c r="B6650">
        <v>4</v>
      </c>
      <c r="C6650" t="s">
        <v>1607</v>
      </c>
    </row>
    <row r="6651" spans="1:3" x14ac:dyDescent="0.45">
      <c r="A6651" t="str">
        <f t="shared" si="103"/>
        <v>5(2017) Proceedings of the 30th International Business Information Management Association Conference, IBIMA 2017 - Vision 2020: Sustainable Economic development, Innovation Management, and Global Growth, 2017-January, pp. 1191 - 1203, Cited 0 times.</v>
      </c>
      <c r="B6651">
        <v>5</v>
      </c>
      <c r="C6651" t="s">
        <v>1608</v>
      </c>
    </row>
    <row r="6652" spans="1:3" x14ac:dyDescent="0.45">
      <c r="A6652" t="str">
        <f t="shared" si="103"/>
        <v>6DOI: 10.15549/jeecar.v5i1.189</v>
      </c>
      <c r="B6652">
        <v>6</v>
      </c>
      <c r="C6652" t="s">
        <v>1127</v>
      </c>
    </row>
    <row r="6653" spans="1:3" x14ac:dyDescent="0.45">
      <c r="A6653" t="str">
        <f t="shared" si="103"/>
        <v>7https://www.scopus.com/inward/record.uri?eid=2-s2.0-85048680378&amp;doi=10.15549%2fjeecar.v5i1.189&amp;partnerID=40&amp;md5=e2db6028a81a777eabf83b35536a0f57</v>
      </c>
      <c r="B6653">
        <v>7</v>
      </c>
      <c r="C6653" t="s">
        <v>1609</v>
      </c>
    </row>
    <row r="6654" spans="1:3" x14ac:dyDescent="0.45">
      <c r="A6654" t="str">
        <f t="shared" si="103"/>
        <v>8</v>
      </c>
      <c r="B6654">
        <v>8</v>
      </c>
    </row>
    <row r="6655" spans="1:3" x14ac:dyDescent="0.45">
      <c r="A6655" t="str">
        <f t="shared" si="103"/>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6655">
        <v>9</v>
      </c>
      <c r="C6655" t="s">
        <v>1610</v>
      </c>
    </row>
    <row r="6656" spans="1:3" x14ac:dyDescent="0.45">
      <c r="A6656" t="str">
        <f t="shared" si="103"/>
        <v>10LANGUAGE OF ORIGINAL DOCUMENT: English</v>
      </c>
      <c r="B6656">
        <v>10</v>
      </c>
      <c r="C6656" t="s">
        <v>10</v>
      </c>
    </row>
    <row r="6657" spans="1:3" x14ac:dyDescent="0.45">
      <c r="A6657" t="str">
        <f t="shared" si="103"/>
        <v>11DOCUMENT TYPE: Conference paper</v>
      </c>
      <c r="B6657">
        <v>11</v>
      </c>
      <c r="C6657" t="s">
        <v>207</v>
      </c>
    </row>
    <row r="6658" spans="1:3" x14ac:dyDescent="0.45">
      <c r="A6658" t="str">
        <f t="shared" si="103"/>
        <v>12SOURCE: Scopus</v>
      </c>
      <c r="B6658">
        <v>12</v>
      </c>
      <c r="C6658" t="s">
        <v>12</v>
      </c>
    </row>
    <row r="6659" spans="1:3" x14ac:dyDescent="0.45">
      <c r="A6659" t="str">
        <f t="shared" si="103"/>
        <v>13</v>
      </c>
      <c r="B6659">
        <v>13</v>
      </c>
    </row>
    <row r="6660" spans="1:3" x14ac:dyDescent="0.45">
      <c r="A6660" t="str">
        <f t="shared" si="103"/>
        <v>1Wahab A.Y.A., Shuib M., Shaik A.R.A.R.</v>
      </c>
      <c r="B6660">
        <v>1</v>
      </c>
      <c r="C6660" t="s">
        <v>1611</v>
      </c>
    </row>
    <row r="6661" spans="1:3" x14ac:dyDescent="0.45">
      <c r="A6661" t="str">
        <f t="shared" ref="A6661:A6724" si="104">B6661&amp;C6661</f>
        <v>2AUTHOR FULL NAMES: Wahab, Amelia Yuliana Abd (57215531964); Shuib, Munir (23393795200); Shaik, Abdul Rahman Abdul Razak (57219015453)</v>
      </c>
      <c r="B6661">
        <v>2</v>
      </c>
      <c r="C6661" t="s">
        <v>1612</v>
      </c>
    </row>
    <row r="6662" spans="1:3" x14ac:dyDescent="0.45">
      <c r="A6662" t="str">
        <f t="shared" si="104"/>
        <v>357215531964; 23393795200; 57219015453</v>
      </c>
      <c r="B6662">
        <v>3</v>
      </c>
      <c r="C6662" t="s">
        <v>1613</v>
      </c>
    </row>
    <row r="6663" spans="1:3" x14ac:dyDescent="0.45">
      <c r="A6663" t="str">
        <f t="shared" si="104"/>
        <v>4Higher education for the creation of prosperity, sustainability in security and development in times of COVID-19 pandemic: A case study</v>
      </c>
      <c r="B6663">
        <v>4</v>
      </c>
      <c r="C6663" t="s">
        <v>1614</v>
      </c>
    </row>
    <row r="6664" spans="1:3" x14ac:dyDescent="0.45">
      <c r="A6664" t="str">
        <f t="shared" si="104"/>
        <v>5(2020) Annals of Tropical Medicine and Public Health, 23 (13A), art. no. 8199, Cited 0 times.</v>
      </c>
      <c r="B6664">
        <v>5</v>
      </c>
      <c r="C6664" t="s">
        <v>1615</v>
      </c>
    </row>
    <row r="6665" spans="1:3" x14ac:dyDescent="0.45">
      <c r="A6665" t="str">
        <f t="shared" si="104"/>
        <v>6DOI: 10.36295/ASRO.2020.231331</v>
      </c>
      <c r="B6665">
        <v>6</v>
      </c>
      <c r="C6665" t="s">
        <v>1616</v>
      </c>
    </row>
    <row r="6666" spans="1:3" x14ac:dyDescent="0.45">
      <c r="A6666" t="str">
        <f t="shared" si="104"/>
        <v>7https://www.scopus.com/inward/record.uri?eid=2-s2.0-85091004598&amp;doi=10.36295%2fASRO.2020.231331&amp;partnerID=40&amp;md5=c7c65405069064751e094644962ae960</v>
      </c>
      <c r="B6666">
        <v>7</v>
      </c>
      <c r="C6666" t="s">
        <v>1617</v>
      </c>
    </row>
    <row r="6667" spans="1:3" x14ac:dyDescent="0.45">
      <c r="A6667" t="str">
        <f t="shared" si="104"/>
        <v>8</v>
      </c>
      <c r="B6667">
        <v>8</v>
      </c>
    </row>
    <row r="6668" spans="1:3" x14ac:dyDescent="0.45">
      <c r="A6668" t="str">
        <f t="shared" si="104"/>
        <v>9ABSTRACT: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B6668">
        <v>9</v>
      </c>
      <c r="C6668" t="s">
        <v>1618</v>
      </c>
    </row>
    <row r="6669" spans="1:3" x14ac:dyDescent="0.45">
      <c r="A6669" t="str">
        <f t="shared" si="104"/>
        <v>10LANGUAGE OF ORIGINAL DOCUMENT: English</v>
      </c>
      <c r="B6669">
        <v>10</v>
      </c>
      <c r="C6669" t="s">
        <v>10</v>
      </c>
    </row>
    <row r="6670" spans="1:3" x14ac:dyDescent="0.45">
      <c r="A6670" t="str">
        <f t="shared" si="104"/>
        <v>11DOCUMENT TYPE: Article</v>
      </c>
      <c r="B6670">
        <v>11</v>
      </c>
      <c r="C6670" t="s">
        <v>11</v>
      </c>
    </row>
    <row r="6671" spans="1:3" x14ac:dyDescent="0.45">
      <c r="A6671" t="str">
        <f t="shared" si="104"/>
        <v>12SOURCE: Scopus</v>
      </c>
      <c r="B6671">
        <v>12</v>
      </c>
      <c r="C6671" t="s">
        <v>12</v>
      </c>
    </row>
    <row r="6672" spans="1:3" x14ac:dyDescent="0.45">
      <c r="A6672" t="str">
        <f t="shared" si="104"/>
        <v>13</v>
      </c>
      <c r="B6672">
        <v>13</v>
      </c>
    </row>
    <row r="6673" spans="1:3" x14ac:dyDescent="0.45">
      <c r="A6673" t="str">
        <f t="shared" si="104"/>
        <v>1Maragakis A., Van Den Dobbelsteen A.</v>
      </c>
      <c r="B6673">
        <v>1</v>
      </c>
      <c r="C6673" t="s">
        <v>1619</v>
      </c>
    </row>
    <row r="6674" spans="1:3" x14ac:dyDescent="0.45">
      <c r="A6674" t="str">
        <f t="shared" si="104"/>
        <v>2AUTHOR FULL NAMES: Maragakis, Antonios (55961248700); Van Den Dobbelsteen, Andy (6508242828)</v>
      </c>
      <c r="B6674">
        <v>2</v>
      </c>
      <c r="C6674" t="s">
        <v>1620</v>
      </c>
    </row>
    <row r="6675" spans="1:3" x14ac:dyDescent="0.45">
      <c r="A6675" t="str">
        <f t="shared" si="104"/>
        <v>355961248700; 6508242828</v>
      </c>
      <c r="B6675">
        <v>3</v>
      </c>
      <c r="C6675" t="s">
        <v>1621</v>
      </c>
    </row>
    <row r="6676" spans="1:3" x14ac:dyDescent="0.45">
      <c r="A6676" t="str">
        <f t="shared" si="104"/>
        <v>4Higher education: Features, trends and needs in sustainability</v>
      </c>
      <c r="B6676">
        <v>4</v>
      </c>
      <c r="C6676" t="s">
        <v>1622</v>
      </c>
    </row>
    <row r="6677" spans="1:3" x14ac:dyDescent="0.45">
      <c r="A6677" t="str">
        <f t="shared" si="104"/>
        <v>5(2017) A+BE Architecture and the Built Environment, 3, pp. 33 - 51, Cited 0 times.</v>
      </c>
      <c r="B6677">
        <v>5</v>
      </c>
      <c r="C6677" t="s">
        <v>1623</v>
      </c>
    </row>
    <row r="6678" spans="1:3" x14ac:dyDescent="0.45">
      <c r="A6678" t="str">
        <f t="shared" si="104"/>
        <v>6</v>
      </c>
      <c r="B6678">
        <v>6</v>
      </c>
    </row>
    <row r="6679" spans="1:3" x14ac:dyDescent="0.45">
      <c r="A6679" t="str">
        <f t="shared" si="104"/>
        <v>7https://www.scopus.com/inward/record.uri?eid=2-s2.0-85019441600&amp;partnerID=40&amp;md5=0784272156b8bbd4766f4215a21e72f7</v>
      </c>
      <c r="B6679">
        <v>7</v>
      </c>
      <c r="C6679" t="s">
        <v>1624</v>
      </c>
    </row>
    <row r="6680" spans="1:3" x14ac:dyDescent="0.45">
      <c r="A6680" t="str">
        <f t="shared" si="104"/>
        <v>8</v>
      </c>
      <c r="B6680">
        <v>8</v>
      </c>
    </row>
    <row r="6681" spans="1:3" x14ac:dyDescent="0.45">
      <c r="A6681" t="str">
        <f t="shared" si="104"/>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6681">
        <v>9</v>
      </c>
      <c r="C6681" t="s">
        <v>1625</v>
      </c>
    </row>
    <row r="6682" spans="1:3" x14ac:dyDescent="0.45">
      <c r="A6682" t="str">
        <f t="shared" si="104"/>
        <v>10LANGUAGE OF ORIGINAL DOCUMENT: English</v>
      </c>
      <c r="B6682">
        <v>10</v>
      </c>
      <c r="C6682" t="s">
        <v>10</v>
      </c>
    </row>
    <row r="6683" spans="1:3" x14ac:dyDescent="0.45">
      <c r="A6683" t="str">
        <f t="shared" si="104"/>
        <v>11DOCUMENT TYPE: Article</v>
      </c>
      <c r="B6683">
        <v>11</v>
      </c>
      <c r="C6683" t="s">
        <v>11</v>
      </c>
    </row>
    <row r="6684" spans="1:3" x14ac:dyDescent="0.45">
      <c r="A6684" t="str">
        <f t="shared" si="104"/>
        <v>12SOURCE: Scopus</v>
      </c>
      <c r="B6684">
        <v>12</v>
      </c>
      <c r="C6684" t="s">
        <v>12</v>
      </c>
    </row>
    <row r="6685" spans="1:3" x14ac:dyDescent="0.45">
      <c r="A6685" t="str">
        <f t="shared" si="104"/>
        <v>13</v>
      </c>
      <c r="B6685">
        <v>13</v>
      </c>
    </row>
    <row r="6686" spans="1:3" x14ac:dyDescent="0.45">
      <c r="A6686" t="str">
        <f t="shared" si="104"/>
        <v>1Smith A.R.</v>
      </c>
      <c r="B6686">
        <v>1</v>
      </c>
      <c r="C6686" t="s">
        <v>558</v>
      </c>
    </row>
    <row r="6687" spans="1:3" x14ac:dyDescent="0.45">
      <c r="A6687" t="str">
        <f t="shared" si="104"/>
        <v>2AUTHOR FULL NAMES: Smith, Arthur Richardson (57193705397)</v>
      </c>
      <c r="B6687">
        <v>2</v>
      </c>
      <c r="C6687" t="s">
        <v>559</v>
      </c>
    </row>
    <row r="6688" spans="1:3" x14ac:dyDescent="0.45">
      <c r="A6688" t="str">
        <f t="shared" si="104"/>
        <v>357193705397</v>
      </c>
      <c r="B6688">
        <v>3</v>
      </c>
      <c r="C6688">
        <v>57193705397</v>
      </c>
    </row>
    <row r="6689" spans="1:3" x14ac:dyDescent="0.45">
      <c r="A6689" t="str">
        <f t="shared" si="104"/>
        <v>4Ensuring quality: The faculty role in online higher education</v>
      </c>
      <c r="B6689">
        <v>4</v>
      </c>
      <c r="C6689" t="s">
        <v>560</v>
      </c>
    </row>
    <row r="6690" spans="1:3" x14ac:dyDescent="0.45">
      <c r="A6690" t="str">
        <f t="shared" si="104"/>
        <v>5(2018) Teacher Training and Professional Development: Concepts, Methodologies, Tools, and Applications, 3, pp. 1193 - 1214, Cited 0 times.</v>
      </c>
      <c r="B6690">
        <v>5</v>
      </c>
      <c r="C6690" t="s">
        <v>1640</v>
      </c>
    </row>
    <row r="6691" spans="1:3" x14ac:dyDescent="0.45">
      <c r="A6691" t="str">
        <f t="shared" si="104"/>
        <v>6DOI: 10.4018/978-1-5225-5631-2.ch055</v>
      </c>
      <c r="B6691">
        <v>6</v>
      </c>
      <c r="C6691" t="s">
        <v>1641</v>
      </c>
    </row>
    <row r="6692" spans="1:3" x14ac:dyDescent="0.45">
      <c r="A6692" t="str">
        <f t="shared" si="104"/>
        <v>7https://www.scopus.com/inward/record.uri?eid=2-s2.0-85049438953&amp;doi=10.4018%2f978-1-5225-5631-2.ch055&amp;partnerID=40&amp;md5=9e282a04c73046fd0bd3f3818373038a</v>
      </c>
      <c r="B6692">
        <v>7</v>
      </c>
      <c r="C6692" t="s">
        <v>1642</v>
      </c>
    </row>
    <row r="6693" spans="1:3" x14ac:dyDescent="0.45">
      <c r="A6693" t="str">
        <f t="shared" si="104"/>
        <v>8</v>
      </c>
      <c r="B6693">
        <v>8</v>
      </c>
    </row>
    <row r="6694" spans="1:3" x14ac:dyDescent="0.45">
      <c r="A6694" t="str">
        <f t="shared" si="10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6694">
        <v>9</v>
      </c>
      <c r="C6694" t="s">
        <v>1643</v>
      </c>
    </row>
    <row r="6695" spans="1:3" x14ac:dyDescent="0.45">
      <c r="A6695" t="str">
        <f t="shared" si="104"/>
        <v>10LANGUAGE OF ORIGINAL DOCUMENT: English</v>
      </c>
      <c r="B6695">
        <v>10</v>
      </c>
      <c r="C6695" t="s">
        <v>10</v>
      </c>
    </row>
    <row r="6696" spans="1:3" x14ac:dyDescent="0.45">
      <c r="A6696" t="str">
        <f t="shared" si="104"/>
        <v>11DOCUMENT TYPE: Book chapter</v>
      </c>
      <c r="B6696">
        <v>11</v>
      </c>
      <c r="C6696" t="s">
        <v>128</v>
      </c>
    </row>
    <row r="6697" spans="1:3" x14ac:dyDescent="0.45">
      <c r="A6697" t="str">
        <f t="shared" si="104"/>
        <v>12SOURCE: Scopus</v>
      </c>
      <c r="B6697">
        <v>12</v>
      </c>
      <c r="C6697" t="s">
        <v>12</v>
      </c>
    </row>
    <row r="6698" spans="1:3" x14ac:dyDescent="0.45">
      <c r="A6698" t="str">
        <f t="shared" si="104"/>
        <v>13</v>
      </c>
      <c r="B6698">
        <v>13</v>
      </c>
    </row>
    <row r="6699" spans="1:3" x14ac:dyDescent="0.45">
      <c r="A6699" t="str">
        <f t="shared" si="104"/>
        <v>1Adeola A.O., Bukola A.B.</v>
      </c>
      <c r="B6699">
        <v>1</v>
      </c>
      <c r="C6699" t="s">
        <v>1652</v>
      </c>
    </row>
    <row r="6700" spans="1:3" x14ac:dyDescent="0.45">
      <c r="A6700" t="str">
        <f t="shared" si="104"/>
        <v>2AUTHOR FULL NAMES: Adeola, Adegun Olajire (6508050008); Bukola, Arogundade Babatope (56160264300)</v>
      </c>
      <c r="B6700">
        <v>2</v>
      </c>
      <c r="C6700" t="s">
        <v>1653</v>
      </c>
    </row>
    <row r="6701" spans="1:3" x14ac:dyDescent="0.45">
      <c r="A6701" t="str">
        <f t="shared" si="104"/>
        <v>36508050008; 56160264300</v>
      </c>
      <c r="B6701">
        <v>3</v>
      </c>
      <c r="C6701" t="s">
        <v>1654</v>
      </c>
    </row>
    <row r="6702" spans="1:3" x14ac:dyDescent="0.45">
      <c r="A6702" t="str">
        <f t="shared" si="104"/>
        <v>4Students' participation in governance and organizational effectiveness in universities in Nigeria</v>
      </c>
      <c r="B6702">
        <v>4</v>
      </c>
      <c r="C6702" t="s">
        <v>1655</v>
      </c>
    </row>
    <row r="6703" spans="1:3" x14ac:dyDescent="0.45">
      <c r="A6703" t="str">
        <f t="shared" si="104"/>
        <v>5(2014) Mediterranean Journal of Social Sciences, 5 (9), pp. 400 - 404, Cited 0 times.</v>
      </c>
      <c r="B6703">
        <v>5</v>
      </c>
      <c r="C6703" t="s">
        <v>1656</v>
      </c>
    </row>
    <row r="6704" spans="1:3" x14ac:dyDescent="0.45">
      <c r="A6704" t="str">
        <f t="shared" si="104"/>
        <v>6DOI: 10.5901/mjss.2014.v5n9p400</v>
      </c>
      <c r="B6704">
        <v>6</v>
      </c>
      <c r="C6704" t="s">
        <v>1657</v>
      </c>
    </row>
    <row r="6705" spans="1:3" x14ac:dyDescent="0.45">
      <c r="A6705" t="str">
        <f t="shared" si="104"/>
        <v>7https://www.scopus.com/inward/record.uri?eid=2-s2.0-84900563791&amp;doi=10.5901%2fmjss.2014.v5n9p400&amp;partnerID=40&amp;md5=49c69ae273d3823155599b9e88158655</v>
      </c>
      <c r="B6705">
        <v>7</v>
      </c>
      <c r="C6705" t="s">
        <v>1658</v>
      </c>
    </row>
    <row r="6706" spans="1:3" x14ac:dyDescent="0.45">
      <c r="A6706" t="str">
        <f t="shared" si="104"/>
        <v>8</v>
      </c>
      <c r="B6706">
        <v>8</v>
      </c>
    </row>
    <row r="6707" spans="1:3" x14ac:dyDescent="0.45">
      <c r="A6707" t="str">
        <f t="shared" si="104"/>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6707">
        <v>9</v>
      </c>
      <c r="C6707" t="s">
        <v>1659</v>
      </c>
    </row>
    <row r="6708" spans="1:3" x14ac:dyDescent="0.45">
      <c r="A6708" t="str">
        <f t="shared" si="104"/>
        <v>10LANGUAGE OF ORIGINAL DOCUMENT: English</v>
      </c>
      <c r="B6708">
        <v>10</v>
      </c>
      <c r="C6708" t="s">
        <v>10</v>
      </c>
    </row>
    <row r="6709" spans="1:3" x14ac:dyDescent="0.45">
      <c r="A6709" t="str">
        <f t="shared" si="104"/>
        <v>11DOCUMENT TYPE: Article</v>
      </c>
      <c r="B6709">
        <v>11</v>
      </c>
      <c r="C6709" t="s">
        <v>11</v>
      </c>
    </row>
    <row r="6710" spans="1:3" x14ac:dyDescent="0.45">
      <c r="A6710" t="str">
        <f t="shared" si="104"/>
        <v>12SOURCE: Scopus</v>
      </c>
      <c r="B6710">
        <v>12</v>
      </c>
      <c r="C6710" t="s">
        <v>12</v>
      </c>
    </row>
    <row r="6711" spans="1:3" x14ac:dyDescent="0.45">
      <c r="A6711" t="str">
        <f t="shared" si="104"/>
        <v>13</v>
      </c>
      <c r="B6711">
        <v>13</v>
      </c>
    </row>
    <row r="6712" spans="1:3" x14ac:dyDescent="0.45">
      <c r="A6712" t="str">
        <f t="shared" si="104"/>
        <v>1McNally S., Downes P., O’Halloran L., Kent G., O’Neill S.</v>
      </c>
      <c r="B6712">
        <v>1</v>
      </c>
      <c r="C6712" t="s">
        <v>4166</v>
      </c>
    </row>
    <row r="6713" spans="1:3" x14ac:dyDescent="0.45">
      <c r="A6713" t="str">
        <f t="shared" si="104"/>
        <v>2AUTHOR FULL NAMES: McNally, Sinéad (55581874400); Downes, Paul (7003889863); O’Halloran, Laura (57216332129); Kent, Gráinne (57204813359); O’Neill, Sandra (57195154573)</v>
      </c>
      <c r="B6713">
        <v>2</v>
      </c>
      <c r="C6713" t="s">
        <v>4167</v>
      </c>
    </row>
    <row r="6714" spans="1:3" x14ac:dyDescent="0.45">
      <c r="A6714" t="str">
        <f t="shared" si="104"/>
        <v>355581874400; 7003889863; 57216332129; 57204813359; 57195154573</v>
      </c>
      <c r="B6714">
        <v>3</v>
      </c>
      <c r="C6714" t="s">
        <v>4168</v>
      </c>
    </row>
    <row r="6715" spans="1:3" x14ac:dyDescent="0.45">
      <c r="A6715" t="str">
        <f t="shared" si="104"/>
        <v>4‘The whole world was lifted off me’: the importance of relational supports and peer mentoring for under-represented students accessing university in Ireland</v>
      </c>
      <c r="B6715">
        <v>4</v>
      </c>
      <c r="C6715" t="s">
        <v>4169</v>
      </c>
    </row>
    <row r="6716" spans="1:3" x14ac:dyDescent="0.45">
      <c r="A6716" t="str">
        <f t="shared" si="104"/>
        <v>5(2022) Journal of Further and Higher Education, 46 (10), pp. 1319 - 1333, Cited 0 times.</v>
      </c>
      <c r="B6716">
        <v>5</v>
      </c>
      <c r="C6716" t="s">
        <v>4170</v>
      </c>
    </row>
    <row r="6717" spans="1:3" x14ac:dyDescent="0.45">
      <c r="A6717" t="str">
        <f t="shared" si="104"/>
        <v>6DOI: 10.1080/0309877X.2022.2075718</v>
      </c>
      <c r="B6717">
        <v>6</v>
      </c>
      <c r="C6717" t="s">
        <v>4171</v>
      </c>
    </row>
    <row r="6718" spans="1:3" x14ac:dyDescent="0.45">
      <c r="A6718" t="str">
        <f t="shared" si="104"/>
        <v>7https://www.scopus.com/inward/record.uri?eid=2-s2.0-85131697281&amp;doi=10.1080%2f0309877X.2022.2075718&amp;partnerID=40&amp;md5=ea74f3a896c0a60734896d72ec283c26</v>
      </c>
      <c r="B6718">
        <v>7</v>
      </c>
      <c r="C6718" t="s">
        <v>4172</v>
      </c>
    </row>
    <row r="6719" spans="1:3" x14ac:dyDescent="0.45">
      <c r="A6719" t="str">
        <f t="shared" si="104"/>
        <v>8</v>
      </c>
      <c r="B6719">
        <v>8</v>
      </c>
    </row>
    <row r="6720" spans="1:3" x14ac:dyDescent="0.45">
      <c r="A6720" t="str">
        <f t="shared" si="104"/>
        <v>9ABSTRACT: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v>
      </c>
      <c r="B6720">
        <v>9</v>
      </c>
      <c r="C6720" t="s">
        <v>4173</v>
      </c>
    </row>
    <row r="6721" spans="1:3" x14ac:dyDescent="0.45">
      <c r="A6721" t="str">
        <f t="shared" si="104"/>
        <v>10LANGUAGE OF ORIGINAL DOCUMENT: English</v>
      </c>
      <c r="B6721">
        <v>10</v>
      </c>
      <c r="C6721" t="s">
        <v>10</v>
      </c>
    </row>
    <row r="6722" spans="1:3" x14ac:dyDescent="0.45">
      <c r="A6722" t="str">
        <f t="shared" si="104"/>
        <v>11DOCUMENT TYPE: Article</v>
      </c>
      <c r="B6722">
        <v>11</v>
      </c>
      <c r="C6722" t="s">
        <v>11</v>
      </c>
    </row>
    <row r="6723" spans="1:3" x14ac:dyDescent="0.45">
      <c r="A6723" t="str">
        <f t="shared" si="104"/>
        <v>12SOURCE: Scopus</v>
      </c>
      <c r="B6723">
        <v>12</v>
      </c>
      <c r="C6723" t="s">
        <v>12</v>
      </c>
    </row>
    <row r="6724" spans="1:3" x14ac:dyDescent="0.45">
      <c r="A6724" t="str">
        <f t="shared" si="104"/>
        <v>13</v>
      </c>
      <c r="B6724">
        <v>13</v>
      </c>
    </row>
    <row r="6725" spans="1:3" x14ac:dyDescent="0.45">
      <c r="A6725" t="str">
        <f t="shared" ref="A6725:A6788" si="105">B6725&amp;C6725</f>
        <v>1Ilyina I.A., Teor T.R., Kulibanova V.V.</v>
      </c>
      <c r="B6725">
        <v>1</v>
      </c>
      <c r="C6725" t="s">
        <v>4174</v>
      </c>
    </row>
    <row r="6726" spans="1:3" x14ac:dyDescent="0.45">
      <c r="A6726" t="str">
        <f t="shared" si="105"/>
        <v>2AUTHOR FULL NAMES: Ilyina, Irina A. (57208472685); Teor, Tatiana R. (57205614129); Kulibanova, Valeriia V. (57205616223)</v>
      </c>
      <c r="B6726">
        <v>2</v>
      </c>
      <c r="C6726" t="s">
        <v>4175</v>
      </c>
    </row>
    <row r="6727" spans="1:3" x14ac:dyDescent="0.45">
      <c r="A6727" t="str">
        <f t="shared" si="105"/>
        <v>357208472685; 57205614129; 57205616223</v>
      </c>
      <c r="B6727">
        <v>3</v>
      </c>
      <c r="C6727" t="s">
        <v>4176</v>
      </c>
    </row>
    <row r="6728" spans="1:3" x14ac:dyDescent="0.45">
      <c r="A6728" t="str">
        <f t="shared" si="105"/>
        <v>4Direction of Social Capital Accumulation of Electrical Engineering Universities</v>
      </c>
      <c r="B6728">
        <v>4</v>
      </c>
      <c r="C6728" t="s">
        <v>4177</v>
      </c>
    </row>
    <row r="6729" spans="1:3" x14ac:dyDescent="0.45">
      <c r="A6729" t="str">
        <f t="shared" si="105"/>
        <v>5(2021) Proceedings of the 2021 Communication Strategies in Digital Society Seminar, ComSDS 2021, art. no. 9422886, pp. 95 - 100, Cited 0 times.</v>
      </c>
      <c r="B6729">
        <v>5</v>
      </c>
      <c r="C6729" t="s">
        <v>4178</v>
      </c>
    </row>
    <row r="6730" spans="1:3" x14ac:dyDescent="0.45">
      <c r="A6730" t="str">
        <f t="shared" si="105"/>
        <v>6DOI: 10.1109/ComSDS52473.2021.9422886</v>
      </c>
      <c r="B6730">
        <v>6</v>
      </c>
      <c r="C6730" t="s">
        <v>4179</v>
      </c>
    </row>
    <row r="6731" spans="1:3" x14ac:dyDescent="0.45">
      <c r="A6731" t="str">
        <f t="shared" si="105"/>
        <v>7https://www.scopus.com/inward/record.uri?eid=2-s2.0-85105979666&amp;doi=10.1109%2fComSDS52473.2021.9422886&amp;partnerID=40&amp;md5=4b44e7ca20935511a228ae7bf120d1a8</v>
      </c>
      <c r="B6731">
        <v>7</v>
      </c>
      <c r="C6731" t="s">
        <v>4180</v>
      </c>
    </row>
    <row r="6732" spans="1:3" x14ac:dyDescent="0.45">
      <c r="A6732" t="str">
        <f t="shared" si="105"/>
        <v>8</v>
      </c>
      <c r="B6732">
        <v>8</v>
      </c>
    </row>
    <row r="6733" spans="1:3" x14ac:dyDescent="0.45">
      <c r="A6733" t="str">
        <f t="shared" si="105"/>
        <v>9ABSTRACT: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v>
      </c>
      <c r="B6733">
        <v>9</v>
      </c>
      <c r="C6733" t="s">
        <v>4181</v>
      </c>
    </row>
    <row r="6734" spans="1:3" x14ac:dyDescent="0.45">
      <c r="A6734" t="str">
        <f t="shared" si="105"/>
        <v>10LANGUAGE OF ORIGINAL DOCUMENT: English</v>
      </c>
      <c r="B6734">
        <v>10</v>
      </c>
      <c r="C6734" t="s">
        <v>10</v>
      </c>
    </row>
    <row r="6735" spans="1:3" x14ac:dyDescent="0.45">
      <c r="A6735" t="str">
        <f t="shared" si="105"/>
        <v>11DOCUMENT TYPE: Conference paper</v>
      </c>
      <c r="B6735">
        <v>11</v>
      </c>
      <c r="C6735" t="s">
        <v>207</v>
      </c>
    </row>
    <row r="6736" spans="1:3" x14ac:dyDescent="0.45">
      <c r="A6736" t="str">
        <f t="shared" si="105"/>
        <v>12SOURCE: Scopus</v>
      </c>
      <c r="B6736">
        <v>12</v>
      </c>
      <c r="C6736" t="s">
        <v>12</v>
      </c>
    </row>
    <row r="6737" spans="1:3" x14ac:dyDescent="0.45">
      <c r="A6737" t="str">
        <f t="shared" si="105"/>
        <v>13</v>
      </c>
      <c r="B6737">
        <v>13</v>
      </c>
    </row>
    <row r="6738" spans="1:3" x14ac:dyDescent="0.45">
      <c r="A6738" t="str">
        <f t="shared" si="105"/>
        <v>1Lan N.H.</v>
      </c>
      <c r="B6738">
        <v>1</v>
      </c>
      <c r="C6738" t="s">
        <v>4182</v>
      </c>
    </row>
    <row r="6739" spans="1:3" x14ac:dyDescent="0.45">
      <c r="A6739" t="str">
        <f t="shared" si="105"/>
        <v>2AUTHOR FULL NAMES: Lan, Nguyen Huong (57915128100)</v>
      </c>
      <c r="B6739">
        <v>2</v>
      </c>
      <c r="C6739" t="s">
        <v>4183</v>
      </c>
    </row>
    <row r="6740" spans="1:3" x14ac:dyDescent="0.45">
      <c r="A6740" t="str">
        <f t="shared" si="105"/>
        <v>357915128100</v>
      </c>
      <c r="B6740">
        <v>3</v>
      </c>
      <c r="C6740">
        <v>57915128100</v>
      </c>
    </row>
    <row r="6741" spans="1:3" x14ac:dyDescent="0.45">
      <c r="A6741" t="str">
        <f t="shared" si="105"/>
        <v>4EVALUATING EMPLOYERS’ DEMANDS FOR UNIVERSITY GRADUATES’ LEGAL ENGLISH PROFICIENCY IN EMPLOYABILITY</v>
      </c>
      <c r="B6741">
        <v>4</v>
      </c>
      <c r="C6741" t="s">
        <v>4184</v>
      </c>
    </row>
    <row r="6742" spans="1:3" x14ac:dyDescent="0.45">
      <c r="A6742" t="str">
        <f t="shared" si="105"/>
        <v>5(2022) Journal of Teaching English for Specific and Academic Purposes, 10 (2), pp. 185 - 199, Cited 0 times.</v>
      </c>
      <c r="B6742">
        <v>5</v>
      </c>
      <c r="C6742" t="s">
        <v>4185</v>
      </c>
    </row>
    <row r="6743" spans="1:3" x14ac:dyDescent="0.45">
      <c r="A6743" t="str">
        <f t="shared" si="105"/>
        <v>6DOI: 10.22190/JTESAP2202185H</v>
      </c>
      <c r="B6743">
        <v>6</v>
      </c>
      <c r="C6743" t="s">
        <v>4186</v>
      </c>
    </row>
    <row r="6744" spans="1:3" x14ac:dyDescent="0.45">
      <c r="A6744" t="str">
        <f t="shared" si="105"/>
        <v>7https://www.scopus.com/inward/record.uri?eid=2-s2.0-85139229382&amp;doi=10.22190%2fJTESAP2202185H&amp;partnerID=40&amp;md5=2c10b86211bdbceb7b2a410d65b9b3b3</v>
      </c>
      <c r="B6744">
        <v>7</v>
      </c>
      <c r="C6744" t="s">
        <v>4187</v>
      </c>
    </row>
    <row r="6745" spans="1:3" x14ac:dyDescent="0.45">
      <c r="A6745" t="str">
        <f t="shared" si="105"/>
        <v>8</v>
      </c>
      <c r="B6745">
        <v>8</v>
      </c>
    </row>
    <row r="6746" spans="1:3" x14ac:dyDescent="0.45">
      <c r="A6746" t="str">
        <f t="shared" si="105"/>
        <v>9ABSTRACT: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v>
      </c>
      <c r="B6746">
        <v>9</v>
      </c>
      <c r="C6746" t="s">
        <v>4188</v>
      </c>
    </row>
    <row r="6747" spans="1:3" x14ac:dyDescent="0.45">
      <c r="A6747" t="str">
        <f t="shared" si="105"/>
        <v>10LANGUAGE OF ORIGINAL DOCUMENT: English</v>
      </c>
      <c r="B6747">
        <v>10</v>
      </c>
      <c r="C6747" t="s">
        <v>10</v>
      </c>
    </row>
    <row r="6748" spans="1:3" x14ac:dyDescent="0.45">
      <c r="A6748" t="str">
        <f t="shared" si="105"/>
        <v>11DOCUMENT TYPE: Article</v>
      </c>
      <c r="B6748">
        <v>11</v>
      </c>
      <c r="C6748" t="s">
        <v>11</v>
      </c>
    </row>
    <row r="6749" spans="1:3" x14ac:dyDescent="0.45">
      <c r="A6749" t="str">
        <f t="shared" si="105"/>
        <v>12SOURCE: Scopus</v>
      </c>
      <c r="B6749">
        <v>12</v>
      </c>
      <c r="C6749" t="s">
        <v>12</v>
      </c>
    </row>
    <row r="6750" spans="1:3" x14ac:dyDescent="0.45">
      <c r="A6750" t="str">
        <f t="shared" si="105"/>
        <v>13</v>
      </c>
      <c r="B6750">
        <v>13</v>
      </c>
    </row>
    <row r="6751" spans="1:3" x14ac:dyDescent="0.45">
      <c r="A6751" t="str">
        <f t="shared" si="105"/>
        <v>1Bombaça C., Pedersen L.K.</v>
      </c>
      <c r="B6751">
        <v>1</v>
      </c>
      <c r="C6751" t="s">
        <v>1683</v>
      </c>
    </row>
    <row r="6752" spans="1:3" x14ac:dyDescent="0.45">
      <c r="A6752" t="str">
        <f t="shared" si="105"/>
        <v>2AUTHOR FULL NAMES: Bombaça, Catarina (58578158300); Pedersen, Line Kloster (57211219190)</v>
      </c>
      <c r="B6752">
        <v>2</v>
      </c>
      <c r="C6752" t="s">
        <v>1684</v>
      </c>
    </row>
    <row r="6753" spans="1:3" x14ac:dyDescent="0.45">
      <c r="A6753" t="str">
        <f t="shared" si="105"/>
        <v>358578158300; 57211219190</v>
      </c>
      <c r="B6753">
        <v>3</v>
      </c>
      <c r="C6753" t="s">
        <v>1685</v>
      </c>
    </row>
    <row r="6754" spans="1:3" x14ac:dyDescent="0.45">
      <c r="A6754" t="str">
        <f t="shared" si="105"/>
        <v>4The overlooked stakeholder: Discovering the cornerstones of future universities through students' opinions Workshop proposed by BEST (Board of European Students of Technology)</v>
      </c>
      <c r="B6754">
        <v>4</v>
      </c>
      <c r="C6754" t="s">
        <v>1686</v>
      </c>
    </row>
    <row r="6755" spans="1:3" x14ac:dyDescent="0.45">
      <c r="A6755" t="str">
        <f t="shared" si="105"/>
        <v>5(2019) Proceedings of the 46th SEFI Annual Conference 2018: Creativity, Innovation and Entrepreneurship for Engineering Education Excellence, pp. 1450 - 1453, Cited 0 times.</v>
      </c>
      <c r="B6755">
        <v>5</v>
      </c>
      <c r="C6755" t="s">
        <v>1687</v>
      </c>
    </row>
    <row r="6756" spans="1:3" x14ac:dyDescent="0.45">
      <c r="A6756" t="str">
        <f t="shared" si="105"/>
        <v>6</v>
      </c>
      <c r="B6756">
        <v>6</v>
      </c>
    </row>
    <row r="6757" spans="1:3" x14ac:dyDescent="0.45">
      <c r="A6757" t="str">
        <f t="shared" si="105"/>
        <v>7https://www.scopus.com/inward/record.uri?eid=2-s2.0-85073009870&amp;partnerID=40&amp;md5=440af14bb1fc7456ad862925b5c1e5dc</v>
      </c>
      <c r="B6757">
        <v>7</v>
      </c>
      <c r="C6757" t="s">
        <v>1688</v>
      </c>
    </row>
    <row r="6758" spans="1:3" x14ac:dyDescent="0.45">
      <c r="A6758" t="str">
        <f t="shared" si="105"/>
        <v>8</v>
      </c>
      <c r="B6758">
        <v>8</v>
      </c>
    </row>
    <row r="6759" spans="1:3" x14ac:dyDescent="0.45">
      <c r="A6759" t="str">
        <f t="shared" si="105"/>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6759">
        <v>9</v>
      </c>
      <c r="C6759" t="s">
        <v>1689</v>
      </c>
    </row>
    <row r="6760" spans="1:3" x14ac:dyDescent="0.45">
      <c r="A6760" t="str">
        <f t="shared" si="105"/>
        <v>10LANGUAGE OF ORIGINAL DOCUMENT: English</v>
      </c>
      <c r="B6760">
        <v>10</v>
      </c>
      <c r="C6760" t="s">
        <v>10</v>
      </c>
    </row>
    <row r="6761" spans="1:3" x14ac:dyDescent="0.45">
      <c r="A6761" t="str">
        <f t="shared" si="105"/>
        <v>11DOCUMENT TYPE: Conference paper</v>
      </c>
      <c r="B6761">
        <v>11</v>
      </c>
      <c r="C6761" t="s">
        <v>207</v>
      </c>
    </row>
    <row r="6762" spans="1:3" x14ac:dyDescent="0.45">
      <c r="A6762" t="str">
        <f t="shared" si="105"/>
        <v>12SOURCE: Scopus</v>
      </c>
      <c r="B6762">
        <v>12</v>
      </c>
      <c r="C6762" t="s">
        <v>12</v>
      </c>
    </row>
    <row r="6763" spans="1:3" x14ac:dyDescent="0.45">
      <c r="A6763" t="str">
        <f t="shared" si="105"/>
        <v>13</v>
      </c>
      <c r="B6763">
        <v>13</v>
      </c>
    </row>
    <row r="6764" spans="1:3" x14ac:dyDescent="0.45">
      <c r="A6764" t="str">
        <f t="shared" si="105"/>
        <v>1Riviezzo A., Napolitano M.R., Fusco F.</v>
      </c>
      <c r="B6764">
        <v>1</v>
      </c>
      <c r="C6764" t="s">
        <v>4189</v>
      </c>
    </row>
    <row r="6765" spans="1:3" x14ac:dyDescent="0.45">
      <c r="A6765" t="str">
        <f t="shared" si="105"/>
        <v>2AUTHOR FULL NAMES: Riviezzo, Angelo (26325835700); Napolitano, Maria Rosaria (55335673900); Fusco, Floriana (57204480378)</v>
      </c>
      <c r="B6765">
        <v>2</v>
      </c>
      <c r="C6765" t="s">
        <v>4190</v>
      </c>
    </row>
    <row r="6766" spans="1:3" x14ac:dyDescent="0.45">
      <c r="A6766" t="str">
        <f t="shared" si="105"/>
        <v>326325835700; 55335673900; 57204480378</v>
      </c>
      <c r="B6766">
        <v>3</v>
      </c>
      <c r="C6766" t="s">
        <v>4191</v>
      </c>
    </row>
    <row r="6767" spans="1:3" x14ac:dyDescent="0.45">
      <c r="A6767" t="str">
        <f t="shared" si="105"/>
        <v>4From the Entrepreneurial University to the Civic University: What Are We Talking About?</v>
      </c>
      <c r="B6767">
        <v>4</v>
      </c>
      <c r="C6767" t="s">
        <v>4192</v>
      </c>
    </row>
    <row r="6768" spans="1:3" x14ac:dyDescent="0.45">
      <c r="A6768" t="str">
        <f t="shared" si="105"/>
        <v>5(2021) Research Anthology on Citizen Engagement and Activism for Social Change, pp. 1 - 17, Cited 0 times.</v>
      </c>
      <c r="B6768">
        <v>5</v>
      </c>
      <c r="C6768" t="s">
        <v>4193</v>
      </c>
    </row>
    <row r="6769" spans="1:3" x14ac:dyDescent="0.45">
      <c r="A6769" t="str">
        <f t="shared" si="105"/>
        <v>6DOI: 10.4018/978-1-6684-3706-3.ch001</v>
      </c>
      <c r="B6769">
        <v>6</v>
      </c>
      <c r="C6769" t="s">
        <v>4194</v>
      </c>
    </row>
    <row r="6770" spans="1:3" x14ac:dyDescent="0.45">
      <c r="A6770" t="str">
        <f t="shared" si="105"/>
        <v>7https://www.scopus.com/inward/record.uri?eid=2-s2.0-85135327281&amp;doi=10.4018%2f978-1-6684-3706-3.ch001&amp;partnerID=40&amp;md5=f442874766a07dce33c3be17c1f43de8</v>
      </c>
      <c r="B6770">
        <v>7</v>
      </c>
      <c r="C6770" t="s">
        <v>4195</v>
      </c>
    </row>
    <row r="6771" spans="1:3" x14ac:dyDescent="0.45">
      <c r="A6771" t="str">
        <f t="shared" si="105"/>
        <v>8</v>
      </c>
      <c r="B6771">
        <v>8</v>
      </c>
    </row>
    <row r="6772" spans="1:3" x14ac:dyDescent="0.45">
      <c r="A6772" t="str">
        <f t="shared" si="105"/>
        <v>9ABSTRACT: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v>
      </c>
      <c r="B6772">
        <v>9</v>
      </c>
      <c r="C6772" t="s">
        <v>4196</v>
      </c>
    </row>
    <row r="6773" spans="1:3" x14ac:dyDescent="0.45">
      <c r="A6773" t="str">
        <f t="shared" si="105"/>
        <v>10LANGUAGE OF ORIGINAL DOCUMENT: English</v>
      </c>
      <c r="B6773">
        <v>10</v>
      </c>
      <c r="C6773" t="s">
        <v>10</v>
      </c>
    </row>
    <row r="6774" spans="1:3" x14ac:dyDescent="0.45">
      <c r="A6774" t="str">
        <f t="shared" si="105"/>
        <v>11DOCUMENT TYPE: Book chapter</v>
      </c>
      <c r="B6774">
        <v>11</v>
      </c>
      <c r="C6774" t="s">
        <v>128</v>
      </c>
    </row>
    <row r="6775" spans="1:3" x14ac:dyDescent="0.45">
      <c r="A6775" t="str">
        <f t="shared" si="105"/>
        <v>12SOURCE: Scopus</v>
      </c>
      <c r="B6775">
        <v>12</v>
      </c>
      <c r="C6775" t="s">
        <v>12</v>
      </c>
    </row>
    <row r="6776" spans="1:3" x14ac:dyDescent="0.45">
      <c r="A6776" t="str">
        <f t="shared" si="105"/>
        <v>13</v>
      </c>
      <c r="B6776">
        <v>13</v>
      </c>
    </row>
    <row r="6777" spans="1:3" x14ac:dyDescent="0.45">
      <c r="A6777" t="str">
        <f t="shared" si="105"/>
        <v>1Liyanage S.I.H.</v>
      </c>
      <c r="B6777">
        <v>1</v>
      </c>
      <c r="C6777" t="s">
        <v>4197</v>
      </c>
    </row>
    <row r="6778" spans="1:3" x14ac:dyDescent="0.45">
      <c r="A6778" t="str">
        <f t="shared" si="105"/>
        <v>2AUTHOR FULL NAMES: Liyanage, Shantha Indrajith Hikkaduwa (7004277305)</v>
      </c>
      <c r="B6778">
        <v>2</v>
      </c>
      <c r="C6778" t="s">
        <v>4198</v>
      </c>
    </row>
    <row r="6779" spans="1:3" x14ac:dyDescent="0.45">
      <c r="A6779" t="str">
        <f t="shared" si="105"/>
        <v>37004277305</v>
      </c>
      <c r="B6779">
        <v>3</v>
      </c>
      <c r="C6779">
        <v>7004277305</v>
      </c>
    </row>
    <row r="6780" spans="1:3" x14ac:dyDescent="0.45">
      <c r="A6780" t="str">
        <f t="shared" si="105"/>
        <v>4In Search of Framework for Greening University: Thematic Analysis</v>
      </c>
      <c r="B6780">
        <v>4</v>
      </c>
      <c r="C6780" t="s">
        <v>4199</v>
      </c>
    </row>
    <row r="6781" spans="1:3" x14ac:dyDescent="0.45">
      <c r="A6781" t="str">
        <f t="shared" si="105"/>
        <v>5(2022) Innovation, Technology and Knowledge Management, pp. 91 - 109, Cited 0 times.</v>
      </c>
      <c r="B6781">
        <v>5</v>
      </c>
      <c r="C6781" t="s">
        <v>4200</v>
      </c>
    </row>
    <row r="6782" spans="1:3" x14ac:dyDescent="0.45">
      <c r="A6782" t="str">
        <f t="shared" si="105"/>
        <v>6DOI: 10.1007/978-3-030-97850-1_6</v>
      </c>
      <c r="B6782">
        <v>6</v>
      </c>
      <c r="C6782" t="s">
        <v>4201</v>
      </c>
    </row>
    <row r="6783" spans="1:3" x14ac:dyDescent="0.45">
      <c r="A6783" t="str">
        <f t="shared" si="105"/>
        <v>7https://www.scopus.com/inward/record.uri?eid=2-s2.0-85128414808&amp;doi=10.1007%2f978-3-030-97850-1_6&amp;partnerID=40&amp;md5=2c55c618ecbb1a75070f23dd3faad13e</v>
      </c>
      <c r="B6783">
        <v>7</v>
      </c>
      <c r="C6783" t="s">
        <v>4202</v>
      </c>
    </row>
    <row r="6784" spans="1:3" x14ac:dyDescent="0.45">
      <c r="A6784" t="str">
        <f t="shared" si="105"/>
        <v>8</v>
      </c>
      <c r="B6784">
        <v>8</v>
      </c>
    </row>
    <row r="6785" spans="1:3" x14ac:dyDescent="0.45">
      <c r="A6785" t="str">
        <f t="shared" si="105"/>
        <v>9ABSTRACT: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v>
      </c>
      <c r="B6785">
        <v>9</v>
      </c>
      <c r="C6785" t="s">
        <v>4203</v>
      </c>
    </row>
    <row r="6786" spans="1:3" x14ac:dyDescent="0.45">
      <c r="A6786" t="str">
        <f t="shared" si="105"/>
        <v>10LANGUAGE OF ORIGINAL DOCUMENT: English</v>
      </c>
      <c r="B6786">
        <v>10</v>
      </c>
      <c r="C6786" t="s">
        <v>10</v>
      </c>
    </row>
    <row r="6787" spans="1:3" x14ac:dyDescent="0.45">
      <c r="A6787" t="str">
        <f t="shared" si="105"/>
        <v>11DOCUMENT TYPE: Book chapter</v>
      </c>
      <c r="B6787">
        <v>11</v>
      </c>
      <c r="C6787" t="s">
        <v>128</v>
      </c>
    </row>
    <row r="6788" spans="1:3" x14ac:dyDescent="0.45">
      <c r="A6788" t="str">
        <f t="shared" si="105"/>
        <v>12SOURCE: Scopus</v>
      </c>
      <c r="B6788">
        <v>12</v>
      </c>
      <c r="C6788" t="s">
        <v>12</v>
      </c>
    </row>
    <row r="6789" spans="1:3" x14ac:dyDescent="0.45">
      <c r="A6789" t="str">
        <f t="shared" ref="A6789:A6852" si="106">B6789&amp;C6789</f>
        <v>13</v>
      </c>
      <c r="B6789">
        <v>13</v>
      </c>
    </row>
    <row r="6790" spans="1:3" x14ac:dyDescent="0.45">
      <c r="A6790" t="str">
        <f t="shared" si="106"/>
        <v>1Soni A., Shrivastava N., Vaidya S., Soni S.</v>
      </c>
      <c r="B6790">
        <v>1</v>
      </c>
      <c r="C6790" t="s">
        <v>1713</v>
      </c>
    </row>
    <row r="6791" spans="1:3" x14ac:dyDescent="0.45">
      <c r="A6791" t="str">
        <f t="shared" si="106"/>
        <v>2AUTHOR FULL NAMES: Soni, Abhishek (57194244441); Shrivastava, Nitin (57198054579); Vaidya, Sameer (57194244683); Soni, Sanjay (57194244198)</v>
      </c>
      <c r="B6791">
        <v>2</v>
      </c>
      <c r="C6791" t="s">
        <v>1714</v>
      </c>
    </row>
    <row r="6792" spans="1:3" x14ac:dyDescent="0.45">
      <c r="A6792" t="str">
        <f t="shared" si="106"/>
        <v>357194244441; 57198054579; 57194244683; 57194244198</v>
      </c>
      <c r="B6792">
        <v>3</v>
      </c>
      <c r="C6792" t="s">
        <v>1715</v>
      </c>
    </row>
    <row r="6793" spans="1:3" x14ac:dyDescent="0.45">
      <c r="A6793" t="str">
        <f t="shared" si="106"/>
        <v>4Total quality management aspects of implementation and performance investigation with a focous on higher education by using QFD &amp; staticscal analysis in mechanical engineering</v>
      </c>
      <c r="B6793">
        <v>4</v>
      </c>
      <c r="C6793" t="s">
        <v>1716</v>
      </c>
    </row>
    <row r="6794" spans="1:3" x14ac:dyDescent="0.45">
      <c r="A6794" t="str">
        <f t="shared" si="106"/>
        <v>5(2016) IIOAB Journal, 7 (9Special Issue), pp. 675 - 682, Cited 0 times.</v>
      </c>
      <c r="B6794">
        <v>5</v>
      </c>
      <c r="C6794" t="s">
        <v>1717</v>
      </c>
    </row>
    <row r="6795" spans="1:3" x14ac:dyDescent="0.45">
      <c r="A6795" t="str">
        <f t="shared" si="106"/>
        <v>6</v>
      </c>
      <c r="B6795">
        <v>6</v>
      </c>
    </row>
    <row r="6796" spans="1:3" x14ac:dyDescent="0.45">
      <c r="A6796" t="str">
        <f t="shared" si="106"/>
        <v>7https://www.scopus.com/inward/record.uri?eid=2-s2.0-85019515418&amp;partnerID=40&amp;md5=3835fb7cd95c6be7bc6e5989806d80fd</v>
      </c>
      <c r="B6796">
        <v>7</v>
      </c>
      <c r="C6796" t="s">
        <v>1718</v>
      </c>
    </row>
    <row r="6797" spans="1:3" x14ac:dyDescent="0.45">
      <c r="A6797" t="str">
        <f t="shared" si="106"/>
        <v>8</v>
      </c>
      <c r="B6797">
        <v>8</v>
      </c>
    </row>
    <row r="6798" spans="1:3" x14ac:dyDescent="0.45">
      <c r="A6798" t="str">
        <f t="shared" si="106"/>
        <v>9ABSTRACT: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B6798">
        <v>9</v>
      </c>
      <c r="C6798" t="s">
        <v>1719</v>
      </c>
    </row>
    <row r="6799" spans="1:3" x14ac:dyDescent="0.45">
      <c r="A6799" t="str">
        <f t="shared" si="106"/>
        <v>10LANGUAGE OF ORIGINAL DOCUMENT: English</v>
      </c>
      <c r="B6799">
        <v>10</v>
      </c>
      <c r="C6799" t="s">
        <v>10</v>
      </c>
    </row>
    <row r="6800" spans="1:3" x14ac:dyDescent="0.45">
      <c r="A6800" t="str">
        <f t="shared" si="106"/>
        <v>11DOCUMENT TYPE: Article</v>
      </c>
      <c r="B6800">
        <v>11</v>
      </c>
      <c r="C6800" t="s">
        <v>11</v>
      </c>
    </row>
    <row r="6801" spans="1:3" x14ac:dyDescent="0.45">
      <c r="A6801" t="str">
        <f t="shared" si="106"/>
        <v>12SOURCE: Scopus</v>
      </c>
      <c r="B6801">
        <v>12</v>
      </c>
      <c r="C6801" t="s">
        <v>12</v>
      </c>
    </row>
    <row r="6802" spans="1:3" x14ac:dyDescent="0.45">
      <c r="A6802" t="str">
        <f t="shared" si="106"/>
        <v>13</v>
      </c>
      <c r="B6802">
        <v>13</v>
      </c>
    </row>
    <row r="6803" spans="1:3" x14ac:dyDescent="0.45">
      <c r="A6803" t="str">
        <f t="shared" si="106"/>
        <v>1Sharafizad F., Brown K., Jogulu U., Omari M.</v>
      </c>
      <c r="B6803">
        <v>1</v>
      </c>
      <c r="C6803" t="s">
        <v>4204</v>
      </c>
    </row>
    <row r="6804" spans="1:3" x14ac:dyDescent="0.45">
      <c r="A6804" t="str">
        <f t="shared" si="106"/>
        <v>2AUTHOR FULL NAMES: Sharafizad, Fleur (57216951930); Brown, Kerry (56431301600); Jogulu, Uma (23397537900); Omari, Maryam (55557433300)</v>
      </c>
      <c r="B6804">
        <v>2</v>
      </c>
      <c r="C6804" t="s">
        <v>4205</v>
      </c>
    </row>
    <row r="6805" spans="1:3" x14ac:dyDescent="0.45">
      <c r="A6805" t="str">
        <f t="shared" si="106"/>
        <v>357216951930; 56431301600; 23397537900; 55557433300</v>
      </c>
      <c r="B6805">
        <v>3</v>
      </c>
      <c r="C6805" t="s">
        <v>4206</v>
      </c>
    </row>
    <row r="6806" spans="1:3" x14ac:dyDescent="0.45">
      <c r="A6806" t="str">
        <f t="shared" si="106"/>
        <v>4Avoiding the burst pipeline post-COVID-19: drivers of female academic careers in Australia</v>
      </c>
      <c r="B6806">
        <v>4</v>
      </c>
      <c r="C6806" t="s">
        <v>4207</v>
      </c>
    </row>
    <row r="6807" spans="1:3" x14ac:dyDescent="0.45">
      <c r="A6807" t="str">
        <f t="shared" si="106"/>
        <v>5(2022) Personnel Review, Cited 0 times.</v>
      </c>
      <c r="B6807">
        <v>5</v>
      </c>
      <c r="C6807" t="s">
        <v>4208</v>
      </c>
    </row>
    <row r="6808" spans="1:3" x14ac:dyDescent="0.45">
      <c r="A6808" t="str">
        <f t="shared" si="106"/>
        <v>6DOI: 10.1108/PR-12-2021-0909</v>
      </c>
      <c r="B6808">
        <v>6</v>
      </c>
      <c r="C6808" t="s">
        <v>4209</v>
      </c>
    </row>
    <row r="6809" spans="1:3" x14ac:dyDescent="0.45">
      <c r="A6809" t="str">
        <f t="shared" si="106"/>
        <v>7https://www.scopus.com/inward/record.uri?eid=2-s2.0-85138342051&amp;doi=10.1108%2fPR-12-2021-0909&amp;partnerID=40&amp;md5=b2dbb576a4da245343e274459fa5cb6e</v>
      </c>
      <c r="B6809">
        <v>7</v>
      </c>
      <c r="C6809" t="s">
        <v>4210</v>
      </c>
    </row>
    <row r="6810" spans="1:3" x14ac:dyDescent="0.45">
      <c r="A6810" t="str">
        <f t="shared" si="106"/>
        <v>8</v>
      </c>
      <c r="B6810">
        <v>8</v>
      </c>
    </row>
    <row r="6811" spans="1:3" x14ac:dyDescent="0.45">
      <c r="A6811" t="str">
        <f t="shared" si="106"/>
        <v>9ABSTRACT: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v>
      </c>
      <c r="B6811">
        <v>9</v>
      </c>
      <c r="C6811" t="s">
        <v>4211</v>
      </c>
    </row>
    <row r="6812" spans="1:3" x14ac:dyDescent="0.45">
      <c r="A6812" t="str">
        <f t="shared" si="106"/>
        <v>10LANGUAGE OF ORIGINAL DOCUMENT: English</v>
      </c>
      <c r="B6812">
        <v>10</v>
      </c>
      <c r="C6812" t="s">
        <v>10</v>
      </c>
    </row>
    <row r="6813" spans="1:3" x14ac:dyDescent="0.45">
      <c r="A6813" t="str">
        <f t="shared" si="106"/>
        <v>11DOCUMENT TYPE: Article</v>
      </c>
      <c r="B6813">
        <v>11</v>
      </c>
      <c r="C6813" t="s">
        <v>11</v>
      </c>
    </row>
    <row r="6814" spans="1:3" x14ac:dyDescent="0.45">
      <c r="A6814" t="str">
        <f t="shared" si="106"/>
        <v>12SOURCE: Scopus</v>
      </c>
      <c r="B6814">
        <v>12</v>
      </c>
      <c r="C6814" t="s">
        <v>12</v>
      </c>
    </row>
    <row r="6815" spans="1:3" x14ac:dyDescent="0.45">
      <c r="A6815" t="str">
        <f t="shared" si="106"/>
        <v>13</v>
      </c>
      <c r="B6815">
        <v>13</v>
      </c>
    </row>
    <row r="6816" spans="1:3" x14ac:dyDescent="0.45">
      <c r="A6816" t="str">
        <f t="shared" si="106"/>
        <v>1Buzaboon A., Albuflasa H., Alnaser W., Shatnawi S., Albinali K., Almohsin E.</v>
      </c>
      <c r="B6816">
        <v>1</v>
      </c>
      <c r="C6816" t="s">
        <v>1728</v>
      </c>
    </row>
    <row r="6817" spans="1:3" x14ac:dyDescent="0.45">
      <c r="A6817" t="str">
        <f t="shared" si="106"/>
        <v>2AUTHOR FULL NAMES: Buzaboon, Anwaar (57346853500); Albuflasa, Hanan (16240749000); Alnaser, Waheeb (7007018164); Shatnawi, Safwan (57195426641); Albinali, Khawla (57346041700); Almohsin, Eman (57463087700)</v>
      </c>
      <c r="B6817">
        <v>2</v>
      </c>
      <c r="C6817" t="s">
        <v>1729</v>
      </c>
    </row>
    <row r="6818" spans="1:3" x14ac:dyDescent="0.45">
      <c r="A6818" t="str">
        <f t="shared" si="106"/>
        <v>357346853500; 16240749000; 7007018164; 57195426641; 57346041700; 57463087700</v>
      </c>
      <c r="B6818">
        <v>3</v>
      </c>
      <c r="C6818" t="s">
        <v>1730</v>
      </c>
    </row>
    <row r="6819" spans="1:3" x14ac:dyDescent="0.45">
      <c r="A6819" t="str">
        <f t="shared" si="106"/>
        <v>4Temperature-dependency of Environmental Higher Education Ranking Systems</v>
      </c>
      <c r="B6819">
        <v>4</v>
      </c>
      <c r="C6819" t="s">
        <v>1731</v>
      </c>
    </row>
    <row r="6820" spans="1:3" x14ac:dyDescent="0.45">
      <c r="A6820" t="str">
        <f t="shared" si="106"/>
        <v>5(2021) 2021 3rd International Sustainability and Resilience Conference: Climate Change, pp. 83 - 87, Cited 0 times.</v>
      </c>
      <c r="B6820">
        <v>5</v>
      </c>
      <c r="C6820" t="s">
        <v>1732</v>
      </c>
    </row>
    <row r="6821" spans="1:3" x14ac:dyDescent="0.45">
      <c r="A6821" t="str">
        <f t="shared" si="106"/>
        <v>6DOI: 10.1109/IEEECONF53624.2021.9667995</v>
      </c>
      <c r="B6821">
        <v>6</v>
      </c>
      <c r="C6821" t="s">
        <v>1733</v>
      </c>
    </row>
    <row r="6822" spans="1:3" x14ac:dyDescent="0.45">
      <c r="A6822" t="str">
        <f t="shared" si="106"/>
        <v>7https://www.scopus.com/inward/record.uri?eid=2-s2.0-85125056306&amp;doi=10.1109%2fIEEECONF53624.2021.9667995&amp;partnerID=40&amp;md5=fd1884cf10929a01bcaf76fb47794feb</v>
      </c>
      <c r="B6822">
        <v>7</v>
      </c>
      <c r="C6822" t="s">
        <v>1734</v>
      </c>
    </row>
    <row r="6823" spans="1:3" x14ac:dyDescent="0.45">
      <c r="A6823" t="str">
        <f t="shared" si="106"/>
        <v>8</v>
      </c>
      <c r="B6823">
        <v>8</v>
      </c>
    </row>
    <row r="6824" spans="1:3" x14ac:dyDescent="0.45">
      <c r="A6824" t="str">
        <f t="shared" si="106"/>
        <v>9ABSTRACT: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B6824">
        <v>9</v>
      </c>
      <c r="C6824" t="s">
        <v>1735</v>
      </c>
    </row>
    <row r="6825" spans="1:3" x14ac:dyDescent="0.45">
      <c r="A6825" t="str">
        <f t="shared" si="106"/>
        <v>10LANGUAGE OF ORIGINAL DOCUMENT: English</v>
      </c>
      <c r="B6825">
        <v>10</v>
      </c>
      <c r="C6825" t="s">
        <v>10</v>
      </c>
    </row>
    <row r="6826" spans="1:3" x14ac:dyDescent="0.45">
      <c r="A6826" t="str">
        <f t="shared" si="106"/>
        <v>11DOCUMENT TYPE: Conference paper</v>
      </c>
      <c r="B6826">
        <v>11</v>
      </c>
      <c r="C6826" t="s">
        <v>207</v>
      </c>
    </row>
    <row r="6827" spans="1:3" x14ac:dyDescent="0.45">
      <c r="A6827" t="str">
        <f t="shared" si="106"/>
        <v>12SOURCE: Scopus</v>
      </c>
      <c r="B6827">
        <v>12</v>
      </c>
      <c r="C6827" t="s">
        <v>12</v>
      </c>
    </row>
    <row r="6828" spans="1:3" x14ac:dyDescent="0.45">
      <c r="A6828" t="str">
        <f t="shared" si="106"/>
        <v>13</v>
      </c>
      <c r="B6828">
        <v>13</v>
      </c>
    </row>
    <row r="6829" spans="1:3" x14ac:dyDescent="0.45">
      <c r="A6829" t="str">
        <f t="shared" si="106"/>
        <v>1Galletta D., Anderson G., King J.L., Gaskin M.J., Panelists, Lowry P.B., Koch H., Jessup L., Wetherbe J.</v>
      </c>
      <c r="B6829">
        <v>1</v>
      </c>
      <c r="C6829" t="s">
        <v>1752</v>
      </c>
    </row>
    <row r="6830" spans="1:3" x14ac:dyDescent="0.45">
      <c r="A6830" t="str">
        <f t="shared" si="106"/>
        <v>2AUTHOR FULL NAMES: Galletta, Dennis (6602344883); Anderson, Greg (57217477068); King, John Leslie (55574229141); Gaskin, Moderators James (36006215900); Panelists (57220834465); Lowry, Paul Benjamin (7102105723); Koch, Hope (8726907100); Jessup, Len (6603965320); Wetherbe, Jim (6603733835)</v>
      </c>
      <c r="B6830">
        <v>2</v>
      </c>
      <c r="C6830" t="s">
        <v>1753</v>
      </c>
    </row>
    <row r="6831" spans="1:3" x14ac:dyDescent="0.45">
      <c r="A6831" t="str">
        <f t="shared" si="106"/>
        <v>36602344883; 57217477068; 55574229141; 36006215900; 57220834465; 7102105723; 8726907100; 6603965320; 6603733835</v>
      </c>
      <c r="B6831">
        <v>3</v>
      </c>
      <c r="C6831" t="s">
        <v>1754</v>
      </c>
    </row>
    <row r="6832" spans="1:3" x14ac:dyDescent="0.45">
      <c r="A6832" t="str">
        <f t="shared" si="106"/>
        <v>4Educational disruption &amp; rising faculty expectations</v>
      </c>
      <c r="B6832">
        <v>4</v>
      </c>
      <c r="C6832" t="s">
        <v>1755</v>
      </c>
    </row>
    <row r="6833" spans="1:3" x14ac:dyDescent="0.45">
      <c r="A6833" t="str">
        <f t="shared" si="106"/>
        <v>5(2020) 26th Americas Conference on Information Systems, AMCIS 2020, Cited 0 times.</v>
      </c>
      <c r="B6833">
        <v>5</v>
      </c>
      <c r="C6833" t="s">
        <v>1756</v>
      </c>
    </row>
    <row r="6834" spans="1:3" x14ac:dyDescent="0.45">
      <c r="A6834" t="str">
        <f t="shared" si="106"/>
        <v>6</v>
      </c>
      <c r="B6834">
        <v>6</v>
      </c>
    </row>
    <row r="6835" spans="1:3" x14ac:dyDescent="0.45">
      <c r="A6835" t="str">
        <f t="shared" si="106"/>
        <v>7https://www.scopus.com/inward/record.uri?eid=2-s2.0-85097721073&amp;partnerID=40&amp;md5=bd3ad9a4c9f87cf598ee0d20fd6d5f68</v>
      </c>
      <c r="B6835">
        <v>7</v>
      </c>
      <c r="C6835" t="s">
        <v>1757</v>
      </c>
    </row>
    <row r="6836" spans="1:3" x14ac:dyDescent="0.45">
      <c r="A6836" t="str">
        <f t="shared" si="106"/>
        <v>8</v>
      </c>
      <c r="B6836">
        <v>8</v>
      </c>
    </row>
    <row r="6837" spans="1:3" x14ac:dyDescent="0.45">
      <c r="A6837" t="str">
        <f t="shared" si="106"/>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6837">
        <v>9</v>
      </c>
      <c r="C6837" t="s">
        <v>1758</v>
      </c>
    </row>
    <row r="6838" spans="1:3" x14ac:dyDescent="0.45">
      <c r="A6838" t="str">
        <f t="shared" si="106"/>
        <v>10LANGUAGE OF ORIGINAL DOCUMENT: English</v>
      </c>
      <c r="B6838">
        <v>10</v>
      </c>
      <c r="C6838" t="s">
        <v>10</v>
      </c>
    </row>
    <row r="6839" spans="1:3" x14ac:dyDescent="0.45">
      <c r="A6839" t="str">
        <f t="shared" si="106"/>
        <v>11DOCUMENT TYPE: Conference paper</v>
      </c>
      <c r="B6839">
        <v>11</v>
      </c>
      <c r="C6839" t="s">
        <v>207</v>
      </c>
    </row>
    <row r="6840" spans="1:3" x14ac:dyDescent="0.45">
      <c r="A6840" t="str">
        <f t="shared" si="106"/>
        <v>12SOURCE: Scopus</v>
      </c>
      <c r="B6840">
        <v>12</v>
      </c>
      <c r="C6840" t="s">
        <v>12</v>
      </c>
    </row>
    <row r="6841" spans="1:3" x14ac:dyDescent="0.45">
      <c r="A6841" t="str">
        <f t="shared" si="106"/>
        <v>13</v>
      </c>
      <c r="B6841">
        <v>13</v>
      </c>
    </row>
    <row r="6842" spans="1:3" x14ac:dyDescent="0.45">
      <c r="A6842" t="str">
        <f t="shared" si="106"/>
        <v>1Hsu S.-K.</v>
      </c>
      <c r="B6842">
        <v>1</v>
      </c>
      <c r="C6842" t="s">
        <v>4212</v>
      </c>
    </row>
    <row r="6843" spans="1:3" x14ac:dyDescent="0.45">
      <c r="A6843" t="str">
        <f t="shared" si="106"/>
        <v>2AUTHOR FULL NAMES: Hsu, Sheng-Kuei (57217481378)</v>
      </c>
      <c r="B6843">
        <v>2</v>
      </c>
      <c r="C6843" t="s">
        <v>4213</v>
      </c>
    </row>
    <row r="6844" spans="1:3" x14ac:dyDescent="0.45">
      <c r="A6844" t="str">
        <f t="shared" si="106"/>
        <v>357217481378</v>
      </c>
      <c r="B6844">
        <v>3</v>
      </c>
      <c r="C6844">
        <v>57217481378</v>
      </c>
    </row>
    <row r="6845" spans="1:3" x14ac:dyDescent="0.45">
      <c r="A6845" t="str">
        <f t="shared" si="106"/>
        <v>4Institutional Research: Issue-Oriented Data Integration and System Construction</v>
      </c>
      <c r="B6845">
        <v>4</v>
      </c>
      <c r="C6845" t="s">
        <v>4214</v>
      </c>
    </row>
    <row r="6846" spans="1:3" x14ac:dyDescent="0.45">
      <c r="A6846" t="str">
        <f t="shared" si="106"/>
        <v>5(2021) 3rd IEEE Eurasia Conference on Biomedical Engineering, Healthcare and Sustainability, ECBIOS 2021, pp. 191 - 194, Cited 0 times.</v>
      </c>
      <c r="B6846">
        <v>5</v>
      </c>
      <c r="C6846" t="s">
        <v>4215</v>
      </c>
    </row>
    <row r="6847" spans="1:3" x14ac:dyDescent="0.45">
      <c r="A6847" t="str">
        <f t="shared" si="106"/>
        <v>6DOI: 10.1109/ECBIOS51820.2021.9510849</v>
      </c>
      <c r="B6847">
        <v>6</v>
      </c>
      <c r="C6847" t="s">
        <v>4216</v>
      </c>
    </row>
    <row r="6848" spans="1:3" x14ac:dyDescent="0.45">
      <c r="A6848" t="str">
        <f t="shared" si="106"/>
        <v>7https://www.scopus.com/inward/record.uri?eid=2-s2.0-85124906114&amp;doi=10.1109%2fECBIOS51820.2021.9510849&amp;partnerID=40&amp;md5=aec5c0af7609f02fbd8e8c738287bef5</v>
      </c>
      <c r="B6848">
        <v>7</v>
      </c>
      <c r="C6848" t="s">
        <v>4217</v>
      </c>
    </row>
    <row r="6849" spans="1:3" x14ac:dyDescent="0.45">
      <c r="A6849" t="str">
        <f t="shared" si="106"/>
        <v>8</v>
      </c>
      <c r="B6849">
        <v>8</v>
      </c>
    </row>
    <row r="6850" spans="1:3" x14ac:dyDescent="0.45">
      <c r="A6850" t="str">
        <f t="shared" si="106"/>
        <v>9ABSTRACT: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v>
      </c>
      <c r="B6850">
        <v>9</v>
      </c>
      <c r="C6850" t="s">
        <v>4218</v>
      </c>
    </row>
    <row r="6851" spans="1:3" x14ac:dyDescent="0.45">
      <c r="A6851" t="str">
        <f t="shared" si="106"/>
        <v>10LANGUAGE OF ORIGINAL DOCUMENT: English</v>
      </c>
      <c r="B6851">
        <v>10</v>
      </c>
      <c r="C6851" t="s">
        <v>10</v>
      </c>
    </row>
    <row r="6852" spans="1:3" x14ac:dyDescent="0.45">
      <c r="A6852" t="str">
        <f t="shared" si="106"/>
        <v>11DOCUMENT TYPE: Conference paper</v>
      </c>
      <c r="B6852">
        <v>11</v>
      </c>
      <c r="C6852" t="s">
        <v>207</v>
      </c>
    </row>
    <row r="6853" spans="1:3" x14ac:dyDescent="0.45">
      <c r="A6853" t="str">
        <f t="shared" ref="A6853:A6916" si="107">B6853&amp;C6853</f>
        <v>12SOURCE: Scopus</v>
      </c>
      <c r="B6853">
        <v>12</v>
      </c>
      <c r="C6853" t="s">
        <v>12</v>
      </c>
    </row>
    <row r="6854" spans="1:3" x14ac:dyDescent="0.45">
      <c r="A6854" t="str">
        <f t="shared" si="107"/>
        <v>13</v>
      </c>
      <c r="B6854">
        <v>13</v>
      </c>
    </row>
    <row r="6855" spans="1:3" x14ac:dyDescent="0.45">
      <c r="A6855" t="str">
        <f t="shared" si="107"/>
        <v>1Hyotynen P., Keltikangas K.</v>
      </c>
      <c r="B6855">
        <v>1</v>
      </c>
      <c r="C6855" t="s">
        <v>4219</v>
      </c>
    </row>
    <row r="6856" spans="1:3" x14ac:dyDescent="0.45">
      <c r="A6856" t="str">
        <f t="shared" si="107"/>
        <v>2AUTHOR FULL NAMES: Hyotynen, P. (6504160443); Keltikangas, K. (27667708000)</v>
      </c>
      <c r="B6856">
        <v>2</v>
      </c>
      <c r="C6856" t="s">
        <v>4220</v>
      </c>
    </row>
    <row r="6857" spans="1:3" x14ac:dyDescent="0.45">
      <c r="A6857" t="str">
        <f t="shared" si="107"/>
        <v>36504160443; 27667708000</v>
      </c>
      <c r="B6857">
        <v>3</v>
      </c>
      <c r="C6857" t="s">
        <v>4221</v>
      </c>
    </row>
    <row r="6858" spans="1:3" x14ac:dyDescent="0.45">
      <c r="A6858" t="str">
        <f t="shared" si="107"/>
        <v>4Tools and inspiration for engineering education development through stakeholder cooperation</v>
      </c>
      <c r="B6858">
        <v>4</v>
      </c>
      <c r="C6858" t="s">
        <v>4222</v>
      </c>
    </row>
    <row r="6859" spans="1:3" x14ac:dyDescent="0.45">
      <c r="A6859" t="str">
        <f t="shared" si="107"/>
        <v>5(2015) Proceedings of the 43rd SEFI Annual Conference 2015 - Diversity in Engineering Education: An Opportunity to Face the New Trends of Engineering, SEFI 2015, Cited 0 times.</v>
      </c>
      <c r="B6859">
        <v>5</v>
      </c>
      <c r="C6859" t="s">
        <v>4223</v>
      </c>
    </row>
    <row r="6860" spans="1:3" x14ac:dyDescent="0.45">
      <c r="A6860" t="str">
        <f t="shared" si="107"/>
        <v>6</v>
      </c>
      <c r="B6860">
        <v>6</v>
      </c>
    </row>
    <row r="6861" spans="1:3" x14ac:dyDescent="0.45">
      <c r="A6861" t="str">
        <f t="shared" si="107"/>
        <v>7https://www.scopus.com/inward/record.uri?eid=2-s2.0-84968903166&amp;partnerID=40&amp;md5=bfa26662e544d18850caae8413bbc18a</v>
      </c>
      <c r="B6861">
        <v>7</v>
      </c>
      <c r="C6861" t="s">
        <v>4224</v>
      </c>
    </row>
    <row r="6862" spans="1:3" x14ac:dyDescent="0.45">
      <c r="A6862" t="str">
        <f t="shared" si="107"/>
        <v>8</v>
      </c>
      <c r="B6862">
        <v>8</v>
      </c>
    </row>
    <row r="6863" spans="1:3" x14ac:dyDescent="0.45">
      <c r="A6863" t="str">
        <f t="shared" si="107"/>
        <v>9ABSTRACT: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v>
      </c>
      <c r="B6863">
        <v>9</v>
      </c>
      <c r="C6863" t="s">
        <v>4225</v>
      </c>
    </row>
    <row r="6864" spans="1:3" x14ac:dyDescent="0.45">
      <c r="A6864" t="str">
        <f t="shared" si="107"/>
        <v>10LANGUAGE OF ORIGINAL DOCUMENT: English</v>
      </c>
      <c r="B6864">
        <v>10</v>
      </c>
      <c r="C6864" t="s">
        <v>10</v>
      </c>
    </row>
    <row r="6865" spans="1:3" x14ac:dyDescent="0.45">
      <c r="A6865" t="str">
        <f t="shared" si="107"/>
        <v>11DOCUMENT TYPE: Conference paper</v>
      </c>
      <c r="B6865">
        <v>11</v>
      </c>
      <c r="C6865" t="s">
        <v>207</v>
      </c>
    </row>
    <row r="6866" spans="1:3" x14ac:dyDescent="0.45">
      <c r="A6866" t="str">
        <f t="shared" si="107"/>
        <v>12SOURCE: Scopus</v>
      </c>
      <c r="B6866">
        <v>12</v>
      </c>
      <c r="C6866" t="s">
        <v>12</v>
      </c>
    </row>
    <row r="6867" spans="1:3" x14ac:dyDescent="0.45">
      <c r="A6867" t="str">
        <f t="shared" si="107"/>
        <v>13</v>
      </c>
      <c r="B6867">
        <v>13</v>
      </c>
    </row>
    <row r="6868" spans="1:3" x14ac:dyDescent="0.45">
      <c r="A6868" t="str">
        <f t="shared" si="107"/>
        <v>1Ndiaye S.A.R.</v>
      </c>
      <c r="B6868">
        <v>1</v>
      </c>
      <c r="C6868" t="s">
        <v>1775</v>
      </c>
    </row>
    <row r="6869" spans="1:3" x14ac:dyDescent="0.45">
      <c r="A6869" t="str">
        <f t="shared" si="107"/>
        <v>2AUTHOR FULL NAMES: Ndiaye, Sokhna A. Rosalie (57220078489)</v>
      </c>
      <c r="B6869">
        <v>2</v>
      </c>
      <c r="C6869" t="s">
        <v>1776</v>
      </c>
    </row>
    <row r="6870" spans="1:3" x14ac:dyDescent="0.45">
      <c r="A6870" t="str">
        <f t="shared" si="107"/>
        <v>357220078489</v>
      </c>
      <c r="B6870">
        <v>3</v>
      </c>
      <c r="C6870">
        <v>57220078489</v>
      </c>
    </row>
    <row r="6871" spans="1:3" x14ac:dyDescent="0.45">
      <c r="A6871" t="str">
        <f t="shared" si="107"/>
        <v>4Theoretical expectations of youth involvement in university management</v>
      </c>
      <c r="B6871">
        <v>4</v>
      </c>
      <c r="C6871" t="s">
        <v>1777</v>
      </c>
    </row>
    <row r="6872" spans="1:3" x14ac:dyDescent="0.45">
      <c r="A6872" t="str">
        <f t="shared" si="107"/>
        <v>5(2021) Youth Voice Journal, 2021 (Special issue 3), pp. 50 - 59, Cited 0 times.</v>
      </c>
      <c r="B6872">
        <v>5</v>
      </c>
      <c r="C6872" t="s">
        <v>1778</v>
      </c>
    </row>
    <row r="6873" spans="1:3" x14ac:dyDescent="0.45">
      <c r="A6873" t="str">
        <f t="shared" si="107"/>
        <v>6</v>
      </c>
      <c r="B6873">
        <v>6</v>
      </c>
    </row>
    <row r="6874" spans="1:3" x14ac:dyDescent="0.45">
      <c r="A6874" t="str">
        <f t="shared" si="107"/>
        <v>7https://www.scopus.com/inward/record.uri?eid=2-s2.0-85103956614&amp;partnerID=40&amp;md5=bc03c543ab7dba1088fdfbe52e44e4b6</v>
      </c>
      <c r="B6874">
        <v>7</v>
      </c>
      <c r="C6874" t="s">
        <v>1779</v>
      </c>
    </row>
    <row r="6875" spans="1:3" x14ac:dyDescent="0.45">
      <c r="A6875" t="str">
        <f t="shared" si="107"/>
        <v>8</v>
      </c>
      <c r="B6875">
        <v>8</v>
      </c>
    </row>
    <row r="6876" spans="1:3" x14ac:dyDescent="0.45">
      <c r="A6876" t="str">
        <f t="shared" si="107"/>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6876">
        <v>9</v>
      </c>
      <c r="C6876" t="s">
        <v>1780</v>
      </c>
    </row>
    <row r="6877" spans="1:3" x14ac:dyDescent="0.45">
      <c r="A6877" t="str">
        <f t="shared" si="107"/>
        <v>10LANGUAGE OF ORIGINAL DOCUMENT: English</v>
      </c>
      <c r="B6877">
        <v>10</v>
      </c>
      <c r="C6877" t="s">
        <v>10</v>
      </c>
    </row>
    <row r="6878" spans="1:3" x14ac:dyDescent="0.45">
      <c r="A6878" t="str">
        <f t="shared" si="107"/>
        <v>11DOCUMENT TYPE: Article</v>
      </c>
      <c r="B6878">
        <v>11</v>
      </c>
      <c r="C6878" t="s">
        <v>11</v>
      </c>
    </row>
    <row r="6879" spans="1:3" x14ac:dyDescent="0.45">
      <c r="A6879" t="str">
        <f t="shared" si="107"/>
        <v>12SOURCE: Scopus</v>
      </c>
      <c r="B6879">
        <v>12</v>
      </c>
      <c r="C6879" t="s">
        <v>12</v>
      </c>
    </row>
    <row r="6880" spans="1:3" x14ac:dyDescent="0.45">
      <c r="A6880" t="str">
        <f t="shared" si="107"/>
        <v>13</v>
      </c>
      <c r="B6880">
        <v>13</v>
      </c>
    </row>
    <row r="6881" spans="1:3" x14ac:dyDescent="0.45">
      <c r="A6881" t="str">
        <f t="shared" si="107"/>
        <v>1Badu E.E.</v>
      </c>
      <c r="B6881">
        <v>1</v>
      </c>
      <c r="C6881" t="s">
        <v>1781</v>
      </c>
    </row>
    <row r="6882" spans="1:3" x14ac:dyDescent="0.45">
      <c r="A6882" t="str">
        <f t="shared" si="107"/>
        <v>2AUTHOR FULL NAMES: Badu, Edwin Ellis (14321177100)</v>
      </c>
      <c r="B6882">
        <v>2</v>
      </c>
      <c r="C6882" t="s">
        <v>1782</v>
      </c>
    </row>
    <row r="6883" spans="1:3" x14ac:dyDescent="0.45">
      <c r="A6883" t="str">
        <f t="shared" si="107"/>
        <v>314321177100</v>
      </c>
      <c r="B6883">
        <v>3</v>
      </c>
      <c r="C6883">
        <v>14321177100</v>
      </c>
    </row>
    <row r="6884" spans="1:3" x14ac:dyDescent="0.45">
      <c r="A6884" t="str">
        <f t="shared" si="107"/>
        <v>4Developing an information provision strategy for University Libraries in Ghana</v>
      </c>
      <c r="B6884">
        <v>4</v>
      </c>
      <c r="C6884" t="s">
        <v>1783</v>
      </c>
    </row>
    <row r="6885" spans="1:3" x14ac:dyDescent="0.45">
      <c r="A6885" t="str">
        <f t="shared" si="107"/>
        <v>5(1999) Libri, 49 (2), pp. 90 - 105, Cited 0 times.</v>
      </c>
      <c r="B6885">
        <v>5</v>
      </c>
      <c r="C6885" t="s">
        <v>1784</v>
      </c>
    </row>
    <row r="6886" spans="1:3" x14ac:dyDescent="0.45">
      <c r="A6886" t="str">
        <f t="shared" si="107"/>
        <v>6DOI: 10.1515/libr.1999.49.2.90</v>
      </c>
      <c r="B6886">
        <v>6</v>
      </c>
      <c r="C6886" t="s">
        <v>1785</v>
      </c>
    </row>
    <row r="6887" spans="1:3" x14ac:dyDescent="0.45">
      <c r="A6887" t="str">
        <f t="shared" si="107"/>
        <v>7https://www.scopus.com/inward/record.uri?eid=2-s2.0-33748088198&amp;doi=10.1515%2flibr.1999.49.2.90&amp;partnerID=40&amp;md5=af6a3f98cc3969f05d9d8fcbf373eb7e</v>
      </c>
      <c r="B6887">
        <v>7</v>
      </c>
      <c r="C6887" t="s">
        <v>1786</v>
      </c>
    </row>
    <row r="6888" spans="1:3" x14ac:dyDescent="0.45">
      <c r="A6888" t="str">
        <f t="shared" si="107"/>
        <v>8</v>
      </c>
      <c r="B6888">
        <v>8</v>
      </c>
    </row>
    <row r="6889" spans="1:3" x14ac:dyDescent="0.45">
      <c r="A6889" t="str">
        <f t="shared" si="107"/>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6889">
        <v>9</v>
      </c>
      <c r="C6889" t="s">
        <v>1787</v>
      </c>
    </row>
    <row r="6890" spans="1:3" x14ac:dyDescent="0.45">
      <c r="A6890" t="str">
        <f t="shared" si="107"/>
        <v>10LANGUAGE OF ORIGINAL DOCUMENT: English</v>
      </c>
      <c r="B6890">
        <v>10</v>
      </c>
      <c r="C6890" t="s">
        <v>10</v>
      </c>
    </row>
    <row r="6891" spans="1:3" x14ac:dyDescent="0.45">
      <c r="A6891" t="str">
        <f t="shared" si="107"/>
        <v>11DOCUMENT TYPE: Article</v>
      </c>
      <c r="B6891">
        <v>11</v>
      </c>
      <c r="C6891" t="s">
        <v>11</v>
      </c>
    </row>
    <row r="6892" spans="1:3" x14ac:dyDescent="0.45">
      <c r="A6892" t="str">
        <f t="shared" si="107"/>
        <v>12SOURCE: Scopus</v>
      </c>
      <c r="B6892">
        <v>12</v>
      </c>
      <c r="C6892" t="s">
        <v>12</v>
      </c>
    </row>
    <row r="6893" spans="1:3" x14ac:dyDescent="0.45">
      <c r="A6893" t="str">
        <f t="shared" si="107"/>
        <v>13</v>
      </c>
      <c r="B6893">
        <v>13</v>
      </c>
    </row>
    <row r="6894" spans="1:3" x14ac:dyDescent="0.45">
      <c r="A6894" t="str">
        <f t="shared" si="107"/>
        <v>1Isaacs A.K.</v>
      </c>
      <c r="B6894">
        <v>1</v>
      </c>
      <c r="C6894" t="s">
        <v>1804</v>
      </c>
    </row>
    <row r="6895" spans="1:3" x14ac:dyDescent="0.45">
      <c r="A6895" t="str">
        <f t="shared" si="107"/>
        <v>2AUTHOR FULL NAMES: Isaacs, Ann Katherine (57195635973)</v>
      </c>
      <c r="B6895">
        <v>2</v>
      </c>
      <c r="C6895" t="s">
        <v>1805</v>
      </c>
    </row>
    <row r="6896" spans="1:3" x14ac:dyDescent="0.45">
      <c r="A6896" t="str">
        <f t="shared" si="107"/>
        <v>357195635973</v>
      </c>
      <c r="B6896">
        <v>3</v>
      </c>
      <c r="C6896">
        <v>57195635973</v>
      </c>
    </row>
    <row r="6897" spans="1:3" x14ac:dyDescent="0.45">
      <c r="A6897" t="str">
        <f t="shared" si="107"/>
        <v>4A new concept for the future EHEA</v>
      </c>
      <c r="B6897">
        <v>4</v>
      </c>
      <c r="C6897" t="s">
        <v>1806</v>
      </c>
    </row>
    <row r="6898" spans="1:3" x14ac:dyDescent="0.45">
      <c r="A6898" t="str">
        <f t="shared" si="107"/>
        <v>5(2020) European Higher Education Area: Challenges for a New Decade, pp. 375 - 390, Cited 0 times.</v>
      </c>
      <c r="B6898">
        <v>5</v>
      </c>
      <c r="C6898" t="s">
        <v>1807</v>
      </c>
    </row>
    <row r="6899" spans="1:3" x14ac:dyDescent="0.45">
      <c r="A6899" t="str">
        <f t="shared" si="107"/>
        <v>6DOI: 10.1007/978-3-030-56316-5_24</v>
      </c>
      <c r="B6899">
        <v>6</v>
      </c>
      <c r="C6899" t="s">
        <v>1808</v>
      </c>
    </row>
    <row r="6900" spans="1:3" x14ac:dyDescent="0.45">
      <c r="A6900" t="str">
        <f t="shared" si="107"/>
        <v>7https://www.scopus.com/inward/record.uri?eid=2-s2.0-85149349733&amp;doi=10.1007%2f978-3-030-56316-5_24&amp;partnerID=40&amp;md5=e1874083b352b4112b28dc7e4b5545bf</v>
      </c>
      <c r="B6900">
        <v>7</v>
      </c>
      <c r="C6900" t="s">
        <v>1809</v>
      </c>
    </row>
    <row r="6901" spans="1:3" x14ac:dyDescent="0.45">
      <c r="A6901" t="str">
        <f t="shared" si="107"/>
        <v>8</v>
      </c>
      <c r="B6901">
        <v>8</v>
      </c>
    </row>
    <row r="6902" spans="1:3" x14ac:dyDescent="0.45">
      <c r="A6902" t="str">
        <f t="shared" si="107"/>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6902">
        <v>9</v>
      </c>
      <c r="C6902" t="s">
        <v>1810</v>
      </c>
    </row>
    <row r="6903" spans="1:3" x14ac:dyDescent="0.45">
      <c r="A6903" t="str">
        <f t="shared" si="107"/>
        <v>10LANGUAGE OF ORIGINAL DOCUMENT: English</v>
      </c>
      <c r="B6903">
        <v>10</v>
      </c>
      <c r="C6903" t="s">
        <v>10</v>
      </c>
    </row>
    <row r="6904" spans="1:3" x14ac:dyDescent="0.45">
      <c r="A6904" t="str">
        <f t="shared" si="107"/>
        <v>11DOCUMENT TYPE: Book chapter</v>
      </c>
      <c r="B6904">
        <v>11</v>
      </c>
      <c r="C6904" t="s">
        <v>128</v>
      </c>
    </row>
    <row r="6905" spans="1:3" x14ac:dyDescent="0.45">
      <c r="A6905" t="str">
        <f t="shared" si="107"/>
        <v>12SOURCE: Scopus</v>
      </c>
      <c r="B6905">
        <v>12</v>
      </c>
      <c r="C6905" t="s">
        <v>12</v>
      </c>
    </row>
    <row r="6906" spans="1:3" x14ac:dyDescent="0.45">
      <c r="A6906" t="str">
        <f t="shared" si="107"/>
        <v>13</v>
      </c>
      <c r="B6906">
        <v>13</v>
      </c>
    </row>
    <row r="6907" spans="1:3" x14ac:dyDescent="0.45">
      <c r="A6907" t="str">
        <f t="shared" si="107"/>
        <v>1Dawodu A., Awonfor F., Dai H., Li S., Wu C., Yang X., Yan Z.</v>
      </c>
      <c r="B6907">
        <v>1</v>
      </c>
      <c r="C6907" t="s">
        <v>4226</v>
      </c>
    </row>
    <row r="6908" spans="1:3" x14ac:dyDescent="0.45">
      <c r="A6908" t="str">
        <f t="shared" si="107"/>
        <v>2AUTHOR FULL NAMES: Dawodu, Ayotunde (57192194629); Awonfor, Franklyn (57387291200); Dai, Haoyue (57387106500); Li, Shengyu (57386172900); Wu, Chengyang (57387480500); Yang, Xiaoyan (57387291300); Yan, Ziyi (57387480600)</v>
      </c>
      <c r="B6908">
        <v>2</v>
      </c>
      <c r="C6908" t="s">
        <v>4227</v>
      </c>
    </row>
    <row r="6909" spans="1:3" x14ac:dyDescent="0.45">
      <c r="A6909" t="str">
        <f t="shared" si="107"/>
        <v>357192194629; 57387291200; 57387106500; 57386172900; 57387480500; 57387291300; 57387480600</v>
      </c>
      <c r="B6909">
        <v>3</v>
      </c>
      <c r="C6909" t="s">
        <v>4228</v>
      </c>
    </row>
    <row r="6910" spans="1:3" x14ac:dyDescent="0.45">
      <c r="A6910" t="str">
        <f t="shared" si="107"/>
        <v>4EDUCATION for SUSTAINABLE DEVELOPMENT: A STAKEHOLDER ANALYSIS between A CHINESE and SINO-FOREIGN UNIVERSITY</v>
      </c>
      <c r="B6910">
        <v>4</v>
      </c>
      <c r="C6910" t="s">
        <v>4229</v>
      </c>
    </row>
    <row r="6911" spans="1:3" x14ac:dyDescent="0.45">
      <c r="A6911" t="str">
        <f t="shared" si="107"/>
        <v>5(2021) WIT Transactions on Ecology and the Environment, 253, pp. 463 - 473, Cited 0 times.</v>
      </c>
      <c r="B6911">
        <v>5</v>
      </c>
      <c r="C6911" t="s">
        <v>4230</v>
      </c>
    </row>
    <row r="6912" spans="1:3" x14ac:dyDescent="0.45">
      <c r="A6912" t="str">
        <f t="shared" si="107"/>
        <v>6DOI: 10.2495/SC210381</v>
      </c>
      <c r="B6912">
        <v>6</v>
      </c>
      <c r="C6912" t="s">
        <v>4231</v>
      </c>
    </row>
    <row r="6913" spans="1:3" x14ac:dyDescent="0.45">
      <c r="A6913" t="str">
        <f t="shared" si="107"/>
        <v>7https://www.scopus.com/inward/record.uri?eid=2-s2.0-85121832997&amp;doi=10.2495%2fSC210381&amp;partnerID=40&amp;md5=0f0ca8288fdb728d86f5b5e10f964da5</v>
      </c>
      <c r="B6913">
        <v>7</v>
      </c>
      <c r="C6913" t="s">
        <v>4232</v>
      </c>
    </row>
    <row r="6914" spans="1:3" x14ac:dyDescent="0.45">
      <c r="A6914" t="str">
        <f t="shared" si="107"/>
        <v>8</v>
      </c>
      <c r="B6914">
        <v>8</v>
      </c>
    </row>
    <row r="6915" spans="1:3" x14ac:dyDescent="0.45">
      <c r="A6915" t="str">
        <f t="shared" si="107"/>
        <v>9ABSTRACT: As the development of Sino-foreign universities in the current decade has grown significantly, the differences between Sino-foreign universities and standard universities in China has become a key topic of discussion. There is a lack of comparative studies on Sino-foreign universities and Chinese universities, and even more so on topics such as sustainable development. Currently, campuses within China have a huge impact on resource depletion, environmental pollution and social interactions and development. Also, universities are key players in knowledge creation and transformation, talent cultivation and technical innovation, and nationally it is recognized that the growth and development of campuses is critical to the overall sustainable development within China. Thus, this research aims to enhance the Education for Sustainable Development (ESD) in China through understanding the strengths and weaknesses of the ESD approach between a Sino-foreign universities and normative universities. This is executed through stakeholder analysis, which involves identifying, categorizing, and investigating the relationship within university stakeholders with regard to ESD. Further analysis is conducted with an interest and influence matrix chart that determines the priorities and influences of university stakeholders. Two universities (Chinese university - Ningbo University and Sino-foreign universities - University of Nottingham Ningbo China) will be used as case studies within China to draw out the synergies and differences of ESD. © 2021 WITPress. All rights reserved.</v>
      </c>
      <c r="B6915">
        <v>9</v>
      </c>
      <c r="C6915" t="s">
        <v>4233</v>
      </c>
    </row>
    <row r="6916" spans="1:3" x14ac:dyDescent="0.45">
      <c r="A6916" t="str">
        <f t="shared" si="107"/>
        <v>10LANGUAGE OF ORIGINAL DOCUMENT: English</v>
      </c>
      <c r="B6916">
        <v>10</v>
      </c>
      <c r="C6916" t="s">
        <v>10</v>
      </c>
    </row>
    <row r="6917" spans="1:3" x14ac:dyDescent="0.45">
      <c r="A6917" t="str">
        <f t="shared" ref="A6917:A6980" si="108">B6917&amp;C6917</f>
        <v>11DOCUMENT TYPE: Article</v>
      </c>
      <c r="B6917">
        <v>11</v>
      </c>
      <c r="C6917" t="s">
        <v>11</v>
      </c>
    </row>
    <row r="6918" spans="1:3" x14ac:dyDescent="0.45">
      <c r="A6918" t="str">
        <f t="shared" si="108"/>
        <v>12SOURCE: Scopus</v>
      </c>
      <c r="B6918">
        <v>12</v>
      </c>
      <c r="C6918" t="s">
        <v>12</v>
      </c>
    </row>
    <row r="6919" spans="1:3" x14ac:dyDescent="0.45">
      <c r="A6919" t="str">
        <f t="shared" si="108"/>
        <v>13</v>
      </c>
      <c r="B6919">
        <v>13</v>
      </c>
    </row>
    <row r="6920" spans="1:3" x14ac:dyDescent="0.45">
      <c r="A6920" t="str">
        <f t="shared" si="108"/>
        <v>1Hider P., Dalgarno B., Bennett S., Liu Y.-H., Gerts C., Daws C., Spiller B., Parkes R., Knight P., Macaulay R., Carlson L.</v>
      </c>
      <c r="B6920">
        <v>1</v>
      </c>
      <c r="C6920" t="s">
        <v>1811</v>
      </c>
    </row>
    <row r="6921" spans="1:3" x14ac:dyDescent="0.45">
      <c r="A6921" t="str">
        <f t="shared" si="108"/>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6921">
        <v>2</v>
      </c>
      <c r="C6921" t="s">
        <v>1812</v>
      </c>
    </row>
    <row r="6922" spans="1:3" x14ac:dyDescent="0.45">
      <c r="A6922" t="str">
        <f t="shared" si="108"/>
        <v>316028302700; 57196427179; 14631581000; 26662786100; 56642741400; 56642805200; 56642657800; 23028977100; 56642359100; 56642548900; 37080229600</v>
      </c>
      <c r="B6922">
        <v>3</v>
      </c>
      <c r="C6922" t="s">
        <v>1813</v>
      </c>
    </row>
    <row r="6923" spans="1:3" x14ac:dyDescent="0.45">
      <c r="A6923" t="str">
        <f t="shared" si="108"/>
        <v>4Auditing the office for learning and teaching resource library</v>
      </c>
      <c r="B6923">
        <v>4</v>
      </c>
      <c r="C6923" t="s">
        <v>1814</v>
      </c>
    </row>
    <row r="6924" spans="1:3" x14ac:dyDescent="0.45">
      <c r="A6924" t="str">
        <f t="shared" si="108"/>
        <v>5(2014) Proceedings of ASCILITE 2014 - Annual Conference of the Australian Society for Computers in Tertiary Education, pp. 663 - 667, Cited 0 times.</v>
      </c>
      <c r="B6924">
        <v>5</v>
      </c>
      <c r="C6924" t="s">
        <v>1815</v>
      </c>
    </row>
    <row r="6925" spans="1:3" x14ac:dyDescent="0.45">
      <c r="A6925" t="str">
        <f t="shared" si="108"/>
        <v>6</v>
      </c>
      <c r="B6925">
        <v>6</v>
      </c>
    </row>
    <row r="6926" spans="1:3" x14ac:dyDescent="0.45">
      <c r="A6926" t="str">
        <f t="shared" si="108"/>
        <v>7https://www.scopus.com/inward/record.uri?eid=2-s2.0-84955326568&amp;partnerID=40&amp;md5=037f1f428909bdea10d2fe425f4c22c1</v>
      </c>
      <c r="B6926">
        <v>7</v>
      </c>
      <c r="C6926" t="s">
        <v>1816</v>
      </c>
    </row>
    <row r="6927" spans="1:3" x14ac:dyDescent="0.45">
      <c r="A6927" t="str">
        <f t="shared" si="108"/>
        <v>8</v>
      </c>
      <c r="B6927">
        <v>8</v>
      </c>
    </row>
    <row r="6928" spans="1:3" x14ac:dyDescent="0.45">
      <c r="A6928" t="str">
        <f t="shared" si="108"/>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6928">
        <v>9</v>
      </c>
      <c r="C6928" t="s">
        <v>1817</v>
      </c>
    </row>
    <row r="6929" spans="1:3" x14ac:dyDescent="0.45">
      <c r="A6929" t="str">
        <f t="shared" si="108"/>
        <v>10LANGUAGE OF ORIGINAL DOCUMENT: English</v>
      </c>
      <c r="B6929">
        <v>10</v>
      </c>
      <c r="C6929" t="s">
        <v>10</v>
      </c>
    </row>
    <row r="6930" spans="1:3" x14ac:dyDescent="0.45">
      <c r="A6930" t="str">
        <f t="shared" si="108"/>
        <v>11DOCUMENT TYPE: Conference paper</v>
      </c>
      <c r="B6930">
        <v>11</v>
      </c>
      <c r="C6930" t="s">
        <v>207</v>
      </c>
    </row>
    <row r="6931" spans="1:3" x14ac:dyDescent="0.45">
      <c r="A6931" t="str">
        <f t="shared" si="108"/>
        <v>12SOURCE: Scopus</v>
      </c>
      <c r="B6931">
        <v>12</v>
      </c>
      <c r="C6931" t="s">
        <v>12</v>
      </c>
    </row>
    <row r="6932" spans="1:3" x14ac:dyDescent="0.45">
      <c r="A6932" t="str">
        <f t="shared" si="108"/>
        <v>13</v>
      </c>
      <c r="B6932">
        <v>13</v>
      </c>
    </row>
    <row r="6933" spans="1:3" x14ac:dyDescent="0.45">
      <c r="A6933" t="str">
        <f t="shared" si="108"/>
        <v>1Koksharov V.A., Sandler D., Kuznetsov P., Klyagin A., Leshukov O.</v>
      </c>
      <c r="B6933">
        <v>1</v>
      </c>
      <c r="C6933" t="s">
        <v>1818</v>
      </c>
    </row>
    <row r="6934" spans="1:3" x14ac:dyDescent="0.45">
      <c r="A6934" t="str">
        <f t="shared" si="108"/>
        <v>2AUTHOR FULL NAMES: Koksharov, V.A. (26530541900); Sandler, Daniil (56581474400); Kuznetsov, Pavel (57190414377); Klyagin, Alexander (57222671691); Leshukov, Oleg (57190431219)</v>
      </c>
      <c r="B6934">
        <v>2</v>
      </c>
      <c r="C6934" t="s">
        <v>1819</v>
      </c>
    </row>
    <row r="6935" spans="1:3" x14ac:dyDescent="0.45">
      <c r="A6935" t="str">
        <f t="shared" si="108"/>
        <v>326530541900; 56581474400; 57190414377; 57222671691; 57190431219</v>
      </c>
      <c r="B6935">
        <v>3</v>
      </c>
      <c r="C6935" t="s">
        <v>501</v>
      </c>
    </row>
    <row r="6936" spans="1:3" x14ac:dyDescent="0.45">
      <c r="A6936" t="str">
        <f t="shared" si="108"/>
        <v>4The Pandemic as a Challenge to the Development of University Networks in Russia: Differentiation or Collaboration?</v>
      </c>
      <c r="B6936">
        <v>4</v>
      </c>
      <c r="C6936" t="s">
        <v>502</v>
      </c>
    </row>
    <row r="6937" spans="1:3" x14ac:dyDescent="0.45">
      <c r="A6937" t="str">
        <f t="shared" si="108"/>
        <v>5(2021) Mir Rossii, 30 (1), Cited 0 times.</v>
      </c>
      <c r="B6937">
        <v>5</v>
      </c>
      <c r="C6937" t="s">
        <v>1820</v>
      </c>
    </row>
    <row r="6938" spans="1:3" x14ac:dyDescent="0.45">
      <c r="A6938" t="str">
        <f t="shared" si="108"/>
        <v>6</v>
      </c>
      <c r="B6938">
        <v>6</v>
      </c>
    </row>
    <row r="6939" spans="1:3" x14ac:dyDescent="0.45">
      <c r="A6939" t="str">
        <f t="shared" si="108"/>
        <v>7https://www.scopus.com/inward/record.uri?eid=2-s2.0-85122170408&amp;partnerID=40&amp;md5=585d7759625d2bb9e7bea53394873dd5</v>
      </c>
      <c r="B6939">
        <v>7</v>
      </c>
      <c r="C6939" t="s">
        <v>1821</v>
      </c>
    </row>
    <row r="6940" spans="1:3" x14ac:dyDescent="0.45">
      <c r="A6940" t="str">
        <f t="shared" si="108"/>
        <v>8</v>
      </c>
      <c r="B6940">
        <v>8</v>
      </c>
    </row>
    <row r="6941" spans="1:3" x14ac:dyDescent="0.45">
      <c r="A6941" t="str">
        <f t="shared" si="108"/>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6941">
        <v>9</v>
      </c>
      <c r="C6941" t="s">
        <v>1822</v>
      </c>
    </row>
    <row r="6942" spans="1:3" x14ac:dyDescent="0.45">
      <c r="A6942" t="str">
        <f t="shared" si="108"/>
        <v>10LANGUAGE OF ORIGINAL DOCUMENT: English</v>
      </c>
      <c r="B6942">
        <v>10</v>
      </c>
      <c r="C6942" t="s">
        <v>10</v>
      </c>
    </row>
    <row r="6943" spans="1:3" x14ac:dyDescent="0.45">
      <c r="A6943" t="str">
        <f t="shared" si="108"/>
        <v>11DOCUMENT TYPE: Article</v>
      </c>
      <c r="B6943">
        <v>11</v>
      </c>
      <c r="C6943" t="s">
        <v>11</v>
      </c>
    </row>
    <row r="6944" spans="1:3" x14ac:dyDescent="0.45">
      <c r="A6944" t="str">
        <f t="shared" si="108"/>
        <v>12SOURCE: Scopus</v>
      </c>
      <c r="B6944">
        <v>12</v>
      </c>
      <c r="C6944" t="s">
        <v>12</v>
      </c>
    </row>
    <row r="6945" spans="1:3" x14ac:dyDescent="0.45">
      <c r="A6945" t="str">
        <f t="shared" si="108"/>
        <v>13</v>
      </c>
      <c r="B6945">
        <v>13</v>
      </c>
    </row>
    <row r="6946" spans="1:3" x14ac:dyDescent="0.45">
      <c r="A6946" t="str">
        <f t="shared" si="108"/>
        <v>1Dethan M.A., Tunti M.E.D., Kellen P.B.</v>
      </c>
      <c r="B6946">
        <v>1</v>
      </c>
      <c r="C6946" t="s">
        <v>4234</v>
      </c>
    </row>
    <row r="6947" spans="1:3" x14ac:dyDescent="0.45">
      <c r="A6947" t="str">
        <f t="shared" si="108"/>
        <v>2AUTHOR FULL NAMES: Dethan, Minarni Anaci (57211456191); Tunti, Maria E. D. (57211456917); Kellen, Pius Bumi (57211461079)</v>
      </c>
      <c r="B6947">
        <v>2</v>
      </c>
      <c r="C6947" t="s">
        <v>4235</v>
      </c>
    </row>
    <row r="6948" spans="1:3" x14ac:dyDescent="0.45">
      <c r="A6948" t="str">
        <f t="shared" si="108"/>
        <v>357211456191; 57211456917; 57211461079</v>
      </c>
      <c r="B6948">
        <v>3</v>
      </c>
      <c r="C6948" t="s">
        <v>4236</v>
      </c>
    </row>
    <row r="6949" spans="1:3" x14ac:dyDescent="0.45">
      <c r="A6949" t="str">
        <f t="shared" si="108"/>
        <v>4Stakeholders’ perception regarding the internal supervision unit (a case study in nusa cendana university) [Percepción de las partes interesadas sobre la unidad de supervisión interna (un estudio de caso en la universidad nusa cendana)]</v>
      </c>
      <c r="B6949">
        <v>4</v>
      </c>
      <c r="C6949" t="s">
        <v>4237</v>
      </c>
    </row>
    <row r="6950" spans="1:3" x14ac:dyDescent="0.45">
      <c r="A6950" t="str">
        <f t="shared" si="108"/>
        <v>5(2019) Opcion, 35 (Special Issue 21), pp. 2899 - 2921, Cited 0 times.</v>
      </c>
      <c r="B6950">
        <v>5</v>
      </c>
      <c r="C6950" t="s">
        <v>4238</v>
      </c>
    </row>
    <row r="6951" spans="1:3" x14ac:dyDescent="0.45">
      <c r="A6951" t="str">
        <f t="shared" si="108"/>
        <v>6</v>
      </c>
      <c r="B6951">
        <v>6</v>
      </c>
    </row>
    <row r="6952" spans="1:3" x14ac:dyDescent="0.45">
      <c r="A6952" t="str">
        <f t="shared" si="108"/>
        <v>7https://www.scopus.com/inward/record.uri?eid=2-s2.0-85074049952&amp;partnerID=40&amp;md5=56e88d6c953b769fc2cc80b2845aefc4</v>
      </c>
      <c r="B6952">
        <v>7</v>
      </c>
      <c r="C6952" t="s">
        <v>4239</v>
      </c>
    </row>
    <row r="6953" spans="1:3" x14ac:dyDescent="0.45">
      <c r="A6953" t="str">
        <f t="shared" si="108"/>
        <v>8</v>
      </c>
      <c r="B6953">
        <v>8</v>
      </c>
    </row>
    <row r="6954" spans="1:3" x14ac:dyDescent="0.45">
      <c r="A6954" t="str">
        <f t="shared" si="108"/>
        <v>9ABSTRACT: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v>
      </c>
      <c r="B6954">
        <v>9</v>
      </c>
      <c r="C6954" t="s">
        <v>4240</v>
      </c>
    </row>
    <row r="6955" spans="1:3" x14ac:dyDescent="0.45">
      <c r="A6955" t="str">
        <f t="shared" si="108"/>
        <v>10LANGUAGE OF ORIGINAL DOCUMENT: English</v>
      </c>
      <c r="B6955">
        <v>10</v>
      </c>
      <c r="C6955" t="s">
        <v>10</v>
      </c>
    </row>
    <row r="6956" spans="1:3" x14ac:dyDescent="0.45">
      <c r="A6956" t="str">
        <f t="shared" si="108"/>
        <v>11DOCUMENT TYPE: Article</v>
      </c>
      <c r="B6956">
        <v>11</v>
      </c>
      <c r="C6956" t="s">
        <v>11</v>
      </c>
    </row>
    <row r="6957" spans="1:3" x14ac:dyDescent="0.45">
      <c r="A6957" t="str">
        <f t="shared" si="108"/>
        <v>12SOURCE: Scopus</v>
      </c>
      <c r="B6957">
        <v>12</v>
      </c>
      <c r="C6957" t="s">
        <v>12</v>
      </c>
    </row>
    <row r="6958" spans="1:3" x14ac:dyDescent="0.45">
      <c r="A6958" t="str">
        <f t="shared" si="108"/>
        <v>13</v>
      </c>
      <c r="B6958">
        <v>13</v>
      </c>
    </row>
    <row r="6959" spans="1:3" x14ac:dyDescent="0.45">
      <c r="A6959" t="str">
        <f t="shared" si="108"/>
        <v>1Counselman-Carpenter E., Aguilar J.</v>
      </c>
      <c r="B6959">
        <v>1</v>
      </c>
      <c r="C6959" t="s">
        <v>1831</v>
      </c>
    </row>
    <row r="6960" spans="1:3" x14ac:dyDescent="0.45">
      <c r="A6960" t="str">
        <f t="shared" si="108"/>
        <v>2AUTHOR FULL NAMES: Counselman-Carpenter, Elisabeth (57191842716); Aguilar, Jemel (55434810700)</v>
      </c>
      <c r="B6960">
        <v>2</v>
      </c>
      <c r="C6960" t="s">
        <v>1832</v>
      </c>
    </row>
    <row r="6961" spans="1:3" x14ac:dyDescent="0.45">
      <c r="A6961" t="str">
        <f t="shared" si="108"/>
        <v>357191842716; 55434810700</v>
      </c>
      <c r="B6961">
        <v>3</v>
      </c>
      <c r="C6961" t="s">
        <v>1833</v>
      </c>
    </row>
    <row r="6962" spans="1:3" x14ac:dyDescent="0.45">
      <c r="A6962" t="str">
        <f t="shared" si="108"/>
        <v>4Best Practices for Assessing Digital Literacy and Strengthening Online Teaching Pedagogy of Digitally Immigrant Stakeholders in Higher Education</v>
      </c>
      <c r="B6962">
        <v>4</v>
      </c>
      <c r="C6962" t="s">
        <v>1834</v>
      </c>
    </row>
    <row r="6963" spans="1:3" x14ac:dyDescent="0.45">
      <c r="A6963" t="str">
        <f t="shared" si="108"/>
        <v>5(2022) Lecture Notes in Networks and Systems, 349 LNNS, pp. 80 - 88, Cited 0 times.</v>
      </c>
      <c r="B6963">
        <v>5</v>
      </c>
      <c r="C6963" t="s">
        <v>1835</v>
      </c>
    </row>
    <row r="6964" spans="1:3" x14ac:dyDescent="0.45">
      <c r="A6964" t="str">
        <f t="shared" si="108"/>
        <v>6DOI: 10.1007/978-3-030-90677-1_8</v>
      </c>
      <c r="B6964">
        <v>6</v>
      </c>
      <c r="C6964" t="s">
        <v>1836</v>
      </c>
    </row>
    <row r="6965" spans="1:3" x14ac:dyDescent="0.45">
      <c r="A6965" t="str">
        <f t="shared" si="108"/>
        <v>7https://www.scopus.com/inward/record.uri?eid=2-s2.0-85119863951&amp;doi=10.1007%2f978-3-030-90677-1_8&amp;partnerID=40&amp;md5=8780f79af7758c0f293d723016d6954c</v>
      </c>
      <c r="B6965">
        <v>7</v>
      </c>
      <c r="C6965" t="s">
        <v>1837</v>
      </c>
    </row>
    <row r="6966" spans="1:3" x14ac:dyDescent="0.45">
      <c r="A6966" t="str">
        <f t="shared" si="108"/>
        <v>8</v>
      </c>
      <c r="B6966">
        <v>8</v>
      </c>
    </row>
    <row r="6967" spans="1:3" x14ac:dyDescent="0.45">
      <c r="A6967" t="str">
        <f t="shared" si="108"/>
        <v>9ABSTRACT: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B6967">
        <v>9</v>
      </c>
      <c r="C6967" t="s">
        <v>1838</v>
      </c>
    </row>
    <row r="6968" spans="1:3" x14ac:dyDescent="0.45">
      <c r="A6968" t="str">
        <f t="shared" si="108"/>
        <v>10LANGUAGE OF ORIGINAL DOCUMENT: English</v>
      </c>
      <c r="B6968">
        <v>10</v>
      </c>
      <c r="C6968" t="s">
        <v>10</v>
      </c>
    </row>
    <row r="6969" spans="1:3" x14ac:dyDescent="0.45">
      <c r="A6969" t="str">
        <f t="shared" si="108"/>
        <v>11DOCUMENT TYPE: Conference paper</v>
      </c>
      <c r="B6969">
        <v>11</v>
      </c>
      <c r="C6969" t="s">
        <v>207</v>
      </c>
    </row>
    <row r="6970" spans="1:3" x14ac:dyDescent="0.45">
      <c r="A6970" t="str">
        <f t="shared" si="108"/>
        <v>12SOURCE: Scopus</v>
      </c>
      <c r="B6970">
        <v>12</v>
      </c>
      <c r="C6970" t="s">
        <v>12</v>
      </c>
    </row>
    <row r="6971" spans="1:3" x14ac:dyDescent="0.45">
      <c r="A6971" t="str">
        <f t="shared" si="108"/>
        <v>13</v>
      </c>
      <c r="B6971">
        <v>13</v>
      </c>
    </row>
    <row r="6972" spans="1:3" x14ac:dyDescent="0.45">
      <c r="A6972" t="str">
        <f t="shared" si="108"/>
        <v>1Suryani K., Khairudin, Syahmaidi E.</v>
      </c>
      <c r="B6972">
        <v>1</v>
      </c>
      <c r="C6972" t="s">
        <v>4241</v>
      </c>
    </row>
    <row r="6973" spans="1:3" x14ac:dyDescent="0.45">
      <c r="A6973" t="str">
        <f t="shared" si="108"/>
        <v>2AUTHOR FULL NAMES: Suryani, Karmila (57194111577); Khairudin (57194109547); Syahmaidi, Eril (57194109978)</v>
      </c>
      <c r="B6973">
        <v>2</v>
      </c>
      <c r="C6973" t="s">
        <v>4242</v>
      </c>
    </row>
    <row r="6974" spans="1:3" x14ac:dyDescent="0.45">
      <c r="A6974" t="str">
        <f t="shared" si="108"/>
        <v>357194111577; 57194109547; 57194109978</v>
      </c>
      <c r="B6974">
        <v>3</v>
      </c>
      <c r="C6974" t="s">
        <v>4243</v>
      </c>
    </row>
    <row r="6975" spans="1:3" x14ac:dyDescent="0.45">
      <c r="A6975" t="str">
        <f t="shared" si="108"/>
        <v>4Online tracer study of Bung Hatta University</v>
      </c>
      <c r="B6975">
        <v>4</v>
      </c>
      <c r="C6975" t="s">
        <v>4244</v>
      </c>
    </row>
    <row r="6976" spans="1:3" x14ac:dyDescent="0.45">
      <c r="A6976" t="str">
        <f t="shared" si="108"/>
        <v>5(2017) International Journal of GEOMATE, 13 (7), pp. 20 - 27, Cited 0 times.</v>
      </c>
      <c r="B6976">
        <v>5</v>
      </c>
      <c r="C6976" t="s">
        <v>4245</v>
      </c>
    </row>
    <row r="6977" spans="1:3" x14ac:dyDescent="0.45">
      <c r="A6977" t="str">
        <f t="shared" si="108"/>
        <v>6DOI: 10.21660/2017.37.TVET011</v>
      </c>
      <c r="B6977">
        <v>6</v>
      </c>
      <c r="C6977" t="s">
        <v>4246</v>
      </c>
    </row>
    <row r="6978" spans="1:3" x14ac:dyDescent="0.45">
      <c r="A6978" t="str">
        <f t="shared" si="108"/>
        <v>7https://www.scopus.com/inward/record.uri?eid=2-s2.0-85018728449&amp;doi=10.21660%2f2017.37.TVET011&amp;partnerID=40&amp;md5=7682c0ed173fd7bf6ca7b330cb3353a4</v>
      </c>
      <c r="B6978">
        <v>7</v>
      </c>
      <c r="C6978" t="s">
        <v>4247</v>
      </c>
    </row>
    <row r="6979" spans="1:3" x14ac:dyDescent="0.45">
      <c r="A6979" t="str">
        <f t="shared" si="108"/>
        <v>8</v>
      </c>
      <c r="B6979">
        <v>8</v>
      </c>
    </row>
    <row r="6980" spans="1:3" x14ac:dyDescent="0.45">
      <c r="A6980" t="str">
        <f t="shared" si="108"/>
        <v>9ABSTRACT: This research serves as the basis to design an online graduate tracking system needed by Bung Hatta University to meet the standards required by National Accreditation Board of Higher Education Institutions of Indonesia (BAN-PT) and the University stakeholders. The system, which is called Tracer Study, is programmed by using PHP and MySQL programming languages and by applying CMS Bootstrap. There are four actors/elements involving in the Tracer Study, namely: Graduates/Alumni, Employers of the Graduates, University Official, and Administrator of the System. The system applies waterfall method with several stages of processing, namely analysis, designing, coding, testing, and maintenance. The design of Tracer Study has already been tested at small scale within the circle of the Faculty of Teacher Training and Education and is currently applied at big scale by uploading the same at the website of Bung Hatta University after obtaining the approval of University official. © Int. J. of GEOMATE.</v>
      </c>
      <c r="B6980">
        <v>9</v>
      </c>
      <c r="C6980" t="s">
        <v>4248</v>
      </c>
    </row>
    <row r="6981" spans="1:3" x14ac:dyDescent="0.45">
      <c r="A6981" t="str">
        <f t="shared" ref="A6981:A7044" si="109">B6981&amp;C6981</f>
        <v>10LANGUAGE OF ORIGINAL DOCUMENT: English</v>
      </c>
      <c r="B6981">
        <v>10</v>
      </c>
      <c r="C6981" t="s">
        <v>10</v>
      </c>
    </row>
    <row r="6982" spans="1:3" x14ac:dyDescent="0.45">
      <c r="A6982" t="str">
        <f t="shared" si="109"/>
        <v>11DOCUMENT TYPE: Article</v>
      </c>
      <c r="B6982">
        <v>11</v>
      </c>
      <c r="C6982" t="s">
        <v>11</v>
      </c>
    </row>
    <row r="6983" spans="1:3" x14ac:dyDescent="0.45">
      <c r="A6983" t="str">
        <f t="shared" si="109"/>
        <v>12SOURCE: Scopus</v>
      </c>
      <c r="B6983">
        <v>12</v>
      </c>
      <c r="C6983" t="s">
        <v>12</v>
      </c>
    </row>
    <row r="6984" spans="1:3" x14ac:dyDescent="0.45">
      <c r="A6984" t="str">
        <f t="shared" si="109"/>
        <v>13</v>
      </c>
      <c r="B6984">
        <v>13</v>
      </c>
    </row>
    <row r="6985" spans="1:3" x14ac:dyDescent="0.45">
      <c r="A6985" t="str">
        <f t="shared" si="109"/>
        <v>1</v>
      </c>
      <c r="B6985">
        <v>1</v>
      </c>
    </row>
    <row r="6986" spans="1:3" x14ac:dyDescent="0.45">
      <c r="A6986" t="str">
        <f t="shared" si="109"/>
        <v>23rd International Conference on Technology in Education, ICTE 2018</v>
      </c>
      <c r="B6986">
        <v>2</v>
      </c>
      <c r="C6986" t="s">
        <v>1847</v>
      </c>
    </row>
    <row r="6987" spans="1:3" x14ac:dyDescent="0.45">
      <c r="A6987" t="str">
        <f t="shared" si="109"/>
        <v>3</v>
      </c>
      <c r="B6987">
        <v>3</v>
      </c>
    </row>
    <row r="6988" spans="1:3" x14ac:dyDescent="0.45">
      <c r="A6988" t="str">
        <f t="shared" si="109"/>
        <v>4</v>
      </c>
      <c r="B6988">
        <v>4</v>
      </c>
    </row>
    <row r="6989" spans="1:3" x14ac:dyDescent="0.45">
      <c r="A6989" t="str">
        <f t="shared" si="109"/>
        <v>5(2018) Communications in Computer and Information Science, 843, Cited 0 times.</v>
      </c>
      <c r="B6989">
        <v>5</v>
      </c>
      <c r="C6989" t="s">
        <v>1848</v>
      </c>
    </row>
    <row r="6990" spans="1:3" x14ac:dyDescent="0.45">
      <c r="A6990" t="str">
        <f t="shared" si="109"/>
        <v>6</v>
      </c>
      <c r="B6990">
        <v>6</v>
      </c>
    </row>
    <row r="6991" spans="1:3" x14ac:dyDescent="0.45">
      <c r="A6991" t="str">
        <f t="shared" si="109"/>
        <v>7https://www.scopus.com/inward/record.uri?eid=2-s2.0-85045627836&amp;partnerID=40&amp;md5=bf343e47d6ed0567ff0eae9d32ae493e</v>
      </c>
      <c r="B6991">
        <v>7</v>
      </c>
      <c r="C6991" t="s">
        <v>1849</v>
      </c>
    </row>
    <row r="6992" spans="1:3" x14ac:dyDescent="0.45">
      <c r="A6992" t="str">
        <f t="shared" si="109"/>
        <v>8</v>
      </c>
      <c r="B6992">
        <v>8</v>
      </c>
    </row>
    <row r="6993" spans="1:3" x14ac:dyDescent="0.45">
      <c r="A6993" t="str">
        <f t="shared" si="109"/>
        <v>9ABSTRACT: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B6993">
        <v>9</v>
      </c>
      <c r="C6993" t="s">
        <v>1850</v>
      </c>
    </row>
    <row r="6994" spans="1:3" x14ac:dyDescent="0.45">
      <c r="A6994" t="str">
        <f t="shared" si="109"/>
        <v>10LANGUAGE OF ORIGINAL DOCUMENT: English</v>
      </c>
      <c r="B6994">
        <v>10</v>
      </c>
      <c r="C6994" t="s">
        <v>10</v>
      </c>
    </row>
    <row r="6995" spans="1:3" x14ac:dyDescent="0.45">
      <c r="A6995" t="str">
        <f t="shared" si="109"/>
        <v>11DOCUMENT TYPE: Conference review</v>
      </c>
      <c r="B6995">
        <v>11</v>
      </c>
      <c r="C6995" t="s">
        <v>1851</v>
      </c>
    </row>
    <row r="6996" spans="1:3" x14ac:dyDescent="0.45">
      <c r="A6996" t="str">
        <f t="shared" si="109"/>
        <v>12SOURCE: Scopus</v>
      </c>
      <c r="B6996">
        <v>12</v>
      </c>
      <c r="C6996" t="s">
        <v>12</v>
      </c>
    </row>
    <row r="6997" spans="1:3" x14ac:dyDescent="0.45">
      <c r="A6997" t="str">
        <f t="shared" si="109"/>
        <v>13</v>
      </c>
      <c r="B6997">
        <v>13</v>
      </c>
    </row>
    <row r="6998" spans="1:3" x14ac:dyDescent="0.45">
      <c r="A6998" t="str">
        <f t="shared" si="109"/>
        <v>1Reinken C., Draxler-Weber N., Hoppe U.</v>
      </c>
      <c r="B6998">
        <v>1</v>
      </c>
      <c r="C6998" t="s">
        <v>1860</v>
      </c>
    </row>
    <row r="6999" spans="1:3" x14ac:dyDescent="0.45">
      <c r="A6999" t="str">
        <f t="shared" si="109"/>
        <v>2AUTHOR FULL NAMES: Reinken, Carla (57268894200); Draxler-Weber, Nicole (57268752800); Hoppe, Uwe (37048857000)</v>
      </c>
      <c r="B6999">
        <v>2</v>
      </c>
      <c r="C6999" t="s">
        <v>1861</v>
      </c>
    </row>
    <row r="7000" spans="1:3" x14ac:dyDescent="0.45">
      <c r="A7000" t="str">
        <f t="shared" si="109"/>
        <v>357268894200; 57268752800; 37048857000</v>
      </c>
      <c r="B7000">
        <v>3</v>
      </c>
      <c r="C7000" t="s">
        <v>1862</v>
      </c>
    </row>
    <row r="7001" spans="1:3" x14ac:dyDescent="0.45">
      <c r="A7001" t="str">
        <f t="shared" si="109"/>
        <v>4A Maturity Model for Open Educational Resources in Higher Education Institutions – Development and Evaluation</v>
      </c>
      <c r="B7001">
        <v>4</v>
      </c>
      <c r="C7001" t="s">
        <v>1863</v>
      </c>
    </row>
    <row r="7002" spans="1:3" x14ac:dyDescent="0.45">
      <c r="A7002" t="str">
        <f t="shared" si="109"/>
        <v>5(2022) Lecture Notes in Business Information Processing, 461 LNBIP, pp. 94 - 111, Cited 0 times.</v>
      </c>
      <c r="B7002">
        <v>5</v>
      </c>
      <c r="C7002" t="s">
        <v>1864</v>
      </c>
    </row>
    <row r="7003" spans="1:3" x14ac:dyDescent="0.45">
      <c r="A7003" t="str">
        <f t="shared" si="109"/>
        <v>6DOI: 10.1007/978-3-031-17037-9_7</v>
      </c>
      <c r="B7003">
        <v>6</v>
      </c>
      <c r="C7003" t="s">
        <v>1865</v>
      </c>
    </row>
    <row r="7004" spans="1:3" x14ac:dyDescent="0.45">
      <c r="A7004" t="str">
        <f t="shared" si="109"/>
        <v>7https://www.scopus.com/inward/record.uri?eid=2-s2.0-85140435146&amp;doi=10.1007%2f978-3-031-17037-9_7&amp;partnerID=40&amp;md5=0c10c3999f235c7c9b2b9300bb4d2f52</v>
      </c>
      <c r="B7004">
        <v>7</v>
      </c>
      <c r="C7004" t="s">
        <v>1866</v>
      </c>
    </row>
    <row r="7005" spans="1:3" x14ac:dyDescent="0.45">
      <c r="A7005" t="str">
        <f t="shared" si="109"/>
        <v>8</v>
      </c>
      <c r="B7005">
        <v>8</v>
      </c>
    </row>
    <row r="7006" spans="1:3" x14ac:dyDescent="0.45">
      <c r="A7006" t="str">
        <f t="shared" si="109"/>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7006">
        <v>9</v>
      </c>
      <c r="C7006" t="s">
        <v>1867</v>
      </c>
    </row>
    <row r="7007" spans="1:3" x14ac:dyDescent="0.45">
      <c r="A7007" t="str">
        <f t="shared" si="109"/>
        <v>10LANGUAGE OF ORIGINAL DOCUMENT: English</v>
      </c>
      <c r="B7007">
        <v>10</v>
      </c>
      <c r="C7007" t="s">
        <v>10</v>
      </c>
    </row>
    <row r="7008" spans="1:3" x14ac:dyDescent="0.45">
      <c r="A7008" t="str">
        <f t="shared" si="109"/>
        <v>11DOCUMENT TYPE: Conference paper</v>
      </c>
      <c r="B7008">
        <v>11</v>
      </c>
      <c r="C7008" t="s">
        <v>207</v>
      </c>
    </row>
    <row r="7009" spans="1:3" x14ac:dyDescent="0.45">
      <c r="A7009" t="str">
        <f t="shared" si="109"/>
        <v>12SOURCE: Scopus</v>
      </c>
      <c r="B7009">
        <v>12</v>
      </c>
      <c r="C7009" t="s">
        <v>12</v>
      </c>
    </row>
    <row r="7010" spans="1:3" x14ac:dyDescent="0.45">
      <c r="A7010" t="str">
        <f t="shared" si="109"/>
        <v>13</v>
      </c>
      <c r="B7010">
        <v>13</v>
      </c>
    </row>
    <row r="7011" spans="1:3" x14ac:dyDescent="0.45">
      <c r="A7011" t="str">
        <f t="shared" si="109"/>
        <v>1Hartmann D.H.</v>
      </c>
      <c r="B7011">
        <v>1</v>
      </c>
      <c r="C7011" t="s">
        <v>1868</v>
      </c>
    </row>
    <row r="7012" spans="1:3" x14ac:dyDescent="0.45">
      <c r="A7012" t="str">
        <f t="shared" si="109"/>
        <v>2AUTHOR FULL NAMES: Hartmann, David H. (56851047500)</v>
      </c>
      <c r="B7012">
        <v>2</v>
      </c>
      <c r="C7012" t="s">
        <v>1869</v>
      </c>
    </row>
    <row r="7013" spans="1:3" x14ac:dyDescent="0.45">
      <c r="A7013" t="str">
        <f t="shared" si="109"/>
        <v>356851047500</v>
      </c>
      <c r="B7013">
        <v>3</v>
      </c>
      <c r="C7013">
        <v>56851047500</v>
      </c>
    </row>
    <row r="7014" spans="1:3" x14ac:dyDescent="0.45">
      <c r="A7014" t="str">
        <f t="shared" si="109"/>
        <v>4A methodological approach to developing stakeholder defined demand-pull requirements for graduate-level industrial engineering graduates</v>
      </c>
      <c r="B7014">
        <v>4</v>
      </c>
      <c r="C7014" t="s">
        <v>1870</v>
      </c>
    </row>
    <row r="7015" spans="1:3" x14ac:dyDescent="0.45">
      <c r="A7015" t="str">
        <f t="shared" si="109"/>
        <v>5(2005) ASEE Annual Conference and Exposition, Conference Proceedings, pp. 10297 - 10319, Cited 0 times.</v>
      </c>
      <c r="B7015">
        <v>5</v>
      </c>
      <c r="C7015" t="s">
        <v>1871</v>
      </c>
    </row>
    <row r="7016" spans="1:3" x14ac:dyDescent="0.45">
      <c r="A7016" t="str">
        <f t="shared" si="109"/>
        <v>6</v>
      </c>
      <c r="B7016">
        <v>6</v>
      </c>
    </row>
    <row r="7017" spans="1:3" x14ac:dyDescent="0.45">
      <c r="A7017" t="str">
        <f t="shared" si="109"/>
        <v>7https://www.scopus.com/inward/record.uri?eid=2-s2.0-22644446282&amp;partnerID=40&amp;md5=af7180b3ebdaadfc45f9ed7c892af0eb</v>
      </c>
      <c r="B7017">
        <v>7</v>
      </c>
      <c r="C7017" t="s">
        <v>1872</v>
      </c>
    </row>
    <row r="7018" spans="1:3" x14ac:dyDescent="0.45">
      <c r="A7018" t="str">
        <f t="shared" si="109"/>
        <v>8</v>
      </c>
      <c r="B7018">
        <v>8</v>
      </c>
    </row>
    <row r="7019" spans="1:3" x14ac:dyDescent="0.45">
      <c r="A7019" t="str">
        <f t="shared" si="109"/>
        <v>9ABSTRACT: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B7019">
        <v>9</v>
      </c>
      <c r="C7019" t="s">
        <v>1873</v>
      </c>
    </row>
    <row r="7020" spans="1:3" x14ac:dyDescent="0.45">
      <c r="A7020" t="str">
        <f t="shared" si="109"/>
        <v>10LANGUAGE OF ORIGINAL DOCUMENT: English</v>
      </c>
      <c r="B7020">
        <v>10</v>
      </c>
      <c r="C7020" t="s">
        <v>10</v>
      </c>
    </row>
    <row r="7021" spans="1:3" x14ac:dyDescent="0.45">
      <c r="A7021" t="str">
        <f t="shared" si="109"/>
        <v>11DOCUMENT TYPE: Conference paper</v>
      </c>
      <c r="B7021">
        <v>11</v>
      </c>
      <c r="C7021" t="s">
        <v>207</v>
      </c>
    </row>
    <row r="7022" spans="1:3" x14ac:dyDescent="0.45">
      <c r="A7022" t="str">
        <f t="shared" si="109"/>
        <v>12SOURCE: Scopus</v>
      </c>
      <c r="B7022">
        <v>12</v>
      </c>
      <c r="C7022" t="s">
        <v>12</v>
      </c>
    </row>
    <row r="7023" spans="1:3" x14ac:dyDescent="0.45">
      <c r="A7023" t="str">
        <f t="shared" si="109"/>
        <v>13</v>
      </c>
      <c r="B7023">
        <v>13</v>
      </c>
    </row>
    <row r="7024" spans="1:3" x14ac:dyDescent="0.45">
      <c r="A7024" t="str">
        <f t="shared" si="109"/>
        <v>1Thorsos N.J., Martínez J., Gabriel M.L.</v>
      </c>
      <c r="B7024">
        <v>1</v>
      </c>
      <c r="C7024" t="s">
        <v>1882</v>
      </c>
    </row>
    <row r="7025" spans="1:3" x14ac:dyDescent="0.45">
      <c r="A7025" t="str">
        <f t="shared" si="109"/>
        <v>2AUTHOR FULL NAMES: Thorsos, Nilsa J. (56078385200); Martínez, James (56300693700); Gabriel, María L. (57143818000)</v>
      </c>
      <c r="B7025">
        <v>2</v>
      </c>
      <c r="C7025" t="s">
        <v>1883</v>
      </c>
    </row>
    <row r="7026" spans="1:3" x14ac:dyDescent="0.45">
      <c r="A7026" t="str">
        <f t="shared" si="109"/>
        <v>356078385200; 56300693700; 57143818000</v>
      </c>
      <c r="B7026">
        <v>3</v>
      </c>
      <c r="C7026" t="s">
        <v>1884</v>
      </c>
    </row>
    <row r="7027" spans="1:3" x14ac:dyDescent="0.45">
      <c r="A7027" t="str">
        <f t="shared" si="109"/>
        <v>4Losing the mother tongue in the USA: Implications for adult latinxs in the 21st century</v>
      </c>
      <c r="B7027">
        <v>4</v>
      </c>
      <c r="C7027" t="s">
        <v>1885</v>
      </c>
    </row>
    <row r="7028" spans="1:3" x14ac:dyDescent="0.45">
      <c r="A7028" t="str">
        <f t="shared" si="109"/>
        <v>5(2020) Losing the Mother Tongue in the USA: Implications for Adult Latinxs in the 21st Century, pp. 1 - 276, Cited 0 times.</v>
      </c>
      <c r="B7028">
        <v>5</v>
      </c>
      <c r="C7028" t="s">
        <v>1886</v>
      </c>
    </row>
    <row r="7029" spans="1:3" x14ac:dyDescent="0.45">
      <c r="A7029" t="str">
        <f t="shared" si="109"/>
        <v>6</v>
      </c>
      <c r="B7029">
        <v>6</v>
      </c>
    </row>
    <row r="7030" spans="1:3" x14ac:dyDescent="0.45">
      <c r="A7030" t="str">
        <f t="shared" si="109"/>
        <v>7https://www.scopus.com/inward/record.uri?eid=2-s2.0-85089061669&amp;partnerID=40&amp;md5=facb9ac29cbf3e395a432033bfcd054f</v>
      </c>
      <c r="B7030">
        <v>7</v>
      </c>
      <c r="C7030" t="s">
        <v>1887</v>
      </c>
    </row>
    <row r="7031" spans="1:3" x14ac:dyDescent="0.45">
      <c r="A7031" t="str">
        <f t="shared" si="109"/>
        <v>8</v>
      </c>
      <c r="B7031">
        <v>8</v>
      </c>
    </row>
    <row r="7032" spans="1:3" x14ac:dyDescent="0.45">
      <c r="A7032" t="str">
        <f t="shared" si="109"/>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7032">
        <v>9</v>
      </c>
      <c r="C7032" t="s">
        <v>1888</v>
      </c>
    </row>
    <row r="7033" spans="1:3" x14ac:dyDescent="0.45">
      <c r="A7033" t="str">
        <f t="shared" si="109"/>
        <v>10LANGUAGE OF ORIGINAL DOCUMENT: English</v>
      </c>
      <c r="B7033">
        <v>10</v>
      </c>
      <c r="C7033" t="s">
        <v>10</v>
      </c>
    </row>
    <row r="7034" spans="1:3" x14ac:dyDescent="0.45">
      <c r="A7034" t="str">
        <f t="shared" si="109"/>
        <v>11DOCUMENT TYPE: Book</v>
      </c>
      <c r="B7034">
        <v>11</v>
      </c>
      <c r="C7034" t="s">
        <v>338</v>
      </c>
    </row>
    <row r="7035" spans="1:3" x14ac:dyDescent="0.45">
      <c r="A7035" t="str">
        <f t="shared" si="109"/>
        <v>12SOURCE: Scopus</v>
      </c>
      <c r="B7035">
        <v>12</v>
      </c>
      <c r="C7035" t="s">
        <v>12</v>
      </c>
    </row>
    <row r="7036" spans="1:3" x14ac:dyDescent="0.45">
      <c r="A7036" t="str">
        <f t="shared" si="109"/>
        <v>13</v>
      </c>
      <c r="B7036">
        <v>13</v>
      </c>
    </row>
    <row r="7037" spans="1:3" x14ac:dyDescent="0.45">
      <c r="A7037" t="str">
        <f t="shared" si="109"/>
        <v>1Celestial-Valderama A.M., Vinluan A.A., Mangaba J.B.</v>
      </c>
      <c r="B7037">
        <v>1</v>
      </c>
      <c r="C7037" t="s">
        <v>4249</v>
      </c>
    </row>
    <row r="7038" spans="1:3" x14ac:dyDescent="0.45">
      <c r="A7038" t="str">
        <f t="shared" si="109"/>
        <v>2AUTHOR FULL NAMES: Celestial-Valderama, Arlene Mae (57269783000); Vinluan, Albert A. (57208207072); Mangaba, Joel B. (57208209164)</v>
      </c>
      <c r="B7038">
        <v>2</v>
      </c>
      <c r="C7038" t="s">
        <v>4250</v>
      </c>
    </row>
    <row r="7039" spans="1:3" x14ac:dyDescent="0.45">
      <c r="A7039" t="str">
        <f t="shared" si="109"/>
        <v>357269783000; 57208207072; 57208209164</v>
      </c>
      <c r="B7039">
        <v>3</v>
      </c>
      <c r="C7039" t="s">
        <v>4251</v>
      </c>
    </row>
    <row r="7040" spans="1:3" x14ac:dyDescent="0.45">
      <c r="A7040" t="str">
        <f t="shared" si="109"/>
        <v>4Prelude to Full Online Learning: Educational Interventions from the Voice of the Customers</v>
      </c>
      <c r="B7040">
        <v>4</v>
      </c>
      <c r="C7040" t="s">
        <v>4252</v>
      </c>
    </row>
    <row r="7041" spans="1:3" x14ac:dyDescent="0.45">
      <c r="A7041" t="str">
        <f t="shared" si="109"/>
        <v>5(2021) 29th International Conference on Computers in Education Conference, ICCE 2021 - Proceedings, 2, pp. 387 - 396, Cited 0 times.</v>
      </c>
      <c r="B7041">
        <v>5</v>
      </c>
      <c r="C7041" t="s">
        <v>4253</v>
      </c>
    </row>
    <row r="7042" spans="1:3" x14ac:dyDescent="0.45">
      <c r="A7042" t="str">
        <f t="shared" si="109"/>
        <v>6</v>
      </c>
      <c r="B7042">
        <v>6</v>
      </c>
    </row>
    <row r="7043" spans="1:3" x14ac:dyDescent="0.45">
      <c r="A7043" t="str">
        <f t="shared" si="109"/>
        <v>7https://www.scopus.com/inward/record.uri?eid=2-s2.0-85122919836&amp;partnerID=40&amp;md5=69e37a46a846901120e2abab9b5a6c97</v>
      </c>
      <c r="B7043">
        <v>7</v>
      </c>
      <c r="C7043" t="s">
        <v>4254</v>
      </c>
    </row>
    <row r="7044" spans="1:3" x14ac:dyDescent="0.45">
      <c r="A7044" t="str">
        <f t="shared" si="109"/>
        <v>8</v>
      </c>
      <c r="B7044">
        <v>8</v>
      </c>
    </row>
    <row r="7045" spans="1:3" x14ac:dyDescent="0.45">
      <c r="A7045" t="str">
        <f t="shared" ref="A7045:A7108" si="110">B7045&amp;C7045</f>
        <v>9ABSTRACT: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v>
      </c>
      <c r="B7045">
        <v>9</v>
      </c>
      <c r="C7045" t="s">
        <v>4255</v>
      </c>
    </row>
    <row r="7046" spans="1:3" x14ac:dyDescent="0.45">
      <c r="A7046" t="str">
        <f t="shared" si="110"/>
        <v>10LANGUAGE OF ORIGINAL DOCUMENT: English</v>
      </c>
      <c r="B7046">
        <v>10</v>
      </c>
      <c r="C7046" t="s">
        <v>10</v>
      </c>
    </row>
    <row r="7047" spans="1:3" x14ac:dyDescent="0.45">
      <c r="A7047" t="str">
        <f t="shared" si="110"/>
        <v>11DOCUMENT TYPE: Conference paper</v>
      </c>
      <c r="B7047">
        <v>11</v>
      </c>
      <c r="C7047" t="s">
        <v>207</v>
      </c>
    </row>
    <row r="7048" spans="1:3" x14ac:dyDescent="0.45">
      <c r="A7048" t="str">
        <f t="shared" si="110"/>
        <v>12SOURCE: Scopus</v>
      </c>
      <c r="B7048">
        <v>12</v>
      </c>
      <c r="C7048" t="s">
        <v>12</v>
      </c>
    </row>
    <row r="7049" spans="1:3" x14ac:dyDescent="0.45">
      <c r="A7049" t="str">
        <f t="shared" si="110"/>
        <v>13</v>
      </c>
      <c r="B7049">
        <v>13</v>
      </c>
    </row>
    <row r="7050" spans="1:3" x14ac:dyDescent="0.45">
      <c r="A7050" t="str">
        <f t="shared" si="110"/>
        <v>1Chiranjeevi H.S., Shenoy M.K., Sundar D.S.</v>
      </c>
      <c r="B7050">
        <v>1</v>
      </c>
      <c r="C7050" t="s">
        <v>4256</v>
      </c>
    </row>
    <row r="7051" spans="1:3" x14ac:dyDescent="0.45">
      <c r="A7051" t="str">
        <f t="shared" si="110"/>
        <v>2AUTHOR FULL NAMES: Chiranjeevi, H.S. (57191592156); Shenoy, Manjula K. (57221744448); Sundar, D. Syam (57214414865)</v>
      </c>
      <c r="B7051">
        <v>2</v>
      </c>
      <c r="C7051" t="s">
        <v>4257</v>
      </c>
    </row>
    <row r="7052" spans="1:3" x14ac:dyDescent="0.45">
      <c r="A7052" t="str">
        <f t="shared" si="110"/>
        <v>357191592156; 57221744448; 57214414865</v>
      </c>
      <c r="B7052">
        <v>3</v>
      </c>
      <c r="C7052" t="s">
        <v>4258</v>
      </c>
    </row>
    <row r="7053" spans="1:3" x14ac:dyDescent="0.45">
      <c r="A7053" t="str">
        <f t="shared" si="110"/>
        <v>4Integrating on-premises data with customer relationship management application on cloud: A hybrid IT infrastructure support service</v>
      </c>
      <c r="B7053">
        <v>4</v>
      </c>
      <c r="C7053" t="s">
        <v>4259</v>
      </c>
    </row>
    <row r="7054" spans="1:3" x14ac:dyDescent="0.45">
      <c r="A7054" t="str">
        <f t="shared" si="110"/>
        <v>5(2018) Cogent Engineering, 5 (1), art. no. 1462755, Cited 0 times.</v>
      </c>
      <c r="B7054">
        <v>5</v>
      </c>
      <c r="C7054" t="s">
        <v>4260</v>
      </c>
    </row>
    <row r="7055" spans="1:3" x14ac:dyDescent="0.45">
      <c r="A7055" t="str">
        <f t="shared" si="110"/>
        <v>6DOI: 10.1080/23311916.2018.1462755</v>
      </c>
      <c r="B7055">
        <v>6</v>
      </c>
      <c r="C7055" t="s">
        <v>4261</v>
      </c>
    </row>
    <row r="7056" spans="1:3" x14ac:dyDescent="0.45">
      <c r="A7056" t="str">
        <f t="shared" si="110"/>
        <v>7https://www.scopus.com/inward/record.uri?eid=2-s2.0-85045846220&amp;doi=10.1080%2f23311916.2018.1462755&amp;partnerID=40&amp;md5=12b373684f8834de8be180d23b5a5edc</v>
      </c>
      <c r="B7056">
        <v>7</v>
      </c>
      <c r="C7056" t="s">
        <v>4262</v>
      </c>
    </row>
    <row r="7057" spans="1:3" x14ac:dyDescent="0.45">
      <c r="A7057" t="str">
        <f t="shared" si="110"/>
        <v>8</v>
      </c>
      <c r="B7057">
        <v>8</v>
      </c>
    </row>
    <row r="7058" spans="1:3" x14ac:dyDescent="0.45">
      <c r="A7058" t="str">
        <f t="shared" si="110"/>
        <v>9ABSTRACT: Customer relationship management (CRM) is a group of data-driven, integrated solution that enhances how an organization interacts and does business with the customers. University support service centres provide hone support for the university stakeholders’ queries and requests related to academic information. The support centre uses retrieval of information from huge text documents, records, and log files from disparate data sources residing on on-premises. Handling data has become a critical task and moving all the data to the cloud is not feasible. The objective of designed hybrid solution is to serve a resolving customer service request and a scalable solution to a large set of data for the organizations concerned with security, efficiency, and to use the advantages of the cloud service. In the proposed hybrid solution, the data resides on the on-premises is connected to the customer relationship management application deployed on the cloud, this reduces the IT infrastructure tasks at a university support service. We describe the system’s architecture and the technical challenges we have faced. The CRM application is deployed on Microsoft Azure cloud test instance and the Azure service bus relay is used to connect the on-premises data. © 2018 The Author(s). This open access article is distributed under a Creative Commons Attribution (CC-BY) 4.0 license.</v>
      </c>
      <c r="B7058">
        <v>9</v>
      </c>
      <c r="C7058" t="s">
        <v>4263</v>
      </c>
    </row>
    <row r="7059" spans="1:3" x14ac:dyDescent="0.45">
      <c r="A7059" t="str">
        <f t="shared" si="110"/>
        <v>10LANGUAGE OF ORIGINAL DOCUMENT: English</v>
      </c>
      <c r="B7059">
        <v>10</v>
      </c>
      <c r="C7059" t="s">
        <v>10</v>
      </c>
    </row>
    <row r="7060" spans="1:3" x14ac:dyDescent="0.45">
      <c r="A7060" t="str">
        <f t="shared" si="110"/>
        <v>11DOCUMENT TYPE: Article</v>
      </c>
      <c r="B7060">
        <v>11</v>
      </c>
      <c r="C7060" t="s">
        <v>11</v>
      </c>
    </row>
    <row r="7061" spans="1:3" x14ac:dyDescent="0.45">
      <c r="A7061" t="str">
        <f t="shared" si="110"/>
        <v>12SOURCE: Scopus</v>
      </c>
      <c r="B7061">
        <v>12</v>
      </c>
      <c r="C7061" t="s">
        <v>12</v>
      </c>
    </row>
    <row r="7062" spans="1:3" x14ac:dyDescent="0.45">
      <c r="A7062" t="str">
        <f t="shared" si="110"/>
        <v>13</v>
      </c>
      <c r="B7062">
        <v>13</v>
      </c>
    </row>
    <row r="7063" spans="1:3" x14ac:dyDescent="0.45">
      <c r="A7063" t="str">
        <f t="shared" si="110"/>
        <v>1Kasozi A.B.K.</v>
      </c>
      <c r="B7063">
        <v>1</v>
      </c>
      <c r="C7063" t="s">
        <v>1903</v>
      </c>
    </row>
    <row r="7064" spans="1:3" x14ac:dyDescent="0.45">
      <c r="A7064" t="str">
        <f t="shared" si="110"/>
        <v>2AUTHOR FULL NAMES: Kasozi, A.B.K. (6505582435)</v>
      </c>
      <c r="B7064">
        <v>2</v>
      </c>
      <c r="C7064" t="s">
        <v>1904</v>
      </c>
    </row>
    <row r="7065" spans="1:3" x14ac:dyDescent="0.45">
      <c r="A7065" t="str">
        <f t="shared" si="110"/>
        <v>36505582435</v>
      </c>
      <c r="B7065">
        <v>3</v>
      </c>
      <c r="C7065">
        <v>6505582435</v>
      </c>
    </row>
    <row r="7066" spans="1:3" x14ac:dyDescent="0.45">
      <c r="A7066" t="str">
        <f t="shared" si="110"/>
        <v>4The National Council for Higher Education and the growth of the university sub-sector in Uganda, 2002-2012</v>
      </c>
      <c r="B7066">
        <v>4</v>
      </c>
      <c r="C7066" t="s">
        <v>1905</v>
      </c>
    </row>
    <row r="7067" spans="1:3" x14ac:dyDescent="0.45">
      <c r="A7067" t="str">
        <f t="shared" si="110"/>
        <v>5(2016) The National Council for Higher Education and the Growth of the University Sub-sector in Uganda, 2002-2012, pp. 1 - 340, Cited 0 times.</v>
      </c>
      <c r="B7067">
        <v>5</v>
      </c>
      <c r="C7067" t="s">
        <v>1906</v>
      </c>
    </row>
    <row r="7068" spans="1:3" x14ac:dyDescent="0.45">
      <c r="A7068" t="str">
        <f t="shared" si="110"/>
        <v>6</v>
      </c>
      <c r="B7068">
        <v>6</v>
      </c>
    </row>
    <row r="7069" spans="1:3" x14ac:dyDescent="0.45">
      <c r="A7069" t="str">
        <f t="shared" si="110"/>
        <v>7https://www.scopus.com/inward/record.uri?eid=2-s2.0-85037063206&amp;partnerID=40&amp;md5=fdc7b76737f119f3f8d0089c1941fd27</v>
      </c>
      <c r="B7069">
        <v>7</v>
      </c>
      <c r="C7069" t="s">
        <v>1907</v>
      </c>
    </row>
    <row r="7070" spans="1:3" x14ac:dyDescent="0.45">
      <c r="A7070" t="str">
        <f t="shared" si="110"/>
        <v>8</v>
      </c>
      <c r="B7070">
        <v>8</v>
      </c>
    </row>
    <row r="7071" spans="1:3" x14ac:dyDescent="0.45">
      <c r="A7071" t="str">
        <f t="shared" si="11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7071">
        <v>9</v>
      </c>
      <c r="C7071" t="s">
        <v>1908</v>
      </c>
    </row>
    <row r="7072" spans="1:3" x14ac:dyDescent="0.45">
      <c r="A7072" t="str">
        <f t="shared" si="110"/>
        <v>10LANGUAGE OF ORIGINAL DOCUMENT: English</v>
      </c>
      <c r="B7072">
        <v>10</v>
      </c>
      <c r="C7072" t="s">
        <v>10</v>
      </c>
    </row>
    <row r="7073" spans="1:3" x14ac:dyDescent="0.45">
      <c r="A7073" t="str">
        <f t="shared" si="110"/>
        <v>11DOCUMENT TYPE: Book</v>
      </c>
      <c r="B7073">
        <v>11</v>
      </c>
      <c r="C7073" t="s">
        <v>338</v>
      </c>
    </row>
    <row r="7074" spans="1:3" x14ac:dyDescent="0.45">
      <c r="A7074" t="str">
        <f t="shared" si="110"/>
        <v>12SOURCE: Scopus</v>
      </c>
      <c r="B7074">
        <v>12</v>
      </c>
      <c r="C7074" t="s">
        <v>12</v>
      </c>
    </row>
    <row r="7075" spans="1:3" x14ac:dyDescent="0.45">
      <c r="A7075" t="str">
        <f t="shared" si="110"/>
        <v>13</v>
      </c>
      <c r="B7075">
        <v>13</v>
      </c>
    </row>
    <row r="7076" spans="1:3" x14ac:dyDescent="0.45">
      <c r="A7076" t="str">
        <f t="shared" si="110"/>
        <v>1Soliudeen M.J., Adenuga K.I., Sadiq F.I.</v>
      </c>
      <c r="B7076">
        <v>1</v>
      </c>
      <c r="C7076" t="s">
        <v>1924</v>
      </c>
    </row>
    <row r="7077" spans="1:3" x14ac:dyDescent="0.45">
      <c r="A7077" t="str">
        <f t="shared" si="110"/>
        <v>2AUTHOR FULL NAMES: Soliudeen, Muhammed Jamiu (57209747969); Adenuga, Kayode Ibrahim (57041331400); Sadiq, Fatai Idowu (56562857000)</v>
      </c>
      <c r="B7077">
        <v>2</v>
      </c>
      <c r="C7077" t="s">
        <v>1925</v>
      </c>
    </row>
    <row r="7078" spans="1:3" x14ac:dyDescent="0.45">
      <c r="A7078" t="str">
        <f t="shared" si="110"/>
        <v>357209747969; 57041331400; 56562857000</v>
      </c>
      <c r="B7078">
        <v>3</v>
      </c>
      <c r="C7078" t="s">
        <v>1926</v>
      </c>
    </row>
    <row r="7079" spans="1:3" x14ac:dyDescent="0.45">
      <c r="A7079" t="str">
        <f t="shared" si="110"/>
        <v>4Higher education governance of big data: A systematic literature review</v>
      </c>
      <c r="B7079">
        <v>4</v>
      </c>
      <c r="C7079" t="s">
        <v>1927</v>
      </c>
    </row>
    <row r="7080" spans="1:3" x14ac:dyDescent="0.45">
      <c r="A7080" t="str">
        <f t="shared" si="110"/>
        <v>5(2020) Digital Solutions and the Case for Africa's Sustainable Development, pp. 152 - 172, Cited 0 times.</v>
      </c>
      <c r="B7080">
        <v>5</v>
      </c>
      <c r="C7080" t="s">
        <v>1928</v>
      </c>
    </row>
    <row r="7081" spans="1:3" x14ac:dyDescent="0.45">
      <c r="A7081" t="str">
        <f t="shared" si="110"/>
        <v>6DOI: 10.4018/978-1-7998-2967-6.ch010</v>
      </c>
      <c r="B7081">
        <v>6</v>
      </c>
      <c r="C7081" t="s">
        <v>1929</v>
      </c>
    </row>
    <row r="7082" spans="1:3" x14ac:dyDescent="0.45">
      <c r="A7082" t="str">
        <f t="shared" si="110"/>
        <v>7https://www.scopus.com/inward/record.uri?eid=2-s2.0-85137192761&amp;doi=10.4018%2f978-1-7998-2967-6.ch010&amp;partnerID=40&amp;md5=8c9c994ac034ab407a4d4da0e5469d29</v>
      </c>
      <c r="B7082">
        <v>7</v>
      </c>
      <c r="C7082" t="s">
        <v>1930</v>
      </c>
    </row>
    <row r="7083" spans="1:3" x14ac:dyDescent="0.45">
      <c r="A7083" t="str">
        <f t="shared" si="110"/>
        <v>8</v>
      </c>
      <c r="B7083">
        <v>8</v>
      </c>
    </row>
    <row r="7084" spans="1:3" x14ac:dyDescent="0.45">
      <c r="A7084" t="str">
        <f t="shared" si="110"/>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7084">
        <v>9</v>
      </c>
      <c r="C7084" t="s">
        <v>1931</v>
      </c>
    </row>
    <row r="7085" spans="1:3" x14ac:dyDescent="0.45">
      <c r="A7085" t="str">
        <f t="shared" si="110"/>
        <v>10LANGUAGE OF ORIGINAL DOCUMENT: English</v>
      </c>
      <c r="B7085">
        <v>10</v>
      </c>
      <c r="C7085" t="s">
        <v>10</v>
      </c>
    </row>
    <row r="7086" spans="1:3" x14ac:dyDescent="0.45">
      <c r="A7086" t="str">
        <f t="shared" si="110"/>
        <v>11DOCUMENT TYPE: Book chapter</v>
      </c>
      <c r="B7086">
        <v>11</v>
      </c>
      <c r="C7086" t="s">
        <v>128</v>
      </c>
    </row>
    <row r="7087" spans="1:3" x14ac:dyDescent="0.45">
      <c r="A7087" t="str">
        <f t="shared" si="110"/>
        <v>12SOURCE: Scopus</v>
      </c>
      <c r="B7087">
        <v>12</v>
      </c>
      <c r="C7087" t="s">
        <v>12</v>
      </c>
    </row>
    <row r="7088" spans="1:3" x14ac:dyDescent="0.45">
      <c r="A7088" t="str">
        <f t="shared" si="110"/>
        <v>13</v>
      </c>
      <c r="B7088">
        <v>13</v>
      </c>
    </row>
    <row r="7089" spans="1:3" x14ac:dyDescent="0.45">
      <c r="A7089" t="str">
        <f t="shared" si="110"/>
        <v>1Johnson B., Main J.B.</v>
      </c>
      <c r="B7089">
        <v>1</v>
      </c>
      <c r="C7089" t="s">
        <v>4264</v>
      </c>
    </row>
    <row r="7090" spans="1:3" x14ac:dyDescent="0.45">
      <c r="A7090" t="str">
        <f t="shared" si="110"/>
        <v>2AUTHOR FULL NAMES: Johnson, Beata (57214233935); Main, Joyce B. (54385815900)</v>
      </c>
      <c r="B7090">
        <v>2</v>
      </c>
      <c r="C7090" t="s">
        <v>4265</v>
      </c>
    </row>
    <row r="7091" spans="1:3" x14ac:dyDescent="0.45">
      <c r="A7091" t="str">
        <f t="shared" si="110"/>
        <v>357214233935; 54385815900</v>
      </c>
      <c r="B7091">
        <v>3</v>
      </c>
      <c r="C7091" t="s">
        <v>4266</v>
      </c>
    </row>
    <row r="7092" spans="1:3" x14ac:dyDescent="0.45">
      <c r="A7092" t="str">
        <f t="shared" si="110"/>
        <v>4Work in Progress: Survey development of the influence of engineering students' extracurricular involvement on career aspirations and professional development</v>
      </c>
      <c r="B7092">
        <v>4</v>
      </c>
      <c r="C7092" t="s">
        <v>4267</v>
      </c>
    </row>
    <row r="7093" spans="1:3" x14ac:dyDescent="0.45">
      <c r="A7093" t="str">
        <f t="shared" si="110"/>
        <v>5(2020) ASEE Annual Conference and Exposition, Conference Proceedings, 2020-June, art. no. 1732, Cited 0 times.</v>
      </c>
      <c r="B7093">
        <v>5</v>
      </c>
      <c r="C7093" t="s">
        <v>4268</v>
      </c>
    </row>
    <row r="7094" spans="1:3" x14ac:dyDescent="0.45">
      <c r="A7094" t="str">
        <f t="shared" si="110"/>
        <v>6</v>
      </c>
      <c r="B7094">
        <v>6</v>
      </c>
    </row>
    <row r="7095" spans="1:3" x14ac:dyDescent="0.45">
      <c r="A7095" t="str">
        <f t="shared" si="110"/>
        <v>7https://www.scopus.com/inward/record.uri?eid=2-s2.0-85095740833&amp;partnerID=40&amp;md5=7976b8c62f11cd787f6d196910e143e6</v>
      </c>
      <c r="B7095">
        <v>7</v>
      </c>
      <c r="C7095" t="s">
        <v>4269</v>
      </c>
    </row>
    <row r="7096" spans="1:3" x14ac:dyDescent="0.45">
      <c r="A7096" t="str">
        <f t="shared" si="110"/>
        <v>8</v>
      </c>
      <c r="B7096">
        <v>8</v>
      </c>
    </row>
    <row r="7097" spans="1:3" x14ac:dyDescent="0.45">
      <c r="A7097" t="str">
        <f t="shared" si="110"/>
        <v>9ABSTRACT: This work in progress paper presents the design of a study developed to identify the influence of engineering students' extracurricular involvement on their career aspirations and professional development. This study investigates how students' extracurricular involvement influences their career certainty and confidence in job preparation, with emphasis on examining the types of involvement and specific aspects of involvement that lead to these outcomes. The study will be conducted longitudinally over three years with undergraduate engineering students at a single institution to examine the influence of extracurricular involvement over time and the pathways students pursue through undergraduate engineering in relation to their career goals. Research findings extend the literature by providing a longitudinal examination of how students' involvement and career aspirations evolve over their undergraduate years, providing opportunities to identify mechanisms of influence and potential causal effects. This research extends the literature by connecting student organization involvement to career aspirations and preparation, offering university stakeholders information to develop interventions to help students in their transition to the workforce. © American Society for Engineering Education 2020.</v>
      </c>
      <c r="B7097">
        <v>9</v>
      </c>
      <c r="C7097" t="s">
        <v>4270</v>
      </c>
    </row>
    <row r="7098" spans="1:3" x14ac:dyDescent="0.45">
      <c r="A7098" t="str">
        <f t="shared" si="110"/>
        <v>10LANGUAGE OF ORIGINAL DOCUMENT: English</v>
      </c>
      <c r="B7098">
        <v>10</v>
      </c>
      <c r="C7098" t="s">
        <v>10</v>
      </c>
    </row>
    <row r="7099" spans="1:3" x14ac:dyDescent="0.45">
      <c r="A7099" t="str">
        <f t="shared" si="110"/>
        <v>11DOCUMENT TYPE: Conference paper</v>
      </c>
      <c r="B7099">
        <v>11</v>
      </c>
      <c r="C7099" t="s">
        <v>207</v>
      </c>
    </row>
    <row r="7100" spans="1:3" x14ac:dyDescent="0.45">
      <c r="A7100" t="str">
        <f t="shared" si="110"/>
        <v>12SOURCE: Scopus</v>
      </c>
      <c r="B7100">
        <v>12</v>
      </c>
      <c r="C7100" t="s">
        <v>12</v>
      </c>
    </row>
    <row r="7101" spans="1:3" x14ac:dyDescent="0.45">
      <c r="A7101" t="str">
        <f t="shared" si="110"/>
        <v>13</v>
      </c>
      <c r="B7101">
        <v>13</v>
      </c>
    </row>
    <row r="7102" spans="1:3" x14ac:dyDescent="0.45">
      <c r="A7102" t="str">
        <f t="shared" si="110"/>
        <v>1Balković M., Kozak D., Šimović V.</v>
      </c>
      <c r="B7102">
        <v>1</v>
      </c>
      <c r="C7102" t="s">
        <v>1932</v>
      </c>
    </row>
    <row r="7103" spans="1:3" x14ac:dyDescent="0.45">
      <c r="A7103" t="str">
        <f t="shared" si="110"/>
        <v>2AUTHOR FULL NAMES: Balković, Mislav (49561022000); Kozak, Dražan (24080656900); Šimović, Vladimir (57219301297)</v>
      </c>
      <c r="B7103">
        <v>2</v>
      </c>
      <c r="C7103" t="s">
        <v>1933</v>
      </c>
    </row>
    <row r="7104" spans="1:3" x14ac:dyDescent="0.45">
      <c r="A7104" t="str">
        <f t="shared" si="110"/>
        <v>349561022000; 24080656900; 57219301297</v>
      </c>
      <c r="B7104">
        <v>3</v>
      </c>
      <c r="C7104" t="s">
        <v>1934</v>
      </c>
    </row>
    <row r="7105" spans="1:3" x14ac:dyDescent="0.45">
      <c r="A7105" t="str">
        <f t="shared" si="110"/>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7105">
        <v>4</v>
      </c>
      <c r="C7105" t="s">
        <v>1935</v>
      </c>
    </row>
    <row r="7106" spans="1:3" x14ac:dyDescent="0.45">
      <c r="A7106" t="str">
        <f t="shared" si="110"/>
        <v>5(2017) Croatian Journal of Education, 19 (3), pp. 729 - 762, Cited 0 times.</v>
      </c>
      <c r="B7106">
        <v>5</v>
      </c>
      <c r="C7106" t="s">
        <v>1936</v>
      </c>
    </row>
    <row r="7107" spans="1:3" x14ac:dyDescent="0.45">
      <c r="A7107" t="str">
        <f t="shared" si="110"/>
        <v>6DOI: 10.15516/cje.v19i3.2391</v>
      </c>
      <c r="B7107">
        <v>6</v>
      </c>
      <c r="C7107" t="s">
        <v>1937</v>
      </c>
    </row>
    <row r="7108" spans="1:3" x14ac:dyDescent="0.45">
      <c r="A7108" t="str">
        <f t="shared" si="110"/>
        <v>7https://www.scopus.com/inward/record.uri?eid=2-s2.0-85032023735&amp;doi=10.15516%2fcje.v19i3.2391&amp;partnerID=40&amp;md5=7eab1b2df8bc3aad9b4af8e853509cac</v>
      </c>
      <c r="B7108">
        <v>7</v>
      </c>
      <c r="C7108" t="s">
        <v>1938</v>
      </c>
    </row>
    <row r="7109" spans="1:3" x14ac:dyDescent="0.45">
      <c r="A7109" t="str">
        <f t="shared" ref="A7109:A7172" si="111">B7109&amp;C7109</f>
        <v>8</v>
      </c>
      <c r="B7109">
        <v>8</v>
      </c>
    </row>
    <row r="7110" spans="1:3" x14ac:dyDescent="0.45">
      <c r="A7110" t="str">
        <f t="shared" si="11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7110">
        <v>9</v>
      </c>
      <c r="C7110" t="s">
        <v>1939</v>
      </c>
    </row>
    <row r="7111" spans="1:3" x14ac:dyDescent="0.45">
      <c r="A7111" t="str">
        <f t="shared" si="111"/>
        <v>10LANGUAGE OF ORIGINAL DOCUMENT: English</v>
      </c>
      <c r="B7111">
        <v>10</v>
      </c>
      <c r="C7111" t="s">
        <v>10</v>
      </c>
    </row>
    <row r="7112" spans="1:3" x14ac:dyDescent="0.45">
      <c r="A7112" t="str">
        <f t="shared" si="111"/>
        <v>11DOCUMENT TYPE: Article</v>
      </c>
      <c r="B7112">
        <v>11</v>
      </c>
      <c r="C7112" t="s">
        <v>11</v>
      </c>
    </row>
    <row r="7113" spans="1:3" x14ac:dyDescent="0.45">
      <c r="A7113" t="str">
        <f t="shared" si="111"/>
        <v>12SOURCE: Scopus</v>
      </c>
      <c r="B7113">
        <v>12</v>
      </c>
      <c r="C7113" t="s">
        <v>12</v>
      </c>
    </row>
    <row r="7114" spans="1:3" x14ac:dyDescent="0.45">
      <c r="A7114" t="str">
        <f t="shared" si="111"/>
        <v>13</v>
      </c>
      <c r="B7114">
        <v>13</v>
      </c>
    </row>
    <row r="7115" spans="1:3" x14ac:dyDescent="0.45">
      <c r="A7115" t="str">
        <f t="shared" si="111"/>
        <v>1O’Regan M., Choe J.</v>
      </c>
      <c r="B7115">
        <v>1</v>
      </c>
      <c r="C7115" t="s">
        <v>4271</v>
      </c>
    </row>
    <row r="7116" spans="1:3" x14ac:dyDescent="0.45">
      <c r="A7116" t="str">
        <f t="shared" si="111"/>
        <v>2AUTHOR FULL NAMES: O’Regan, Michael (57223925583); Choe, Jaeyeon (57206427671)</v>
      </c>
      <c r="B7116">
        <v>2</v>
      </c>
      <c r="C7116" t="s">
        <v>4272</v>
      </c>
    </row>
    <row r="7117" spans="1:3" x14ac:dyDescent="0.45">
      <c r="A7117" t="str">
        <f t="shared" si="111"/>
        <v>357223925583; 57206427671</v>
      </c>
      <c r="B7117">
        <v>3</v>
      </c>
      <c r="C7117" t="s">
        <v>4273</v>
      </c>
    </row>
    <row r="7118" spans="1:3" x14ac:dyDescent="0.45">
      <c r="A7118" t="str">
        <f t="shared" si="111"/>
        <v>4Searching for prestige: motivations and managerial implications of Chinese campus tourists</v>
      </c>
      <c r="B7118">
        <v>4</v>
      </c>
      <c r="C7118" t="s">
        <v>4274</v>
      </c>
    </row>
    <row r="7119" spans="1:3" x14ac:dyDescent="0.45">
      <c r="A7119" t="str">
        <f t="shared" si="111"/>
        <v>5(2022) Leisure Studies, 41 (6), pp. 862 - 878, Cited 0 times.</v>
      </c>
      <c r="B7119">
        <v>5</v>
      </c>
      <c r="C7119" t="s">
        <v>4275</v>
      </c>
    </row>
    <row r="7120" spans="1:3" x14ac:dyDescent="0.45">
      <c r="A7120" t="str">
        <f t="shared" si="111"/>
        <v>6DOI: 10.1080/02614367.2022.2088832</v>
      </c>
      <c r="B7120">
        <v>6</v>
      </c>
      <c r="C7120" t="s">
        <v>4276</v>
      </c>
    </row>
    <row r="7121" spans="1:3" x14ac:dyDescent="0.45">
      <c r="A7121" t="str">
        <f t="shared" si="111"/>
        <v>7https://www.scopus.com/inward/record.uri?eid=2-s2.0-85132330582&amp;doi=10.1080%2f02614367.2022.2088832&amp;partnerID=40&amp;md5=3fad5fc1110bca8f23019679765f3923</v>
      </c>
      <c r="B7121">
        <v>7</v>
      </c>
      <c r="C7121" t="s">
        <v>4277</v>
      </c>
    </row>
    <row r="7122" spans="1:3" x14ac:dyDescent="0.45">
      <c r="A7122" t="str">
        <f t="shared" si="111"/>
        <v>8</v>
      </c>
      <c r="B7122">
        <v>8</v>
      </c>
    </row>
    <row r="7123" spans="1:3" x14ac:dyDescent="0.45">
      <c r="A7123" t="str">
        <f t="shared" si="111"/>
        <v>9ABSTRACT: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v>
      </c>
      <c r="B7123">
        <v>9</v>
      </c>
      <c r="C7123" t="s">
        <v>4278</v>
      </c>
    </row>
    <row r="7124" spans="1:3" x14ac:dyDescent="0.45">
      <c r="A7124" t="str">
        <f t="shared" si="111"/>
        <v>10LANGUAGE OF ORIGINAL DOCUMENT: English</v>
      </c>
      <c r="B7124">
        <v>10</v>
      </c>
      <c r="C7124" t="s">
        <v>10</v>
      </c>
    </row>
    <row r="7125" spans="1:3" x14ac:dyDescent="0.45">
      <c r="A7125" t="str">
        <f t="shared" si="111"/>
        <v>11DOCUMENT TYPE: Article</v>
      </c>
      <c r="B7125">
        <v>11</v>
      </c>
      <c r="C7125" t="s">
        <v>11</v>
      </c>
    </row>
    <row r="7126" spans="1:3" x14ac:dyDescent="0.45">
      <c r="A7126" t="str">
        <f t="shared" si="111"/>
        <v>12SOURCE: Scopus</v>
      </c>
      <c r="B7126">
        <v>12</v>
      </c>
      <c r="C7126" t="s">
        <v>12</v>
      </c>
    </row>
    <row r="7127" spans="1:3" x14ac:dyDescent="0.45">
      <c r="A7127" t="str">
        <f t="shared" si="111"/>
        <v>13</v>
      </c>
      <c r="B7127">
        <v>13</v>
      </c>
    </row>
    <row r="7128" spans="1:3" x14ac:dyDescent="0.45">
      <c r="A7128" t="str">
        <f t="shared" si="111"/>
        <v>1Aldaz C.E.B., Hamón L.A.S., Casani F., Rodríguez-Pomeda J.</v>
      </c>
      <c r="B7128">
        <v>1</v>
      </c>
      <c r="C7128" t="s">
        <v>4279</v>
      </c>
    </row>
    <row r="7129" spans="1:3" x14ac:dyDescent="0.45">
      <c r="A7129" t="str">
        <f t="shared" si="111"/>
        <v>2AUTHOR FULL NAMES: Aldaz, Cecilia Elizabeth Bayas (57192877552); Hamón, Leyla Angélica Sandoval (57192872528); Casani, Fernando (36127264700); Rodríguez-Pomeda, Jesús (56442697500)</v>
      </c>
      <c r="B7129">
        <v>2</v>
      </c>
      <c r="C7129" t="s">
        <v>4280</v>
      </c>
    </row>
    <row r="7130" spans="1:3" x14ac:dyDescent="0.45">
      <c r="A7130" t="str">
        <f t="shared" si="111"/>
        <v>357192877552; 57192872528; 36127264700; 56442697500</v>
      </c>
      <c r="B7130">
        <v>3</v>
      </c>
      <c r="C7130" t="s">
        <v>4281</v>
      </c>
    </row>
    <row r="7131" spans="1:3" x14ac:dyDescent="0.45">
      <c r="A7131" t="str">
        <f t="shared" si="111"/>
        <v>4Stakeholders’ environmental sustainability perceptions in spanish campuses</v>
      </c>
      <c r="B7131">
        <v>4</v>
      </c>
      <c r="C7131" t="s">
        <v>4282</v>
      </c>
    </row>
    <row r="7132" spans="1:3" x14ac:dyDescent="0.45">
      <c r="A7132" t="str">
        <f t="shared" si="111"/>
        <v>5(2019) International Journal of Environmental Sustainability, 15 (2), pp. 1 - 22, Cited 0 times.</v>
      </c>
      <c r="B7132">
        <v>5</v>
      </c>
      <c r="C7132" t="s">
        <v>4283</v>
      </c>
    </row>
    <row r="7133" spans="1:3" x14ac:dyDescent="0.45">
      <c r="A7133" t="str">
        <f t="shared" si="111"/>
        <v>6DOI: 10.18848/2325-1077/CGP/v15i02/1-22</v>
      </c>
      <c r="B7133">
        <v>6</v>
      </c>
      <c r="C7133" t="s">
        <v>4284</v>
      </c>
    </row>
    <row r="7134" spans="1:3" x14ac:dyDescent="0.45">
      <c r="A7134" t="str">
        <f t="shared" si="111"/>
        <v>7https://www.scopus.com/inward/record.uri?eid=2-s2.0-85070675242&amp;doi=10.18848%2f2325-1077%2fCGP%2fv15i02%2f1-22&amp;partnerID=40&amp;md5=b90720ad0958850b349b173e1588edd4</v>
      </c>
      <c r="B7134">
        <v>7</v>
      </c>
      <c r="C7134" t="s">
        <v>4285</v>
      </c>
    </row>
    <row r="7135" spans="1:3" x14ac:dyDescent="0.45">
      <c r="A7135" t="str">
        <f t="shared" si="111"/>
        <v>8</v>
      </c>
      <c r="B7135">
        <v>8</v>
      </c>
    </row>
    <row r="7136" spans="1:3" x14ac:dyDescent="0.45">
      <c r="A7136" t="str">
        <f t="shared" si="111"/>
        <v>9ABSTRACT: The purpose of this article is to identify the opinion of the main stakeholders (the members of the Social Council-as the main body for participating in society and responsible for overseeing economic activity-student representatives, academic and operation managers/experts of Eco-campus as policy makers, and those responsible for implementing the initiatives in university’s campuses) about the ongoing efforts that universities should make in the field of environmental sustainability. Design/methodology/approach: An exploratory analysis of surveys focus on the Social Council, student representatives, and academic and operation managers/experts of Eco-campus to explore their views on environmental sustainability management and commitment from Spanish Universities. The findings of this research confirmed that in many universities, stakeholders are in favor of integrating Education for Sustainable Development (ESD) practices in managing their campus. In their statements, the university stakeholders show an interest in getting their institutions to be sustainable and a belief that universities have an important role to play in this area. Practical implications: The findings led the authors to conclude that the main areas of the environmental issues are related to transportation, efficient use of energy, and the reduction and treatment of waste. The main obstacles identified are financial resources needed to develop the projects. Originality/value: The outcome demonstrates a different point of view from the responses, being the key to understand the perception that participants hold about the commitment that universities should take on issues of environmental sustainability. © Common Ground Research Networks, Cecilia Elizabeth Bayas Aldaz, Leyla Angélica Sandoval Hamón, Fernando Casani, Jesús Rodríguez-Pomeda.</v>
      </c>
      <c r="B7136">
        <v>9</v>
      </c>
      <c r="C7136" t="s">
        <v>4286</v>
      </c>
    </row>
    <row r="7137" spans="1:3" x14ac:dyDescent="0.45">
      <c r="A7137" t="str">
        <f t="shared" si="111"/>
        <v>10LANGUAGE OF ORIGINAL DOCUMENT: English</v>
      </c>
      <c r="B7137">
        <v>10</v>
      </c>
      <c r="C7137" t="s">
        <v>10</v>
      </c>
    </row>
    <row r="7138" spans="1:3" x14ac:dyDescent="0.45">
      <c r="A7138" t="str">
        <f t="shared" si="111"/>
        <v>11DOCUMENT TYPE: Article</v>
      </c>
      <c r="B7138">
        <v>11</v>
      </c>
      <c r="C7138" t="s">
        <v>11</v>
      </c>
    </row>
    <row r="7139" spans="1:3" x14ac:dyDescent="0.45">
      <c r="A7139" t="str">
        <f t="shared" si="111"/>
        <v>12SOURCE: Scopus</v>
      </c>
      <c r="B7139">
        <v>12</v>
      </c>
      <c r="C7139" t="s">
        <v>12</v>
      </c>
    </row>
    <row r="7140" spans="1:3" x14ac:dyDescent="0.45">
      <c r="A7140" t="str">
        <f t="shared" si="111"/>
        <v>13</v>
      </c>
      <c r="B7140">
        <v>13</v>
      </c>
    </row>
    <row r="7141" spans="1:3" x14ac:dyDescent="0.45">
      <c r="A7141" t="str">
        <f t="shared" si="111"/>
        <v>1Leshukov O.V., Yevseyeva D.G., Gromov A.D., Platonova D.P.</v>
      </c>
      <c r="B7141">
        <v>1</v>
      </c>
      <c r="C7141" t="s">
        <v>1958</v>
      </c>
    </row>
    <row r="7142" spans="1:3" x14ac:dyDescent="0.45">
      <c r="A7142" t="str">
        <f t="shared" si="111"/>
        <v>2AUTHOR FULL NAMES: Leshukov, O.V. (57190431219); Yevseyeva, D.G. (57200089547); Gromov, A.D. (57200090544); Platonova, D.P. (57190431251)</v>
      </c>
      <c r="B7142">
        <v>2</v>
      </c>
      <c r="C7142" t="s">
        <v>1959</v>
      </c>
    </row>
    <row r="7143" spans="1:3" x14ac:dyDescent="0.45">
      <c r="A7143" t="str">
        <f t="shared" si="111"/>
        <v>357190431219; 57200089547; 57200090544; 57190431251</v>
      </c>
      <c r="B7143">
        <v>3</v>
      </c>
      <c r="C7143" t="s">
        <v>1960</v>
      </c>
    </row>
    <row r="7144" spans="1:3" x14ac:dyDescent="0.45">
      <c r="A7144" t="str">
        <f t="shared" si="111"/>
        <v>4Assessment of the Contribution of Regional Higher Education Systems to the Socio-Economic Development of the Russian Regions</v>
      </c>
      <c r="B7144">
        <v>4</v>
      </c>
      <c r="C7144" t="s">
        <v>1961</v>
      </c>
    </row>
    <row r="7145" spans="1:3" x14ac:dyDescent="0.45">
      <c r="A7145" t="str">
        <f t="shared" si="111"/>
        <v>5(2017) Russian Education and Society, 59 (1-2), pp. 68 - 93, Cited 0 times.</v>
      </c>
      <c r="B7145">
        <v>5</v>
      </c>
      <c r="C7145" t="s">
        <v>1962</v>
      </c>
    </row>
    <row r="7146" spans="1:3" x14ac:dyDescent="0.45">
      <c r="A7146" t="str">
        <f t="shared" si="111"/>
        <v>6DOI: 10.1080/10609393.2017.1392802</v>
      </c>
      <c r="B7146">
        <v>6</v>
      </c>
      <c r="C7146" t="s">
        <v>1963</v>
      </c>
    </row>
    <row r="7147" spans="1:3" x14ac:dyDescent="0.45">
      <c r="A7147" t="str">
        <f t="shared" si="111"/>
        <v>7https://www.scopus.com/inward/record.uri?eid=2-s2.0-85039432156&amp;doi=10.1080%2f10609393.2017.1392802&amp;partnerID=40&amp;md5=7bc3df145f5601f2b0e27d677e478e4d</v>
      </c>
      <c r="B7147">
        <v>7</v>
      </c>
      <c r="C7147" t="s">
        <v>1964</v>
      </c>
    </row>
    <row r="7148" spans="1:3" x14ac:dyDescent="0.45">
      <c r="A7148" t="str">
        <f t="shared" si="111"/>
        <v>8</v>
      </c>
      <c r="B7148">
        <v>8</v>
      </c>
    </row>
    <row r="7149" spans="1:3" x14ac:dyDescent="0.45">
      <c r="A7149" t="str">
        <f t="shared" si="111"/>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7149">
        <v>9</v>
      </c>
      <c r="C7149" t="s">
        <v>1965</v>
      </c>
    </row>
    <row r="7150" spans="1:3" x14ac:dyDescent="0.45">
      <c r="A7150" t="str">
        <f t="shared" si="111"/>
        <v>10LANGUAGE OF ORIGINAL DOCUMENT: English</v>
      </c>
      <c r="B7150">
        <v>10</v>
      </c>
      <c r="C7150" t="s">
        <v>10</v>
      </c>
    </row>
    <row r="7151" spans="1:3" x14ac:dyDescent="0.45">
      <c r="A7151" t="str">
        <f t="shared" si="111"/>
        <v>11DOCUMENT TYPE: Article</v>
      </c>
      <c r="B7151">
        <v>11</v>
      </c>
      <c r="C7151" t="s">
        <v>11</v>
      </c>
    </row>
    <row r="7152" spans="1:3" x14ac:dyDescent="0.45">
      <c r="A7152" t="str">
        <f t="shared" si="111"/>
        <v>12SOURCE: Scopus</v>
      </c>
      <c r="B7152">
        <v>12</v>
      </c>
      <c r="C7152" t="s">
        <v>12</v>
      </c>
    </row>
    <row r="7153" spans="1:3" x14ac:dyDescent="0.45">
      <c r="A7153" t="str">
        <f t="shared" si="111"/>
        <v>13</v>
      </c>
      <c r="B7153">
        <v>13</v>
      </c>
    </row>
    <row r="7154" spans="1:3" x14ac:dyDescent="0.45">
      <c r="A7154" t="str">
        <f t="shared" si="111"/>
        <v>1Zhu J., Liu Q., Yang B., Chen B.</v>
      </c>
      <c r="B7154">
        <v>1</v>
      </c>
      <c r="C7154" t="s">
        <v>4287</v>
      </c>
    </row>
    <row r="7155" spans="1:3" x14ac:dyDescent="0.45">
      <c r="A7155" t="str">
        <f t="shared" si="111"/>
        <v>2AUTHOR FULL NAMES: Zhu, Jiabin (13805679400); Liu, Qunqun (56300620300); Yang, Bo (56763098300); Chen, Bing (57207180544)</v>
      </c>
      <c r="B7155">
        <v>2</v>
      </c>
      <c r="C7155" t="s">
        <v>4288</v>
      </c>
    </row>
    <row r="7156" spans="1:3" x14ac:dyDescent="0.45">
      <c r="A7156" t="str">
        <f t="shared" si="111"/>
        <v>313805679400; 56300620300; 56763098300; 57207180544</v>
      </c>
      <c r="B7156">
        <v>3</v>
      </c>
      <c r="C7156" t="s">
        <v>4289</v>
      </c>
    </row>
    <row r="7157" spans="1:3" x14ac:dyDescent="0.45">
      <c r="A7157" t="str">
        <f t="shared" si="111"/>
        <v>4International students' learning experience and learning outcomes in China through summer programs</v>
      </c>
      <c r="B7157">
        <v>4</v>
      </c>
      <c r="C7157" t="s">
        <v>4290</v>
      </c>
    </row>
    <row r="7158" spans="1:3" x14ac:dyDescent="0.45">
      <c r="A7158" t="str">
        <f t="shared" si="111"/>
        <v>5(2015) Advancing Teacher Education and Curriculum Development through Study Abroad Programs, pp. 233 - 249, Cited 0 times.</v>
      </c>
      <c r="B7158">
        <v>5</v>
      </c>
      <c r="C7158" t="s">
        <v>4291</v>
      </c>
    </row>
    <row r="7159" spans="1:3" x14ac:dyDescent="0.45">
      <c r="A7159" t="str">
        <f t="shared" si="111"/>
        <v>6DOI: 10.4018/978-1-4666-9672-3.ch013</v>
      </c>
      <c r="B7159">
        <v>6</v>
      </c>
      <c r="C7159" t="s">
        <v>4292</v>
      </c>
    </row>
    <row r="7160" spans="1:3" x14ac:dyDescent="0.45">
      <c r="A7160" t="str">
        <f t="shared" si="111"/>
        <v>7https://www.scopus.com/inward/record.uri?eid=2-s2.0-84981360620&amp;doi=10.4018%2f978-1-4666-9672-3.ch013&amp;partnerID=40&amp;md5=2114ef1aff457edcf8ca678ec87a2503</v>
      </c>
      <c r="B7160">
        <v>7</v>
      </c>
      <c r="C7160" t="s">
        <v>4293</v>
      </c>
    </row>
    <row r="7161" spans="1:3" x14ac:dyDescent="0.45">
      <c r="A7161" t="str">
        <f t="shared" si="111"/>
        <v>8</v>
      </c>
      <c r="B7161">
        <v>8</v>
      </c>
    </row>
    <row r="7162" spans="1:3" x14ac:dyDescent="0.45">
      <c r="A7162" t="str">
        <f t="shared" si="111"/>
        <v>9ABSTRACT: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v>
      </c>
      <c r="B7162">
        <v>9</v>
      </c>
      <c r="C7162" t="s">
        <v>4294</v>
      </c>
    </row>
    <row r="7163" spans="1:3" x14ac:dyDescent="0.45">
      <c r="A7163" t="str">
        <f t="shared" si="111"/>
        <v>10LANGUAGE OF ORIGINAL DOCUMENT: English</v>
      </c>
      <c r="B7163">
        <v>10</v>
      </c>
      <c r="C7163" t="s">
        <v>10</v>
      </c>
    </row>
    <row r="7164" spans="1:3" x14ac:dyDescent="0.45">
      <c r="A7164" t="str">
        <f t="shared" si="111"/>
        <v>11DOCUMENT TYPE: Book chapter</v>
      </c>
      <c r="B7164">
        <v>11</v>
      </c>
      <c r="C7164" t="s">
        <v>128</v>
      </c>
    </row>
    <row r="7165" spans="1:3" x14ac:dyDescent="0.45">
      <c r="A7165" t="str">
        <f t="shared" si="111"/>
        <v>12SOURCE: Scopus</v>
      </c>
      <c r="B7165">
        <v>12</v>
      </c>
      <c r="C7165" t="s">
        <v>12</v>
      </c>
    </row>
    <row r="7166" spans="1:3" x14ac:dyDescent="0.45">
      <c r="A7166" t="str">
        <f t="shared" si="111"/>
        <v>13</v>
      </c>
      <c r="B7166">
        <v>13</v>
      </c>
    </row>
    <row r="7167" spans="1:3" x14ac:dyDescent="0.45">
      <c r="A7167" t="str">
        <f t="shared" si="111"/>
        <v>1Potocan V., Alfirevic N., Nedelko Z.</v>
      </c>
      <c r="B7167">
        <v>1</v>
      </c>
      <c r="C7167" t="s">
        <v>4295</v>
      </c>
    </row>
    <row r="7168" spans="1:3" x14ac:dyDescent="0.45">
      <c r="A7168" t="str">
        <f t="shared" si="111"/>
        <v>2AUTHOR FULL NAMES: Potocan, Vojko (6508219981); Alfirevic, Niksa (24167859200); Nedelko, Zlatko (55604881400)</v>
      </c>
      <c r="B7168">
        <v>2</v>
      </c>
      <c r="C7168" t="s">
        <v>4296</v>
      </c>
    </row>
    <row r="7169" spans="1:3" x14ac:dyDescent="0.45">
      <c r="A7169" t="str">
        <f t="shared" si="111"/>
        <v>36508219981; 24167859200; 55604881400</v>
      </c>
      <c r="B7169">
        <v>3</v>
      </c>
      <c r="C7169" t="s">
        <v>4297</v>
      </c>
    </row>
    <row r="7170" spans="1:3" x14ac:dyDescent="0.45">
      <c r="A7170" t="str">
        <f t="shared" si="111"/>
        <v>4How personal values affect social responsibility in higher education institutions</v>
      </c>
      <c r="B7170">
        <v>4</v>
      </c>
      <c r="C7170" t="s">
        <v>4298</v>
      </c>
    </row>
    <row r="7171" spans="1:3" x14ac:dyDescent="0.45">
      <c r="A7171" t="str">
        <f t="shared" si="111"/>
        <v>5(2019) Recent advances in the roles of cultural and personal values in organizational behavior, pp. 102 - 127, Cited 0 times.</v>
      </c>
      <c r="B7171">
        <v>5</v>
      </c>
      <c r="C7171" t="s">
        <v>4299</v>
      </c>
    </row>
    <row r="7172" spans="1:3" x14ac:dyDescent="0.45">
      <c r="A7172" t="str">
        <f t="shared" si="111"/>
        <v>6DOI: 10.4018/978-1-7998-1013-1.ch006</v>
      </c>
      <c r="B7172">
        <v>6</v>
      </c>
      <c r="C7172" t="s">
        <v>4300</v>
      </c>
    </row>
    <row r="7173" spans="1:3" x14ac:dyDescent="0.45">
      <c r="A7173" t="str">
        <f t="shared" ref="A7173:A7236" si="112">B7173&amp;C7173</f>
        <v>7https://www.scopus.com/inward/record.uri?eid=2-s2.0-85077834819&amp;doi=10.4018%2f978-1-7998-1013-1.ch006&amp;partnerID=40&amp;md5=f3b6a26987be17456cf504f1d3e31638</v>
      </c>
      <c r="B7173">
        <v>7</v>
      </c>
      <c r="C7173" t="s">
        <v>4301</v>
      </c>
    </row>
    <row r="7174" spans="1:3" x14ac:dyDescent="0.45">
      <c r="A7174" t="str">
        <f t="shared" si="112"/>
        <v>8</v>
      </c>
      <c r="B7174">
        <v>8</v>
      </c>
    </row>
    <row r="7175" spans="1:3" x14ac:dyDescent="0.45">
      <c r="A7175" t="str">
        <f t="shared" si="112"/>
        <v>9ABSTRACT: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v>
      </c>
      <c r="B7175">
        <v>9</v>
      </c>
      <c r="C7175" t="s">
        <v>4302</v>
      </c>
    </row>
    <row r="7176" spans="1:3" x14ac:dyDescent="0.45">
      <c r="A7176" t="str">
        <f t="shared" si="112"/>
        <v>10LANGUAGE OF ORIGINAL DOCUMENT: English</v>
      </c>
      <c r="B7176">
        <v>10</v>
      </c>
      <c r="C7176" t="s">
        <v>10</v>
      </c>
    </row>
    <row r="7177" spans="1:3" x14ac:dyDescent="0.45">
      <c r="A7177" t="str">
        <f t="shared" si="112"/>
        <v>11DOCUMENT TYPE: Book chapter</v>
      </c>
      <c r="B7177">
        <v>11</v>
      </c>
      <c r="C7177" t="s">
        <v>128</v>
      </c>
    </row>
    <row r="7178" spans="1:3" x14ac:dyDescent="0.45">
      <c r="A7178" t="str">
        <f t="shared" si="112"/>
        <v>12SOURCE: Scopus</v>
      </c>
      <c r="B7178">
        <v>12</v>
      </c>
      <c r="C7178" t="s">
        <v>12</v>
      </c>
    </row>
    <row r="7179" spans="1:3" x14ac:dyDescent="0.45">
      <c r="A7179" t="str">
        <f t="shared" si="112"/>
        <v>13</v>
      </c>
      <c r="B7179">
        <v>13</v>
      </c>
    </row>
    <row r="7180" spans="1:3" x14ac:dyDescent="0.45">
      <c r="A7180" t="str">
        <f t="shared" si="112"/>
        <v>1Ifenthaler D., Yau J.Y.-K.</v>
      </c>
      <c r="B7180">
        <v>1</v>
      </c>
      <c r="C7180" t="s">
        <v>1973</v>
      </c>
    </row>
    <row r="7181" spans="1:3" x14ac:dyDescent="0.45">
      <c r="A7181" t="str">
        <f t="shared" si="112"/>
        <v>2AUTHOR FULL NAMES: Ifenthaler, Dirk (57192168368); Yau, Jane Yin-Kim (24449784800)</v>
      </c>
      <c r="B7181">
        <v>2</v>
      </c>
      <c r="C7181" t="s">
        <v>1974</v>
      </c>
    </row>
    <row r="7182" spans="1:3" x14ac:dyDescent="0.45">
      <c r="A7182" t="str">
        <f t="shared" si="112"/>
        <v>357192168368; 24449784800</v>
      </c>
      <c r="B7182">
        <v>3</v>
      </c>
      <c r="C7182" t="s">
        <v>1975</v>
      </c>
    </row>
    <row r="7183" spans="1:3" x14ac:dyDescent="0.45">
      <c r="A7183" t="str">
        <f t="shared" si="112"/>
        <v>4Higher education stakeholders’ views on guiding the implementation of learning analytics for study success</v>
      </c>
      <c r="B7183">
        <v>4</v>
      </c>
      <c r="C7183" t="s">
        <v>1976</v>
      </c>
    </row>
    <row r="7184" spans="1:3" x14ac:dyDescent="0.45">
      <c r="A7184" t="str">
        <f t="shared" si="112"/>
        <v>5(2019) ASCILITE 2019 - Conference Proceedings - 36th International Conference of Innovation, Practice and Research in the Use of Educational Technologies in Tertiary Education: Personalised Learning. Diverse Goals. One Heart., pp. 453 - 457, Cited 0 times.</v>
      </c>
      <c r="B7184">
        <v>5</v>
      </c>
      <c r="C7184" t="s">
        <v>1977</v>
      </c>
    </row>
    <row r="7185" spans="1:3" x14ac:dyDescent="0.45">
      <c r="A7185" t="str">
        <f t="shared" si="112"/>
        <v>6</v>
      </c>
      <c r="B7185">
        <v>6</v>
      </c>
    </row>
    <row r="7186" spans="1:3" x14ac:dyDescent="0.45">
      <c r="A7186" t="str">
        <f t="shared" si="112"/>
        <v>7https://www.scopus.com/inward/record.uri?eid=2-s2.0-85088519782&amp;partnerID=40&amp;md5=3121e051761df167eeadf0e72035a9bf</v>
      </c>
      <c r="B7186">
        <v>7</v>
      </c>
      <c r="C7186" t="s">
        <v>1978</v>
      </c>
    </row>
    <row r="7187" spans="1:3" x14ac:dyDescent="0.45">
      <c r="A7187" t="str">
        <f t="shared" si="112"/>
        <v>8</v>
      </c>
      <c r="B7187">
        <v>8</v>
      </c>
    </row>
    <row r="7188" spans="1:3" x14ac:dyDescent="0.45">
      <c r="A7188" t="str">
        <f t="shared" si="112"/>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7188">
        <v>9</v>
      </c>
      <c r="C7188" t="s">
        <v>1979</v>
      </c>
    </row>
    <row r="7189" spans="1:3" x14ac:dyDescent="0.45">
      <c r="A7189" t="str">
        <f t="shared" si="112"/>
        <v>10LANGUAGE OF ORIGINAL DOCUMENT: English</v>
      </c>
      <c r="B7189">
        <v>10</v>
      </c>
      <c r="C7189" t="s">
        <v>10</v>
      </c>
    </row>
    <row r="7190" spans="1:3" x14ac:dyDescent="0.45">
      <c r="A7190" t="str">
        <f t="shared" si="112"/>
        <v>11DOCUMENT TYPE: Conference paper</v>
      </c>
      <c r="B7190">
        <v>11</v>
      </c>
      <c r="C7190" t="s">
        <v>207</v>
      </c>
    </row>
    <row r="7191" spans="1:3" x14ac:dyDescent="0.45">
      <c r="A7191" t="str">
        <f t="shared" si="112"/>
        <v>12SOURCE: Scopus</v>
      </c>
      <c r="B7191">
        <v>12</v>
      </c>
      <c r="C7191" t="s">
        <v>12</v>
      </c>
    </row>
    <row r="7192" spans="1:3" x14ac:dyDescent="0.45">
      <c r="A7192" t="str">
        <f t="shared" si="112"/>
        <v>13</v>
      </c>
      <c r="B7192">
        <v>13</v>
      </c>
    </row>
    <row r="7193" spans="1:3" x14ac:dyDescent="0.45">
      <c r="A7193" t="str">
        <f t="shared" si="112"/>
        <v>1McGee L.W.</v>
      </c>
      <c r="B7193">
        <v>1</v>
      </c>
      <c r="C7193" t="s">
        <v>4303</v>
      </c>
    </row>
    <row r="7194" spans="1:3" x14ac:dyDescent="0.45">
      <c r="A7194" t="str">
        <f t="shared" si="112"/>
        <v>2AUTHOR FULL NAMES: McGee, Lynn W. (56678415000)</v>
      </c>
      <c r="B7194">
        <v>2</v>
      </c>
      <c r="C7194" t="s">
        <v>4304</v>
      </c>
    </row>
    <row r="7195" spans="1:3" x14ac:dyDescent="0.45">
      <c r="A7195" t="str">
        <f t="shared" si="112"/>
        <v>356678415000</v>
      </c>
      <c r="B7195">
        <v>3</v>
      </c>
      <c r="C7195">
        <v>56678415000</v>
      </c>
    </row>
    <row r="7196" spans="1:3" x14ac:dyDescent="0.45">
      <c r="A7196" t="str">
        <f t="shared" si="112"/>
        <v>4Re-naming "hometown u" university of South Carolina Beaufort assumes a new role</v>
      </c>
      <c r="B7196">
        <v>4</v>
      </c>
      <c r="C7196" t="s">
        <v>4305</v>
      </c>
    </row>
    <row r="7197" spans="1:3" x14ac:dyDescent="0.45">
      <c r="A7197" t="str">
        <f t="shared" si="112"/>
        <v>5(2015) Journal of the International Academy for Case Studies, 21 (1), pp. 110 - 124, Cited 0 times.</v>
      </c>
      <c r="B7197">
        <v>5</v>
      </c>
      <c r="C7197" t="s">
        <v>4306</v>
      </c>
    </row>
    <row r="7198" spans="1:3" x14ac:dyDescent="0.45">
      <c r="A7198" t="str">
        <f t="shared" si="112"/>
        <v>6</v>
      </c>
      <c r="B7198">
        <v>6</v>
      </c>
    </row>
    <row r="7199" spans="1:3" x14ac:dyDescent="0.45">
      <c r="A7199" t="str">
        <f t="shared" si="112"/>
        <v>7https://www.scopus.com/inward/record.uri?eid=2-s2.0-84930861899&amp;partnerID=40&amp;md5=a06123b3666d802ce79e3f25bafa21f9</v>
      </c>
      <c r="B7199">
        <v>7</v>
      </c>
      <c r="C7199" t="s">
        <v>4307</v>
      </c>
    </row>
    <row r="7200" spans="1:3" x14ac:dyDescent="0.45">
      <c r="A7200" t="str">
        <f t="shared" si="112"/>
        <v>8</v>
      </c>
      <c r="B7200">
        <v>8</v>
      </c>
    </row>
    <row r="7201" spans="1:3" x14ac:dyDescent="0.45">
      <c r="A7201" t="str">
        <f t="shared" si="112"/>
        <v>9ABSTRACT: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v>
      </c>
      <c r="B7201">
        <v>9</v>
      </c>
      <c r="C7201" t="s">
        <v>4308</v>
      </c>
    </row>
    <row r="7202" spans="1:3" x14ac:dyDescent="0.45">
      <c r="A7202" t="str">
        <f t="shared" si="112"/>
        <v>10LANGUAGE OF ORIGINAL DOCUMENT: English</v>
      </c>
      <c r="B7202">
        <v>10</v>
      </c>
      <c r="C7202" t="s">
        <v>10</v>
      </c>
    </row>
    <row r="7203" spans="1:3" x14ac:dyDescent="0.45">
      <c r="A7203" t="str">
        <f t="shared" si="112"/>
        <v>11DOCUMENT TYPE: Article</v>
      </c>
      <c r="B7203">
        <v>11</v>
      </c>
      <c r="C7203" t="s">
        <v>11</v>
      </c>
    </row>
    <row r="7204" spans="1:3" x14ac:dyDescent="0.45">
      <c r="A7204" t="str">
        <f t="shared" si="112"/>
        <v>12SOURCE: Scopus</v>
      </c>
      <c r="B7204">
        <v>12</v>
      </c>
      <c r="C7204" t="s">
        <v>12</v>
      </c>
    </row>
    <row r="7205" spans="1:3" x14ac:dyDescent="0.45">
      <c r="A7205" t="str">
        <f t="shared" si="112"/>
        <v>13</v>
      </c>
      <c r="B7205">
        <v>13</v>
      </c>
    </row>
    <row r="7206" spans="1:3" x14ac:dyDescent="0.45">
      <c r="A7206" t="str">
        <f t="shared" si="112"/>
        <v>1Nazri E.M., Shanmugam S.K.S., Manaf N.A.A.</v>
      </c>
      <c r="B7206">
        <v>1</v>
      </c>
      <c r="C7206" t="s">
        <v>4309</v>
      </c>
    </row>
    <row r="7207" spans="1:3" x14ac:dyDescent="0.45">
      <c r="A7207" t="str">
        <f t="shared" si="112"/>
        <v>2AUTHOR FULL NAMES: Nazri, Engku M. (57212002817); Shanmugam, S. Kanageswari Suppiah (56037402800); Manaf, Nor Aziah Abd (57201475027)</v>
      </c>
      <c r="B7207">
        <v>2</v>
      </c>
      <c r="C7207" t="s">
        <v>4310</v>
      </c>
    </row>
    <row r="7208" spans="1:3" x14ac:dyDescent="0.45">
      <c r="A7208" t="str">
        <f t="shared" si="112"/>
        <v>357212002817; 56037402800; 57201475027</v>
      </c>
      <c r="B7208">
        <v>3</v>
      </c>
      <c r="C7208" t="s">
        <v>4311</v>
      </c>
    </row>
    <row r="7209" spans="1:3" x14ac:dyDescent="0.45">
      <c r="A7209" t="str">
        <f t="shared" si="112"/>
        <v>4Competitive benchmarking of Universiti Utara Malaysia’s performance against the performance of selected Malaysian universities</v>
      </c>
      <c r="B7209">
        <v>4</v>
      </c>
      <c r="C7209" t="s">
        <v>4312</v>
      </c>
    </row>
    <row r="7210" spans="1:3" x14ac:dyDescent="0.45">
      <c r="A7210" t="str">
        <f t="shared" si="112"/>
        <v>5(2022) International Journal of Process Management and Benchmarking, 12 (5), pp. 599 - 615, Cited 0 times.</v>
      </c>
      <c r="B7210">
        <v>5</v>
      </c>
      <c r="C7210" t="s">
        <v>4313</v>
      </c>
    </row>
    <row r="7211" spans="1:3" x14ac:dyDescent="0.45">
      <c r="A7211" t="str">
        <f t="shared" si="112"/>
        <v>6DOI: 10.1504/IJPMB.2022.125337</v>
      </c>
      <c r="B7211">
        <v>6</v>
      </c>
      <c r="C7211" t="s">
        <v>4314</v>
      </c>
    </row>
    <row r="7212" spans="1:3" x14ac:dyDescent="0.45">
      <c r="A7212" t="str">
        <f t="shared" si="112"/>
        <v>7https://www.scopus.com/inward/record.uri?eid=2-s2.0-85140823479&amp;doi=10.1504%2fIJPMB.2022.125337&amp;partnerID=40&amp;md5=224f989d459979007f3f1ab87c646430</v>
      </c>
      <c r="B7212">
        <v>7</v>
      </c>
      <c r="C7212" t="s">
        <v>4315</v>
      </c>
    </row>
    <row r="7213" spans="1:3" x14ac:dyDescent="0.45">
      <c r="A7213" t="str">
        <f t="shared" si="112"/>
        <v>8</v>
      </c>
      <c r="B7213">
        <v>8</v>
      </c>
    </row>
    <row r="7214" spans="1:3" x14ac:dyDescent="0.45">
      <c r="A7214" t="str">
        <f t="shared" si="112"/>
        <v>9ABSTRACT: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v>
      </c>
      <c r="B7214">
        <v>9</v>
      </c>
      <c r="C7214" t="s">
        <v>4316</v>
      </c>
    </row>
    <row r="7215" spans="1:3" x14ac:dyDescent="0.45">
      <c r="A7215" t="str">
        <f t="shared" si="112"/>
        <v>10LANGUAGE OF ORIGINAL DOCUMENT: English</v>
      </c>
      <c r="B7215">
        <v>10</v>
      </c>
      <c r="C7215" t="s">
        <v>10</v>
      </c>
    </row>
    <row r="7216" spans="1:3" x14ac:dyDescent="0.45">
      <c r="A7216" t="str">
        <f t="shared" si="112"/>
        <v>11DOCUMENT TYPE: Article</v>
      </c>
      <c r="B7216">
        <v>11</v>
      </c>
      <c r="C7216" t="s">
        <v>11</v>
      </c>
    </row>
    <row r="7217" spans="1:3" x14ac:dyDescent="0.45">
      <c r="A7217" t="str">
        <f t="shared" si="112"/>
        <v>12SOURCE: Scopus</v>
      </c>
      <c r="B7217">
        <v>12</v>
      </c>
      <c r="C7217" t="s">
        <v>12</v>
      </c>
    </row>
    <row r="7218" spans="1:3" x14ac:dyDescent="0.45">
      <c r="A7218" t="str">
        <f t="shared" si="112"/>
        <v>13</v>
      </c>
      <c r="B7218">
        <v>13</v>
      </c>
    </row>
    <row r="7219" spans="1:3" x14ac:dyDescent="0.45">
      <c r="A7219" t="str">
        <f t="shared" si="112"/>
        <v>1Hilliger I., Pérez-Sanagustín M.</v>
      </c>
      <c r="B7219">
        <v>1</v>
      </c>
      <c r="C7219" t="s">
        <v>1996</v>
      </c>
    </row>
    <row r="7220" spans="1:3" x14ac:dyDescent="0.45">
      <c r="A7220" t="str">
        <f t="shared" si="112"/>
        <v>2AUTHOR FULL NAMES: Hilliger, Isabel (57190130459); Pérez-Sanagustín, Mar (23393559900)</v>
      </c>
      <c r="B7220">
        <v>2</v>
      </c>
      <c r="C7220" t="s">
        <v>1997</v>
      </c>
    </row>
    <row r="7221" spans="1:3" x14ac:dyDescent="0.45">
      <c r="A7221" t="str">
        <f t="shared" si="112"/>
        <v>357190130459; 23393559900</v>
      </c>
      <c r="B7221">
        <v>3</v>
      </c>
      <c r="C7221" t="s">
        <v>1998</v>
      </c>
    </row>
    <row r="7222" spans="1:3" x14ac:dyDescent="0.45">
      <c r="A7222" t="str">
        <f t="shared" si="112"/>
        <v>4Facing the change beyond COVID-19: Continuous curriculum improvement in higher education using learning analytics</v>
      </c>
      <c r="B7222">
        <v>4</v>
      </c>
      <c r="C7222" t="s">
        <v>1999</v>
      </c>
    </row>
    <row r="7223" spans="1:3" x14ac:dyDescent="0.45">
      <c r="A7223" t="str">
        <f t="shared" si="112"/>
        <v>5(2022) A Research Agenda for Global Higher Education, pp. 193 - 209, Cited 0 times.</v>
      </c>
      <c r="B7223">
        <v>5</v>
      </c>
      <c r="C7223" t="s">
        <v>2000</v>
      </c>
    </row>
    <row r="7224" spans="1:3" x14ac:dyDescent="0.45">
      <c r="A7224" t="str">
        <f t="shared" si="112"/>
        <v>6</v>
      </c>
      <c r="B7224">
        <v>6</v>
      </c>
    </row>
    <row r="7225" spans="1:3" x14ac:dyDescent="0.45">
      <c r="A7225" t="str">
        <f t="shared" si="112"/>
        <v>7https://www.scopus.com/inward/record.uri?eid=2-s2.0-85130116176&amp;partnerID=40&amp;md5=acffdb8a92f3355f2376f56e9aeb2dc9</v>
      </c>
      <c r="B7225">
        <v>7</v>
      </c>
      <c r="C7225" t="s">
        <v>2001</v>
      </c>
    </row>
    <row r="7226" spans="1:3" x14ac:dyDescent="0.45">
      <c r="A7226" t="str">
        <f t="shared" si="112"/>
        <v>8</v>
      </c>
      <c r="B7226">
        <v>8</v>
      </c>
    </row>
    <row r="7227" spans="1:3" x14ac:dyDescent="0.45">
      <c r="A7227" t="str">
        <f t="shared" si="112"/>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7227">
        <v>9</v>
      </c>
      <c r="C7227" t="s">
        <v>2002</v>
      </c>
    </row>
    <row r="7228" spans="1:3" x14ac:dyDescent="0.45">
      <c r="A7228" t="str">
        <f t="shared" si="112"/>
        <v>10LANGUAGE OF ORIGINAL DOCUMENT: English</v>
      </c>
      <c r="B7228">
        <v>10</v>
      </c>
      <c r="C7228" t="s">
        <v>10</v>
      </c>
    </row>
    <row r="7229" spans="1:3" x14ac:dyDescent="0.45">
      <c r="A7229" t="str">
        <f t="shared" si="112"/>
        <v>11DOCUMENT TYPE: Book chapter</v>
      </c>
      <c r="B7229">
        <v>11</v>
      </c>
      <c r="C7229" t="s">
        <v>128</v>
      </c>
    </row>
    <row r="7230" spans="1:3" x14ac:dyDescent="0.45">
      <c r="A7230" t="str">
        <f t="shared" si="112"/>
        <v>12SOURCE: Scopus</v>
      </c>
      <c r="B7230">
        <v>12</v>
      </c>
      <c r="C7230" t="s">
        <v>12</v>
      </c>
    </row>
    <row r="7231" spans="1:3" x14ac:dyDescent="0.45">
      <c r="A7231" t="str">
        <f t="shared" si="112"/>
        <v>13</v>
      </c>
      <c r="B7231">
        <v>13</v>
      </c>
    </row>
    <row r="7232" spans="1:3" x14ac:dyDescent="0.45">
      <c r="A7232" t="str">
        <f t="shared" si="112"/>
        <v>1Hsu S.-K.</v>
      </c>
      <c r="B7232">
        <v>1</v>
      </c>
      <c r="C7232" t="s">
        <v>4212</v>
      </c>
    </row>
    <row r="7233" spans="1:3" x14ac:dyDescent="0.45">
      <c r="A7233" t="str">
        <f t="shared" si="112"/>
        <v>2AUTHOR FULL NAMES: Hsu, Sheng-Kuei (57217481378)</v>
      </c>
      <c r="B7233">
        <v>2</v>
      </c>
      <c r="C7233" t="s">
        <v>4213</v>
      </c>
    </row>
    <row r="7234" spans="1:3" x14ac:dyDescent="0.45">
      <c r="A7234" t="str">
        <f t="shared" si="112"/>
        <v>357217481378</v>
      </c>
      <c r="B7234">
        <v>3</v>
      </c>
      <c r="C7234">
        <v>57217481378</v>
      </c>
    </row>
    <row r="7235" spans="1:3" x14ac:dyDescent="0.45">
      <c r="A7235" t="str">
        <f t="shared" si="112"/>
        <v>4Educational big-data practice: A model for combining requirements and technologies</v>
      </c>
      <c r="B7235">
        <v>4</v>
      </c>
      <c r="C7235" t="s">
        <v>4317</v>
      </c>
    </row>
    <row r="7236" spans="1:3" x14ac:dyDescent="0.45">
      <c r="A7236" t="str">
        <f t="shared" si="112"/>
        <v>5(2020) Communications in Computer and Information Science, 1227 CCIS, pp. 605 - 610, Cited 0 times.</v>
      </c>
      <c r="B7236">
        <v>5</v>
      </c>
      <c r="C7236" t="s">
        <v>4318</v>
      </c>
    </row>
    <row r="7237" spans="1:3" x14ac:dyDescent="0.45">
      <c r="A7237" t="str">
        <f t="shared" ref="A7237:A7300" si="113">B7237&amp;C7237</f>
        <v>6DOI: 10.1007/978-981-15-6113-9_69</v>
      </c>
      <c r="B7237">
        <v>6</v>
      </c>
      <c r="C7237" t="s">
        <v>4319</v>
      </c>
    </row>
    <row r="7238" spans="1:3" x14ac:dyDescent="0.45">
      <c r="A7238" t="str">
        <f t="shared" si="113"/>
        <v>7https://www.scopus.com/inward/record.uri?eid=2-s2.0-85087283744&amp;doi=10.1007%2f978-981-15-6113-9_69&amp;partnerID=40&amp;md5=b603053269543eaf4b3fb6b3963b3de6</v>
      </c>
      <c r="B7238">
        <v>7</v>
      </c>
      <c r="C7238" t="s">
        <v>4320</v>
      </c>
    </row>
    <row r="7239" spans="1:3" x14ac:dyDescent="0.45">
      <c r="A7239" t="str">
        <f t="shared" si="113"/>
        <v>8</v>
      </c>
      <c r="B7239">
        <v>8</v>
      </c>
    </row>
    <row r="7240" spans="1:3" x14ac:dyDescent="0.45">
      <c r="A7240" t="str">
        <f t="shared" si="113"/>
        <v>9ABSTRACT: Institutional research (IR) has revealed the need for data processing in a university, and big-data technology can be regarded as a technical approach. The combination of the two methods can help universities introduce data-driven decision-making models. On the demand side of big-data processing on campus, we proposed three groups of university stakeholders—university, student, and society—with student learning outcomes as the main research topic. On the technical side, we proposed a data processing model from the perspective of big-data processing, including data gathering, pre-processing, storage and integration, analysis and exploration, and visual presentation. We applied the proposed learning outcomes and the big-data processing model to Tzu-Chi University, exploring student learning outcomes with big-data technology. In an initial experiment, this application model is feasible. Finally, we proposed several relevant conclusions to promote educational big-data research as a reference for related research. © Springer Nature Singapore Pte Ltd 2020.</v>
      </c>
      <c r="B7240">
        <v>9</v>
      </c>
      <c r="C7240" t="s">
        <v>4321</v>
      </c>
    </row>
    <row r="7241" spans="1:3" x14ac:dyDescent="0.45">
      <c r="A7241" t="str">
        <f t="shared" si="113"/>
        <v>10LANGUAGE OF ORIGINAL DOCUMENT: English</v>
      </c>
      <c r="B7241">
        <v>10</v>
      </c>
      <c r="C7241" t="s">
        <v>10</v>
      </c>
    </row>
    <row r="7242" spans="1:3" x14ac:dyDescent="0.45">
      <c r="A7242" t="str">
        <f t="shared" si="113"/>
        <v>11DOCUMENT TYPE: Conference paper</v>
      </c>
      <c r="B7242">
        <v>11</v>
      </c>
      <c r="C7242" t="s">
        <v>207</v>
      </c>
    </row>
    <row r="7243" spans="1:3" x14ac:dyDescent="0.45">
      <c r="A7243" t="str">
        <f t="shared" si="113"/>
        <v>12SOURCE: Scopus</v>
      </c>
      <c r="B7243">
        <v>12</v>
      </c>
      <c r="C7243" t="s">
        <v>12</v>
      </c>
    </row>
    <row r="7244" spans="1:3" x14ac:dyDescent="0.45">
      <c r="A7244" t="str">
        <f t="shared" si="113"/>
        <v>13</v>
      </c>
      <c r="B7244">
        <v>13</v>
      </c>
    </row>
    <row r="7245" spans="1:3" x14ac:dyDescent="0.45">
      <c r="A7245" t="str">
        <f t="shared" si="113"/>
        <v>1Maragakis A., Van Den Dobbelsteen A., Maragakis A.</v>
      </c>
      <c r="B7245">
        <v>1</v>
      </c>
      <c r="C7245" t="s">
        <v>2031</v>
      </c>
    </row>
    <row r="7246" spans="1:3" x14ac:dyDescent="0.45">
      <c r="A7246" t="str">
        <f t="shared" si="113"/>
        <v>2AUTHOR FULL NAMES: Maragakis, Antonios (55961248700); Van Den Dobbelsteen, Andy (6508242828); Maragakis, Alexandros (36661207700)</v>
      </c>
      <c r="B7246">
        <v>2</v>
      </c>
      <c r="C7246" t="s">
        <v>2032</v>
      </c>
    </row>
    <row r="7247" spans="1:3" x14ac:dyDescent="0.45">
      <c r="A7247" t="str">
        <f t="shared" si="113"/>
        <v>355961248700; 6508242828; 36661207700</v>
      </c>
      <c r="B7247">
        <v>3</v>
      </c>
      <c r="C7247" t="s">
        <v>2033</v>
      </c>
    </row>
    <row r="7248" spans="1:3" x14ac:dyDescent="0.45">
      <c r="A7248" t="str">
        <f t="shared" si="113"/>
        <v>4Earning capacity of sustainable education -a review of current perceptions regarding the salaries, under-employment and over-education of higher-education graduates and their potential application in sustainability assessments</v>
      </c>
      <c r="B7248">
        <v>4</v>
      </c>
      <c r="C7248" t="s">
        <v>2034</v>
      </c>
    </row>
    <row r="7249" spans="1:3" x14ac:dyDescent="0.45">
      <c r="A7249" t="str">
        <f t="shared" si="113"/>
        <v>5(2017) A+BE Architecture and the Built Environment, 3, pp. 99 - 115, Cited 0 times.</v>
      </c>
      <c r="B7249">
        <v>5</v>
      </c>
      <c r="C7249" t="s">
        <v>2035</v>
      </c>
    </row>
    <row r="7250" spans="1:3" x14ac:dyDescent="0.45">
      <c r="A7250" t="str">
        <f t="shared" si="113"/>
        <v>6</v>
      </c>
      <c r="B7250">
        <v>6</v>
      </c>
    </row>
    <row r="7251" spans="1:3" x14ac:dyDescent="0.45">
      <c r="A7251" t="str">
        <f t="shared" si="113"/>
        <v>7https://www.scopus.com/inward/record.uri?eid=2-s2.0-85019461849&amp;partnerID=40&amp;md5=d227cc5bf93e21e3289dec9a2cdce849</v>
      </c>
      <c r="B7251">
        <v>7</v>
      </c>
      <c r="C7251" t="s">
        <v>2036</v>
      </c>
    </row>
    <row r="7252" spans="1:3" x14ac:dyDescent="0.45">
      <c r="A7252" t="str">
        <f t="shared" si="113"/>
        <v>8</v>
      </c>
      <c r="B7252">
        <v>8</v>
      </c>
    </row>
    <row r="7253" spans="1:3" x14ac:dyDescent="0.45">
      <c r="A7253" t="str">
        <f t="shared" si="113"/>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7253">
        <v>9</v>
      </c>
      <c r="C7253" t="s">
        <v>2037</v>
      </c>
    </row>
    <row r="7254" spans="1:3" x14ac:dyDescent="0.45">
      <c r="A7254" t="str">
        <f t="shared" si="113"/>
        <v>10LANGUAGE OF ORIGINAL DOCUMENT: English</v>
      </c>
      <c r="B7254">
        <v>10</v>
      </c>
      <c r="C7254" t="s">
        <v>10</v>
      </c>
    </row>
    <row r="7255" spans="1:3" x14ac:dyDescent="0.45">
      <c r="A7255" t="str">
        <f t="shared" si="113"/>
        <v>11DOCUMENT TYPE: Article</v>
      </c>
      <c r="B7255">
        <v>11</v>
      </c>
      <c r="C7255" t="s">
        <v>11</v>
      </c>
    </row>
    <row r="7256" spans="1:3" x14ac:dyDescent="0.45">
      <c r="A7256" t="str">
        <f t="shared" si="113"/>
        <v>12SOURCE: Scopus</v>
      </c>
      <c r="B7256">
        <v>12</v>
      </c>
      <c r="C7256" t="s">
        <v>12</v>
      </c>
    </row>
    <row r="7257" spans="1:3" x14ac:dyDescent="0.45">
      <c r="A7257" t="str">
        <f t="shared" si="113"/>
        <v>13</v>
      </c>
      <c r="B7257">
        <v>13</v>
      </c>
    </row>
    <row r="7258" spans="1:3" x14ac:dyDescent="0.45">
      <c r="A7258" t="str">
        <f t="shared" si="113"/>
        <v>1Dean-Scott S.</v>
      </c>
      <c r="B7258">
        <v>1</v>
      </c>
      <c r="C7258" t="s">
        <v>2038</v>
      </c>
    </row>
    <row r="7259" spans="1:3" x14ac:dyDescent="0.45">
      <c r="A7259" t="str">
        <f t="shared" si="113"/>
        <v>2AUTHOR FULL NAMES: Dean-Scott, Shannon (57984079900)</v>
      </c>
      <c r="B7259">
        <v>2</v>
      </c>
      <c r="C7259" t="s">
        <v>2039</v>
      </c>
    </row>
    <row r="7260" spans="1:3" x14ac:dyDescent="0.45">
      <c r="A7260" t="str">
        <f t="shared" si="113"/>
        <v>357984079900</v>
      </c>
      <c r="B7260">
        <v>3</v>
      </c>
      <c r="C7260">
        <v>57984079900</v>
      </c>
    </row>
    <row r="7261" spans="1:3" x14ac:dyDescent="0.45">
      <c r="A7261" t="str">
        <f t="shared" si="113"/>
        <v>4ANALYSIS: What Are the Most Significant Challenges for Today’s College Students?</v>
      </c>
      <c r="B7261">
        <v>4</v>
      </c>
      <c r="C7261" t="s">
        <v>2040</v>
      </c>
    </row>
    <row r="7262" spans="1:3" x14ac:dyDescent="0.45">
      <c r="A7262" t="str">
        <f t="shared" si="113"/>
        <v>5(2022) Multiple Perspectives on College Students: Needs, Challenges, and Opportunities, pp. 127 - 137, Cited 0 times.</v>
      </c>
      <c r="B7262">
        <v>5</v>
      </c>
      <c r="C7262" t="s">
        <v>2041</v>
      </c>
    </row>
    <row r="7263" spans="1:3" x14ac:dyDescent="0.45">
      <c r="A7263" t="str">
        <f t="shared" si="113"/>
        <v>6DOI: 10.4324/9780429319471-13</v>
      </c>
      <c r="B7263">
        <v>6</v>
      </c>
      <c r="C7263" t="s">
        <v>2042</v>
      </c>
    </row>
    <row r="7264" spans="1:3" x14ac:dyDescent="0.45">
      <c r="A7264" t="str">
        <f t="shared" si="113"/>
        <v>7https://www.scopus.com/inward/record.uri?eid=2-s2.0-85142778469&amp;doi=10.4324%2f9780429319471-13&amp;partnerID=40&amp;md5=091770433ebd40c01144c84d74648bcf</v>
      </c>
      <c r="B7264">
        <v>7</v>
      </c>
      <c r="C7264" t="s">
        <v>2043</v>
      </c>
    </row>
    <row r="7265" spans="1:3" x14ac:dyDescent="0.45">
      <c r="A7265" t="str">
        <f t="shared" si="113"/>
        <v>8</v>
      </c>
      <c r="B7265">
        <v>8</v>
      </c>
    </row>
    <row r="7266" spans="1:3" x14ac:dyDescent="0.45">
      <c r="A7266" t="str">
        <f t="shared" si="113"/>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7266">
        <v>9</v>
      </c>
      <c r="C7266" t="s">
        <v>2044</v>
      </c>
    </row>
    <row r="7267" spans="1:3" x14ac:dyDescent="0.45">
      <c r="A7267" t="str">
        <f t="shared" si="113"/>
        <v>10LANGUAGE OF ORIGINAL DOCUMENT: English</v>
      </c>
      <c r="B7267">
        <v>10</v>
      </c>
      <c r="C7267" t="s">
        <v>10</v>
      </c>
    </row>
    <row r="7268" spans="1:3" x14ac:dyDescent="0.45">
      <c r="A7268" t="str">
        <f t="shared" si="113"/>
        <v>11DOCUMENT TYPE: Book chapter</v>
      </c>
      <c r="B7268">
        <v>11</v>
      </c>
      <c r="C7268" t="s">
        <v>128</v>
      </c>
    </row>
    <row r="7269" spans="1:3" x14ac:dyDescent="0.45">
      <c r="A7269" t="str">
        <f t="shared" si="113"/>
        <v>12SOURCE: Scopus</v>
      </c>
      <c r="B7269">
        <v>12</v>
      </c>
      <c r="C7269" t="s">
        <v>12</v>
      </c>
    </row>
    <row r="7270" spans="1:3" x14ac:dyDescent="0.45">
      <c r="A7270" t="str">
        <f t="shared" si="113"/>
        <v>13</v>
      </c>
      <c r="B7270">
        <v>13</v>
      </c>
    </row>
    <row r="7271" spans="1:3" x14ac:dyDescent="0.45">
      <c r="A7271" t="str">
        <f t="shared" si="113"/>
        <v>1Chai J., Cheng K., Liu W.</v>
      </c>
      <c r="B7271">
        <v>1</v>
      </c>
      <c r="C7271" t="s">
        <v>4322</v>
      </c>
    </row>
    <row r="7272" spans="1:3" x14ac:dyDescent="0.45">
      <c r="A7272" t="str">
        <f t="shared" si="113"/>
        <v>2AUTHOR FULL NAMES: Chai, Junyi (36781842400); Cheng, Ken (57565209600); Liu, Wenbin (57469533400)</v>
      </c>
      <c r="B7272">
        <v>2</v>
      </c>
      <c r="C7272" t="s">
        <v>4323</v>
      </c>
    </row>
    <row r="7273" spans="1:3" x14ac:dyDescent="0.45">
      <c r="A7273" t="str">
        <f t="shared" si="113"/>
        <v>336781842400; 57565209600; 57469533400</v>
      </c>
      <c r="B7273">
        <v>3</v>
      </c>
      <c r="C7273" t="s">
        <v>4324</v>
      </c>
    </row>
    <row r="7274" spans="1:3" x14ac:dyDescent="0.45">
      <c r="A7274" t="str">
        <f t="shared" si="113"/>
        <v>4A NEW MULTICRITERIA DECISION MAKING APPROACH FOR UNIVERSITY RANKING: THE SKYLINE SIR METHOD</v>
      </c>
      <c r="B7274">
        <v>4</v>
      </c>
      <c r="C7274" t="s">
        <v>4325</v>
      </c>
    </row>
    <row r="7275" spans="1:3" x14ac:dyDescent="0.45">
      <c r="A7275" t="str">
        <f t="shared" si="113"/>
        <v>5(2021) Proceedings - International Conference on Machine Learning and Cybernetics, 2021-December, Cited 0 times.</v>
      </c>
      <c r="B7275">
        <v>5</v>
      </c>
      <c r="C7275" t="s">
        <v>4326</v>
      </c>
    </row>
    <row r="7276" spans="1:3" x14ac:dyDescent="0.45">
      <c r="A7276" t="str">
        <f t="shared" si="113"/>
        <v>6DOI: 10.1109/ICMLC54886.2021.9737266</v>
      </c>
      <c r="B7276">
        <v>6</v>
      </c>
      <c r="C7276" t="s">
        <v>4327</v>
      </c>
    </row>
    <row r="7277" spans="1:3" x14ac:dyDescent="0.45">
      <c r="A7277" t="str">
        <f t="shared" si="113"/>
        <v>7https://www.scopus.com/inward/record.uri?eid=2-s2.0-85127821536&amp;doi=10.1109%2fICMLC54886.2021.9737266&amp;partnerID=40&amp;md5=fec18d4046fbc5f074b338ed6d440a44</v>
      </c>
      <c r="B7277">
        <v>7</v>
      </c>
      <c r="C7277" t="s">
        <v>4328</v>
      </c>
    </row>
    <row r="7278" spans="1:3" x14ac:dyDescent="0.45">
      <c r="A7278" t="str">
        <f t="shared" si="113"/>
        <v>8</v>
      </c>
      <c r="B7278">
        <v>8</v>
      </c>
    </row>
    <row r="7279" spans="1:3" x14ac:dyDescent="0.45">
      <c r="A7279" t="str">
        <f t="shared" si="113"/>
        <v>9ABSTRACT: University rankings released annually arise considerable attentions of the public, the media, and university stakeholders. Paradoxically, more attentions trigger more critiques from the experts and even university stakeholders. The commonly used ranking method, the weighted sum, has a flaw in unfairly overvaluing the best alternatives and undervaluing a large part of unique universities globally. In this paper, we contribute methodologically in multicriteria ranking approach when universities and their evaluations are ready. Through incorporating subjective preferences and objective values, our proposed two-stage skyline superiority and inferiority ranking (SIR) approach relies on relative (rather than absolute) differences of evaluation values. This approach uncovers unique values of those distinctive universities that should have been judged more fairly. We deliberate a comparable analysis based on the prevailing The Quacquarelli Symonds (QS) University Rankings of 2020. Our empirical studies uncover problematic issues in criteria systems of these prevailing university rankings, which are worth pondering on.  © 2021 IEEE.</v>
      </c>
      <c r="B7279">
        <v>9</v>
      </c>
      <c r="C7279" t="s">
        <v>4329</v>
      </c>
    </row>
    <row r="7280" spans="1:3" x14ac:dyDescent="0.45">
      <c r="A7280" t="str">
        <f t="shared" si="113"/>
        <v>10LANGUAGE OF ORIGINAL DOCUMENT: English</v>
      </c>
      <c r="B7280">
        <v>10</v>
      </c>
      <c r="C7280" t="s">
        <v>10</v>
      </c>
    </row>
    <row r="7281" spans="1:3" x14ac:dyDescent="0.45">
      <c r="A7281" t="str">
        <f t="shared" si="113"/>
        <v>11DOCUMENT TYPE: Conference paper</v>
      </c>
      <c r="B7281">
        <v>11</v>
      </c>
      <c r="C7281" t="s">
        <v>207</v>
      </c>
    </row>
    <row r="7282" spans="1:3" x14ac:dyDescent="0.45">
      <c r="A7282" t="str">
        <f t="shared" si="113"/>
        <v>12SOURCE: Scopus</v>
      </c>
      <c r="B7282">
        <v>12</v>
      </c>
      <c r="C7282" t="s">
        <v>12</v>
      </c>
    </row>
    <row r="7283" spans="1:3" x14ac:dyDescent="0.45">
      <c r="A7283" t="str">
        <f t="shared" si="113"/>
        <v>13</v>
      </c>
      <c r="B7283">
        <v>13</v>
      </c>
    </row>
    <row r="7284" spans="1:3" x14ac:dyDescent="0.45">
      <c r="A7284" t="str">
        <f t="shared" si="113"/>
        <v>1Taylor J., Terry R., Davies M., Sr.</v>
      </c>
      <c r="B7284">
        <v>1</v>
      </c>
      <c r="C7284" t="s">
        <v>4330</v>
      </c>
    </row>
    <row r="7285" spans="1:3" x14ac:dyDescent="0.45">
      <c r="A7285" t="str">
        <f t="shared" si="113"/>
        <v>2AUTHOR FULL NAMES: Taylor, Jon (57879182500); Terry, Richard (57878548900); Davies, Matt (57879026200)</v>
      </c>
      <c r="B7285">
        <v>2</v>
      </c>
      <c r="C7285" t="s">
        <v>4331</v>
      </c>
    </row>
    <row r="7286" spans="1:3" x14ac:dyDescent="0.45">
      <c r="A7286" t="str">
        <f t="shared" si="113"/>
        <v>357879182500; 57878548900; 57879026200</v>
      </c>
      <c r="B7286">
        <v>3</v>
      </c>
      <c r="C7286" t="s">
        <v>4332</v>
      </c>
    </row>
    <row r="7287" spans="1:3" x14ac:dyDescent="0.45">
      <c r="A7287" t="str">
        <f t="shared" si="113"/>
        <v>4Designing And Teaching An Online Module</v>
      </c>
      <c r="B7287">
        <v>4</v>
      </c>
      <c r="C7287" t="s">
        <v>4333</v>
      </c>
    </row>
    <row r="7288" spans="1:3" x14ac:dyDescent="0.45">
      <c r="A7288" t="str">
        <f t="shared" si="113"/>
        <v>5(2019) Learning and Teaching in Higher Education: Perspectives from a Business School, pp. 197 - 210, Cited 0 times.</v>
      </c>
      <c r="B7288">
        <v>5</v>
      </c>
      <c r="C7288" t="s">
        <v>4334</v>
      </c>
    </row>
    <row r="7289" spans="1:3" x14ac:dyDescent="0.45">
      <c r="A7289" t="str">
        <f t="shared" si="113"/>
        <v>6DOI: 10.4337/9781788975087.00034</v>
      </c>
      <c r="B7289">
        <v>6</v>
      </c>
      <c r="C7289" t="s">
        <v>4335</v>
      </c>
    </row>
    <row r="7290" spans="1:3" x14ac:dyDescent="0.45">
      <c r="A7290" t="str">
        <f t="shared" si="113"/>
        <v>7https://www.scopus.com/inward/record.uri?eid=2-s2.0-85137477538&amp;doi=10.4337%2f9781788975087.00034&amp;partnerID=40&amp;md5=1a19f042ee0dddd612a2ed61a4f4242e</v>
      </c>
      <c r="B7290">
        <v>7</v>
      </c>
      <c r="C7290" t="s">
        <v>4336</v>
      </c>
    </row>
    <row r="7291" spans="1:3" x14ac:dyDescent="0.45">
      <c r="A7291" t="str">
        <f t="shared" si="113"/>
        <v>8</v>
      </c>
      <c r="B7291">
        <v>8</v>
      </c>
    </row>
    <row r="7292" spans="1:3" x14ac:dyDescent="0.45">
      <c r="A7292" t="str">
        <f t="shared" si="113"/>
        <v>9ABSTRACT: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v>
      </c>
      <c r="B7292">
        <v>9</v>
      </c>
      <c r="C7292" t="s">
        <v>4337</v>
      </c>
    </row>
    <row r="7293" spans="1:3" x14ac:dyDescent="0.45">
      <c r="A7293" t="str">
        <f t="shared" si="113"/>
        <v>10LANGUAGE OF ORIGINAL DOCUMENT: English</v>
      </c>
      <c r="B7293">
        <v>10</v>
      </c>
      <c r="C7293" t="s">
        <v>10</v>
      </c>
    </row>
    <row r="7294" spans="1:3" x14ac:dyDescent="0.45">
      <c r="A7294" t="str">
        <f t="shared" si="113"/>
        <v>11DOCUMENT TYPE: Book chapter</v>
      </c>
      <c r="B7294">
        <v>11</v>
      </c>
      <c r="C7294" t="s">
        <v>128</v>
      </c>
    </row>
    <row r="7295" spans="1:3" x14ac:dyDescent="0.45">
      <c r="A7295" t="str">
        <f t="shared" si="113"/>
        <v>12SOURCE: Scopus</v>
      </c>
      <c r="B7295">
        <v>12</v>
      </c>
      <c r="C7295" t="s">
        <v>12</v>
      </c>
    </row>
    <row r="7296" spans="1:3" x14ac:dyDescent="0.45">
      <c r="A7296" t="str">
        <f t="shared" si="113"/>
        <v>13</v>
      </c>
      <c r="B7296">
        <v>13</v>
      </c>
    </row>
    <row r="7297" spans="1:3" x14ac:dyDescent="0.45">
      <c r="A7297" t="str">
        <f t="shared" si="113"/>
        <v>1Ivana D., Drăgan M., Maftei M., Gӧtze U., Metz D.</v>
      </c>
      <c r="B7297">
        <v>1</v>
      </c>
      <c r="C7297" t="s">
        <v>4338</v>
      </c>
    </row>
    <row r="7298" spans="1:3" x14ac:dyDescent="0.45">
      <c r="A7298" t="str">
        <f t="shared" si="113"/>
        <v>2AUTHOR FULL NAMES: Ivana, Diana (57211883467); Drăgan, Mihaela (57516417800); Maftei, Mihaela (55619703500); Gӧtze, Uwe (57468752500); Metz, Daniel (57226487186)</v>
      </c>
      <c r="B7298">
        <v>2</v>
      </c>
      <c r="C7298" t="s">
        <v>4339</v>
      </c>
    </row>
    <row r="7299" spans="1:3" x14ac:dyDescent="0.45">
      <c r="A7299" t="str">
        <f t="shared" si="113"/>
        <v>357211883467; 57516417800; 55619703500; 57468752500; 57226487186</v>
      </c>
      <c r="B7299">
        <v>3</v>
      </c>
      <c r="C7299" t="s">
        <v>4340</v>
      </c>
    </row>
    <row r="7300" spans="1:3" x14ac:dyDescent="0.45">
      <c r="A7300" t="str">
        <f t="shared" si="113"/>
        <v>4Study of Knowledge Management Impact on Sustainable Higher Education Institutions: A Business Process Modelling Approach</v>
      </c>
      <c r="B7300">
        <v>4</v>
      </c>
      <c r="C7300" t="s">
        <v>4341</v>
      </c>
    </row>
    <row r="7301" spans="1:3" x14ac:dyDescent="0.45">
      <c r="A7301" t="str">
        <f t="shared" ref="A7301:A7364" si="114">B7301&amp;C7301</f>
        <v>5(2022) Springer Proceedings in Business and Economics, pp. 85 - 101, Cited 0 times.</v>
      </c>
      <c r="B7301">
        <v>5</v>
      </c>
      <c r="C7301" t="s">
        <v>4342</v>
      </c>
    </row>
    <row r="7302" spans="1:3" x14ac:dyDescent="0.45">
      <c r="A7302" t="str">
        <f t="shared" si="114"/>
        <v>6DOI: 10.1007/978-3-030-82751-9_6</v>
      </c>
      <c r="B7302">
        <v>6</v>
      </c>
      <c r="C7302" t="s">
        <v>4343</v>
      </c>
    </row>
    <row r="7303" spans="1:3" x14ac:dyDescent="0.45">
      <c r="A7303" t="str">
        <f t="shared" si="114"/>
        <v>7https://www.scopus.com/inward/record.uri?eid=2-s2.0-85125355636&amp;doi=10.1007%2f978-3-030-82751-9_6&amp;partnerID=40&amp;md5=ed4fc8977b5bf06bc28d8138c9989ece</v>
      </c>
      <c r="B7303">
        <v>7</v>
      </c>
      <c r="C7303" t="s">
        <v>4344</v>
      </c>
    </row>
    <row r="7304" spans="1:3" x14ac:dyDescent="0.45">
      <c r="A7304" t="str">
        <f t="shared" si="114"/>
        <v>8</v>
      </c>
      <c r="B7304">
        <v>8</v>
      </c>
    </row>
    <row r="7305" spans="1:3" x14ac:dyDescent="0.45">
      <c r="A7305" t="str">
        <f t="shared" si="114"/>
        <v>9ABSTRACT: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v>
      </c>
      <c r="B7305">
        <v>9</v>
      </c>
      <c r="C7305" t="s">
        <v>4345</v>
      </c>
    </row>
    <row r="7306" spans="1:3" x14ac:dyDescent="0.45">
      <c r="A7306" t="str">
        <f t="shared" si="114"/>
        <v>10LANGUAGE OF ORIGINAL DOCUMENT: English</v>
      </c>
      <c r="B7306">
        <v>10</v>
      </c>
      <c r="C7306" t="s">
        <v>10</v>
      </c>
    </row>
    <row r="7307" spans="1:3" x14ac:dyDescent="0.45">
      <c r="A7307" t="str">
        <f t="shared" si="114"/>
        <v>11DOCUMENT TYPE: Conference paper</v>
      </c>
      <c r="B7307">
        <v>11</v>
      </c>
      <c r="C7307" t="s">
        <v>207</v>
      </c>
    </row>
    <row r="7308" spans="1:3" x14ac:dyDescent="0.45">
      <c r="A7308" t="str">
        <f t="shared" si="114"/>
        <v>12SOURCE: Scopus</v>
      </c>
      <c r="B7308">
        <v>12</v>
      </c>
      <c r="C7308" t="s">
        <v>12</v>
      </c>
    </row>
    <row r="7309" spans="1:3" x14ac:dyDescent="0.45">
      <c r="A7309" t="str">
        <f t="shared" si="114"/>
        <v>13</v>
      </c>
      <c r="B7309">
        <v>13</v>
      </c>
    </row>
    <row r="7310" spans="1:3" x14ac:dyDescent="0.45">
      <c r="A7310" t="str">
        <f t="shared" si="114"/>
        <v>1Lee M.H., Gopinathan S.</v>
      </c>
      <c r="B7310">
        <v>1</v>
      </c>
      <c r="C7310" t="s">
        <v>4346</v>
      </c>
    </row>
    <row r="7311" spans="1:3" x14ac:dyDescent="0.45">
      <c r="A7311" t="str">
        <f t="shared" si="114"/>
        <v>2AUTHOR FULL NAMES: Lee, Michael H. (7409117920); Gopinathan, Saravanan (7003620512)</v>
      </c>
      <c r="B7311">
        <v>2</v>
      </c>
      <c r="C7311" t="s">
        <v>4347</v>
      </c>
    </row>
    <row r="7312" spans="1:3" x14ac:dyDescent="0.45">
      <c r="A7312" t="str">
        <f t="shared" si="114"/>
        <v>37409117920; 7003620512</v>
      </c>
      <c r="B7312">
        <v>3</v>
      </c>
      <c r="C7312" t="s">
        <v>4348</v>
      </c>
    </row>
    <row r="7313" spans="1:3" x14ac:dyDescent="0.45">
      <c r="A7313" t="str">
        <f t="shared" si="114"/>
        <v>4Reforming university education in hong kong and singapore</v>
      </c>
      <c r="B7313">
        <v>4</v>
      </c>
      <c r="C7313" t="s">
        <v>4349</v>
      </c>
    </row>
    <row r="7314" spans="1:3" x14ac:dyDescent="0.45">
      <c r="A7314" t="str">
        <f t="shared" si="114"/>
        <v>5(2003) International Journal of Phytoremediation, 21 (1), pp. 167 - 182, Cited 0 times.</v>
      </c>
      <c r="B7314">
        <v>5</v>
      </c>
      <c r="C7314" t="s">
        <v>4350</v>
      </c>
    </row>
    <row r="7315" spans="1:3" x14ac:dyDescent="0.45">
      <c r="A7315" t="str">
        <f t="shared" si="114"/>
        <v>6DOI: 10.1080/07294360304108</v>
      </c>
      <c r="B7315">
        <v>6</v>
      </c>
      <c r="C7315" t="s">
        <v>4351</v>
      </c>
    </row>
    <row r="7316" spans="1:3" x14ac:dyDescent="0.45">
      <c r="A7316" t="str">
        <f t="shared" si="114"/>
        <v>7https://www.scopus.com/inward/record.uri?eid=2-s2.0-85066223942&amp;doi=10.1080%2f07294360304108&amp;partnerID=40&amp;md5=adc8e2dc98916850fde68bff0e9ce83a</v>
      </c>
      <c r="B7316">
        <v>7</v>
      </c>
      <c r="C7316" t="s">
        <v>4352</v>
      </c>
    </row>
    <row r="7317" spans="1:3" x14ac:dyDescent="0.45">
      <c r="A7317" t="str">
        <f t="shared" si="114"/>
        <v>8</v>
      </c>
      <c r="B7317">
        <v>8</v>
      </c>
    </row>
    <row r="7318" spans="1:3" x14ac:dyDescent="0.45">
      <c r="A7318" t="str">
        <f t="shared" si="114"/>
        <v>9ABSTRACT: University education has been thrust into the limelight by policymakers in Hong Kong and Singapore in recent years. Reforming university education thus has become a norm for both city-states. This article reviews and compares some recent developments in the university reforms in both city-states. It argues university education, as a public policy area, is not immune from the profound influence of such concepts as accountability, performativity, quality assurance and market relevance, which prevail in a wider policy context of public sector reforms and governance changes. Hong Kong and Singapore's university reforms are similarly extensive, ranging from the admission mechanisms through to the governance and funding systems. This article has four main sections. The first sketches a paradigm shift in the policymaking process and the changing state-university relationships in the age of globalization. The second reviews and compares some recent developments of the university reforms in both city-states. The third turns to assess the impacts of the reforms on university stakeholders. The final section is the conclusion. © 2003, Copyright Taylor &amp; Francis Group, LLC.</v>
      </c>
      <c r="B7318">
        <v>9</v>
      </c>
      <c r="C7318" t="s">
        <v>4353</v>
      </c>
    </row>
    <row r="7319" spans="1:3" x14ac:dyDescent="0.45">
      <c r="A7319" t="str">
        <f t="shared" si="114"/>
        <v>10LANGUAGE OF ORIGINAL DOCUMENT: English</v>
      </c>
      <c r="B7319">
        <v>10</v>
      </c>
      <c r="C7319" t="s">
        <v>10</v>
      </c>
    </row>
    <row r="7320" spans="1:3" x14ac:dyDescent="0.45">
      <c r="A7320" t="str">
        <f t="shared" si="114"/>
        <v>11DOCUMENT TYPE: Article</v>
      </c>
      <c r="B7320">
        <v>11</v>
      </c>
      <c r="C7320" t="s">
        <v>11</v>
      </c>
    </row>
    <row r="7321" spans="1:3" x14ac:dyDescent="0.45">
      <c r="A7321" t="str">
        <f t="shared" si="114"/>
        <v>12SOURCE: Scopus</v>
      </c>
      <c r="B7321">
        <v>12</v>
      </c>
      <c r="C7321" t="s">
        <v>12</v>
      </c>
    </row>
    <row r="7322" spans="1:3" x14ac:dyDescent="0.45">
      <c r="A7322" t="str">
        <f t="shared" si="114"/>
        <v>13</v>
      </c>
      <c r="B7322">
        <v>13</v>
      </c>
    </row>
    <row r="7323" spans="1:3" x14ac:dyDescent="0.45">
      <c r="A7323" t="str">
        <f t="shared" si="114"/>
        <v>1Hwami M.</v>
      </c>
      <c r="B7323">
        <v>1</v>
      </c>
      <c r="C7323" t="s">
        <v>2069</v>
      </c>
    </row>
    <row r="7324" spans="1:3" x14ac:dyDescent="0.45">
      <c r="A7324" t="str">
        <f t="shared" si="114"/>
        <v>2AUTHOR FULL NAMES: Hwami, Munyaradzi (56366857200)</v>
      </c>
      <c r="B7324">
        <v>2</v>
      </c>
      <c r="C7324" t="s">
        <v>2070</v>
      </c>
    </row>
    <row r="7325" spans="1:3" x14ac:dyDescent="0.45">
      <c r="A7325" t="str">
        <f t="shared" si="114"/>
        <v>356366857200</v>
      </c>
      <c r="B7325">
        <v>3</v>
      </c>
      <c r="C7325">
        <v>56366857200</v>
      </c>
    </row>
    <row r="7326" spans="1:3" x14ac:dyDescent="0.45">
      <c r="A7326" t="str">
        <f t="shared" si="114"/>
        <v>4The challenge for university teaching and research practice in Zimbabwe: an empirical study</v>
      </c>
      <c r="B7326">
        <v>4</v>
      </c>
      <c r="C7326" t="s">
        <v>2071</v>
      </c>
    </row>
    <row r="7327" spans="1:3" x14ac:dyDescent="0.45">
      <c r="A7327" t="str">
        <f t="shared" si="114"/>
        <v>5(2021) Teaching in Higher Education, Cited 0 times.</v>
      </c>
      <c r="B7327">
        <v>5</v>
      </c>
      <c r="C7327" t="s">
        <v>2072</v>
      </c>
    </row>
    <row r="7328" spans="1:3" x14ac:dyDescent="0.45">
      <c r="A7328" t="str">
        <f t="shared" si="114"/>
        <v>6DOI: 10.1080/13562517.2021.1973411</v>
      </c>
      <c r="B7328">
        <v>6</v>
      </c>
      <c r="C7328" t="s">
        <v>2073</v>
      </c>
    </row>
    <row r="7329" spans="1:3" x14ac:dyDescent="0.45">
      <c r="A7329" t="str">
        <f t="shared" si="114"/>
        <v>7https://www.scopus.com/inward/record.uri?eid=2-s2.0-85114599635&amp;doi=10.1080%2f13562517.2021.1973411&amp;partnerID=40&amp;md5=bd0c7ac07fef645b7e8562df0ee3ecb7</v>
      </c>
      <c r="B7329">
        <v>7</v>
      </c>
      <c r="C7329" t="s">
        <v>2074</v>
      </c>
    </row>
    <row r="7330" spans="1:3" x14ac:dyDescent="0.45">
      <c r="A7330" t="str">
        <f t="shared" si="114"/>
        <v>8</v>
      </c>
      <c r="B7330">
        <v>8</v>
      </c>
    </row>
    <row r="7331" spans="1:3" x14ac:dyDescent="0.45">
      <c r="A7331" t="str">
        <f t="shared" si="114"/>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7331">
        <v>9</v>
      </c>
      <c r="C7331" t="s">
        <v>2075</v>
      </c>
    </row>
    <row r="7332" spans="1:3" x14ac:dyDescent="0.45">
      <c r="A7332" t="str">
        <f t="shared" si="114"/>
        <v>10LANGUAGE OF ORIGINAL DOCUMENT: English</v>
      </c>
      <c r="B7332">
        <v>10</v>
      </c>
      <c r="C7332" t="s">
        <v>10</v>
      </c>
    </row>
    <row r="7333" spans="1:3" x14ac:dyDescent="0.45">
      <c r="A7333" t="str">
        <f t="shared" si="114"/>
        <v>11DOCUMENT TYPE: Article</v>
      </c>
      <c r="B7333">
        <v>11</v>
      </c>
      <c r="C7333" t="s">
        <v>11</v>
      </c>
    </row>
    <row r="7334" spans="1:3" x14ac:dyDescent="0.45">
      <c r="A7334" t="str">
        <f t="shared" si="114"/>
        <v>12SOURCE: Scopus</v>
      </c>
      <c r="B7334">
        <v>12</v>
      </c>
      <c r="C7334" t="s">
        <v>12</v>
      </c>
    </row>
    <row r="7335" spans="1:3" x14ac:dyDescent="0.45">
      <c r="A7335" t="str">
        <f t="shared" si="114"/>
        <v>13</v>
      </c>
      <c r="B7335">
        <v>13</v>
      </c>
    </row>
    <row r="7336" spans="1:3" x14ac:dyDescent="0.45">
      <c r="A7336" t="str">
        <f t="shared" si="114"/>
        <v>1Chapleo C.</v>
      </c>
      <c r="B7336">
        <v>1</v>
      </c>
      <c r="C7336" t="s">
        <v>3814</v>
      </c>
    </row>
    <row r="7337" spans="1:3" x14ac:dyDescent="0.45">
      <c r="A7337" t="str">
        <f t="shared" si="114"/>
        <v>2AUTHOR FULL NAMES: Chapleo, Chris (36744662800)</v>
      </c>
      <c r="B7337">
        <v>2</v>
      </c>
      <c r="C7337" t="s">
        <v>3815</v>
      </c>
    </row>
    <row r="7338" spans="1:3" x14ac:dyDescent="0.45">
      <c r="A7338" t="str">
        <f t="shared" si="114"/>
        <v>336744662800</v>
      </c>
      <c r="B7338">
        <v>3</v>
      </c>
      <c r="C7338">
        <v>36744662800</v>
      </c>
    </row>
    <row r="7339" spans="1:3" x14ac:dyDescent="0.45">
      <c r="A7339" t="str">
        <f t="shared" si="114"/>
        <v>4Exploring the secret of successful university brands</v>
      </c>
      <c r="B7339">
        <v>4</v>
      </c>
      <c r="C7339" t="s">
        <v>3816</v>
      </c>
    </row>
    <row r="7340" spans="1:3" x14ac:dyDescent="0.45">
      <c r="A7340" t="str">
        <f t="shared" si="114"/>
        <v>5(2013) Developing Business Strategies and Identifying Risk Factors in Modern Organizations, pp. 94 - 108, Cited 0 times.</v>
      </c>
      <c r="B7340">
        <v>5</v>
      </c>
      <c r="C7340" t="s">
        <v>4354</v>
      </c>
    </row>
    <row r="7341" spans="1:3" x14ac:dyDescent="0.45">
      <c r="A7341" t="str">
        <f t="shared" si="114"/>
        <v>6DOI: 10.4018/978-1-4666-4860-9.ch007</v>
      </c>
      <c r="B7341">
        <v>6</v>
      </c>
      <c r="C7341" t="s">
        <v>4355</v>
      </c>
    </row>
    <row r="7342" spans="1:3" x14ac:dyDescent="0.45">
      <c r="A7342" t="str">
        <f t="shared" si="114"/>
        <v>7https://www.scopus.com/inward/record.uri?eid=2-s2.0-84956839983&amp;doi=10.4018%2f978-1-4666-4860-9.ch007&amp;partnerID=40&amp;md5=758921572f4ce294ebb54987cf3ce7dd</v>
      </c>
      <c r="B7342">
        <v>7</v>
      </c>
      <c r="C7342" t="s">
        <v>4356</v>
      </c>
    </row>
    <row r="7343" spans="1:3" x14ac:dyDescent="0.45">
      <c r="A7343" t="str">
        <f t="shared" si="114"/>
        <v>8</v>
      </c>
      <c r="B7343">
        <v>8</v>
      </c>
    </row>
    <row r="7344" spans="1:3" x14ac:dyDescent="0.45">
      <c r="A7344" t="str">
        <f t="shared" si="114"/>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v>
      </c>
      <c r="B7344">
        <v>9</v>
      </c>
      <c r="C7344" t="s">
        <v>4357</v>
      </c>
    </row>
    <row r="7345" spans="1:3" x14ac:dyDescent="0.45">
      <c r="A7345" t="str">
        <f t="shared" si="114"/>
        <v>10LANGUAGE OF ORIGINAL DOCUMENT: English</v>
      </c>
      <c r="B7345">
        <v>10</v>
      </c>
      <c r="C7345" t="s">
        <v>10</v>
      </c>
    </row>
    <row r="7346" spans="1:3" x14ac:dyDescent="0.45">
      <c r="A7346" t="str">
        <f t="shared" si="114"/>
        <v>11DOCUMENT TYPE: Book chapter</v>
      </c>
      <c r="B7346">
        <v>11</v>
      </c>
      <c r="C7346" t="s">
        <v>128</v>
      </c>
    </row>
    <row r="7347" spans="1:3" x14ac:dyDescent="0.45">
      <c r="A7347" t="str">
        <f t="shared" si="114"/>
        <v>12SOURCE: Scopus</v>
      </c>
      <c r="B7347">
        <v>12</v>
      </c>
      <c r="C7347" t="s">
        <v>12</v>
      </c>
    </row>
    <row r="7348" spans="1:3" x14ac:dyDescent="0.45">
      <c r="A7348" t="str">
        <f t="shared" si="114"/>
        <v>13</v>
      </c>
      <c r="B7348">
        <v>13</v>
      </c>
    </row>
    <row r="7349" spans="1:3" x14ac:dyDescent="0.45">
      <c r="A7349" t="str">
        <f t="shared" si="114"/>
        <v>1Schüller D., Chlebovský V., Doubravský K., Chalupský V.</v>
      </c>
      <c r="B7349">
        <v>1</v>
      </c>
      <c r="C7349" t="s">
        <v>3271</v>
      </c>
    </row>
    <row r="7350" spans="1:3" x14ac:dyDescent="0.45">
      <c r="A7350" t="str">
        <f t="shared" si="114"/>
        <v>2AUTHOR FULL NAMES: Schüller, David (55797730600); Chlebovský, Vít (56488037800); Doubravský, Karel (57202077435); Chalupský, Vladimír (56487978300)</v>
      </c>
      <c r="B7350">
        <v>2</v>
      </c>
      <c r="C7350" t="s">
        <v>3272</v>
      </c>
    </row>
    <row r="7351" spans="1:3" x14ac:dyDescent="0.45">
      <c r="A7351" t="str">
        <f t="shared" si="114"/>
        <v>355797730600; 56488037800; 57202077435; 56487978300</v>
      </c>
      <c r="B7351">
        <v>3</v>
      </c>
      <c r="C7351" t="s">
        <v>3273</v>
      </c>
    </row>
    <row r="7352" spans="1:3" x14ac:dyDescent="0.45">
      <c r="A7352" t="str">
        <f t="shared" si="114"/>
        <v>4The conceptual scheme for managing university stakeholders' satisfaction</v>
      </c>
      <c r="B7352">
        <v>4</v>
      </c>
      <c r="C7352" t="s">
        <v>3274</v>
      </c>
    </row>
    <row r="7353" spans="1:3" x14ac:dyDescent="0.45">
      <c r="A7353" t="str">
        <f t="shared" si="114"/>
        <v>5(2014) Acta Universitatis Agriculturae et Silviculturae Mendelianae Brunensis, 62 (6), pp. 1385 - 1393, Cited 0 times.</v>
      </c>
      <c r="B7353">
        <v>5</v>
      </c>
      <c r="C7353" t="s">
        <v>4358</v>
      </c>
    </row>
    <row r="7354" spans="1:3" x14ac:dyDescent="0.45">
      <c r="A7354" t="str">
        <f t="shared" si="114"/>
        <v>6DOI: 10.11118/actaun201462061385</v>
      </c>
      <c r="B7354">
        <v>6</v>
      </c>
      <c r="C7354" t="s">
        <v>4359</v>
      </c>
    </row>
    <row r="7355" spans="1:3" x14ac:dyDescent="0.45">
      <c r="A7355" t="str">
        <f t="shared" si="114"/>
        <v>7https://www.scopus.com/inward/record.uri?eid=2-s2.0-84921329249&amp;doi=10.11118%2factaun201462061385&amp;partnerID=40&amp;md5=b1cecf492fbc9ba071d183f65024dbf1</v>
      </c>
      <c r="B7355">
        <v>7</v>
      </c>
      <c r="C7355" t="s">
        <v>4360</v>
      </c>
    </row>
    <row r="7356" spans="1:3" x14ac:dyDescent="0.45">
      <c r="A7356" t="str">
        <f t="shared" si="114"/>
        <v>8</v>
      </c>
      <c r="B7356">
        <v>8</v>
      </c>
    </row>
    <row r="7357" spans="1:3" x14ac:dyDescent="0.45">
      <c r="A7357" t="str">
        <f t="shared" si="114"/>
        <v>9ABSTRACT: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 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v>
      </c>
      <c r="B7357">
        <v>9</v>
      </c>
      <c r="C7357" t="s">
        <v>4361</v>
      </c>
    </row>
    <row r="7358" spans="1:3" x14ac:dyDescent="0.45">
      <c r="A7358" t="str">
        <f t="shared" si="114"/>
        <v>10LANGUAGE OF ORIGINAL DOCUMENT: English</v>
      </c>
      <c r="B7358">
        <v>10</v>
      </c>
      <c r="C7358" t="s">
        <v>10</v>
      </c>
    </row>
    <row r="7359" spans="1:3" x14ac:dyDescent="0.45">
      <c r="A7359" t="str">
        <f t="shared" si="114"/>
        <v>11DOCUMENT TYPE: Article</v>
      </c>
      <c r="B7359">
        <v>11</v>
      </c>
      <c r="C7359" t="s">
        <v>11</v>
      </c>
    </row>
    <row r="7360" spans="1:3" x14ac:dyDescent="0.45">
      <c r="A7360" t="str">
        <f t="shared" si="114"/>
        <v>12SOURCE: Scopus</v>
      </c>
      <c r="B7360">
        <v>12</v>
      </c>
      <c r="C7360" t="s">
        <v>12</v>
      </c>
    </row>
    <row r="7361" spans="1:3" x14ac:dyDescent="0.45">
      <c r="A7361" t="str">
        <f t="shared" si="114"/>
        <v>13</v>
      </c>
      <c r="B7361">
        <v>13</v>
      </c>
    </row>
    <row r="7362" spans="1:3" x14ac:dyDescent="0.45">
      <c r="A7362" t="str">
        <f t="shared" si="114"/>
        <v>1Lear S.A., Bates J., Lavoie J.G., Johnston S., Scott R.E.</v>
      </c>
      <c r="B7362">
        <v>1</v>
      </c>
      <c r="C7362" t="s">
        <v>4362</v>
      </c>
    </row>
    <row r="7363" spans="1:3" x14ac:dyDescent="0.45">
      <c r="A7363" t="str">
        <f t="shared" si="114"/>
        <v>2AUTHOR FULL NAMES: Lear, Scott A (7003829555); Bates, Joanna (7401513106); Lavoie, Josée G (16682773700); Johnston, Suzanne (25957641900); Scott, Richard E (7404343143)</v>
      </c>
      <c r="B7363">
        <v>2</v>
      </c>
      <c r="C7363" t="s">
        <v>4363</v>
      </c>
    </row>
    <row r="7364" spans="1:3" x14ac:dyDescent="0.45">
      <c r="A7364" t="str">
        <f t="shared" si="114"/>
        <v>37003829555; 7401513106; 16682773700; 25957641900; 7404343143</v>
      </c>
      <c r="B7364">
        <v>3</v>
      </c>
      <c r="C7364" t="s">
        <v>4364</v>
      </c>
    </row>
    <row r="7365" spans="1:3" x14ac:dyDescent="0.45">
      <c r="A7365" t="str">
        <f t="shared" ref="A7365:A7428" si="115">B7365&amp;C7365</f>
        <v>4The British Columbia Alliance on Telehealth Research and Policy.</v>
      </c>
      <c r="B7365">
        <v>4</v>
      </c>
      <c r="C7365" t="s">
        <v>4365</v>
      </c>
    </row>
    <row r="7366" spans="1:3" x14ac:dyDescent="0.45">
      <c r="A7366" t="str">
        <f t="shared" si="115"/>
        <v>5(2008) Healthcare quarterly (Toronto, Ont.), 11 (4), pp. 52-56, 2, Cited 0 times.</v>
      </c>
      <c r="B7366">
        <v>5</v>
      </c>
      <c r="C7366" t="s">
        <v>4366</v>
      </c>
    </row>
    <row r="7367" spans="1:3" x14ac:dyDescent="0.45">
      <c r="A7367" t="str">
        <f t="shared" si="115"/>
        <v>6</v>
      </c>
      <c r="B7367">
        <v>6</v>
      </c>
    </row>
    <row r="7368" spans="1:3" x14ac:dyDescent="0.45">
      <c r="A7368" t="str">
        <f t="shared" si="115"/>
        <v>7https://www.scopus.com/inward/record.uri?eid=2-s2.0-58149462865&amp;partnerID=40&amp;md5=68ee71869a62541d021b19ed33c0370e</v>
      </c>
      <c r="B7368">
        <v>7</v>
      </c>
      <c r="C7368" t="s">
        <v>4367</v>
      </c>
    </row>
    <row r="7369" spans="1:3" x14ac:dyDescent="0.45">
      <c r="A7369" t="str">
        <f t="shared" si="115"/>
        <v>8</v>
      </c>
      <c r="B7369">
        <v>8</v>
      </c>
    </row>
    <row r="7370" spans="1:3" x14ac:dyDescent="0.45">
      <c r="A7370" t="str">
        <f t="shared" si="115"/>
        <v>9ABSTRACT: The past decade has seen a growing trend in the establishment of partnerships between university-based researchers and non-university stakeholders. one such initiative led to the creation of the British Columbia Alliance on Telehealth Policy and Research (BCATPR), now in its third year of operation. This article outlines the development and operation of BCATPR, with specific emphasis on the engagement process adopted, as well as the strengths and challenges associated with this model of partnership between university-based researchers adn health authority policy makers.</v>
      </c>
      <c r="B7370">
        <v>9</v>
      </c>
      <c r="C7370" t="s">
        <v>4368</v>
      </c>
    </row>
    <row r="7371" spans="1:3" x14ac:dyDescent="0.45">
      <c r="A7371" t="str">
        <f t="shared" si="115"/>
        <v>10LANGUAGE OF ORIGINAL DOCUMENT: English</v>
      </c>
      <c r="B7371">
        <v>10</v>
      </c>
      <c r="C7371" t="s">
        <v>10</v>
      </c>
    </row>
    <row r="7372" spans="1:3" x14ac:dyDescent="0.45">
      <c r="A7372" t="str">
        <f t="shared" si="115"/>
        <v>11DOCUMENT TYPE: Article</v>
      </c>
      <c r="B7372">
        <v>11</v>
      </c>
      <c r="C7372" t="s">
        <v>11</v>
      </c>
    </row>
    <row r="7373" spans="1:3" x14ac:dyDescent="0.45">
      <c r="A7373" t="str">
        <f t="shared" si="115"/>
        <v>12SOURCE: Scopus</v>
      </c>
      <c r="B7373">
        <v>12</v>
      </c>
      <c r="C7373" t="s">
        <v>12</v>
      </c>
    </row>
    <row r="7374" spans="1:3" x14ac:dyDescent="0.45">
      <c r="A7374" t="str">
        <f t="shared" si="115"/>
        <v>13</v>
      </c>
      <c r="B7374">
        <v>13</v>
      </c>
    </row>
    <row r="7375" spans="1:3" x14ac:dyDescent="0.45">
      <c r="A7375" t="str">
        <f t="shared" si="115"/>
        <v>1Dhirathiti N.S., Yavaprabhas S.</v>
      </c>
      <c r="B7375">
        <v>1</v>
      </c>
      <c r="C7375" t="s">
        <v>2121</v>
      </c>
    </row>
    <row r="7376" spans="1:3" x14ac:dyDescent="0.45">
      <c r="A7376" t="str">
        <f t="shared" si="115"/>
        <v>2AUTHOR FULL NAMES: Dhirathiti, Nopraenue S. (55813731100); Yavaprabhas, Supachai (56681187500)</v>
      </c>
      <c r="B7376">
        <v>2</v>
      </c>
      <c r="C7376" t="s">
        <v>2122</v>
      </c>
    </row>
    <row r="7377" spans="1:3" x14ac:dyDescent="0.45">
      <c r="A7377" t="str">
        <f t="shared" si="115"/>
        <v>355813731100; 56681187500</v>
      </c>
      <c r="B7377">
        <v>3</v>
      </c>
      <c r="C7377" t="s">
        <v>2123</v>
      </c>
    </row>
    <row r="7378" spans="1:3" x14ac:dyDescent="0.45">
      <c r="A7378" t="str">
        <f t="shared" si="115"/>
        <v>4Collaboration for the E-learning Space in ASEAN</v>
      </c>
      <c r="B7378">
        <v>4</v>
      </c>
      <c r="C7378" t="s">
        <v>2124</v>
      </c>
    </row>
    <row r="7379" spans="1:3" x14ac:dyDescent="0.45">
      <c r="A7379" t="str">
        <f t="shared" si="115"/>
        <v>5(2020) Teaching Learning and New Technologies in Higher Education, pp. 167 - 179, Cited 0 times.</v>
      </c>
      <c r="B7379">
        <v>5</v>
      </c>
      <c r="C7379" t="s">
        <v>2125</v>
      </c>
    </row>
    <row r="7380" spans="1:3" x14ac:dyDescent="0.45">
      <c r="A7380" t="str">
        <f t="shared" si="115"/>
        <v>6DOI: 10.1007/978-981-15-4847-5_12</v>
      </c>
      <c r="B7380">
        <v>6</v>
      </c>
      <c r="C7380" t="s">
        <v>2126</v>
      </c>
    </row>
    <row r="7381" spans="1:3" x14ac:dyDescent="0.45">
      <c r="A7381" t="str">
        <f t="shared" si="115"/>
        <v>7https://www.scopus.com/inward/record.uri?eid=2-s2.0-85152850834&amp;doi=10.1007%2f978-981-15-4847-5_12&amp;partnerID=40&amp;md5=234c34269345e0b4a9f821dab7c223c3</v>
      </c>
      <c r="B7381">
        <v>7</v>
      </c>
      <c r="C7381" t="s">
        <v>2127</v>
      </c>
    </row>
    <row r="7382" spans="1:3" x14ac:dyDescent="0.45">
      <c r="A7382" t="str">
        <f t="shared" si="115"/>
        <v>8</v>
      </c>
      <c r="B7382">
        <v>8</v>
      </c>
    </row>
    <row r="7383" spans="1:3" x14ac:dyDescent="0.45">
      <c r="A7383" t="str">
        <f t="shared" si="115"/>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7383">
        <v>9</v>
      </c>
      <c r="C7383" t="s">
        <v>2128</v>
      </c>
    </row>
    <row r="7384" spans="1:3" x14ac:dyDescent="0.45">
      <c r="A7384" t="str">
        <f t="shared" si="115"/>
        <v>10LANGUAGE OF ORIGINAL DOCUMENT: English</v>
      </c>
      <c r="B7384">
        <v>10</v>
      </c>
      <c r="C7384" t="s">
        <v>10</v>
      </c>
    </row>
    <row r="7385" spans="1:3" x14ac:dyDescent="0.45">
      <c r="A7385" t="str">
        <f t="shared" si="115"/>
        <v>11DOCUMENT TYPE: Book chapter</v>
      </c>
      <c r="B7385">
        <v>11</v>
      </c>
      <c r="C7385" t="s">
        <v>128</v>
      </c>
    </row>
    <row r="7386" spans="1:3" x14ac:dyDescent="0.45">
      <c r="A7386" t="str">
        <f t="shared" si="115"/>
        <v>12SOURCE: Scopus</v>
      </c>
      <c r="B7386">
        <v>12</v>
      </c>
      <c r="C7386" t="s">
        <v>12</v>
      </c>
    </row>
    <row r="7387" spans="1:3" x14ac:dyDescent="0.45">
      <c r="A7387" t="str">
        <f t="shared" si="115"/>
        <v>13</v>
      </c>
      <c r="B7387">
        <v>13</v>
      </c>
    </row>
    <row r="7388" spans="1:3" x14ac:dyDescent="0.45">
      <c r="A7388" t="str">
        <f t="shared" si="115"/>
        <v>1Kustiani I., Despa D.</v>
      </c>
      <c r="B7388">
        <v>1</v>
      </c>
      <c r="C7388" t="s">
        <v>4369</v>
      </c>
    </row>
    <row r="7389" spans="1:3" x14ac:dyDescent="0.45">
      <c r="A7389" t="str">
        <f t="shared" si="115"/>
        <v>2AUTHOR FULL NAMES: Kustiani, I. (55531666400); Despa, D. (36974975900)</v>
      </c>
      <c r="B7389">
        <v>2</v>
      </c>
      <c r="C7389" t="s">
        <v>4370</v>
      </c>
    </row>
    <row r="7390" spans="1:3" x14ac:dyDescent="0.45">
      <c r="A7390" t="str">
        <f t="shared" si="115"/>
        <v>355531666400; 36974975900</v>
      </c>
      <c r="B7390">
        <v>3</v>
      </c>
      <c r="C7390" t="s">
        <v>4371</v>
      </c>
    </row>
    <row r="7391" spans="1:3" x14ac:dyDescent="0.45">
      <c r="A7391" t="str">
        <f t="shared" si="115"/>
        <v>4Improvement of campus environment quality: The feasibility study of the University of Lampung integrated waste management</v>
      </c>
      <c r="B7391">
        <v>4</v>
      </c>
      <c r="C7391" t="s">
        <v>4372</v>
      </c>
    </row>
    <row r="7392" spans="1:3" x14ac:dyDescent="0.45">
      <c r="A7392" t="str">
        <f t="shared" si="115"/>
        <v>5(2019) IOP Conference Series: Earth and Environmental Science, 245 (1), art. no. 012005, Cited 0 times.</v>
      </c>
      <c r="B7392">
        <v>5</v>
      </c>
      <c r="C7392" t="s">
        <v>4373</v>
      </c>
    </row>
    <row r="7393" spans="1:3" x14ac:dyDescent="0.45">
      <c r="A7393" t="str">
        <f t="shared" si="115"/>
        <v>6DOI: 10.1088/1755-1315/245/1/012005</v>
      </c>
      <c r="B7393">
        <v>6</v>
      </c>
      <c r="C7393" t="s">
        <v>4374</v>
      </c>
    </row>
    <row r="7394" spans="1:3" x14ac:dyDescent="0.45">
      <c r="A7394" t="str">
        <f t="shared" si="115"/>
        <v>7https://www.scopus.com/inward/record.uri?eid=2-s2.0-85063872835&amp;doi=10.1088%2f1755-1315%2f245%2f1%2f012005&amp;partnerID=40&amp;md5=0f8b3434b72a69a508ed7dc3434b0ad0</v>
      </c>
      <c r="B7394">
        <v>7</v>
      </c>
      <c r="C7394" t="s">
        <v>4375</v>
      </c>
    </row>
    <row r="7395" spans="1:3" x14ac:dyDescent="0.45">
      <c r="A7395" t="str">
        <f t="shared" si="115"/>
        <v>8</v>
      </c>
      <c r="B7395">
        <v>8</v>
      </c>
    </row>
    <row r="7396" spans="1:3" x14ac:dyDescent="0.45">
      <c r="A7396" t="str">
        <f t="shared" si="115"/>
        <v>9ABSTRACT: The University of Lampung is located in the City of Bandar Lampung. Like many other cities in Indonesia, the city is still having difficulty in solving the waste problems. Meanwhile, the university generates waste of 14.7 tons per day (24.5 m3 per day). The waste produce at university commonly rich in organic content, which is has the potential to be processed into bio-methane. Answering the challenge of implementing a decentralization and zero waste policies, helping to ease the burden of government in handling waste as well as considering the potential of rich organic content of waste, the University of Lampung set up a plan to develop a campus community integrated waste management and carry out innovation in waste processing by utilizing a Biomass Power Plant (Pembangkit Listrik Tenaga Biomasa or PLTBM). The advantage of PLTBM is while converting organic waste into energy (electricity and gas), it produces solid and liquid fertilizer as its byproduct. This paper presents the feasibility study of the plan, specifically on technical aspect. The study was assessed by comparing the condition with and without project. The result of this study can be used by university stakeholders to take actions to make this plan work properly. The plan is expected to improve the campus environment quality, divert 80% of waste being dump into landfill as well as can be a pilot model for a wider communities. © Published under licence by IOP Publishing Ltd.</v>
      </c>
      <c r="B7396">
        <v>9</v>
      </c>
      <c r="C7396" t="s">
        <v>4376</v>
      </c>
    </row>
    <row r="7397" spans="1:3" x14ac:dyDescent="0.45">
      <c r="A7397" t="str">
        <f t="shared" si="115"/>
        <v>10LANGUAGE OF ORIGINAL DOCUMENT: English</v>
      </c>
      <c r="B7397">
        <v>10</v>
      </c>
      <c r="C7397" t="s">
        <v>10</v>
      </c>
    </row>
    <row r="7398" spans="1:3" x14ac:dyDescent="0.45">
      <c r="A7398" t="str">
        <f t="shared" si="115"/>
        <v>11DOCUMENT TYPE: Conference paper</v>
      </c>
      <c r="B7398">
        <v>11</v>
      </c>
      <c r="C7398" t="s">
        <v>207</v>
      </c>
    </row>
    <row r="7399" spans="1:3" x14ac:dyDescent="0.45">
      <c r="A7399" t="str">
        <f t="shared" si="115"/>
        <v>12SOURCE: Scopus</v>
      </c>
      <c r="B7399">
        <v>12</v>
      </c>
      <c r="C7399" t="s">
        <v>12</v>
      </c>
    </row>
    <row r="7400" spans="1:3" x14ac:dyDescent="0.45">
      <c r="A7400" t="str">
        <f t="shared" si="115"/>
        <v>13</v>
      </c>
      <c r="B7400">
        <v>13</v>
      </c>
    </row>
    <row r="7401" spans="1:3" x14ac:dyDescent="0.45">
      <c r="A7401" t="str">
        <f t="shared" si="115"/>
        <v>1Tamutiene L., Matkevičiene R.</v>
      </c>
      <c r="B7401">
        <v>1</v>
      </c>
      <c r="C7401" t="s">
        <v>2137</v>
      </c>
    </row>
    <row r="7402" spans="1:3" x14ac:dyDescent="0.45">
      <c r="A7402" t="str">
        <f t="shared" si="115"/>
        <v>2AUTHOR FULL NAMES: Tamutiene, Lina (57208920041); Matkevičiene, Renata (57188559417)</v>
      </c>
      <c r="B7402">
        <v>2</v>
      </c>
      <c r="C7402" t="s">
        <v>2138</v>
      </c>
    </row>
    <row r="7403" spans="1:3" x14ac:dyDescent="0.45">
      <c r="A7403" t="str">
        <f t="shared" si="115"/>
        <v>357208920041; 57188559417</v>
      </c>
      <c r="B7403">
        <v>3</v>
      </c>
      <c r="C7403" t="s">
        <v>2139</v>
      </c>
    </row>
    <row r="7404" spans="1:3" x14ac:dyDescent="0.45">
      <c r="A7404" t="str">
        <f t="shared" si="115"/>
        <v>4Kokybe˙s samprata aukštajame moksle: Kokybe˙s kaip ide˙jos raiškos aukštuju mokyklu strateginiuose dokumentuose analize˙</v>
      </c>
      <c r="B7404">
        <v>4</v>
      </c>
      <c r="C7404" t="s">
        <v>2140</v>
      </c>
    </row>
    <row r="7405" spans="1:3" x14ac:dyDescent="0.45">
      <c r="A7405" t="str">
        <f t="shared" si="115"/>
        <v>5(2018) Informacijos Mokslai, 83 (2018), pp. 8 - 23, Cited 0 times.</v>
      </c>
      <c r="B7405">
        <v>5</v>
      </c>
      <c r="C7405" t="s">
        <v>2141</v>
      </c>
    </row>
    <row r="7406" spans="1:3" x14ac:dyDescent="0.45">
      <c r="A7406" t="str">
        <f t="shared" si="115"/>
        <v>6DOI: 10.15388/Im.2018.83.1</v>
      </c>
      <c r="B7406">
        <v>6</v>
      </c>
      <c r="C7406" t="s">
        <v>2142</v>
      </c>
    </row>
    <row r="7407" spans="1:3" x14ac:dyDescent="0.45">
      <c r="A7407" t="str">
        <f t="shared" si="115"/>
        <v>7https://www.scopus.com/inward/record.uri?eid=2-s2.0-85066128986&amp;doi=10.15388%2fIm.2018.83.1&amp;partnerID=40&amp;md5=771059c40c559d290f4adcc36954df91</v>
      </c>
      <c r="B7407">
        <v>7</v>
      </c>
      <c r="C7407" t="s">
        <v>2143</v>
      </c>
    </row>
    <row r="7408" spans="1:3" x14ac:dyDescent="0.45">
      <c r="A7408" t="str">
        <f t="shared" si="115"/>
        <v>8</v>
      </c>
      <c r="B7408">
        <v>8</v>
      </c>
    </row>
    <row r="7409" spans="1:3" x14ac:dyDescent="0.45">
      <c r="A7409" t="str">
        <f t="shared" si="115"/>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7409">
        <v>9</v>
      </c>
      <c r="C7409" t="s">
        <v>2144</v>
      </c>
    </row>
    <row r="7410" spans="1:3" x14ac:dyDescent="0.45">
      <c r="A7410" t="str">
        <f t="shared" si="115"/>
        <v>10LANGUAGE OF ORIGINAL DOCUMENT: Lithuanian</v>
      </c>
      <c r="B7410">
        <v>10</v>
      </c>
      <c r="C7410" t="s">
        <v>2145</v>
      </c>
    </row>
    <row r="7411" spans="1:3" x14ac:dyDescent="0.45">
      <c r="A7411" t="str">
        <f t="shared" si="115"/>
        <v>11DOCUMENT TYPE: Article</v>
      </c>
      <c r="B7411">
        <v>11</v>
      </c>
      <c r="C7411" t="s">
        <v>11</v>
      </c>
    </row>
    <row r="7412" spans="1:3" x14ac:dyDescent="0.45">
      <c r="A7412" t="str">
        <f t="shared" si="115"/>
        <v>12SOURCE: Scopus</v>
      </c>
      <c r="B7412">
        <v>12</v>
      </c>
      <c r="C7412" t="s">
        <v>12</v>
      </c>
    </row>
    <row r="7413" spans="1:3" x14ac:dyDescent="0.45">
      <c r="A7413" t="str">
        <f t="shared" si="115"/>
        <v>13</v>
      </c>
      <c r="B7413">
        <v>13</v>
      </c>
    </row>
    <row r="7414" spans="1:3" x14ac:dyDescent="0.45">
      <c r="A7414" t="str">
        <f t="shared" si="115"/>
        <v>1Patel G.</v>
      </c>
      <c r="B7414">
        <v>1</v>
      </c>
      <c r="C7414" t="s">
        <v>2146</v>
      </c>
    </row>
    <row r="7415" spans="1:3" x14ac:dyDescent="0.45">
      <c r="A7415" t="str">
        <f t="shared" si="115"/>
        <v>2AUTHOR FULL NAMES: Patel, Gayatri (57878388900)</v>
      </c>
      <c r="B7415">
        <v>2</v>
      </c>
      <c r="C7415" t="s">
        <v>2147</v>
      </c>
    </row>
    <row r="7416" spans="1:3" x14ac:dyDescent="0.45">
      <c r="A7416" t="str">
        <f t="shared" si="115"/>
        <v>357878388900</v>
      </c>
      <c r="B7416">
        <v>3</v>
      </c>
      <c r="C7416">
        <v>57878388900</v>
      </c>
    </row>
    <row r="7417" spans="1:3" x14ac:dyDescent="0.45">
      <c r="A7417" t="str">
        <f t="shared" si="115"/>
        <v>4Trumping Truancy: Maintaining Student Attendance And Engagement</v>
      </c>
      <c r="B7417">
        <v>4</v>
      </c>
      <c r="C7417" t="s">
        <v>2148</v>
      </c>
    </row>
    <row r="7418" spans="1:3" x14ac:dyDescent="0.45">
      <c r="A7418" t="str">
        <f t="shared" si="115"/>
        <v>5(2019) Learning and Teaching in Higher Education: Perspectives from a Business School, pp. 36 - 44, Cited 0 times.</v>
      </c>
      <c r="B7418">
        <v>5</v>
      </c>
      <c r="C7418" t="s">
        <v>2149</v>
      </c>
    </row>
    <row r="7419" spans="1:3" x14ac:dyDescent="0.45">
      <c r="A7419" t="str">
        <f t="shared" si="115"/>
        <v>6DOI: 10.4337/9781788975087.00016</v>
      </c>
      <c r="B7419">
        <v>6</v>
      </c>
      <c r="C7419" t="s">
        <v>2150</v>
      </c>
    </row>
    <row r="7420" spans="1:3" x14ac:dyDescent="0.45">
      <c r="A7420" t="str">
        <f t="shared" si="115"/>
        <v>7https://www.scopus.com/inward/record.uri?eid=2-s2.0-85137522649&amp;doi=10.4337%2f9781788975087.00016&amp;partnerID=40&amp;md5=90926017bdf2cbc6ced5722b32766c26</v>
      </c>
      <c r="B7420">
        <v>7</v>
      </c>
      <c r="C7420" t="s">
        <v>2151</v>
      </c>
    </row>
    <row r="7421" spans="1:3" x14ac:dyDescent="0.45">
      <c r="A7421" t="str">
        <f t="shared" si="115"/>
        <v>8</v>
      </c>
      <c r="B7421">
        <v>8</v>
      </c>
    </row>
    <row r="7422" spans="1:3" x14ac:dyDescent="0.45">
      <c r="A7422" t="str">
        <f t="shared" si="115"/>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7422">
        <v>9</v>
      </c>
      <c r="C7422" t="s">
        <v>2152</v>
      </c>
    </row>
    <row r="7423" spans="1:3" x14ac:dyDescent="0.45">
      <c r="A7423" t="str">
        <f t="shared" si="115"/>
        <v>10LANGUAGE OF ORIGINAL DOCUMENT: English</v>
      </c>
      <c r="B7423">
        <v>10</v>
      </c>
      <c r="C7423" t="s">
        <v>10</v>
      </c>
    </row>
    <row r="7424" spans="1:3" x14ac:dyDescent="0.45">
      <c r="A7424" t="str">
        <f t="shared" si="115"/>
        <v>11DOCUMENT TYPE: Book chapter</v>
      </c>
      <c r="B7424">
        <v>11</v>
      </c>
      <c r="C7424" t="s">
        <v>128</v>
      </c>
    </row>
    <row r="7425" spans="1:3" x14ac:dyDescent="0.45">
      <c r="A7425" t="str">
        <f t="shared" si="115"/>
        <v>12SOURCE: Scopus</v>
      </c>
      <c r="B7425">
        <v>12</v>
      </c>
      <c r="C7425" t="s">
        <v>12</v>
      </c>
    </row>
    <row r="7426" spans="1:3" x14ac:dyDescent="0.45">
      <c r="A7426" t="str">
        <f t="shared" si="115"/>
        <v>13</v>
      </c>
      <c r="B7426">
        <v>13</v>
      </c>
    </row>
    <row r="7427" spans="1:3" x14ac:dyDescent="0.45">
      <c r="A7427" t="str">
        <f t="shared" si="115"/>
        <v>1Basaruddin S., Haron H., Noordin S.A., Ahmad Shukor N.S., Osman S., Abu Hassan M.A., Abu Hassan R., Nik Ab Rahman N.N.</v>
      </c>
      <c r="B7427">
        <v>1</v>
      </c>
      <c r="C7427" t="s">
        <v>2153</v>
      </c>
    </row>
    <row r="7428" spans="1:3" x14ac:dyDescent="0.45">
      <c r="A7428" t="str">
        <f t="shared" si="115"/>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7428">
        <v>2</v>
      </c>
      <c r="C7428" t="s">
        <v>2154</v>
      </c>
    </row>
    <row r="7429" spans="1:3" x14ac:dyDescent="0.45">
      <c r="A7429" t="str">
        <f t="shared" ref="A7429:A7452" si="116">B7429&amp;C7429</f>
        <v>335069010300; 35810475000; 36139031200; 35070493600; 57068248000; 57207843352; 56105881300; 57207683226</v>
      </c>
      <c r="B7429">
        <v>3</v>
      </c>
      <c r="C7429" t="s">
        <v>2155</v>
      </c>
    </row>
    <row r="7430" spans="1:3" x14ac:dyDescent="0.45">
      <c r="A7430" t="str">
        <f t="shared" si="116"/>
        <v>4Structuring knowledge asset in higher education, a taxonomy approach: The conceptual framework</v>
      </c>
      <c r="B7430">
        <v>4</v>
      </c>
      <c r="C7430" t="s">
        <v>2156</v>
      </c>
    </row>
    <row r="7431" spans="1:3" x14ac:dyDescent="0.45">
      <c r="A7431" t="str">
        <f t="shared" si="116"/>
        <v>5(2018) Proceedings of the 32nd International Business Information Management Association Conference, IBIMA 2018 - Vision 2020: Sustainable Economic Development and Application of Innovation Management from Regional expansion to Global Growth, pp. 8092 - 8103, Cited 0 times.</v>
      </c>
      <c r="B7431">
        <v>5</v>
      </c>
      <c r="C7431" t="s">
        <v>2157</v>
      </c>
    </row>
    <row r="7432" spans="1:3" x14ac:dyDescent="0.45">
      <c r="A7432" t="str">
        <f t="shared" si="116"/>
        <v>6</v>
      </c>
      <c r="B7432">
        <v>6</v>
      </c>
    </row>
    <row r="7433" spans="1:3" x14ac:dyDescent="0.45">
      <c r="A7433" t="str">
        <f t="shared" si="116"/>
        <v>7https://www.scopus.com/inward/record.uri?eid=2-s2.0-85063036468&amp;partnerID=40&amp;md5=da48c3d50e90d051e4219aa44768a2d7</v>
      </c>
      <c r="B7433">
        <v>7</v>
      </c>
      <c r="C7433" t="s">
        <v>2158</v>
      </c>
    </row>
    <row r="7434" spans="1:3" x14ac:dyDescent="0.45">
      <c r="A7434" t="str">
        <f t="shared" si="116"/>
        <v>8</v>
      </c>
      <c r="B7434">
        <v>8</v>
      </c>
    </row>
    <row r="7435" spans="1:3" x14ac:dyDescent="0.45">
      <c r="A7435" t="str">
        <f t="shared" si="116"/>
        <v>9ABSTRACT: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7435">
        <v>9</v>
      </c>
      <c r="C7435" t="s">
        <v>2159</v>
      </c>
    </row>
    <row r="7436" spans="1:3" x14ac:dyDescent="0.45">
      <c r="A7436" t="str">
        <f t="shared" si="116"/>
        <v>10LANGUAGE OF ORIGINAL DOCUMENT: English</v>
      </c>
      <c r="B7436">
        <v>10</v>
      </c>
      <c r="C7436" t="s">
        <v>10</v>
      </c>
    </row>
    <row r="7437" spans="1:3" x14ac:dyDescent="0.45">
      <c r="A7437" t="str">
        <f t="shared" si="116"/>
        <v>11DOCUMENT TYPE: Conference paper</v>
      </c>
      <c r="B7437">
        <v>11</v>
      </c>
      <c r="C7437" t="s">
        <v>207</v>
      </c>
    </row>
    <row r="7438" spans="1:3" x14ac:dyDescent="0.45">
      <c r="A7438" t="str">
        <f t="shared" si="116"/>
        <v>12SOURCE: Scopus</v>
      </c>
      <c r="B7438">
        <v>12</v>
      </c>
      <c r="C7438" t="s">
        <v>12</v>
      </c>
    </row>
    <row r="7439" spans="1:3" x14ac:dyDescent="0.45">
      <c r="A7439" t="str">
        <f t="shared" si="116"/>
        <v>13</v>
      </c>
      <c r="B7439">
        <v>13</v>
      </c>
    </row>
    <row r="7440" spans="1:3" x14ac:dyDescent="0.45">
      <c r="A7440" t="str">
        <f t="shared" si="116"/>
        <v>1Muhamad S., Kusairi S., Ab Manah S.K.</v>
      </c>
      <c r="B7440">
        <v>1</v>
      </c>
      <c r="C7440" t="s">
        <v>4377</v>
      </c>
    </row>
    <row r="7441" spans="1:3" x14ac:dyDescent="0.45">
      <c r="A7441" t="str">
        <f t="shared" si="116"/>
        <v>2AUTHOR FULL NAMES: Muhamad, Suriyani (39861962500); Kusairi, Suhal (56725636000); Ab Manah, Siti Khatijah (57212136620)</v>
      </c>
      <c r="B7441">
        <v>2</v>
      </c>
      <c r="C7441" t="s">
        <v>4378</v>
      </c>
    </row>
    <row r="7442" spans="1:3" x14ac:dyDescent="0.45">
      <c r="A7442" t="str">
        <f t="shared" si="116"/>
        <v>339861962500; 56725636000; 57212136620</v>
      </c>
      <c r="B7442">
        <v>3</v>
      </c>
      <c r="C7442" t="s">
        <v>4379</v>
      </c>
    </row>
    <row r="7443" spans="1:3" x14ac:dyDescent="0.45">
      <c r="A7443" t="str">
        <f t="shared" si="116"/>
        <v>4The spillover effects of University to Business Growth: Evidence from Malaysia</v>
      </c>
      <c r="B7443">
        <v>4</v>
      </c>
      <c r="C7443" t="s">
        <v>4380</v>
      </c>
    </row>
    <row r="7444" spans="1:3" x14ac:dyDescent="0.45">
      <c r="A7444" t="str">
        <f t="shared" si="116"/>
        <v>5(2019) International Journal of Innovation, Creativity and Change, 8 (4), pp. 310 - 327, Cited 0 times.</v>
      </c>
      <c r="B7444">
        <v>5</v>
      </c>
      <c r="C7444" t="s">
        <v>4381</v>
      </c>
    </row>
    <row r="7445" spans="1:3" x14ac:dyDescent="0.45">
      <c r="A7445" t="str">
        <f t="shared" si="116"/>
        <v>6</v>
      </c>
      <c r="B7445">
        <v>6</v>
      </c>
    </row>
    <row r="7446" spans="1:3" x14ac:dyDescent="0.45">
      <c r="A7446" t="str">
        <f t="shared" si="116"/>
        <v>7https://www.scopus.com/inward/record.uri?eid=2-s2.0-85075977458&amp;partnerID=40&amp;md5=0ed6a65218054df2d5fdd28c6d7db32a</v>
      </c>
      <c r="B7446">
        <v>7</v>
      </c>
      <c r="C7446" t="s">
        <v>4382</v>
      </c>
    </row>
    <row r="7447" spans="1:3" x14ac:dyDescent="0.45">
      <c r="A7447" t="str">
        <f t="shared" si="116"/>
        <v>8</v>
      </c>
      <c r="B7447">
        <v>8</v>
      </c>
    </row>
    <row r="7448" spans="1:3" x14ac:dyDescent="0.45">
      <c r="A7448" t="str">
        <f t="shared" si="116"/>
        <v>9ABSTRACT: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v>
      </c>
      <c r="B7448">
        <v>9</v>
      </c>
      <c r="C7448" t="s">
        <v>4383</v>
      </c>
    </row>
    <row r="7449" spans="1:3" x14ac:dyDescent="0.45">
      <c r="A7449" t="str">
        <f t="shared" si="116"/>
        <v>10LANGUAGE OF ORIGINAL DOCUMENT: English</v>
      </c>
      <c r="B7449">
        <v>10</v>
      </c>
      <c r="C7449" t="s">
        <v>10</v>
      </c>
    </row>
    <row r="7450" spans="1:3" x14ac:dyDescent="0.45">
      <c r="A7450" t="str">
        <f t="shared" si="116"/>
        <v>11DOCUMENT TYPE: Article</v>
      </c>
      <c r="B7450">
        <v>11</v>
      </c>
      <c r="C7450" t="s">
        <v>11</v>
      </c>
    </row>
    <row r="7451" spans="1:3" x14ac:dyDescent="0.45">
      <c r="A7451" t="str">
        <f t="shared" si="116"/>
        <v>12SOURCE: Scopus</v>
      </c>
      <c r="B7451">
        <v>12</v>
      </c>
      <c r="C7451" t="s">
        <v>12</v>
      </c>
    </row>
    <row r="7452" spans="1:3" x14ac:dyDescent="0.45">
      <c r="A7452" t="str">
        <f t="shared" si="116"/>
        <v>13</v>
      </c>
      <c r="B7452">
        <v>13</v>
      </c>
    </row>
    <row r="7453" spans="1:3" x14ac:dyDescent="0.45">
      <c r="B7453">
        <v>1</v>
      </c>
    </row>
    <row r="7454" spans="1:3" x14ac:dyDescent="0.45">
      <c r="B7454">
        <v>2</v>
      </c>
    </row>
    <row r="7455" spans="1:3" x14ac:dyDescent="0.45">
      <c r="B7455">
        <v>3</v>
      </c>
    </row>
    <row r="7456" spans="1:3" x14ac:dyDescent="0.45">
      <c r="B7456">
        <v>4</v>
      </c>
    </row>
    <row r="7457" spans="2:2" x14ac:dyDescent="0.45">
      <c r="B7457">
        <v>5</v>
      </c>
    </row>
    <row r="7458" spans="2:2" x14ac:dyDescent="0.45">
      <c r="B7458">
        <v>6</v>
      </c>
    </row>
    <row r="7459" spans="2:2" x14ac:dyDescent="0.45">
      <c r="B7459">
        <v>7</v>
      </c>
    </row>
    <row r="7460" spans="2:2" x14ac:dyDescent="0.45">
      <c r="B7460">
        <v>8</v>
      </c>
    </row>
    <row r="7461" spans="2:2" x14ac:dyDescent="0.45">
      <c r="B7461">
        <v>9</v>
      </c>
    </row>
    <row r="7462" spans="2:2" x14ac:dyDescent="0.45">
      <c r="B7462">
        <v>10</v>
      </c>
    </row>
    <row r="7463" spans="2:2" x14ac:dyDescent="0.45">
      <c r="B7463">
        <v>11</v>
      </c>
    </row>
    <row r="7464" spans="2:2" x14ac:dyDescent="0.45">
      <c r="B7464">
        <v>12</v>
      </c>
    </row>
    <row r="7465" spans="2:2" x14ac:dyDescent="0.45">
      <c r="B7465">
        <v>13</v>
      </c>
    </row>
    <row r="7466" spans="2:2" x14ac:dyDescent="0.45">
      <c r="B7466">
        <v>1</v>
      </c>
    </row>
    <row r="7467" spans="2:2" x14ac:dyDescent="0.45">
      <c r="B7467">
        <v>2</v>
      </c>
    </row>
    <row r="7468" spans="2:2" x14ac:dyDescent="0.45">
      <c r="B7468">
        <v>3</v>
      </c>
    </row>
    <row r="7469" spans="2:2" x14ac:dyDescent="0.45">
      <c r="B7469">
        <v>4</v>
      </c>
    </row>
    <row r="7470" spans="2:2" x14ac:dyDescent="0.45">
      <c r="B7470">
        <v>5</v>
      </c>
    </row>
    <row r="7471" spans="2:2" x14ac:dyDescent="0.45">
      <c r="B7471">
        <v>6</v>
      </c>
    </row>
    <row r="7472" spans="2:2" x14ac:dyDescent="0.45">
      <c r="B7472">
        <v>7</v>
      </c>
    </row>
    <row r="7473" spans="2:2" x14ac:dyDescent="0.45">
      <c r="B7473">
        <v>8</v>
      </c>
    </row>
    <row r="7474" spans="2:2" x14ac:dyDescent="0.45">
      <c r="B7474">
        <v>9</v>
      </c>
    </row>
    <row r="7475" spans="2:2" x14ac:dyDescent="0.45">
      <c r="B7475">
        <v>10</v>
      </c>
    </row>
    <row r="7476" spans="2:2" x14ac:dyDescent="0.45">
      <c r="B7476">
        <v>11</v>
      </c>
    </row>
    <row r="7477" spans="2:2" x14ac:dyDescent="0.45">
      <c r="B7477">
        <v>12</v>
      </c>
    </row>
    <row r="7478" spans="2:2" x14ac:dyDescent="0.45">
      <c r="B7478">
        <v>13</v>
      </c>
    </row>
    <row r="7479" spans="2:2" x14ac:dyDescent="0.45">
      <c r="B7479">
        <v>1</v>
      </c>
    </row>
    <row r="7480" spans="2:2" x14ac:dyDescent="0.45">
      <c r="B7480">
        <v>2</v>
      </c>
    </row>
    <row r="7481" spans="2:2" x14ac:dyDescent="0.45">
      <c r="B7481">
        <v>3</v>
      </c>
    </row>
    <row r="7482" spans="2:2" x14ac:dyDescent="0.45">
      <c r="B7482">
        <v>4</v>
      </c>
    </row>
    <row r="7483" spans="2:2" x14ac:dyDescent="0.45">
      <c r="B7483">
        <v>5</v>
      </c>
    </row>
    <row r="7484" spans="2:2" x14ac:dyDescent="0.45">
      <c r="B7484">
        <v>6</v>
      </c>
    </row>
    <row r="7485" spans="2:2" x14ac:dyDescent="0.45">
      <c r="B7485">
        <v>7</v>
      </c>
    </row>
    <row r="7486" spans="2:2" x14ac:dyDescent="0.45">
      <c r="B7486">
        <v>8</v>
      </c>
    </row>
    <row r="7487" spans="2:2" x14ac:dyDescent="0.45">
      <c r="B7487">
        <v>9</v>
      </c>
    </row>
    <row r="7488" spans="2:2" x14ac:dyDescent="0.45">
      <c r="B7488">
        <v>10</v>
      </c>
    </row>
    <row r="7489" spans="2:2" x14ac:dyDescent="0.45">
      <c r="B7489">
        <v>11</v>
      </c>
    </row>
    <row r="7490" spans="2:2" x14ac:dyDescent="0.45">
      <c r="B7490">
        <v>12</v>
      </c>
    </row>
    <row r="7491" spans="2:2" x14ac:dyDescent="0.45">
      <c r="B7491">
        <v>13</v>
      </c>
    </row>
    <row r="7492" spans="2:2" x14ac:dyDescent="0.45">
      <c r="B7492">
        <v>1</v>
      </c>
    </row>
    <row r="7493" spans="2:2" x14ac:dyDescent="0.45">
      <c r="B7493">
        <v>2</v>
      </c>
    </row>
    <row r="7494" spans="2:2" x14ac:dyDescent="0.45">
      <c r="B7494">
        <v>3</v>
      </c>
    </row>
    <row r="7495" spans="2:2" x14ac:dyDescent="0.45">
      <c r="B7495">
        <v>4</v>
      </c>
    </row>
    <row r="7496" spans="2:2" x14ac:dyDescent="0.45">
      <c r="B7496">
        <v>5</v>
      </c>
    </row>
    <row r="7497" spans="2:2" x14ac:dyDescent="0.45">
      <c r="B7497">
        <v>6</v>
      </c>
    </row>
    <row r="7498" spans="2:2" x14ac:dyDescent="0.45">
      <c r="B7498">
        <v>7</v>
      </c>
    </row>
    <row r="7499" spans="2:2" x14ac:dyDescent="0.45">
      <c r="B7499">
        <v>8</v>
      </c>
    </row>
    <row r="7500" spans="2:2" x14ac:dyDescent="0.45">
      <c r="B7500">
        <v>9</v>
      </c>
    </row>
    <row r="7501" spans="2:2" x14ac:dyDescent="0.45">
      <c r="B7501">
        <v>10</v>
      </c>
    </row>
    <row r="7502" spans="2:2" x14ac:dyDescent="0.45">
      <c r="B7502">
        <v>11</v>
      </c>
    </row>
    <row r="7503" spans="2:2" x14ac:dyDescent="0.45">
      <c r="B7503">
        <v>12</v>
      </c>
    </row>
    <row r="7504" spans="2:2" x14ac:dyDescent="0.45">
      <c r="B7504">
        <v>13</v>
      </c>
    </row>
    <row r="7505" spans="2:2" x14ac:dyDescent="0.45">
      <c r="B7505">
        <v>1</v>
      </c>
    </row>
    <row r="7506" spans="2:2" x14ac:dyDescent="0.45">
      <c r="B7506">
        <v>2</v>
      </c>
    </row>
    <row r="7507" spans="2:2" x14ac:dyDescent="0.45">
      <c r="B7507">
        <v>3</v>
      </c>
    </row>
    <row r="7508" spans="2:2" x14ac:dyDescent="0.45">
      <c r="B7508">
        <v>4</v>
      </c>
    </row>
    <row r="7509" spans="2:2" x14ac:dyDescent="0.45">
      <c r="B7509">
        <v>5</v>
      </c>
    </row>
    <row r="7510" spans="2:2" x14ac:dyDescent="0.45">
      <c r="B7510">
        <v>6</v>
      </c>
    </row>
    <row r="7511" spans="2:2" x14ac:dyDescent="0.45">
      <c r="B7511">
        <v>7</v>
      </c>
    </row>
    <row r="7512" spans="2:2" x14ac:dyDescent="0.45">
      <c r="B7512">
        <v>8</v>
      </c>
    </row>
    <row r="7513" spans="2:2" x14ac:dyDescent="0.45">
      <c r="B7513">
        <v>9</v>
      </c>
    </row>
    <row r="7514" spans="2:2" x14ac:dyDescent="0.45">
      <c r="B7514">
        <v>10</v>
      </c>
    </row>
    <row r="7515" spans="2:2" x14ac:dyDescent="0.45">
      <c r="B7515">
        <v>11</v>
      </c>
    </row>
    <row r="7516" spans="2:2" x14ac:dyDescent="0.45">
      <c r="B7516">
        <v>12</v>
      </c>
    </row>
    <row r="7517" spans="2:2" x14ac:dyDescent="0.45">
      <c r="B7517">
        <v>13</v>
      </c>
    </row>
    <row r="7518" spans="2:2" x14ac:dyDescent="0.45">
      <c r="B7518">
        <v>1</v>
      </c>
    </row>
    <row r="7519" spans="2:2" x14ac:dyDescent="0.45">
      <c r="B7519">
        <v>2</v>
      </c>
    </row>
    <row r="7520" spans="2:2" x14ac:dyDescent="0.45">
      <c r="B7520">
        <v>3</v>
      </c>
    </row>
    <row r="7521" spans="2:2" x14ac:dyDescent="0.45">
      <c r="B7521">
        <v>4</v>
      </c>
    </row>
    <row r="7522" spans="2:2" x14ac:dyDescent="0.45">
      <c r="B7522">
        <v>5</v>
      </c>
    </row>
    <row r="7523" spans="2:2" x14ac:dyDescent="0.45">
      <c r="B7523">
        <v>6</v>
      </c>
    </row>
    <row r="7524" spans="2:2" x14ac:dyDescent="0.45">
      <c r="B7524">
        <v>7</v>
      </c>
    </row>
    <row r="7525" spans="2:2" x14ac:dyDescent="0.45">
      <c r="B7525">
        <v>8</v>
      </c>
    </row>
    <row r="7526" spans="2:2" x14ac:dyDescent="0.45">
      <c r="B7526">
        <v>9</v>
      </c>
    </row>
    <row r="7527" spans="2:2" x14ac:dyDescent="0.45">
      <c r="B7527">
        <v>10</v>
      </c>
    </row>
    <row r="7528" spans="2:2" x14ac:dyDescent="0.45">
      <c r="B7528">
        <v>11</v>
      </c>
    </row>
    <row r="7529" spans="2:2" x14ac:dyDescent="0.45">
      <c r="B7529">
        <v>12</v>
      </c>
    </row>
    <row r="7530" spans="2:2" x14ac:dyDescent="0.45">
      <c r="B7530">
        <v>13</v>
      </c>
    </row>
    <row r="7531" spans="2:2" x14ac:dyDescent="0.45">
      <c r="B7531">
        <v>1</v>
      </c>
    </row>
    <row r="7532" spans="2:2" x14ac:dyDescent="0.45">
      <c r="B7532">
        <v>2</v>
      </c>
    </row>
    <row r="7533" spans="2:2" x14ac:dyDescent="0.45">
      <c r="B7533">
        <v>3</v>
      </c>
    </row>
    <row r="7534" spans="2:2" x14ac:dyDescent="0.45">
      <c r="B7534">
        <v>4</v>
      </c>
    </row>
    <row r="7535" spans="2:2" x14ac:dyDescent="0.45">
      <c r="B7535">
        <v>5</v>
      </c>
    </row>
    <row r="7536" spans="2:2" x14ac:dyDescent="0.45">
      <c r="B7536">
        <v>6</v>
      </c>
    </row>
    <row r="7537" spans="2:2" x14ac:dyDescent="0.45">
      <c r="B7537">
        <v>7</v>
      </c>
    </row>
    <row r="7538" spans="2:2" x14ac:dyDescent="0.45">
      <c r="B7538">
        <v>8</v>
      </c>
    </row>
    <row r="7539" spans="2:2" x14ac:dyDescent="0.45">
      <c r="B7539">
        <v>9</v>
      </c>
    </row>
    <row r="7540" spans="2:2" x14ac:dyDescent="0.45">
      <c r="B7540">
        <v>10</v>
      </c>
    </row>
    <row r="7541" spans="2:2" x14ac:dyDescent="0.45">
      <c r="B7541">
        <v>11</v>
      </c>
    </row>
    <row r="7542" spans="2:2" x14ac:dyDescent="0.45">
      <c r="B7542">
        <v>12</v>
      </c>
    </row>
    <row r="7543" spans="2:2" x14ac:dyDescent="0.45">
      <c r="B7543">
        <v>13</v>
      </c>
    </row>
    <row r="7544" spans="2:2" x14ac:dyDescent="0.45">
      <c r="B7544">
        <v>1</v>
      </c>
    </row>
    <row r="7545" spans="2:2" x14ac:dyDescent="0.45">
      <c r="B7545">
        <v>2</v>
      </c>
    </row>
    <row r="7546" spans="2:2" x14ac:dyDescent="0.45">
      <c r="B7546">
        <v>3</v>
      </c>
    </row>
    <row r="7547" spans="2:2" x14ac:dyDescent="0.45">
      <c r="B7547">
        <v>4</v>
      </c>
    </row>
    <row r="7548" spans="2:2" x14ac:dyDescent="0.45">
      <c r="B7548">
        <v>5</v>
      </c>
    </row>
    <row r="7549" spans="2:2" x14ac:dyDescent="0.45">
      <c r="B7549">
        <v>6</v>
      </c>
    </row>
    <row r="7550" spans="2:2" x14ac:dyDescent="0.45">
      <c r="B7550">
        <v>7</v>
      </c>
    </row>
    <row r="7551" spans="2:2" x14ac:dyDescent="0.45">
      <c r="B7551">
        <v>8</v>
      </c>
    </row>
    <row r="7552" spans="2:2" x14ac:dyDescent="0.45">
      <c r="B7552">
        <v>9</v>
      </c>
    </row>
    <row r="7553" spans="2:2" x14ac:dyDescent="0.45">
      <c r="B7553">
        <v>10</v>
      </c>
    </row>
    <row r="7554" spans="2:2" x14ac:dyDescent="0.45">
      <c r="B7554">
        <v>11</v>
      </c>
    </row>
    <row r="7555" spans="2:2" x14ac:dyDescent="0.45">
      <c r="B7555">
        <v>12</v>
      </c>
    </row>
    <row r="7556" spans="2:2" x14ac:dyDescent="0.45">
      <c r="B7556">
        <v>13</v>
      </c>
    </row>
    <row r="7557" spans="2:2" x14ac:dyDescent="0.45">
      <c r="B7557">
        <v>1</v>
      </c>
    </row>
    <row r="7558" spans="2:2" x14ac:dyDescent="0.45">
      <c r="B7558">
        <v>2</v>
      </c>
    </row>
    <row r="7559" spans="2:2" x14ac:dyDescent="0.45">
      <c r="B7559">
        <v>3</v>
      </c>
    </row>
    <row r="7560" spans="2:2" x14ac:dyDescent="0.45">
      <c r="B7560">
        <v>4</v>
      </c>
    </row>
    <row r="7561" spans="2:2" x14ac:dyDescent="0.45">
      <c r="B7561">
        <v>5</v>
      </c>
    </row>
    <row r="7562" spans="2:2" x14ac:dyDescent="0.45">
      <c r="B7562">
        <v>6</v>
      </c>
    </row>
    <row r="7563" spans="2:2" x14ac:dyDescent="0.45">
      <c r="B7563">
        <v>7</v>
      </c>
    </row>
    <row r="7564" spans="2:2" x14ac:dyDescent="0.45">
      <c r="B7564">
        <v>8</v>
      </c>
    </row>
    <row r="7565" spans="2:2" x14ac:dyDescent="0.45">
      <c r="B7565">
        <v>9</v>
      </c>
    </row>
    <row r="7566" spans="2:2" x14ac:dyDescent="0.45">
      <c r="B7566">
        <v>10</v>
      </c>
    </row>
    <row r="7567" spans="2:2" x14ac:dyDescent="0.45">
      <c r="B7567">
        <v>11</v>
      </c>
    </row>
    <row r="7568" spans="2:2" x14ac:dyDescent="0.45">
      <c r="B7568">
        <v>12</v>
      </c>
    </row>
    <row r="7569" spans="2:2" x14ac:dyDescent="0.45">
      <c r="B7569">
        <v>13</v>
      </c>
    </row>
    <row r="7570" spans="2:2" x14ac:dyDescent="0.45">
      <c r="B7570">
        <v>1</v>
      </c>
    </row>
    <row r="7571" spans="2:2" x14ac:dyDescent="0.45">
      <c r="B7571">
        <v>2</v>
      </c>
    </row>
    <row r="7572" spans="2:2" x14ac:dyDescent="0.45">
      <c r="B7572">
        <v>3</v>
      </c>
    </row>
    <row r="7573" spans="2:2" x14ac:dyDescent="0.45">
      <c r="B7573">
        <v>4</v>
      </c>
    </row>
    <row r="7574" spans="2:2" x14ac:dyDescent="0.45">
      <c r="B7574">
        <v>5</v>
      </c>
    </row>
    <row r="7575" spans="2:2" x14ac:dyDescent="0.45">
      <c r="B7575">
        <v>6</v>
      </c>
    </row>
    <row r="7576" spans="2:2" x14ac:dyDescent="0.45">
      <c r="B7576">
        <v>7</v>
      </c>
    </row>
    <row r="7577" spans="2:2" x14ac:dyDescent="0.45">
      <c r="B7577">
        <v>8</v>
      </c>
    </row>
    <row r="7578" spans="2:2" x14ac:dyDescent="0.45">
      <c r="B7578">
        <v>9</v>
      </c>
    </row>
    <row r="7579" spans="2:2" x14ac:dyDescent="0.45">
      <c r="B7579">
        <v>10</v>
      </c>
    </row>
    <row r="7580" spans="2:2" x14ac:dyDescent="0.45">
      <c r="B7580">
        <v>11</v>
      </c>
    </row>
    <row r="7581" spans="2:2" x14ac:dyDescent="0.45">
      <c r="B7581">
        <v>12</v>
      </c>
    </row>
    <row r="7582" spans="2:2" x14ac:dyDescent="0.45">
      <c r="B7582">
        <v>13</v>
      </c>
    </row>
    <row r="7583" spans="2:2" x14ac:dyDescent="0.45">
      <c r="B7583">
        <v>1</v>
      </c>
    </row>
    <row r="7584" spans="2:2" x14ac:dyDescent="0.45">
      <c r="B7584">
        <v>2</v>
      </c>
    </row>
    <row r="7585" spans="2:2" x14ac:dyDescent="0.45">
      <c r="B7585">
        <v>3</v>
      </c>
    </row>
    <row r="7586" spans="2:2" x14ac:dyDescent="0.45">
      <c r="B7586">
        <v>4</v>
      </c>
    </row>
    <row r="7587" spans="2:2" x14ac:dyDescent="0.45">
      <c r="B7587">
        <v>5</v>
      </c>
    </row>
    <row r="7588" spans="2:2" x14ac:dyDescent="0.45">
      <c r="B7588">
        <v>6</v>
      </c>
    </row>
    <row r="7589" spans="2:2" x14ac:dyDescent="0.45">
      <c r="B7589">
        <v>7</v>
      </c>
    </row>
    <row r="7590" spans="2:2" x14ac:dyDescent="0.45">
      <c r="B7590">
        <v>8</v>
      </c>
    </row>
    <row r="7591" spans="2:2" x14ac:dyDescent="0.45">
      <c r="B7591">
        <v>9</v>
      </c>
    </row>
    <row r="7592" spans="2:2" x14ac:dyDescent="0.45">
      <c r="B7592">
        <v>10</v>
      </c>
    </row>
    <row r="7593" spans="2:2" x14ac:dyDescent="0.45">
      <c r="B7593">
        <v>11</v>
      </c>
    </row>
    <row r="7594" spans="2:2" x14ac:dyDescent="0.45">
      <c r="B7594">
        <v>12</v>
      </c>
    </row>
    <row r="7595" spans="2:2" x14ac:dyDescent="0.45">
      <c r="B7595">
        <v>13</v>
      </c>
    </row>
    <row r="7596" spans="2:2" x14ac:dyDescent="0.45">
      <c r="B7596">
        <v>1</v>
      </c>
    </row>
    <row r="7597" spans="2:2" x14ac:dyDescent="0.45">
      <c r="B7597">
        <v>2</v>
      </c>
    </row>
    <row r="7598" spans="2:2" x14ac:dyDescent="0.45">
      <c r="B7598">
        <v>3</v>
      </c>
    </row>
    <row r="7599" spans="2:2" x14ac:dyDescent="0.45">
      <c r="B7599">
        <v>4</v>
      </c>
    </row>
    <row r="7600" spans="2:2" x14ac:dyDescent="0.45">
      <c r="B7600">
        <v>5</v>
      </c>
    </row>
    <row r="7601" spans="2:2" x14ac:dyDescent="0.45">
      <c r="B7601">
        <v>6</v>
      </c>
    </row>
    <row r="7602" spans="2:2" x14ac:dyDescent="0.45">
      <c r="B7602">
        <v>7</v>
      </c>
    </row>
    <row r="7603" spans="2:2" x14ac:dyDescent="0.45">
      <c r="B7603">
        <v>8</v>
      </c>
    </row>
    <row r="7604" spans="2:2" x14ac:dyDescent="0.45">
      <c r="B7604">
        <v>9</v>
      </c>
    </row>
    <row r="7605" spans="2:2" x14ac:dyDescent="0.45">
      <c r="B7605">
        <v>10</v>
      </c>
    </row>
    <row r="7606" spans="2:2" x14ac:dyDescent="0.45">
      <c r="B7606">
        <v>11</v>
      </c>
    </row>
    <row r="7607" spans="2:2" x14ac:dyDescent="0.45">
      <c r="B7607">
        <v>12</v>
      </c>
    </row>
    <row r="7608" spans="2:2" x14ac:dyDescent="0.45">
      <c r="B7608">
        <v>13</v>
      </c>
    </row>
    <row r="7609" spans="2:2" x14ac:dyDescent="0.45">
      <c r="B7609">
        <v>1</v>
      </c>
    </row>
    <row r="7610" spans="2:2" x14ac:dyDescent="0.45">
      <c r="B7610">
        <v>2</v>
      </c>
    </row>
    <row r="7611" spans="2:2" x14ac:dyDescent="0.45">
      <c r="B7611">
        <v>3</v>
      </c>
    </row>
    <row r="7612" spans="2:2" x14ac:dyDescent="0.45">
      <c r="B7612">
        <v>4</v>
      </c>
    </row>
    <row r="7613" spans="2:2" x14ac:dyDescent="0.45">
      <c r="B7613">
        <v>5</v>
      </c>
    </row>
    <row r="7614" spans="2:2" x14ac:dyDescent="0.45">
      <c r="B7614">
        <v>6</v>
      </c>
    </row>
    <row r="7615" spans="2:2" x14ac:dyDescent="0.45">
      <c r="B7615">
        <v>7</v>
      </c>
    </row>
    <row r="7616" spans="2:2" x14ac:dyDescent="0.45">
      <c r="B7616">
        <v>8</v>
      </c>
    </row>
    <row r="7617" spans="2:2" x14ac:dyDescent="0.45">
      <c r="B7617">
        <v>9</v>
      </c>
    </row>
    <row r="7618" spans="2:2" x14ac:dyDescent="0.45">
      <c r="B7618">
        <v>10</v>
      </c>
    </row>
    <row r="7619" spans="2:2" x14ac:dyDescent="0.45">
      <c r="B7619">
        <v>11</v>
      </c>
    </row>
    <row r="7620" spans="2:2" x14ac:dyDescent="0.45">
      <c r="B7620">
        <v>12</v>
      </c>
    </row>
    <row r="7621" spans="2:2" x14ac:dyDescent="0.45">
      <c r="B7621">
        <v>13</v>
      </c>
    </row>
    <row r="7622" spans="2:2" x14ac:dyDescent="0.45">
      <c r="B7622">
        <v>1</v>
      </c>
    </row>
    <row r="7623" spans="2:2" x14ac:dyDescent="0.45">
      <c r="B7623">
        <v>2</v>
      </c>
    </row>
    <row r="7624" spans="2:2" x14ac:dyDescent="0.45">
      <c r="B7624">
        <v>3</v>
      </c>
    </row>
    <row r="7625" spans="2:2" x14ac:dyDescent="0.45">
      <c r="B7625">
        <v>4</v>
      </c>
    </row>
    <row r="7626" spans="2:2" x14ac:dyDescent="0.45">
      <c r="B7626">
        <v>5</v>
      </c>
    </row>
    <row r="7627" spans="2:2" x14ac:dyDescent="0.45">
      <c r="B7627">
        <v>6</v>
      </c>
    </row>
    <row r="7628" spans="2:2" x14ac:dyDescent="0.45">
      <c r="B7628">
        <v>7</v>
      </c>
    </row>
    <row r="7629" spans="2:2" x14ac:dyDescent="0.45">
      <c r="B7629">
        <v>8</v>
      </c>
    </row>
    <row r="7630" spans="2:2" x14ac:dyDescent="0.45">
      <c r="B7630">
        <v>9</v>
      </c>
    </row>
    <row r="7631" spans="2:2" x14ac:dyDescent="0.45">
      <c r="B7631">
        <v>10</v>
      </c>
    </row>
    <row r="7632" spans="2:2" x14ac:dyDescent="0.45">
      <c r="B7632">
        <v>11</v>
      </c>
    </row>
    <row r="7633" spans="2:2" x14ac:dyDescent="0.45">
      <c r="B7633">
        <v>12</v>
      </c>
    </row>
    <row r="7634" spans="2:2" x14ac:dyDescent="0.45">
      <c r="B7634">
        <v>13</v>
      </c>
    </row>
    <row r="7635" spans="2:2" x14ac:dyDescent="0.45">
      <c r="B7635">
        <v>1</v>
      </c>
    </row>
    <row r="7636" spans="2:2" x14ac:dyDescent="0.45">
      <c r="B7636">
        <v>2</v>
      </c>
    </row>
    <row r="7637" spans="2:2" x14ac:dyDescent="0.45">
      <c r="B7637">
        <v>3</v>
      </c>
    </row>
    <row r="7638" spans="2:2" x14ac:dyDescent="0.45">
      <c r="B7638">
        <v>4</v>
      </c>
    </row>
    <row r="7639" spans="2:2" x14ac:dyDescent="0.45">
      <c r="B7639">
        <v>5</v>
      </c>
    </row>
    <row r="7640" spans="2:2" x14ac:dyDescent="0.45">
      <c r="B7640">
        <v>6</v>
      </c>
    </row>
    <row r="7641" spans="2:2" x14ac:dyDescent="0.45">
      <c r="B7641">
        <v>7</v>
      </c>
    </row>
    <row r="7642" spans="2:2" x14ac:dyDescent="0.45">
      <c r="B7642">
        <v>8</v>
      </c>
    </row>
    <row r="7643" spans="2:2" x14ac:dyDescent="0.45">
      <c r="B7643">
        <v>9</v>
      </c>
    </row>
    <row r="7644" spans="2:2" x14ac:dyDescent="0.45">
      <c r="B7644">
        <v>10</v>
      </c>
    </row>
    <row r="7645" spans="2:2" x14ac:dyDescent="0.45">
      <c r="B7645">
        <v>11</v>
      </c>
    </row>
    <row r="7646" spans="2:2" x14ac:dyDescent="0.45">
      <c r="B7646">
        <v>12</v>
      </c>
    </row>
    <row r="7647" spans="2:2" x14ac:dyDescent="0.45">
      <c r="B7647">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C2B8-DA48-4443-B2D4-210143550E1E}">
  <dimension ref="A1:C3721"/>
  <sheetViews>
    <sheetView workbookViewId="0">
      <selection activeCell="A3" sqref="A3:A4"/>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1Kabongo J.D., Okpara J.O.</v>
      </c>
      <c r="B4">
        <v>1</v>
      </c>
      <c r="C4" t="s">
        <v>2</v>
      </c>
    </row>
    <row r="5" spans="1:3" x14ac:dyDescent="0.45">
      <c r="A5" t="str">
        <f t="shared" ref="A5:A68" si="0">B5&amp;C5</f>
        <v>2AUTHOR FULL NAMES: Kabongo, Jean D. (26435892700); Okpara, John O. (8071553300)</v>
      </c>
      <c r="B5">
        <v>2</v>
      </c>
      <c r="C5" t="s">
        <v>3</v>
      </c>
    </row>
    <row r="6" spans="1:3" x14ac:dyDescent="0.45">
      <c r="A6" t="str">
        <f t="shared" si="0"/>
        <v>326435892700; 8071553300</v>
      </c>
      <c r="B6">
        <v>3</v>
      </c>
      <c r="C6" t="s">
        <v>4</v>
      </c>
    </row>
    <row r="7" spans="1:3" x14ac:dyDescent="0.45">
      <c r="A7" t="str">
        <f t="shared" si="0"/>
        <v>4Entrepreneurship education in sub-Saharan African universities</v>
      </c>
      <c r="B7">
        <v>4</v>
      </c>
      <c r="C7" t="s">
        <v>5</v>
      </c>
    </row>
    <row r="8" spans="1:3" x14ac:dyDescent="0.45">
      <c r="A8" t="str">
        <f t="shared" si="0"/>
        <v>5(2010) International Journal of Entrepreneurial Behaviour and Research, 16 (4), pp. 296 - 308, Cited 35 times.</v>
      </c>
      <c r="B8">
        <v>5</v>
      </c>
      <c r="C8" t="s">
        <v>6</v>
      </c>
    </row>
    <row r="9" spans="1:3" x14ac:dyDescent="0.45">
      <c r="A9" t="str">
        <f t="shared" si="0"/>
        <v>6DOI: 10.1108/13552551011054499</v>
      </c>
      <c r="B9">
        <v>6</v>
      </c>
      <c r="C9" t="s">
        <v>7</v>
      </c>
    </row>
    <row r="10" spans="1:3" x14ac:dyDescent="0.45">
      <c r="A10" t="str">
        <f t="shared" si="0"/>
        <v>7https://www.scopus.com/inward/record.uri?eid=2-s2.0-77953606997&amp;doi=10.1108%2f13552551011054499&amp;partnerID=40&amp;md5=3603171b432defd3a365885e147dd959</v>
      </c>
      <c r="B10">
        <v>7</v>
      </c>
      <c r="C10" t="s">
        <v>8</v>
      </c>
    </row>
    <row r="11" spans="1:3" x14ac:dyDescent="0.45">
      <c r="A11" t="str">
        <f t="shared" si="0"/>
        <v>8</v>
      </c>
      <c r="B11">
        <v>8</v>
      </c>
    </row>
    <row r="12" spans="1:3" x14ac:dyDescent="0.45">
      <c r="A12"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12">
        <v>9</v>
      </c>
      <c r="C12" t="s">
        <v>9</v>
      </c>
    </row>
    <row r="13" spans="1:3" x14ac:dyDescent="0.45">
      <c r="A13" t="str">
        <f t="shared" si="0"/>
        <v>10LANGUAGE OF ORIGINAL DOCUMENT: English</v>
      </c>
      <c r="B13">
        <v>10</v>
      </c>
      <c r="C13" t="s">
        <v>10</v>
      </c>
    </row>
    <row r="14" spans="1:3" x14ac:dyDescent="0.45">
      <c r="A14" t="str">
        <f t="shared" si="0"/>
        <v>11DOCUMENT TYPE: Article</v>
      </c>
      <c r="B14">
        <v>11</v>
      </c>
      <c r="C14" t="s">
        <v>11</v>
      </c>
    </row>
    <row r="15" spans="1:3" x14ac:dyDescent="0.45">
      <c r="A15" t="str">
        <f t="shared" si="0"/>
        <v>12SOURCE: Scopus</v>
      </c>
      <c r="B15">
        <v>12</v>
      </c>
      <c r="C15" t="s">
        <v>12</v>
      </c>
    </row>
    <row r="16" spans="1:3" x14ac:dyDescent="0.45">
      <c r="A16" t="str">
        <f t="shared" si="0"/>
        <v>13</v>
      </c>
      <c r="B16">
        <v>13</v>
      </c>
    </row>
    <row r="17" spans="1:3" x14ac:dyDescent="0.45">
      <c r="A17" t="str">
        <f t="shared" si="0"/>
        <v>1Allan H.T., Smith P.A., Lorentzon M.</v>
      </c>
      <c r="B17">
        <v>1</v>
      </c>
      <c r="C17" t="s">
        <v>13</v>
      </c>
    </row>
    <row r="18" spans="1:3" x14ac:dyDescent="0.45">
      <c r="A18" t="str">
        <f t="shared" si="0"/>
        <v>2AUTHOR FULL NAMES: Allan, Helen T. (7004335787); Smith, Pamela A. (55723688800); Lorentzon, Maria (7003987829)</v>
      </c>
      <c r="B18">
        <v>2</v>
      </c>
      <c r="C18" t="s">
        <v>14</v>
      </c>
    </row>
    <row r="19" spans="1:3" x14ac:dyDescent="0.45">
      <c r="A19" t="str">
        <f t="shared" si="0"/>
        <v>37004335787; 55723688800; 7003987829</v>
      </c>
      <c r="B19">
        <v>3</v>
      </c>
      <c r="C19" t="s">
        <v>15</v>
      </c>
    </row>
    <row r="20" spans="1:3" x14ac:dyDescent="0.45">
      <c r="A20" t="str">
        <f t="shared" si="0"/>
        <v>4Leadership for learning: A literature study of leadership for learning in clinical practice</v>
      </c>
      <c r="B20">
        <v>4</v>
      </c>
      <c r="C20" t="s">
        <v>16</v>
      </c>
    </row>
    <row r="21" spans="1:3" x14ac:dyDescent="0.45">
      <c r="A21" t="str">
        <f t="shared" si="0"/>
        <v>5(2008) Journal of Nursing Management, 16 (5), pp. 545 - 555, Cited 37 times.</v>
      </c>
      <c r="B21">
        <v>5</v>
      </c>
      <c r="C21" t="s">
        <v>17</v>
      </c>
    </row>
    <row r="22" spans="1:3" x14ac:dyDescent="0.45">
      <c r="A22" t="str">
        <f t="shared" si="0"/>
        <v>6DOI: 10.1111/j.1365-2834.2007.00817.x</v>
      </c>
      <c r="B22">
        <v>6</v>
      </c>
      <c r="C22" t="s">
        <v>18</v>
      </c>
    </row>
    <row r="23" spans="1:3" x14ac:dyDescent="0.45">
      <c r="A23" t="str">
        <f t="shared" si="0"/>
        <v>7https://www.scopus.com/inward/record.uri?eid=2-s2.0-44949123618&amp;doi=10.1111%2fj.1365-2834.2007.00817.x&amp;partnerID=40&amp;md5=b6ba318c38a66a7867b57e33aa74055c</v>
      </c>
      <c r="B23">
        <v>7</v>
      </c>
      <c r="C23" t="s">
        <v>19</v>
      </c>
    </row>
    <row r="24" spans="1:3" x14ac:dyDescent="0.45">
      <c r="A24" t="str">
        <f t="shared" si="0"/>
        <v>8</v>
      </c>
      <c r="B24">
        <v>8</v>
      </c>
    </row>
    <row r="25" spans="1:3" x14ac:dyDescent="0.45">
      <c r="A25" t="str">
        <f t="shared" si="0"/>
        <v>9ABSTRACT: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B25">
        <v>9</v>
      </c>
      <c r="C25" t="s">
        <v>20</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1Choi S.</v>
      </c>
      <c r="B30">
        <v>1</v>
      </c>
      <c r="C30" t="s">
        <v>21</v>
      </c>
    </row>
    <row r="31" spans="1:3" x14ac:dyDescent="0.45">
      <c r="A31" t="str">
        <f t="shared" si="0"/>
        <v>2AUTHOR FULL NAMES: Choi, Seungchan (57207917552)</v>
      </c>
      <c r="B31">
        <v>2</v>
      </c>
      <c r="C31" t="s">
        <v>22</v>
      </c>
    </row>
    <row r="32" spans="1:3" x14ac:dyDescent="0.45">
      <c r="A32" t="str">
        <f t="shared" si="0"/>
        <v>357207917552</v>
      </c>
      <c r="B32">
        <v>3</v>
      </c>
      <c r="C32">
        <v>57207917552</v>
      </c>
    </row>
    <row r="33" spans="1:3" x14ac:dyDescent="0.45">
      <c r="A33" t="str">
        <f t="shared" si="0"/>
        <v>4Identifying indicators of university autonomy according to stakeholders’ interests</v>
      </c>
      <c r="B33">
        <v>4</v>
      </c>
      <c r="C33" t="s">
        <v>23</v>
      </c>
    </row>
    <row r="34" spans="1:3" x14ac:dyDescent="0.45">
      <c r="A34" t="str">
        <f t="shared" si="0"/>
        <v>5(2019) Tertiary Education and Management, 25 (1), pp. 17 - 29, Cited 12 times.</v>
      </c>
      <c r="B34">
        <v>5</v>
      </c>
      <c r="C34" t="s">
        <v>24</v>
      </c>
    </row>
    <row r="35" spans="1:3" x14ac:dyDescent="0.45">
      <c r="A35" t="str">
        <f t="shared" si="0"/>
        <v>6DOI: 10.1007/s11233-018-09011-y</v>
      </c>
      <c r="B35">
        <v>6</v>
      </c>
      <c r="C35" t="s">
        <v>25</v>
      </c>
    </row>
    <row r="36" spans="1:3" x14ac:dyDescent="0.45">
      <c r="A36" t="str">
        <f t="shared" si="0"/>
        <v>7https://www.scopus.com/inward/record.uri?eid=2-s2.0-85063194459&amp;doi=10.1007%2fs11233-018-09011-y&amp;partnerID=40&amp;md5=229ab2f3c6add71ae5c5674c35f8d42e</v>
      </c>
      <c r="B36">
        <v>7</v>
      </c>
      <c r="C36" t="s">
        <v>26</v>
      </c>
    </row>
    <row r="37" spans="1:3" x14ac:dyDescent="0.45">
      <c r="A37" t="str">
        <f t="shared" si="0"/>
        <v>8</v>
      </c>
      <c r="B37">
        <v>8</v>
      </c>
    </row>
    <row r="38" spans="1:3" x14ac:dyDescent="0.45">
      <c r="A38" t="str">
        <f t="shared" si="0"/>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38">
        <v>9</v>
      </c>
      <c r="C38" t="s">
        <v>27</v>
      </c>
    </row>
    <row r="39" spans="1:3" x14ac:dyDescent="0.45">
      <c r="A39" t="str">
        <f t="shared" si="0"/>
        <v>10LANGUAGE OF ORIGINAL DOCUMENT: English</v>
      </c>
      <c r="B39">
        <v>10</v>
      </c>
      <c r="C39" t="s">
        <v>10</v>
      </c>
    </row>
    <row r="40" spans="1:3" x14ac:dyDescent="0.45">
      <c r="A40" t="str">
        <f t="shared" si="0"/>
        <v>11DOCUMENT TYPE: Article</v>
      </c>
      <c r="B40">
        <v>11</v>
      </c>
      <c r="C40" t="s">
        <v>11</v>
      </c>
    </row>
    <row r="41" spans="1:3" x14ac:dyDescent="0.45">
      <c r="A41" t="str">
        <f t="shared" si="0"/>
        <v>12SOURCE: Scopus</v>
      </c>
      <c r="B41">
        <v>12</v>
      </c>
      <c r="C41" t="s">
        <v>12</v>
      </c>
    </row>
    <row r="42" spans="1:3" x14ac:dyDescent="0.45">
      <c r="A42" t="str">
        <f t="shared" si="0"/>
        <v>13</v>
      </c>
      <c r="B42">
        <v>13</v>
      </c>
    </row>
    <row r="43" spans="1:3" x14ac:dyDescent="0.45">
      <c r="A43" t="str">
        <f t="shared" si="0"/>
        <v>1Meyer L.H., Davidson S., McKenzie L., Rees M., Anderson H., Fletcher R., Johnston P.M.</v>
      </c>
      <c r="B43">
        <v>1</v>
      </c>
      <c r="C43" t="s">
        <v>28</v>
      </c>
    </row>
    <row r="44" spans="1:3" x14ac:dyDescent="0.45">
      <c r="A44" t="str">
        <f t="shared" si="0"/>
        <v>2AUTHOR FULL NAMES: Meyer, Luanna H. (7203050177); Davidson, Susan (26665449200); McKenzie, Lynanne (57219279274); Rees, Malcolm (7201512428); Anderson, Helen (57199939243); Fletcher, Richard (56866489100); Johnston, Patricia M. (36195406900)</v>
      </c>
      <c r="B44">
        <v>2</v>
      </c>
      <c r="C44" t="s">
        <v>29</v>
      </c>
    </row>
    <row r="45" spans="1:3" x14ac:dyDescent="0.45">
      <c r="A45" t="str">
        <f t="shared" si="0"/>
        <v>37203050177; 26665449200; 57219279274; 7201512428; 57199939243; 56866489100; 36195406900</v>
      </c>
      <c r="B45">
        <v>3</v>
      </c>
      <c r="C45" t="s">
        <v>30</v>
      </c>
    </row>
    <row r="46" spans="1:3" x14ac:dyDescent="0.45">
      <c r="A46" t="str">
        <f t="shared" si="0"/>
        <v>4An investigation of tertiary assessment policy and practice: Alignment and contradictions</v>
      </c>
      <c r="B46">
        <v>4</v>
      </c>
      <c r="C46" t="s">
        <v>31</v>
      </c>
    </row>
    <row r="47" spans="1:3" x14ac:dyDescent="0.45">
      <c r="A47" t="str">
        <f t="shared" si="0"/>
        <v>5(2010) Higher Education Quarterly, 64 (3), pp. 331 - 350, Cited 18 times.</v>
      </c>
      <c r="B47">
        <v>5</v>
      </c>
      <c r="C47" t="s">
        <v>32</v>
      </c>
    </row>
    <row r="48" spans="1:3" x14ac:dyDescent="0.45">
      <c r="A48" t="str">
        <f t="shared" si="0"/>
        <v>6DOI: 10.1111/j.1468-2273.2010.00459.x</v>
      </c>
      <c r="B48">
        <v>6</v>
      </c>
      <c r="C48" t="s">
        <v>33</v>
      </c>
    </row>
    <row r="49" spans="1:3" x14ac:dyDescent="0.45">
      <c r="A49" t="str">
        <f t="shared" si="0"/>
        <v>7https://www.scopus.com/inward/record.uri?eid=2-s2.0-77955165798&amp;doi=10.1111%2fj.1468-2273.2010.00459.x&amp;partnerID=40&amp;md5=c5cd5b993b2b31aa8189c03ca299ff62</v>
      </c>
      <c r="B49">
        <v>7</v>
      </c>
      <c r="C49" t="s">
        <v>34</v>
      </c>
    </row>
    <row r="50" spans="1:3" x14ac:dyDescent="0.45">
      <c r="A50" t="str">
        <f t="shared" si="0"/>
        <v>8</v>
      </c>
      <c r="B50">
        <v>8</v>
      </c>
    </row>
    <row r="51" spans="1:3" x14ac:dyDescent="0.45">
      <c r="A51"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51">
        <v>9</v>
      </c>
      <c r="C51" t="s">
        <v>35</v>
      </c>
    </row>
    <row r="52" spans="1:3" x14ac:dyDescent="0.45">
      <c r="A52" t="str">
        <f t="shared" si="0"/>
        <v>10LANGUAGE OF ORIGINAL DOCUMENT: English</v>
      </c>
      <c r="B52">
        <v>10</v>
      </c>
      <c r="C52" t="s">
        <v>10</v>
      </c>
    </row>
    <row r="53" spans="1:3" x14ac:dyDescent="0.45">
      <c r="A53" t="str">
        <f t="shared" si="0"/>
        <v>11DOCUMENT TYPE: Article</v>
      </c>
      <c r="B53">
        <v>11</v>
      </c>
      <c r="C53" t="s">
        <v>11</v>
      </c>
    </row>
    <row r="54" spans="1:3" x14ac:dyDescent="0.45">
      <c r="A54" t="str">
        <f t="shared" si="0"/>
        <v>12SOURCE: Scopus</v>
      </c>
      <c r="B54">
        <v>12</v>
      </c>
      <c r="C54" t="s">
        <v>12</v>
      </c>
    </row>
    <row r="55" spans="1:3" x14ac:dyDescent="0.45">
      <c r="A55" t="str">
        <f t="shared" si="0"/>
        <v>13</v>
      </c>
      <c r="B55">
        <v>13</v>
      </c>
    </row>
    <row r="56" spans="1:3" x14ac:dyDescent="0.45">
      <c r="A56" t="str">
        <f t="shared" si="0"/>
        <v>1Dashtestani R.</v>
      </c>
      <c r="B56">
        <v>1</v>
      </c>
      <c r="C56" t="s">
        <v>36</v>
      </c>
    </row>
    <row r="57" spans="1:3" x14ac:dyDescent="0.45">
      <c r="A57" t="str">
        <f t="shared" si="0"/>
        <v>2AUTHOR FULL NAMES: Dashtestani, Reza (55574793000)</v>
      </c>
      <c r="B57">
        <v>2</v>
      </c>
      <c r="C57" t="s">
        <v>37</v>
      </c>
    </row>
    <row r="58" spans="1:3" x14ac:dyDescent="0.45">
      <c r="A58" t="str">
        <f t="shared" si="0"/>
        <v>355574793000</v>
      </c>
      <c r="B58">
        <v>3</v>
      </c>
      <c r="C58">
        <v>55574793000</v>
      </c>
    </row>
    <row r="59" spans="1:3" x14ac:dyDescent="0.45">
      <c r="A59" t="str">
        <f t="shared" si="0"/>
        <v>4Online Courses in Higher Education in Iran: A Stakeholder-Based Investigation into Preservice Teachers' Acceptance, Learning Achievements, and Satisfaction: A Mixed-Methods Study</v>
      </c>
      <c r="B59">
        <v>4</v>
      </c>
      <c r="C59" t="s">
        <v>38</v>
      </c>
    </row>
    <row r="60" spans="1:3" x14ac:dyDescent="0.45">
      <c r="A60" t="str">
        <f t="shared" si="0"/>
        <v>5(2020) International Review of Research in Open and Distance Learning, 21 (4), pp. 117 - 142, Cited 9 times.</v>
      </c>
      <c r="B60">
        <v>5</v>
      </c>
      <c r="C60" t="s">
        <v>39</v>
      </c>
    </row>
    <row r="61" spans="1:3" x14ac:dyDescent="0.45">
      <c r="A61" t="str">
        <f t="shared" si="0"/>
        <v>6DOI: 10.19173/IRRODL.V21I4.4873</v>
      </c>
      <c r="B61">
        <v>6</v>
      </c>
      <c r="C61" t="s">
        <v>40</v>
      </c>
    </row>
    <row r="62" spans="1:3" x14ac:dyDescent="0.45">
      <c r="A62" t="str">
        <f t="shared" si="0"/>
        <v>7https://www.scopus.com/inward/record.uri?eid=2-s2.0-85098538562&amp;doi=10.19173%2fIRRODL.V21I4.4873&amp;partnerID=40&amp;md5=663fe5481b9c936d68dc91167ad08b2f</v>
      </c>
      <c r="B62">
        <v>7</v>
      </c>
      <c r="C62" t="s">
        <v>41</v>
      </c>
    </row>
    <row r="63" spans="1:3" x14ac:dyDescent="0.45">
      <c r="A63" t="str">
        <f t="shared" si="0"/>
        <v>8</v>
      </c>
      <c r="B63">
        <v>8</v>
      </c>
    </row>
    <row r="64" spans="1:3" x14ac:dyDescent="0.45">
      <c r="A64" t="str">
        <f t="shared" si="0"/>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64">
        <v>9</v>
      </c>
      <c r="C64" t="s">
        <v>42</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1McGrath C.</v>
      </c>
      <c r="B69">
        <v>1</v>
      </c>
      <c r="C69" t="s">
        <v>43</v>
      </c>
    </row>
    <row r="70" spans="1:3" x14ac:dyDescent="0.45">
      <c r="A70" t="str">
        <f t="shared" si="1"/>
        <v>2AUTHOR FULL NAMES: McGrath, Cormac (56051006100)</v>
      </c>
      <c r="B70">
        <v>2</v>
      </c>
      <c r="C70" t="s">
        <v>44</v>
      </c>
    </row>
    <row r="71" spans="1:3" x14ac:dyDescent="0.45">
      <c r="A71" t="str">
        <f t="shared" si="1"/>
        <v>356051006100</v>
      </c>
      <c r="B71">
        <v>3</v>
      </c>
      <c r="C71">
        <v>56051006100</v>
      </c>
    </row>
    <row r="72" spans="1:3" x14ac:dyDescent="0.45">
      <c r="A72" t="str">
        <f t="shared" si="1"/>
        <v>4Academic developers as brokers of change: insights from a research project on change practice and agency</v>
      </c>
      <c r="B72">
        <v>4</v>
      </c>
      <c r="C72" t="s">
        <v>45</v>
      </c>
    </row>
    <row r="73" spans="1:3" x14ac:dyDescent="0.45">
      <c r="A73" t="str">
        <f t="shared" si="1"/>
        <v>5(2020) International Journal for Academic Development, 25 (2), pp. 94 - 106, Cited 12 times.</v>
      </c>
      <c r="B73">
        <v>5</v>
      </c>
      <c r="C73" t="s">
        <v>46</v>
      </c>
    </row>
    <row r="74" spans="1:3" x14ac:dyDescent="0.45">
      <c r="A74" t="str">
        <f t="shared" si="1"/>
        <v>6DOI: 10.1080/1360144X.2019.1665524</v>
      </c>
      <c r="B74">
        <v>6</v>
      </c>
      <c r="C74" t="s">
        <v>47</v>
      </c>
    </row>
    <row r="75" spans="1:3" x14ac:dyDescent="0.45">
      <c r="A75" t="str">
        <f t="shared" si="1"/>
        <v>7https://www.scopus.com/inward/record.uri?eid=2-s2.0-85074580201&amp;doi=10.1080%2f1360144X.2019.1665524&amp;partnerID=40&amp;md5=0d7422d92d86afe4ad9a74b7a80ecb73</v>
      </c>
      <c r="B75">
        <v>7</v>
      </c>
      <c r="C75" t="s">
        <v>48</v>
      </c>
    </row>
    <row r="76" spans="1:3" x14ac:dyDescent="0.45">
      <c r="A76" t="str">
        <f t="shared" si="1"/>
        <v>8</v>
      </c>
      <c r="B76">
        <v>8</v>
      </c>
    </row>
    <row r="77" spans="1:3" x14ac:dyDescent="0.45">
      <c r="A77" t="str">
        <f t="shared" si="1"/>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77">
        <v>9</v>
      </c>
      <c r="C77" t="s">
        <v>49</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1Halpern D.F., Smothergill D.W., Allen M., Baker S., Baum C., Best D., Ferrari J., Geisinger K.F., Gilden E.R., Hester M., Keith-Spiegel P., Kierniesky N.C., McGovern T.V., McKeachie W.J., Prokasy W.F., Szuchman L.T., Vasta R., Weaver K.A.</v>
      </c>
      <c r="B82">
        <v>1</v>
      </c>
      <c r="C82" t="s">
        <v>50</v>
      </c>
    </row>
    <row r="83" spans="1:3" x14ac:dyDescent="0.45">
      <c r="A83"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83">
        <v>2</v>
      </c>
      <c r="C83" t="s">
        <v>51</v>
      </c>
    </row>
    <row r="84" spans="1:3" x14ac:dyDescent="0.45">
      <c r="A84" t="str">
        <f t="shared" si="1"/>
        <v>37103098443; 6602319557; 55447380400; 36707018000; 57530557100; 7102107847; 55046344200; 7006983197; 6506115327; 7003803197; 6701489054; 6506033348; 7005863458; 6701599687; 6701563564; 6603294722; 6603626259; 57203073024</v>
      </c>
      <c r="B84">
        <v>3</v>
      </c>
      <c r="C84" t="s">
        <v>52</v>
      </c>
    </row>
    <row r="85" spans="1:3" x14ac:dyDescent="0.45">
      <c r="A85" t="str">
        <f t="shared" si="1"/>
        <v>4Scholarship in Psychology: A Paradigm for the Twenty-First Century</v>
      </c>
      <c r="B85">
        <v>4</v>
      </c>
      <c r="C85" t="s">
        <v>53</v>
      </c>
    </row>
    <row r="86" spans="1:3" x14ac:dyDescent="0.45">
      <c r="A86" t="str">
        <f t="shared" si="1"/>
        <v>5(1998) American Psychologist, 53 (12), pp. 1292 - 1297, Cited 61 times.</v>
      </c>
      <c r="B86">
        <v>5</v>
      </c>
      <c r="C86" t="s">
        <v>54</v>
      </c>
    </row>
    <row r="87" spans="1:3" x14ac:dyDescent="0.45">
      <c r="A87" t="str">
        <f t="shared" si="1"/>
        <v>6DOI: 10.1037/0003-066X.53.12.1292</v>
      </c>
      <c r="B87">
        <v>6</v>
      </c>
      <c r="C87" t="s">
        <v>55</v>
      </c>
    </row>
    <row r="88" spans="1:3" x14ac:dyDescent="0.45">
      <c r="A88" t="str">
        <f t="shared" si="1"/>
        <v>7https://www.scopus.com/inward/record.uri?eid=2-s2.0-0000709121&amp;doi=10.1037%2f0003-066X.53.12.1292&amp;partnerID=40&amp;md5=880c11bbac57003540bfcb72042051c5</v>
      </c>
      <c r="B88">
        <v>7</v>
      </c>
      <c r="C88" t="s">
        <v>56</v>
      </c>
    </row>
    <row r="89" spans="1:3" x14ac:dyDescent="0.45">
      <c r="A89" t="str">
        <f t="shared" si="1"/>
        <v>8</v>
      </c>
      <c r="B89">
        <v>8</v>
      </c>
    </row>
    <row r="90" spans="1:3" x14ac:dyDescent="0.45">
      <c r="A90"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90">
        <v>9</v>
      </c>
      <c r="C90" t="s">
        <v>57</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1Salerno J.P., Gattamorta K.A., Williams N.D.</v>
      </c>
      <c r="B95">
        <v>1</v>
      </c>
      <c r="C95" t="s">
        <v>58</v>
      </c>
    </row>
    <row r="96" spans="1:3" x14ac:dyDescent="0.45">
      <c r="A96" t="str">
        <f t="shared" si="1"/>
        <v>2AUTHOR FULL NAMES: Salerno, John P. (57191895970); Gattamorta, Karina A. (26029063200); Williams, Natasha D. (57214896422)</v>
      </c>
      <c r="B96">
        <v>2</v>
      </c>
      <c r="C96" t="s">
        <v>59</v>
      </c>
    </row>
    <row r="97" spans="1:3" x14ac:dyDescent="0.45">
      <c r="A97" t="str">
        <f t="shared" si="1"/>
        <v>357191895970; 26029063200; 57214896422</v>
      </c>
      <c r="B97">
        <v>3</v>
      </c>
      <c r="C97" t="s">
        <v>60</v>
      </c>
    </row>
    <row r="98" spans="1:3" x14ac:dyDescent="0.45">
      <c r="A98" t="str">
        <f t="shared" si="1"/>
        <v>4Impact of Family Rejection and Racism on Sexual and Gender Minority Stress Among LGBTQ Young People of Color During COVID-19</v>
      </c>
      <c r="B98">
        <v>4</v>
      </c>
      <c r="C98" t="s">
        <v>61</v>
      </c>
    </row>
    <row r="99" spans="1:3" x14ac:dyDescent="0.45">
      <c r="A99" t="str">
        <f t="shared" si="1"/>
        <v>5(2022) Psychological Trauma: Theory, Research, Practice, and Policy, 15 (4), pp. 637 - 647, Cited 13 times.</v>
      </c>
      <c r="B99">
        <v>5</v>
      </c>
      <c r="C99" t="s">
        <v>62</v>
      </c>
    </row>
    <row r="100" spans="1:3" x14ac:dyDescent="0.45">
      <c r="A100" t="str">
        <f t="shared" si="1"/>
        <v>6DOI: 10.1037/tra0001254</v>
      </c>
      <c r="B100">
        <v>6</v>
      </c>
      <c r="C100" t="s">
        <v>63</v>
      </c>
    </row>
    <row r="101" spans="1:3" x14ac:dyDescent="0.45">
      <c r="A101" t="str">
        <f t="shared" si="1"/>
        <v>7https://www.scopus.com/inward/record.uri?eid=2-s2.0-85130614360&amp;doi=10.1037%2ftra0001254&amp;partnerID=40&amp;md5=e215e389033d547cd62fa7708afc6edd</v>
      </c>
      <c r="B101">
        <v>7</v>
      </c>
      <c r="C101" t="s">
        <v>64</v>
      </c>
    </row>
    <row r="102" spans="1:3" x14ac:dyDescent="0.45">
      <c r="A102" t="str">
        <f t="shared" si="1"/>
        <v>8</v>
      </c>
      <c r="B102">
        <v>8</v>
      </c>
    </row>
    <row r="103" spans="1:3" x14ac:dyDescent="0.45">
      <c r="A103" t="str">
        <f t="shared" si="1"/>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103">
        <v>9</v>
      </c>
      <c r="C103" t="s">
        <v>65</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1Bucklow C., Clark P.</v>
      </c>
      <c r="B108">
        <v>1</v>
      </c>
      <c r="C108" t="s">
        <v>66</v>
      </c>
    </row>
    <row r="109" spans="1:3" x14ac:dyDescent="0.45">
      <c r="A109" t="str">
        <f t="shared" si="1"/>
        <v>2AUTHOR FULL NAMES: Bucklow, Caroline (6504538802); Clark, Paul (57641721500)</v>
      </c>
      <c r="B109">
        <v>2</v>
      </c>
      <c r="C109" t="s">
        <v>67</v>
      </c>
    </row>
    <row r="110" spans="1:3" x14ac:dyDescent="0.45">
      <c r="A110" t="str">
        <f t="shared" si="1"/>
        <v>36504538802; 57641721500</v>
      </c>
      <c r="B110">
        <v>3</v>
      </c>
      <c r="C110" t="s">
        <v>68</v>
      </c>
    </row>
    <row r="111" spans="1:3" x14ac:dyDescent="0.45">
      <c r="A111" t="str">
        <f t="shared" si="1"/>
        <v>4The role of the institute for learning and teaching in higher education in supporting professional development in learning and teaching in higher education</v>
      </c>
      <c r="B111">
        <v>4</v>
      </c>
      <c r="C111" t="s">
        <v>69</v>
      </c>
    </row>
    <row r="112" spans="1:3" x14ac:dyDescent="0.45">
      <c r="A112" t="str">
        <f t="shared" si="1"/>
        <v>5(2000) Teacher Development, 4 (1), pp. 7 - 13, Cited 8 times.</v>
      </c>
      <c r="B112">
        <v>5</v>
      </c>
      <c r="C112" t="s">
        <v>70</v>
      </c>
    </row>
    <row r="113" spans="1:3" x14ac:dyDescent="0.45">
      <c r="A113" t="str">
        <f t="shared" si="1"/>
        <v>6DOI: 10.1080/13664530000200101</v>
      </c>
      <c r="B113">
        <v>6</v>
      </c>
      <c r="C113" t="s">
        <v>71</v>
      </c>
    </row>
    <row r="114" spans="1:3" x14ac:dyDescent="0.45">
      <c r="A114" t="str">
        <f t="shared" si="1"/>
        <v>7https://www.scopus.com/inward/record.uri?eid=2-s2.0-85012535202&amp;doi=10.1080%2f13664530000200101&amp;partnerID=40&amp;md5=3bee7042293f7b22f9dc2402ab11299f</v>
      </c>
      <c r="B114">
        <v>7</v>
      </c>
      <c r="C114" t="s">
        <v>72</v>
      </c>
    </row>
    <row r="115" spans="1:3" x14ac:dyDescent="0.45">
      <c r="A115" t="str">
        <f t="shared" si="1"/>
        <v>8</v>
      </c>
      <c r="B115">
        <v>8</v>
      </c>
    </row>
    <row r="116" spans="1:3" x14ac:dyDescent="0.45">
      <c r="A116" t="str">
        <f t="shared" si="1"/>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16">
        <v>9</v>
      </c>
      <c r="C116" t="s">
        <v>73</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1Simbolon N.E.</v>
      </c>
      <c r="B160">
        <v>1</v>
      </c>
      <c r="C160" t="s">
        <v>98</v>
      </c>
    </row>
    <row r="161" spans="1:3" x14ac:dyDescent="0.45">
      <c r="A161" t="str">
        <f t="shared" si="2"/>
        <v>2AUTHOR FULL NAMES: Simbolon, Nurmala Elmin (56960526600)</v>
      </c>
      <c r="B161">
        <v>2</v>
      </c>
      <c r="C161" t="s">
        <v>99</v>
      </c>
    </row>
    <row r="162" spans="1:3" x14ac:dyDescent="0.45">
      <c r="A162" t="str">
        <f t="shared" si="2"/>
        <v>356960526600</v>
      </c>
      <c r="B162">
        <v>3</v>
      </c>
      <c r="C162">
        <v>56960526600</v>
      </c>
    </row>
    <row r="163" spans="1:3" x14ac:dyDescent="0.45">
      <c r="A163" t="str">
        <f t="shared" si="2"/>
        <v>4Emi in indonesian higher education: Stakeholders’ perspectives</v>
      </c>
      <c r="B163">
        <v>4</v>
      </c>
      <c r="C163" t="s">
        <v>100</v>
      </c>
    </row>
    <row r="164" spans="1:3" x14ac:dyDescent="0.45">
      <c r="A164" t="str">
        <f t="shared" si="2"/>
        <v>5(2018) Teflin Journal, 29 (1), pp. 108 - 128, Cited 7 times.</v>
      </c>
      <c r="B164">
        <v>5</v>
      </c>
      <c r="C164" t="s">
        <v>101</v>
      </c>
    </row>
    <row r="165" spans="1:3" x14ac:dyDescent="0.45">
      <c r="A165" t="str">
        <f t="shared" si="2"/>
        <v>6DOI: 10.15639/teflinjournal.v29i1/108-128</v>
      </c>
      <c r="B165">
        <v>6</v>
      </c>
      <c r="C165" t="s">
        <v>102</v>
      </c>
    </row>
    <row r="166" spans="1:3" x14ac:dyDescent="0.45">
      <c r="A166" t="str">
        <f t="shared" si="2"/>
        <v>7https://www.scopus.com/inward/record.uri?eid=2-s2.0-85062373048&amp;doi=10.15639%2fteflinjournal.v29i1%2f108-128&amp;partnerID=40&amp;md5=270de99aa58032c99b04980506289848</v>
      </c>
      <c r="B166">
        <v>7</v>
      </c>
      <c r="C166" t="s">
        <v>103</v>
      </c>
    </row>
    <row r="167" spans="1:3" x14ac:dyDescent="0.45">
      <c r="A167" t="str">
        <f t="shared" si="2"/>
        <v>8</v>
      </c>
      <c r="B167">
        <v>8</v>
      </c>
    </row>
    <row r="168" spans="1:3" x14ac:dyDescent="0.45">
      <c r="A168" t="str">
        <f t="shared" si="2"/>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68">
        <v>9</v>
      </c>
      <c r="C168" t="s">
        <v>104</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1Avella J.T., Kebritchi M., Nunn S.G., Kanai T.</v>
      </c>
      <c r="B173">
        <v>1</v>
      </c>
      <c r="C173" t="s">
        <v>105</v>
      </c>
    </row>
    <row r="174" spans="1:3" x14ac:dyDescent="0.45">
      <c r="A174" t="str">
        <f t="shared" si="2"/>
        <v>2AUTHOR FULL NAMES: Avella, John T. (57003189500); Kebritchi, Mansureh (24474732900); Nunn, Sandra G. (57002907400); Kanai, Therese (57189843481)</v>
      </c>
      <c r="B174">
        <v>2</v>
      </c>
      <c r="C174" t="s">
        <v>106</v>
      </c>
    </row>
    <row r="175" spans="1:3" x14ac:dyDescent="0.45">
      <c r="A175" t="str">
        <f t="shared" si="2"/>
        <v>357003189500; 24474732900; 57002907400; 57189843481</v>
      </c>
      <c r="B175">
        <v>3</v>
      </c>
      <c r="C175" t="s">
        <v>107</v>
      </c>
    </row>
    <row r="176" spans="1:3" x14ac:dyDescent="0.45">
      <c r="A176" t="str">
        <f t="shared" si="2"/>
        <v>4Learning analytics methods, benefits, and challenges in higher education: A systematic literature review</v>
      </c>
      <c r="B176">
        <v>4</v>
      </c>
      <c r="C176" t="s">
        <v>108</v>
      </c>
    </row>
    <row r="177" spans="1:3" x14ac:dyDescent="0.45">
      <c r="A177" t="str">
        <f t="shared" si="2"/>
        <v>5(2016) Journal of Asynchronous Learning Network, 20 (2), Cited 225 times.</v>
      </c>
      <c r="B177">
        <v>5</v>
      </c>
      <c r="C177" t="s">
        <v>109</v>
      </c>
    </row>
    <row r="178" spans="1:3" x14ac:dyDescent="0.45">
      <c r="A178" t="str">
        <f t="shared" si="2"/>
        <v>6</v>
      </c>
      <c r="B178">
        <v>6</v>
      </c>
    </row>
    <row r="179" spans="1:3" x14ac:dyDescent="0.45">
      <c r="A179" t="str">
        <f t="shared" si="2"/>
        <v>7https://www.scopus.com/inward/record.uri?eid=2-s2.0-84975321434&amp;partnerID=40&amp;md5=85c3e4fbfb31f561497048bd7df36fa3</v>
      </c>
      <c r="B179">
        <v>7</v>
      </c>
      <c r="C179" t="s">
        <v>110</v>
      </c>
    </row>
    <row r="180" spans="1:3" x14ac:dyDescent="0.45">
      <c r="A180" t="str">
        <f t="shared" si="2"/>
        <v>8</v>
      </c>
      <c r="B180">
        <v>8</v>
      </c>
    </row>
    <row r="181" spans="1:3" x14ac:dyDescent="0.45">
      <c r="A181"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81">
        <v>9</v>
      </c>
      <c r="C181" t="s">
        <v>111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1Gonzalez-Perez M.A., Cordova M., Hermans M., Nava-Aguirre K.M., Monje-Cueto F., Mingo S., Tobon S., Rodriguez C.A., Salvaj E.H., Floriani D.E.</v>
      </c>
      <c r="B186">
        <v>1</v>
      </c>
      <c r="C186" t="s">
        <v>112</v>
      </c>
    </row>
    <row r="187" spans="1:3" x14ac:dyDescent="0.45">
      <c r="A187" t="str">
        <f t="shared" si="2"/>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187">
        <v>2</v>
      </c>
      <c r="C187" t="s">
        <v>113</v>
      </c>
    </row>
    <row r="188" spans="1:3" x14ac:dyDescent="0.45">
      <c r="A188" t="str">
        <f t="shared" si="2"/>
        <v>322834292600; 57216613494; 55101021800; 57202967449; 57237067600; 51461922700; 57197830774; 57189033407; 26639769300; 35333906900</v>
      </c>
      <c r="B188">
        <v>3</v>
      </c>
      <c r="C188" t="s">
        <v>114</v>
      </c>
    </row>
    <row r="189" spans="1:3" x14ac:dyDescent="0.45">
      <c r="A189" t="str">
        <f t="shared" si="2"/>
        <v>4Crises conducting stakeholder salience: shifts in the evolution of private universities’ governance in Latin America</v>
      </c>
      <c r="B189">
        <v>4</v>
      </c>
      <c r="C189" t="s">
        <v>115</v>
      </c>
    </row>
    <row r="190" spans="1:3" x14ac:dyDescent="0.45">
      <c r="A190" t="str">
        <f t="shared" si="2"/>
        <v>5(2021) Corporate Governance (Bingley), 21 (6), pp. 1194 - 1214, Cited 15 times.</v>
      </c>
      <c r="B190">
        <v>5</v>
      </c>
      <c r="C190" t="s">
        <v>116</v>
      </c>
    </row>
    <row r="191" spans="1:3" x14ac:dyDescent="0.45">
      <c r="A191" t="str">
        <f t="shared" si="2"/>
        <v>6DOI: 10.1108/CG-09-2020-0397</v>
      </c>
      <c r="B191">
        <v>6</v>
      </c>
      <c r="C191" t="s">
        <v>117</v>
      </c>
    </row>
    <row r="192" spans="1:3" x14ac:dyDescent="0.45">
      <c r="A192" t="str">
        <f t="shared" si="2"/>
        <v>7https://www.scopus.com/inward/record.uri?eid=2-s2.0-85106048684&amp;doi=10.1108%2fCG-09-2020-0397&amp;partnerID=40&amp;md5=afa782b433f0b2d24c92d2f111307751</v>
      </c>
      <c r="B192">
        <v>7</v>
      </c>
      <c r="C192" t="s">
        <v>118</v>
      </c>
    </row>
    <row r="193" spans="1:3" x14ac:dyDescent="0.45">
      <c r="A193" t="str">
        <f t="shared" si="2"/>
        <v>8</v>
      </c>
      <c r="B193">
        <v>8</v>
      </c>
    </row>
    <row r="194" spans="1:3" x14ac:dyDescent="0.45">
      <c r="A194" t="str">
        <f t="shared" si="2"/>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194">
        <v>9</v>
      </c>
      <c r="C194" t="s">
        <v>119</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1den Heijer A.C., Curvelo Magdaniel F.T.J.</v>
      </c>
      <c r="B199">
        <v>1</v>
      </c>
      <c r="C199" t="s">
        <v>120</v>
      </c>
    </row>
    <row r="200" spans="1:3" x14ac:dyDescent="0.45">
      <c r="A200" t="str">
        <f t="shared" si="3"/>
        <v>2AUTHOR FULL NAMES: den Heijer, Alexandra C. (55505603900); Curvelo Magdaniel, Flavia T. J. (57200602388)</v>
      </c>
      <c r="B200">
        <v>2</v>
      </c>
      <c r="C200" t="s">
        <v>121</v>
      </c>
    </row>
    <row r="201" spans="1:3" x14ac:dyDescent="0.45">
      <c r="A201" t="str">
        <f t="shared" si="3"/>
        <v>355505603900; 57200602388</v>
      </c>
      <c r="B201">
        <v>3</v>
      </c>
      <c r="C201" t="s">
        <v>122</v>
      </c>
    </row>
    <row r="202" spans="1:3" x14ac:dyDescent="0.45">
      <c r="A202" t="str">
        <f t="shared" si="3"/>
        <v>4Campus–City Relations: Past, Present, and Future</v>
      </c>
      <c r="B202">
        <v>4</v>
      </c>
      <c r="C202" t="s">
        <v>123</v>
      </c>
    </row>
    <row r="203" spans="1:3" x14ac:dyDescent="0.45">
      <c r="A203" t="str">
        <f t="shared" si="3"/>
        <v>5(2018) Knowledge and Space, 12, pp. 439 - 459, Cited 22 times.</v>
      </c>
      <c r="B203">
        <v>5</v>
      </c>
      <c r="C203" t="s">
        <v>124</v>
      </c>
    </row>
    <row r="204" spans="1:3" x14ac:dyDescent="0.45">
      <c r="A204" t="str">
        <f t="shared" si="3"/>
        <v>6DOI: 10.1007/978-3-319-75593-9_13</v>
      </c>
      <c r="B204">
        <v>6</v>
      </c>
      <c r="C204" t="s">
        <v>125</v>
      </c>
    </row>
    <row r="205" spans="1:3" x14ac:dyDescent="0.45">
      <c r="A205" t="str">
        <f t="shared" si="3"/>
        <v>7https://www.scopus.com/inward/record.uri?eid=2-s2.0-85151531208&amp;doi=10.1007%2f978-3-319-75593-9_13&amp;partnerID=40&amp;md5=3a09c8a7a104e72a26c7233c2b86f2b3</v>
      </c>
      <c r="B205">
        <v>7</v>
      </c>
      <c r="C205" t="s">
        <v>126</v>
      </c>
    </row>
    <row r="206" spans="1:3" x14ac:dyDescent="0.45">
      <c r="A206" t="str">
        <f t="shared" si="3"/>
        <v>8</v>
      </c>
      <c r="B206">
        <v>8</v>
      </c>
    </row>
    <row r="207" spans="1:3" x14ac:dyDescent="0.45">
      <c r="A207"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07">
        <v>9</v>
      </c>
      <c r="C207" t="s">
        <v>127</v>
      </c>
    </row>
    <row r="208" spans="1:3" x14ac:dyDescent="0.45">
      <c r="A208" t="str">
        <f t="shared" si="3"/>
        <v>10LANGUAGE OF ORIGINAL DOCUMENT: English</v>
      </c>
      <c r="B208">
        <v>10</v>
      </c>
      <c r="C208" t="s">
        <v>10</v>
      </c>
    </row>
    <row r="209" spans="1:3" x14ac:dyDescent="0.45">
      <c r="A209" t="str">
        <f t="shared" si="3"/>
        <v>11DOCUMENT TYPE: Book chapter</v>
      </c>
      <c r="B209">
        <v>11</v>
      </c>
      <c r="C209" t="s">
        <v>128</v>
      </c>
    </row>
    <row r="210" spans="1:3" x14ac:dyDescent="0.45">
      <c r="A210" t="str">
        <f t="shared" si="3"/>
        <v>12SOURCE: Scopus</v>
      </c>
      <c r="B210">
        <v>12</v>
      </c>
      <c r="C210" t="s">
        <v>12</v>
      </c>
    </row>
    <row r="211" spans="1:3" x14ac:dyDescent="0.45">
      <c r="A211" t="str">
        <f t="shared" si="3"/>
        <v>13</v>
      </c>
      <c r="B211">
        <v>13</v>
      </c>
    </row>
    <row r="212" spans="1:3" x14ac:dyDescent="0.45">
      <c r="A212" t="str">
        <f t="shared" si="3"/>
        <v>1Sun Q., Zhang L.J.</v>
      </c>
      <c r="B212">
        <v>1</v>
      </c>
      <c r="C212" t="s">
        <v>129</v>
      </c>
    </row>
    <row r="213" spans="1:3" x14ac:dyDescent="0.45">
      <c r="A213" t="str">
        <f t="shared" si="3"/>
        <v>2AUTHOR FULL NAMES: Sun, Qiang (57194405834); Zhang, Lawrence Jun (37086711000)</v>
      </c>
      <c r="B213">
        <v>2</v>
      </c>
      <c r="C213" t="s">
        <v>130</v>
      </c>
    </row>
    <row r="214" spans="1:3" x14ac:dyDescent="0.45">
      <c r="A214" t="str">
        <f t="shared" si="3"/>
        <v>357194405834; 37086711000</v>
      </c>
      <c r="B214">
        <v>3</v>
      </c>
      <c r="C214" t="s">
        <v>131</v>
      </c>
    </row>
    <row r="215" spans="1:3" x14ac:dyDescent="0.45">
      <c r="A215" t="str">
        <f t="shared" si="3"/>
        <v>4A Sociocultural Perspective on English-as-a-Foreign-Language (EFL) Teachers’ Cognitions About Form-Focused Instruction</v>
      </c>
      <c r="B215">
        <v>4</v>
      </c>
      <c r="C215" t="s">
        <v>132</v>
      </c>
    </row>
    <row r="216" spans="1:3" x14ac:dyDescent="0.45">
      <c r="A216" t="str">
        <f t="shared" si="3"/>
        <v>5(2021) Frontiers in Psychology, 12, art. no. 593172, Cited 23 times.</v>
      </c>
      <c r="B216">
        <v>5</v>
      </c>
      <c r="C216" t="s">
        <v>133</v>
      </c>
    </row>
    <row r="217" spans="1:3" x14ac:dyDescent="0.45">
      <c r="A217" t="str">
        <f t="shared" si="3"/>
        <v>6DOI: 10.3389/fpsyg.2021.593172</v>
      </c>
      <c r="B217">
        <v>6</v>
      </c>
      <c r="C217" t="s">
        <v>134</v>
      </c>
    </row>
    <row r="218" spans="1:3" x14ac:dyDescent="0.45">
      <c r="A218" t="str">
        <f t="shared" si="3"/>
        <v>7https://www.scopus.com/inward/record.uri?eid=2-s2.0-85104196487&amp;doi=10.3389%2ffpsyg.2021.593172&amp;partnerID=40&amp;md5=5c9ccd3e3fbade4245403a76d9fa1cc7</v>
      </c>
      <c r="B218">
        <v>7</v>
      </c>
      <c r="C218" t="s">
        <v>135</v>
      </c>
    </row>
    <row r="219" spans="1:3" x14ac:dyDescent="0.45">
      <c r="A219" t="str">
        <f t="shared" si="3"/>
        <v>8</v>
      </c>
      <c r="B219">
        <v>8</v>
      </c>
    </row>
    <row r="220" spans="1:3" x14ac:dyDescent="0.45">
      <c r="A220" t="str">
        <f t="shared" si="3"/>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20">
        <v>9</v>
      </c>
      <c r="C220" t="s">
        <v>136</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1Holmes L.</v>
      </c>
      <c r="B225">
        <v>1</v>
      </c>
      <c r="C225" t="s">
        <v>137</v>
      </c>
    </row>
    <row r="226" spans="1:3" x14ac:dyDescent="0.45">
      <c r="A226" t="str">
        <f t="shared" si="3"/>
        <v>2AUTHOR FULL NAMES: Holmes, Leonard (7202945447)</v>
      </c>
      <c r="B226">
        <v>2</v>
      </c>
      <c r="C226" t="s">
        <v>138</v>
      </c>
    </row>
    <row r="227" spans="1:3" x14ac:dyDescent="0.45">
      <c r="A227" t="str">
        <f t="shared" si="3"/>
        <v>37202945447</v>
      </c>
      <c r="B227">
        <v>3</v>
      </c>
      <c r="C227">
        <v>7202945447</v>
      </c>
    </row>
    <row r="228" spans="1:3" x14ac:dyDescent="0.45">
      <c r="A228" t="str">
        <f t="shared" si="3"/>
        <v>4Competing perspectives on graduate employability: Possession, position or process?</v>
      </c>
      <c r="B228">
        <v>4</v>
      </c>
      <c r="C228" t="s">
        <v>139</v>
      </c>
    </row>
    <row r="229" spans="1:3" x14ac:dyDescent="0.45">
      <c r="A229" t="str">
        <f t="shared" si="3"/>
        <v>5(2013) Studies in Higher Education, 38 (4), pp. 538 - 554, Cited 327 times.</v>
      </c>
      <c r="B229">
        <v>5</v>
      </c>
      <c r="C229" t="s">
        <v>140</v>
      </c>
    </row>
    <row r="230" spans="1:3" x14ac:dyDescent="0.45">
      <c r="A230" t="str">
        <f t="shared" si="3"/>
        <v>6DOI: 10.1080/03075079.2011.587140</v>
      </c>
      <c r="B230">
        <v>6</v>
      </c>
      <c r="C230" t="s">
        <v>141</v>
      </c>
    </row>
    <row r="231" spans="1:3" x14ac:dyDescent="0.45">
      <c r="A231" t="str">
        <f t="shared" si="3"/>
        <v>7https://www.scopus.com/inward/record.uri?eid=2-s2.0-84886952321&amp;doi=10.1080%2f03075079.2011.587140&amp;partnerID=40&amp;md5=a10dad4e4d8b73dbc9d7d755b400a987</v>
      </c>
      <c r="B231">
        <v>7</v>
      </c>
      <c r="C231" t="s">
        <v>142</v>
      </c>
    </row>
    <row r="232" spans="1:3" x14ac:dyDescent="0.45">
      <c r="A232" t="str">
        <f t="shared" si="3"/>
        <v>8</v>
      </c>
      <c r="B232">
        <v>8</v>
      </c>
    </row>
    <row r="233" spans="1:3" x14ac:dyDescent="0.45">
      <c r="A233" t="str">
        <f t="shared" si="3"/>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33">
        <v>9</v>
      </c>
      <c r="C233" t="s">
        <v>143</v>
      </c>
    </row>
    <row r="234" spans="1:3" x14ac:dyDescent="0.45">
      <c r="A234" t="str">
        <f t="shared" si="3"/>
        <v>10LANGUAGE OF ORIGINAL DOCUMENT: English</v>
      </c>
      <c r="B234">
        <v>10</v>
      </c>
      <c r="C234" t="s">
        <v>10</v>
      </c>
    </row>
    <row r="235" spans="1:3" x14ac:dyDescent="0.45">
      <c r="A235" t="str">
        <f t="shared" si="3"/>
        <v>11DOCUMENT TYPE: Article</v>
      </c>
      <c r="B235">
        <v>11</v>
      </c>
      <c r="C235" t="s">
        <v>11</v>
      </c>
    </row>
    <row r="236" spans="1:3" x14ac:dyDescent="0.45">
      <c r="A236" t="str">
        <f t="shared" si="3"/>
        <v>12SOURCE: Scopus</v>
      </c>
      <c r="B236">
        <v>12</v>
      </c>
      <c r="C236" t="s">
        <v>12</v>
      </c>
    </row>
    <row r="237" spans="1:3" x14ac:dyDescent="0.45">
      <c r="A237" t="str">
        <f t="shared" si="3"/>
        <v>13</v>
      </c>
      <c r="B237">
        <v>13</v>
      </c>
    </row>
    <row r="238" spans="1:3" x14ac:dyDescent="0.45">
      <c r="A238" t="str">
        <f t="shared" si="3"/>
        <v>1Vargas V.R., Lawthom R., Prowse A., Randles S., Tzoulas K.</v>
      </c>
      <c r="B238">
        <v>1</v>
      </c>
      <c r="C238" t="s">
        <v>144</v>
      </c>
    </row>
    <row r="239" spans="1:3" x14ac:dyDescent="0.45">
      <c r="A239" t="str">
        <f t="shared" si="3"/>
        <v>2AUTHOR FULL NAMES: Vargas, Valeria Ruiz (57200134873); Lawthom, Rebecca (8290121800); Prowse, Alicia (6603419141); Randles, Sally (23393791300); Tzoulas, Konstantinos (16320021700)</v>
      </c>
      <c r="B239">
        <v>2</v>
      </c>
      <c r="C239" t="s">
        <v>145</v>
      </c>
    </row>
    <row r="240" spans="1:3" x14ac:dyDescent="0.45">
      <c r="A240" t="str">
        <f t="shared" si="3"/>
        <v>357200134873; 8290121800; 6603419141; 23393791300; 16320021700</v>
      </c>
      <c r="B240">
        <v>3</v>
      </c>
      <c r="C240" t="s">
        <v>146</v>
      </c>
    </row>
    <row r="241" spans="1:3" x14ac:dyDescent="0.45">
      <c r="A241" t="str">
        <f t="shared" si="3"/>
        <v>4Sustainable development stakeholder networks for organisational change in higher education institutions: A case study from the UK</v>
      </c>
      <c r="B241">
        <v>4</v>
      </c>
      <c r="C241" t="s">
        <v>147</v>
      </c>
    </row>
    <row r="242" spans="1:3" x14ac:dyDescent="0.45">
      <c r="A242" t="str">
        <f t="shared" si="3"/>
        <v>5(2019) Journal of Cleaner Production, 208, pp. 470 - 478, Cited 50 times.</v>
      </c>
      <c r="B242">
        <v>5</v>
      </c>
      <c r="C242" t="s">
        <v>148</v>
      </c>
    </row>
    <row r="243" spans="1:3" x14ac:dyDescent="0.45">
      <c r="A243" t="str">
        <f t="shared" si="3"/>
        <v>6DOI: 10.1016/j.jclepro.2018.10.078</v>
      </c>
      <c r="B243">
        <v>6</v>
      </c>
      <c r="C243" t="s">
        <v>149</v>
      </c>
    </row>
    <row r="244" spans="1:3" x14ac:dyDescent="0.45">
      <c r="A244" t="str">
        <f t="shared" si="3"/>
        <v>7https://www.scopus.com/inward/record.uri?eid=2-s2.0-85056151979&amp;doi=10.1016%2fj.jclepro.2018.10.078&amp;partnerID=40&amp;md5=86e2cb9d737e3d9a8481fe7bd52aa0a8</v>
      </c>
      <c r="B244">
        <v>7</v>
      </c>
      <c r="C244" t="s">
        <v>150</v>
      </c>
    </row>
    <row r="245" spans="1:3" x14ac:dyDescent="0.45">
      <c r="A245" t="str">
        <f t="shared" si="3"/>
        <v>8</v>
      </c>
      <c r="B245">
        <v>8</v>
      </c>
    </row>
    <row r="246" spans="1:3" x14ac:dyDescent="0.45">
      <c r="A246" t="str">
        <f t="shared" si="3"/>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246">
        <v>9</v>
      </c>
      <c r="C246" t="s">
        <v>151</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1Farnell T., Kovač V.</v>
      </c>
      <c r="B251">
        <v>1</v>
      </c>
      <c r="C251" t="s">
        <v>152</v>
      </c>
    </row>
    <row r="252" spans="1:3" x14ac:dyDescent="0.45">
      <c r="A252" t="str">
        <f t="shared" si="3"/>
        <v>2AUTHOR FULL NAMES: Farnell, Thomas (33467481700); Kovač, Vesna (7005444718)</v>
      </c>
      <c r="B252">
        <v>2</v>
      </c>
      <c r="C252" t="s">
        <v>153</v>
      </c>
    </row>
    <row r="253" spans="1:3" x14ac:dyDescent="0.45">
      <c r="A253" t="str">
        <f t="shared" si="3"/>
        <v>333467481700; 7005444718</v>
      </c>
      <c r="B253">
        <v>3</v>
      </c>
      <c r="C253" t="s">
        <v>154</v>
      </c>
    </row>
    <row r="254" spans="1:3" x14ac:dyDescent="0.45">
      <c r="A254" t="str">
        <f t="shared" si="3"/>
        <v>4Removing inequities in higher education: Towards a Croatian policy for widening participation [Uklanjanje nepravednosti u visokom obrazovanju: Prema politici »proširivanja sudjelovanja« u hrvatskoj]</v>
      </c>
      <c r="B254">
        <v>4</v>
      </c>
      <c r="C254" t="s">
        <v>155</v>
      </c>
    </row>
    <row r="255" spans="1:3" x14ac:dyDescent="0.45">
      <c r="A255" t="str">
        <f t="shared" si="3"/>
        <v>5(2010) Revija Za Socijalnu Politiku, 17 (2), pp. 257 - 275, Cited 6 times.</v>
      </c>
      <c r="B255">
        <v>5</v>
      </c>
      <c r="C255" t="s">
        <v>156</v>
      </c>
    </row>
    <row r="256" spans="1:3" x14ac:dyDescent="0.45">
      <c r="A256" t="str">
        <f t="shared" si="3"/>
        <v>6DOI: 10.3935/rsp.v17i2.916</v>
      </c>
      <c r="B256">
        <v>6</v>
      </c>
      <c r="C256" t="s">
        <v>157</v>
      </c>
    </row>
    <row r="257" spans="1:3" x14ac:dyDescent="0.45">
      <c r="A257" t="str">
        <f t="shared" si="3"/>
        <v>7https://www.scopus.com/inward/record.uri?eid=2-s2.0-78049526231&amp;doi=10.3935%2frsp.v17i2.916&amp;partnerID=40&amp;md5=3e672001479e98a2bc400252618c33af</v>
      </c>
      <c r="B257">
        <v>7</v>
      </c>
      <c r="C257" t="s">
        <v>158</v>
      </c>
    </row>
    <row r="258" spans="1:3" x14ac:dyDescent="0.45">
      <c r="A258" t="str">
        <f t="shared" si="3"/>
        <v>8</v>
      </c>
      <c r="B258">
        <v>8</v>
      </c>
    </row>
    <row r="259" spans="1:3" x14ac:dyDescent="0.45">
      <c r="A259" t="str">
        <f t="shared" si="3"/>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259">
        <v>9</v>
      </c>
      <c r="C259" t="s">
        <v>159</v>
      </c>
    </row>
    <row r="260" spans="1:3" x14ac:dyDescent="0.45">
      <c r="A260" t="str">
        <f t="shared" si="3"/>
        <v>10LANGUAGE OF ORIGINAL DOCUMENT: English</v>
      </c>
      <c r="B260">
        <v>10</v>
      </c>
      <c r="C260" t="s">
        <v>10</v>
      </c>
    </row>
    <row r="261" spans="1:3" x14ac:dyDescent="0.45">
      <c r="A261" t="str">
        <f t="shared" ref="A261:A324" si="4">B261&amp;C261</f>
        <v>11DOCUMENT TYPE: Article</v>
      </c>
      <c r="B261">
        <v>11</v>
      </c>
      <c r="C261" t="s">
        <v>11</v>
      </c>
    </row>
    <row r="262" spans="1:3" x14ac:dyDescent="0.45">
      <c r="A262" t="str">
        <f t="shared" si="4"/>
        <v>12SOURCE: Scopus</v>
      </c>
      <c r="B262">
        <v>12</v>
      </c>
      <c r="C262" t="s">
        <v>12</v>
      </c>
    </row>
    <row r="263" spans="1:3" x14ac:dyDescent="0.45">
      <c r="A263" t="str">
        <f t="shared" si="4"/>
        <v>13</v>
      </c>
      <c r="B263">
        <v>13</v>
      </c>
    </row>
    <row r="264" spans="1:3" x14ac:dyDescent="0.45">
      <c r="A264" t="str">
        <f t="shared" si="4"/>
        <v>1Mayhew M.J., Simonoff J.S., Baumol W.J., Wiesenfeld B.M., Klein M.W.</v>
      </c>
      <c r="B264">
        <v>1</v>
      </c>
      <c r="C264" t="s">
        <v>160</v>
      </c>
    </row>
    <row r="265" spans="1:3" x14ac:dyDescent="0.45">
      <c r="A265" t="str">
        <f t="shared" si="4"/>
        <v>2AUTHOR FULL NAMES: Mayhew, Matthew J. (8606144100); Simonoff, Jeffrey S. (6603841077); Baumol, William J. (7004870547); Wiesenfeld, Batia M. (6603613122); Klein, Michael W. (57212700226)</v>
      </c>
      <c r="B265">
        <v>2</v>
      </c>
      <c r="C265" t="s">
        <v>161</v>
      </c>
    </row>
    <row r="266" spans="1:3" x14ac:dyDescent="0.45">
      <c r="A266" t="str">
        <f t="shared" si="4"/>
        <v>38606144100; 6603841077; 7004870547; 6603613122; 57212700226</v>
      </c>
      <c r="B266">
        <v>3</v>
      </c>
      <c r="C266" t="s">
        <v>162</v>
      </c>
    </row>
    <row r="267" spans="1:3" x14ac:dyDescent="0.45">
      <c r="A267" t="str">
        <f t="shared" si="4"/>
        <v>4Exploring Innovative Entrepreneurship and Its Ties to Higher Educational Experiences</v>
      </c>
      <c r="B267">
        <v>4</v>
      </c>
      <c r="C267" t="s">
        <v>163</v>
      </c>
    </row>
    <row r="268" spans="1:3" x14ac:dyDescent="0.45">
      <c r="A268" t="str">
        <f t="shared" si="4"/>
        <v>5(2012) Research in Higher Education, 53 (8), pp. 831 - 859, Cited 71 times.</v>
      </c>
      <c r="B268">
        <v>5</v>
      </c>
      <c r="C268" t="s">
        <v>164</v>
      </c>
    </row>
    <row r="269" spans="1:3" x14ac:dyDescent="0.45">
      <c r="A269" t="str">
        <f t="shared" si="4"/>
        <v>6DOI: 10.1007/s11162-012-9258-3</v>
      </c>
      <c r="B269">
        <v>6</v>
      </c>
      <c r="C269" t="s">
        <v>165</v>
      </c>
    </row>
    <row r="270" spans="1:3" x14ac:dyDescent="0.45">
      <c r="A270" t="str">
        <f t="shared" si="4"/>
        <v>7https://www.scopus.com/inward/record.uri?eid=2-s2.0-84867864637&amp;doi=10.1007%2fs11162-012-9258-3&amp;partnerID=40&amp;md5=0d1d59c9b4633c8ec1710899ef550e52</v>
      </c>
      <c r="B270">
        <v>7</v>
      </c>
      <c r="C270" t="s">
        <v>166</v>
      </c>
    </row>
    <row r="271" spans="1:3" x14ac:dyDescent="0.45">
      <c r="A271" t="str">
        <f t="shared" si="4"/>
        <v>8</v>
      </c>
      <c r="B271">
        <v>8</v>
      </c>
    </row>
    <row r="272" spans="1:3" x14ac:dyDescent="0.45">
      <c r="A272" t="str">
        <f t="shared" si="4"/>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272">
        <v>9</v>
      </c>
      <c r="C272" t="s">
        <v>167</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1Crowley B.</v>
      </c>
      <c r="B277">
        <v>1</v>
      </c>
      <c r="C277" t="s">
        <v>168</v>
      </c>
    </row>
    <row r="278" spans="1:3" x14ac:dyDescent="0.45">
      <c r="A278" t="str">
        <f t="shared" si="4"/>
        <v>2AUTHOR FULL NAMES: Crowley, Bill (7005784600)</v>
      </c>
      <c r="B278">
        <v>2</v>
      </c>
      <c r="C278" t="s">
        <v>169</v>
      </c>
    </row>
    <row r="279" spans="1:3" x14ac:dyDescent="0.45">
      <c r="A279" t="str">
        <f t="shared" si="4"/>
        <v>37005784600</v>
      </c>
      <c r="B279">
        <v>3</v>
      </c>
      <c r="C279">
        <v>7005784600</v>
      </c>
    </row>
    <row r="280" spans="1:3" x14ac:dyDescent="0.45">
      <c r="A280" t="str">
        <f t="shared" si="4"/>
        <v>4Tacit knowledge, tacit ignorance, and the future of academic librarianship</v>
      </c>
      <c r="B280">
        <v>4</v>
      </c>
      <c r="C280" t="s">
        <v>170</v>
      </c>
    </row>
    <row r="281" spans="1:3" x14ac:dyDescent="0.45">
      <c r="A281" t="str">
        <f t="shared" si="4"/>
        <v>5(2001) College and Research Libraries, 62 (6), pp. 565 - 584, Cited 20 times.</v>
      </c>
      <c r="B281">
        <v>5</v>
      </c>
      <c r="C281" t="s">
        <v>171</v>
      </c>
    </row>
    <row r="282" spans="1:3" x14ac:dyDescent="0.45">
      <c r="A282" t="str">
        <f t="shared" si="4"/>
        <v>6DOI: 10.5860/crl.62.6.565</v>
      </c>
      <c r="B282">
        <v>6</v>
      </c>
      <c r="C282" t="s">
        <v>172</v>
      </c>
    </row>
    <row r="283" spans="1:3" x14ac:dyDescent="0.45">
      <c r="A283" t="str">
        <f t="shared" si="4"/>
        <v>7https://www.scopus.com/inward/record.uri?eid=2-s2.0-0035540962&amp;doi=10.5860%2fcrl.62.6.565&amp;partnerID=40&amp;md5=e62deaf078633aa2be27107e65afad96</v>
      </c>
      <c r="B283">
        <v>7</v>
      </c>
      <c r="C283" t="s">
        <v>173</v>
      </c>
    </row>
    <row r="284" spans="1:3" x14ac:dyDescent="0.45">
      <c r="A284" t="str">
        <f t="shared" si="4"/>
        <v>8</v>
      </c>
      <c r="B284">
        <v>8</v>
      </c>
    </row>
    <row r="285" spans="1:3" x14ac:dyDescent="0.45">
      <c r="A285" t="str">
        <f t="shared" si="4"/>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285">
        <v>9</v>
      </c>
      <c r="C285" t="s">
        <v>174</v>
      </c>
    </row>
    <row r="286" spans="1:3" x14ac:dyDescent="0.45">
      <c r="A286" t="str">
        <f t="shared" si="4"/>
        <v>10LANGUAGE OF ORIGINAL DOCUMENT: English</v>
      </c>
      <c r="B286">
        <v>10</v>
      </c>
      <c r="C286" t="s">
        <v>10</v>
      </c>
    </row>
    <row r="287" spans="1:3" x14ac:dyDescent="0.45">
      <c r="A287" t="str">
        <f t="shared" si="4"/>
        <v>11DOCUMENT TYPE: Review</v>
      </c>
      <c r="B287">
        <v>11</v>
      </c>
      <c r="C287" t="s">
        <v>175</v>
      </c>
    </row>
    <row r="288" spans="1:3" x14ac:dyDescent="0.45">
      <c r="A288" t="str">
        <f t="shared" si="4"/>
        <v>12SOURCE: Scopus</v>
      </c>
      <c r="B288">
        <v>12</v>
      </c>
      <c r="C288" t="s">
        <v>12</v>
      </c>
    </row>
    <row r="289" spans="1:3" x14ac:dyDescent="0.45">
      <c r="A289" t="str">
        <f t="shared" si="4"/>
        <v>13</v>
      </c>
      <c r="B289">
        <v>13</v>
      </c>
    </row>
    <row r="290" spans="1:3" x14ac:dyDescent="0.45">
      <c r="A290" t="str">
        <f t="shared" si="4"/>
        <v>1Lemaitre M.J.</v>
      </c>
      <c r="B290">
        <v>1</v>
      </c>
      <c r="C290" t="s">
        <v>176</v>
      </c>
    </row>
    <row r="291" spans="1:3" x14ac:dyDescent="0.45">
      <c r="A291" t="str">
        <f t="shared" si="4"/>
        <v>2AUTHOR FULL NAMES: Lemaitre, Maria Jose (56473441500)</v>
      </c>
      <c r="B291">
        <v>2</v>
      </c>
      <c r="C291" t="s">
        <v>177</v>
      </c>
    </row>
    <row r="292" spans="1:3" x14ac:dyDescent="0.45">
      <c r="A292" t="str">
        <f t="shared" si="4"/>
        <v>356473441500</v>
      </c>
      <c r="B292">
        <v>3</v>
      </c>
      <c r="C292">
        <v>56473441500</v>
      </c>
    </row>
    <row r="293" spans="1:3" x14ac:dyDescent="0.45">
      <c r="A293" t="str">
        <f t="shared" si="4"/>
        <v>4Development of external quality assurance schemes: An answer to the challenges of higher education evolution</v>
      </c>
      <c r="B293">
        <v>4</v>
      </c>
      <c r="C293" t="s">
        <v>178</v>
      </c>
    </row>
    <row r="294" spans="1:3" x14ac:dyDescent="0.45">
      <c r="A294" t="str">
        <f t="shared" si="4"/>
        <v>5(2004) Quality in Higher Education, 10 (2), pp. 89 - 99, Cited 21 times.</v>
      </c>
      <c r="B294">
        <v>5</v>
      </c>
      <c r="C294" t="s">
        <v>179</v>
      </c>
    </row>
    <row r="295" spans="1:3" x14ac:dyDescent="0.45">
      <c r="A295" t="str">
        <f t="shared" si="4"/>
        <v>6DOI: 10.1080/1353832042000230581</v>
      </c>
      <c r="B295">
        <v>6</v>
      </c>
      <c r="C295" t="s">
        <v>180</v>
      </c>
    </row>
    <row r="296" spans="1:3" x14ac:dyDescent="0.45">
      <c r="A296" t="str">
        <f t="shared" si="4"/>
        <v>7https://www.scopus.com/inward/record.uri?eid=2-s2.0-29244481221&amp;doi=10.1080%2f1353832042000230581&amp;partnerID=40&amp;md5=d9943af0a3f3eeee230ecd3b02d79180</v>
      </c>
      <c r="B296">
        <v>7</v>
      </c>
      <c r="C296" t="s">
        <v>181</v>
      </c>
    </row>
    <row r="297" spans="1:3" x14ac:dyDescent="0.45">
      <c r="A297" t="str">
        <f t="shared" si="4"/>
        <v>8</v>
      </c>
      <c r="B297">
        <v>8</v>
      </c>
    </row>
    <row r="298" spans="1:3" x14ac:dyDescent="0.45">
      <c r="A298" t="str">
        <f t="shared" si="4"/>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298">
        <v>9</v>
      </c>
      <c r="C298" t="s">
        <v>182</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1Sandhya S., Koppad S.H., Anupama Kumar S., Dharani A., Uma B.V., Subramanya K.N.</v>
      </c>
      <c r="B303">
        <v>1</v>
      </c>
      <c r="C303" t="s">
        <v>183</v>
      </c>
    </row>
    <row r="304" spans="1:3" x14ac:dyDescent="0.45">
      <c r="A304" t="str">
        <f t="shared" si="4"/>
        <v>2AUTHOR FULL NAMES: Sandhya, S. (57191854773); Koppad, Shaila H. (57191618577); Anupama Kumar, S. (57191624773); Dharani, Andhe (54383109800); Uma, B.V. (55130921800); Subramanya, K.N. (35753798900)</v>
      </c>
      <c r="B304">
        <v>2</v>
      </c>
      <c r="C304" t="s">
        <v>184</v>
      </c>
    </row>
    <row r="305" spans="1:3" x14ac:dyDescent="0.45">
      <c r="A305" t="str">
        <f t="shared" si="4"/>
        <v>357191854773; 57191618577; 57191624773; 54383109800; 55130921800; 35753798900</v>
      </c>
      <c r="B305">
        <v>3</v>
      </c>
      <c r="C305" t="s">
        <v>185</v>
      </c>
    </row>
    <row r="306" spans="1:3" x14ac:dyDescent="0.45">
      <c r="A306" t="str">
        <f t="shared" si="4"/>
        <v>4Adoption of google forms for enhancing collaborative stakeholder engagement in higher education</v>
      </c>
      <c r="B306">
        <v>4</v>
      </c>
      <c r="C306" t="s">
        <v>186</v>
      </c>
    </row>
    <row r="307" spans="1:3" x14ac:dyDescent="0.45">
      <c r="A307" t="str">
        <f t="shared" si="4"/>
        <v>5(2020) Journal of Engineering Education Transformations, 33 (Special Issue), pp. 283 - 289, Cited 9 times.</v>
      </c>
      <c r="B307">
        <v>5</v>
      </c>
      <c r="C307" t="s">
        <v>187</v>
      </c>
    </row>
    <row r="308" spans="1:3" x14ac:dyDescent="0.45">
      <c r="A308" t="str">
        <f t="shared" si="4"/>
        <v>6DOI: 10.16920/jeet/2020/v33i0/150161</v>
      </c>
      <c r="B308">
        <v>6</v>
      </c>
      <c r="C308" t="s">
        <v>188</v>
      </c>
    </row>
    <row r="309" spans="1:3" x14ac:dyDescent="0.45">
      <c r="A309" t="str">
        <f t="shared" si="4"/>
        <v>7https://www.scopus.com/inward/record.uri?eid=2-s2.0-85089035609&amp;doi=10.16920%2fjeet%2f2020%2fv33i0%2f150161&amp;partnerID=40&amp;md5=78cc6e8841f45f96782d99e6cdd036f5</v>
      </c>
      <c r="B309">
        <v>7</v>
      </c>
      <c r="C309" t="s">
        <v>189</v>
      </c>
    </row>
    <row r="310" spans="1:3" x14ac:dyDescent="0.45">
      <c r="A310" t="str">
        <f t="shared" si="4"/>
        <v>8</v>
      </c>
      <c r="B310">
        <v>8</v>
      </c>
    </row>
    <row r="311" spans="1:3" x14ac:dyDescent="0.45">
      <c r="A311" t="str">
        <f t="shared" si="4"/>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311">
        <v>9</v>
      </c>
      <c r="C311" t="s">
        <v>190</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1Matthews L.R., Pockett R.B., Nisbet G., Thistlethwaite J.E., Dunston R., Lee A., White J.F.</v>
      </c>
      <c r="B316">
        <v>1</v>
      </c>
      <c r="C316" t="s">
        <v>191</v>
      </c>
    </row>
    <row r="317" spans="1:3" x14ac:dyDescent="0.45">
      <c r="A317" t="str">
        <f t="shared" si="4"/>
        <v>2AUTHOR FULL NAMES: Matthews, Lynda R. (7202488718); Pockett, Rosalie B. (6507352352); Nisbet, Gillian (23478363600); Thistlethwaite, Jill E. (7004520099); Dunston, Roger (24484733700); Lee, Alison (35324749100); White, Jill F. (7405245698)</v>
      </c>
      <c r="B317">
        <v>2</v>
      </c>
      <c r="C317" t="s">
        <v>192</v>
      </c>
    </row>
    <row r="318" spans="1:3" x14ac:dyDescent="0.45">
      <c r="A318" t="str">
        <f t="shared" si="4"/>
        <v>37202488718; 6507352352; 23478363600; 7004520099; 24484733700; 35324749100; 7405245698</v>
      </c>
      <c r="B318">
        <v>3</v>
      </c>
      <c r="C318" t="s">
        <v>193</v>
      </c>
    </row>
    <row r="319" spans="1:3" x14ac:dyDescent="0.45">
      <c r="A319" t="str">
        <f t="shared" si="4"/>
        <v>4Building capacity in Australian interprofessional health education: Perspectives from key health and higher education stakeholders</v>
      </c>
      <c r="B319">
        <v>4</v>
      </c>
      <c r="C319" t="s">
        <v>194</v>
      </c>
    </row>
    <row r="320" spans="1:3" x14ac:dyDescent="0.45">
      <c r="A320" t="str">
        <f t="shared" si="4"/>
        <v>5(2011) Australian Health Review, 35 (2), pp. 136 - 140, Cited 16 times.</v>
      </c>
      <c r="B320">
        <v>5</v>
      </c>
      <c r="C320" t="s">
        <v>195</v>
      </c>
    </row>
    <row r="321" spans="1:3" x14ac:dyDescent="0.45">
      <c r="A321" t="str">
        <f t="shared" si="4"/>
        <v>6DOI: 10.1071/AH10886</v>
      </c>
      <c r="B321">
        <v>6</v>
      </c>
      <c r="C321" t="s">
        <v>196</v>
      </c>
    </row>
    <row r="322" spans="1:3" x14ac:dyDescent="0.45">
      <c r="A322" t="str">
        <f t="shared" si="4"/>
        <v>7https://www.scopus.com/inward/record.uri?eid=2-s2.0-79957635644&amp;doi=10.1071%2fAH10886&amp;partnerID=40&amp;md5=f67ad56a180463b1473da866be29f54f</v>
      </c>
      <c r="B322">
        <v>7</v>
      </c>
      <c r="C322" t="s">
        <v>197</v>
      </c>
    </row>
    <row r="323" spans="1:3" x14ac:dyDescent="0.45">
      <c r="A323" t="str">
        <f t="shared" si="4"/>
        <v>8</v>
      </c>
      <c r="B323">
        <v>8</v>
      </c>
    </row>
    <row r="324" spans="1:3" x14ac:dyDescent="0.45">
      <c r="A324" t="str">
        <f t="shared" si="4"/>
        <v>9ABSTRACT: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B324">
        <v>9</v>
      </c>
      <c r="C324" t="s">
        <v>198</v>
      </c>
    </row>
    <row r="325" spans="1:3" x14ac:dyDescent="0.45">
      <c r="A325" t="str">
        <f t="shared" ref="A325:A388" si="5">B325&amp;C325</f>
        <v>10LANGUAGE OF ORIGINAL DOCUMENT: English</v>
      </c>
      <c r="B325">
        <v>10</v>
      </c>
      <c r="C325" t="s">
        <v>10</v>
      </c>
    </row>
    <row r="326" spans="1:3" x14ac:dyDescent="0.45">
      <c r="A326" t="str">
        <f t="shared" si="5"/>
        <v>11DOCUMENT TYPE: Article</v>
      </c>
      <c r="B326">
        <v>11</v>
      </c>
      <c r="C326" t="s">
        <v>11</v>
      </c>
    </row>
    <row r="327" spans="1:3" x14ac:dyDescent="0.45">
      <c r="A327" t="str">
        <f t="shared" si="5"/>
        <v>12SOURCE: Scopus</v>
      </c>
      <c r="B327">
        <v>12</v>
      </c>
      <c r="C327" t="s">
        <v>12</v>
      </c>
    </row>
    <row r="328" spans="1:3" x14ac:dyDescent="0.45">
      <c r="A328" t="str">
        <f t="shared" si="5"/>
        <v>13</v>
      </c>
      <c r="B328">
        <v>13</v>
      </c>
    </row>
    <row r="329" spans="1:3" x14ac:dyDescent="0.45">
      <c r="A329" t="str">
        <f t="shared" si="5"/>
        <v>1Panday R., Purba J.T.</v>
      </c>
      <c r="B329">
        <v>1</v>
      </c>
      <c r="C329" t="s">
        <v>199</v>
      </c>
    </row>
    <row r="330" spans="1:3" x14ac:dyDescent="0.45">
      <c r="A330" t="str">
        <f t="shared" si="5"/>
        <v>2AUTHOR FULL NAMES: Panday, Rorim (56237009400); Purba, John Tampil (56669627400)</v>
      </c>
      <c r="B330">
        <v>2</v>
      </c>
      <c r="C330" t="s">
        <v>200</v>
      </c>
    </row>
    <row r="331" spans="1:3" x14ac:dyDescent="0.45">
      <c r="A331" t="str">
        <f t="shared" si="5"/>
        <v>356237009400; 56669627400</v>
      </c>
      <c r="B331">
        <v>3</v>
      </c>
      <c r="C331" t="s">
        <v>201</v>
      </c>
    </row>
    <row r="332" spans="1:3" x14ac:dyDescent="0.45">
      <c r="A332" t="str">
        <f t="shared" si="5"/>
        <v>4Lecturers and students technology readiness in implementing services delivery of academic information system in higher education institution: A case study</v>
      </c>
      <c r="B332">
        <v>4</v>
      </c>
      <c r="C332" t="s">
        <v>202</v>
      </c>
    </row>
    <row r="333" spans="1:3" x14ac:dyDescent="0.45">
      <c r="A333" t="str">
        <f t="shared" si="5"/>
        <v>5(2015) Communications in Computer and Information Science, 516, pp. 539 - 550, Cited 13 times.</v>
      </c>
      <c r="B333">
        <v>5</v>
      </c>
      <c r="C333" t="s">
        <v>203</v>
      </c>
    </row>
    <row r="334" spans="1:3" x14ac:dyDescent="0.45">
      <c r="A334" t="str">
        <f t="shared" si="5"/>
        <v>6DOI: 10.1007/978-3-662-46742-8_49</v>
      </c>
      <c r="B334">
        <v>6</v>
      </c>
      <c r="C334" t="s">
        <v>204</v>
      </c>
    </row>
    <row r="335" spans="1:3" x14ac:dyDescent="0.45">
      <c r="A335" t="str">
        <f t="shared" si="5"/>
        <v>7https://www.scopus.com/inward/record.uri?eid=2-s2.0-84930457328&amp;doi=10.1007%2f978-3-662-46742-8_49&amp;partnerID=40&amp;md5=1f8b9d3325d334d5814910ebe3baa8e7</v>
      </c>
      <c r="B335">
        <v>7</v>
      </c>
      <c r="C335" t="s">
        <v>205</v>
      </c>
    </row>
    <row r="336" spans="1:3" x14ac:dyDescent="0.45">
      <c r="A336" t="str">
        <f t="shared" si="5"/>
        <v>8</v>
      </c>
      <c r="B336">
        <v>8</v>
      </c>
    </row>
    <row r="337" spans="1:3" x14ac:dyDescent="0.45">
      <c r="A337" t="str">
        <f t="shared" si="5"/>
        <v>9ABSTRACT: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B337">
        <v>9</v>
      </c>
      <c r="C337" t="s">
        <v>206</v>
      </c>
    </row>
    <row r="338" spans="1:3" x14ac:dyDescent="0.45">
      <c r="A338" t="str">
        <f t="shared" si="5"/>
        <v>10LANGUAGE OF ORIGINAL DOCUMENT: English</v>
      </c>
      <c r="B338">
        <v>10</v>
      </c>
      <c r="C338" t="s">
        <v>10</v>
      </c>
    </row>
    <row r="339" spans="1:3" x14ac:dyDescent="0.45">
      <c r="A339" t="str">
        <f t="shared" si="5"/>
        <v>11DOCUMENT TYPE: Conference paper</v>
      </c>
      <c r="B339">
        <v>11</v>
      </c>
      <c r="C339" t="s">
        <v>207</v>
      </c>
    </row>
    <row r="340" spans="1:3" x14ac:dyDescent="0.45">
      <c r="A340" t="str">
        <f t="shared" si="5"/>
        <v>12SOURCE: Scopus</v>
      </c>
      <c r="B340">
        <v>12</v>
      </c>
      <c r="C340" t="s">
        <v>12</v>
      </c>
    </row>
    <row r="341" spans="1:3" x14ac:dyDescent="0.45">
      <c r="A341" t="str">
        <f t="shared" si="5"/>
        <v>13</v>
      </c>
      <c r="B341">
        <v>13</v>
      </c>
    </row>
    <row r="342" spans="1:3" x14ac:dyDescent="0.45">
      <c r="A342" t="str">
        <f t="shared" si="5"/>
        <v>1Franco D., Macke J., Cotton D., Paço A., Segers J.-P., Franco L.</v>
      </c>
      <c r="B342">
        <v>1</v>
      </c>
      <c r="C342" t="s">
        <v>208</v>
      </c>
    </row>
    <row r="343" spans="1:3" x14ac:dyDescent="0.45">
      <c r="A343" t="str">
        <f t="shared" si="5"/>
        <v>2AUTHOR FULL NAMES: Franco, Dirk (57191108111); Macke, Janaina (24768111200); Cotton, Debby (35323974400); Paço, Arminda (57870437600); Segers, Jean-Pierre (16422922700); Franco, Laura (56393935900)</v>
      </c>
      <c r="B343">
        <v>2</v>
      </c>
      <c r="C343" t="s">
        <v>209</v>
      </c>
    </row>
    <row r="344" spans="1:3" x14ac:dyDescent="0.45">
      <c r="A344" t="str">
        <f t="shared" si="5"/>
        <v>357191108111; 24768111200; 35323974400; 57870437600; 16422922700; 56393935900</v>
      </c>
      <c r="B344">
        <v>3</v>
      </c>
      <c r="C344" t="s">
        <v>210</v>
      </c>
    </row>
    <row r="345" spans="1:3" x14ac:dyDescent="0.45">
      <c r="A345" t="str">
        <f t="shared" si="5"/>
        <v>4Student energy-saving in higher education tackling the challenge of decarbonisation</v>
      </c>
      <c r="B345">
        <v>4</v>
      </c>
      <c r="C345" t="s">
        <v>211</v>
      </c>
    </row>
    <row r="346" spans="1:3" x14ac:dyDescent="0.45">
      <c r="A346" t="str">
        <f t="shared" si="5"/>
        <v>5(2022) International Journal of Sustainability in Higher Education, 23 (7), pp. 1648 - 1666, Cited 9 times.</v>
      </c>
      <c r="B346">
        <v>5</v>
      </c>
      <c r="C346" t="s">
        <v>212</v>
      </c>
    </row>
    <row r="347" spans="1:3" x14ac:dyDescent="0.45">
      <c r="A347" t="str">
        <f t="shared" si="5"/>
        <v>6DOI: 10.1108/IJSHE-10-2021-0432</v>
      </c>
      <c r="B347">
        <v>6</v>
      </c>
      <c r="C347" t="s">
        <v>213</v>
      </c>
    </row>
    <row r="348" spans="1:3" x14ac:dyDescent="0.45">
      <c r="A348" t="str">
        <f t="shared" si="5"/>
        <v>7https://www.scopus.com/inward/record.uri?eid=2-s2.0-85134613460&amp;doi=10.1108%2fIJSHE-10-2021-0432&amp;partnerID=40&amp;md5=4971192446a7816e090d6aa6defd5799</v>
      </c>
      <c r="B348">
        <v>7</v>
      </c>
      <c r="C348" t="s">
        <v>214</v>
      </c>
    </row>
    <row r="349" spans="1:3" x14ac:dyDescent="0.45">
      <c r="A349" t="str">
        <f t="shared" si="5"/>
        <v>8</v>
      </c>
      <c r="B349">
        <v>8</v>
      </c>
    </row>
    <row r="350" spans="1:3" x14ac:dyDescent="0.45">
      <c r="A350" t="str">
        <f t="shared" si="5"/>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350">
        <v>9</v>
      </c>
      <c r="C350" t="s">
        <v>215</v>
      </c>
    </row>
    <row r="351" spans="1:3" x14ac:dyDescent="0.45">
      <c r="A351" t="str">
        <f t="shared" si="5"/>
        <v>10LANGUAGE OF ORIGINAL DOCUMENT: English</v>
      </c>
      <c r="B351">
        <v>10</v>
      </c>
      <c r="C351" t="s">
        <v>10</v>
      </c>
    </row>
    <row r="352" spans="1:3" x14ac:dyDescent="0.45">
      <c r="A352" t="str">
        <f t="shared" si="5"/>
        <v>11DOCUMENT TYPE: Article</v>
      </c>
      <c r="B352">
        <v>11</v>
      </c>
      <c r="C352" t="s">
        <v>11</v>
      </c>
    </row>
    <row r="353" spans="1:3" x14ac:dyDescent="0.45">
      <c r="A353" t="str">
        <f t="shared" si="5"/>
        <v>12SOURCE: Scopus</v>
      </c>
      <c r="B353">
        <v>12</v>
      </c>
      <c r="C353" t="s">
        <v>12</v>
      </c>
    </row>
    <row r="354" spans="1:3" x14ac:dyDescent="0.45">
      <c r="A354" t="str">
        <f t="shared" si="5"/>
        <v>13</v>
      </c>
      <c r="B354">
        <v>13</v>
      </c>
    </row>
    <row r="355" spans="1:3" x14ac:dyDescent="0.45">
      <c r="A355" t="str">
        <f t="shared" si="5"/>
        <v>1Hopff B., Nijhuis S., Verhoef L.A.</v>
      </c>
      <c r="B355">
        <v>1</v>
      </c>
      <c r="C355" t="s">
        <v>216</v>
      </c>
    </row>
    <row r="356" spans="1:3" x14ac:dyDescent="0.45">
      <c r="A356" t="str">
        <f t="shared" si="5"/>
        <v>2AUTHOR FULL NAMES: Hopff, Birgit (57205559623); Nijhuis, Steffen (55241293900); Verhoef, Leendert A. (7003309870)</v>
      </c>
      <c r="B356">
        <v>2</v>
      </c>
      <c r="C356" t="s">
        <v>217</v>
      </c>
    </row>
    <row r="357" spans="1:3" x14ac:dyDescent="0.45">
      <c r="A357" t="str">
        <f t="shared" si="5"/>
        <v>357205559623; 55241293900; 7003309870</v>
      </c>
      <c r="B357">
        <v>3</v>
      </c>
      <c r="C357" t="s">
        <v>218</v>
      </c>
    </row>
    <row r="358" spans="1:3" x14ac:dyDescent="0.45">
      <c r="A358" t="str">
        <f t="shared" si="5"/>
        <v>4New dimensions for circularity on campus-framework for the application of circular principles in campus development</v>
      </c>
      <c r="B358">
        <v>4</v>
      </c>
      <c r="C358" t="s">
        <v>219</v>
      </c>
    </row>
    <row r="359" spans="1:3" x14ac:dyDescent="0.45">
      <c r="A359" t="str">
        <f t="shared" si="5"/>
        <v>5(2019) Sustainability (Switzerland), 11 (3), art. no. 627, Cited 12 times.</v>
      </c>
      <c r="B359">
        <v>5</v>
      </c>
      <c r="C359" t="s">
        <v>220</v>
      </c>
    </row>
    <row r="360" spans="1:3" x14ac:dyDescent="0.45">
      <c r="A360" t="str">
        <f t="shared" si="5"/>
        <v>6DOI: 10.3390/su11030627</v>
      </c>
      <c r="B360">
        <v>6</v>
      </c>
      <c r="C360" t="s">
        <v>221</v>
      </c>
    </row>
    <row r="361" spans="1:3" x14ac:dyDescent="0.45">
      <c r="A361" t="str">
        <f t="shared" si="5"/>
        <v>7https://www.scopus.com/inward/record.uri?eid=2-s2.0-85060548418&amp;doi=10.3390%2fsu11030627&amp;partnerID=40&amp;md5=57b94c1b245da6394614a94a58baef60</v>
      </c>
      <c r="B361">
        <v>7</v>
      </c>
      <c r="C361" t="s">
        <v>222</v>
      </c>
    </row>
    <row r="362" spans="1:3" x14ac:dyDescent="0.45">
      <c r="A362" t="str">
        <f t="shared" si="5"/>
        <v>8</v>
      </c>
      <c r="B362">
        <v>8</v>
      </c>
    </row>
    <row r="363" spans="1:3" x14ac:dyDescent="0.45">
      <c r="A363" t="str">
        <f t="shared" si="5"/>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363">
        <v>9</v>
      </c>
      <c r="C363" t="s">
        <v>223</v>
      </c>
    </row>
    <row r="364" spans="1:3" x14ac:dyDescent="0.45">
      <c r="A364" t="str">
        <f t="shared" si="5"/>
        <v>10LANGUAGE OF ORIGINAL DOCUMENT: English</v>
      </c>
      <c r="B364">
        <v>10</v>
      </c>
      <c r="C364" t="s">
        <v>10</v>
      </c>
    </row>
    <row r="365" spans="1:3" x14ac:dyDescent="0.45">
      <c r="A365" t="str">
        <f t="shared" si="5"/>
        <v>11DOCUMENT TYPE: Article</v>
      </c>
      <c r="B365">
        <v>11</v>
      </c>
      <c r="C365" t="s">
        <v>11</v>
      </c>
    </row>
    <row r="366" spans="1:3" x14ac:dyDescent="0.45">
      <c r="A366" t="str">
        <f t="shared" si="5"/>
        <v>12SOURCE: Scopus</v>
      </c>
      <c r="B366">
        <v>12</v>
      </c>
      <c r="C366" t="s">
        <v>12</v>
      </c>
    </row>
    <row r="367" spans="1:3" x14ac:dyDescent="0.45">
      <c r="A367" t="str">
        <f t="shared" si="5"/>
        <v>13</v>
      </c>
      <c r="B367">
        <v>13</v>
      </c>
    </row>
    <row r="368" spans="1:3" x14ac:dyDescent="0.45">
      <c r="A368" t="str">
        <f t="shared" si="5"/>
        <v>1Rudolph J., Tan S., Tan S.</v>
      </c>
      <c r="B368">
        <v>1</v>
      </c>
      <c r="C368" t="s">
        <v>224</v>
      </c>
    </row>
    <row r="369" spans="1:3" x14ac:dyDescent="0.45">
      <c r="A369" t="str">
        <f t="shared" si="5"/>
        <v>2AUTHOR FULL NAMES: Rudolph, Jürgen (57474074600); Tan, Shannon (57764872700); Tan, Samson (58199753600)</v>
      </c>
      <c r="B369">
        <v>2</v>
      </c>
      <c r="C369" t="s">
        <v>225</v>
      </c>
    </row>
    <row r="370" spans="1:3" x14ac:dyDescent="0.45">
      <c r="A370" t="str">
        <f t="shared" si="5"/>
        <v>357474074600; 57764872700; 58199753600</v>
      </c>
      <c r="B370">
        <v>3</v>
      </c>
      <c r="C370" t="s">
        <v>226</v>
      </c>
    </row>
    <row r="371" spans="1:3" x14ac:dyDescent="0.45">
      <c r="A371" t="str">
        <f t="shared" si="5"/>
        <v>4War of the chatbots: Bard, Bing Chat, ChatGPT, Ernie and beyond. The new AI gold rush and its impact on higher education</v>
      </c>
      <c r="B371">
        <v>4</v>
      </c>
      <c r="C371" t="s">
        <v>227</v>
      </c>
    </row>
    <row r="372" spans="1:3" x14ac:dyDescent="0.45">
      <c r="A372" t="str">
        <f t="shared" si="5"/>
        <v>5(2023) Journal of Applied Learning and Teaching, 6 (1), pp. 364 - 389, Cited 63 times.</v>
      </c>
      <c r="B372">
        <v>5</v>
      </c>
      <c r="C372" t="s">
        <v>228</v>
      </c>
    </row>
    <row r="373" spans="1:3" x14ac:dyDescent="0.45">
      <c r="A373" t="str">
        <f t="shared" si="5"/>
        <v>6DOI: 10.37074/jalt.2023.6.1.23</v>
      </c>
      <c r="B373">
        <v>6</v>
      </c>
      <c r="C373" t="s">
        <v>229</v>
      </c>
    </row>
    <row r="374" spans="1:3" x14ac:dyDescent="0.45">
      <c r="A374" t="str">
        <f t="shared" si="5"/>
        <v>7https://www.scopus.com/inward/record.uri?eid=2-s2.0-85162822252&amp;doi=10.37074%2fjalt.2023.6.1.23&amp;partnerID=40&amp;md5=82354b12be050b344adee3f5990fb64c</v>
      </c>
      <c r="B374">
        <v>7</v>
      </c>
      <c r="C374" t="s">
        <v>230</v>
      </c>
    </row>
    <row r="375" spans="1:3" x14ac:dyDescent="0.45">
      <c r="A375" t="str">
        <f t="shared" si="5"/>
        <v>8</v>
      </c>
      <c r="B375">
        <v>8</v>
      </c>
    </row>
    <row r="376" spans="1:3" x14ac:dyDescent="0.45">
      <c r="A376" t="str">
        <f t="shared" si="5"/>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376">
        <v>9</v>
      </c>
      <c r="C376" t="s">
        <v>231</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1Stankevičienė J., Vaiciukevičiūtė A.</v>
      </c>
      <c r="B381">
        <v>1</v>
      </c>
      <c r="C381" t="s">
        <v>232</v>
      </c>
    </row>
    <row r="382" spans="1:3" x14ac:dyDescent="0.45">
      <c r="A382" t="str">
        <f t="shared" si="5"/>
        <v>2AUTHOR FULL NAMES: Stankevičienė, Jelena (55632120400); Vaiciukevičiūtė, Agnė (36538267300)</v>
      </c>
      <c r="B382">
        <v>2</v>
      </c>
      <c r="C382" t="s">
        <v>233</v>
      </c>
    </row>
    <row r="383" spans="1:3" x14ac:dyDescent="0.45">
      <c r="A383" t="str">
        <f t="shared" si="5"/>
        <v>355632120400; 36538267300</v>
      </c>
      <c r="B383">
        <v>3</v>
      </c>
      <c r="C383" t="s">
        <v>234</v>
      </c>
    </row>
    <row r="384" spans="1:3" x14ac:dyDescent="0.45">
      <c r="A384" t="str">
        <f t="shared" si="5"/>
        <v>4Value creation for stakeholders in higher education management</v>
      </c>
      <c r="B384">
        <v>4</v>
      </c>
      <c r="C384" t="s">
        <v>235</v>
      </c>
    </row>
    <row r="385" spans="1:3" x14ac:dyDescent="0.45">
      <c r="A385" t="str">
        <f t="shared" si="5"/>
        <v>5(2016) E a M: Ekonomie a Management, 19 (1), pp. 17 - 32, Cited 9 times.</v>
      </c>
      <c r="B385">
        <v>5</v>
      </c>
      <c r="C385" t="s">
        <v>236</v>
      </c>
    </row>
    <row r="386" spans="1:3" x14ac:dyDescent="0.45">
      <c r="A386" t="str">
        <f t="shared" si="5"/>
        <v>6DOI: 10.15240/tul/001/2016-1-002</v>
      </c>
      <c r="B386">
        <v>6</v>
      </c>
      <c r="C386" t="s">
        <v>237</v>
      </c>
    </row>
    <row r="387" spans="1:3" x14ac:dyDescent="0.45">
      <c r="A387" t="str">
        <f t="shared" si="5"/>
        <v>7https://www.scopus.com/inward/record.uri?eid=2-s2.0-85016162960&amp;doi=10.15240%2ftul%2f001%2f2016-1-002&amp;partnerID=40&amp;md5=e31d56d208034b2a5f7b4e058ada676b</v>
      </c>
      <c r="B387">
        <v>7</v>
      </c>
      <c r="C387" t="s">
        <v>238</v>
      </c>
    </row>
    <row r="388" spans="1:3" x14ac:dyDescent="0.45">
      <c r="A388" t="str">
        <f t="shared" si="5"/>
        <v>8</v>
      </c>
      <c r="B388">
        <v>8</v>
      </c>
    </row>
    <row r="389" spans="1:3" x14ac:dyDescent="0.45">
      <c r="A389" t="str">
        <f t="shared" ref="A389:A452" si="6">B389&amp;C389</f>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389">
        <v>9</v>
      </c>
      <c r="C389" t="s">
        <v>239</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1Chan C.</v>
      </c>
      <c r="B394">
        <v>1</v>
      </c>
      <c r="C394" t="s">
        <v>240</v>
      </c>
    </row>
    <row r="395" spans="1:3" x14ac:dyDescent="0.45">
      <c r="A395" t="str">
        <f t="shared" si="6"/>
        <v>2AUTHOR FULL NAMES: Chan, Christopher (35219563200)</v>
      </c>
      <c r="B395">
        <v>2</v>
      </c>
      <c r="C395" t="s">
        <v>241</v>
      </c>
    </row>
    <row r="396" spans="1:3" x14ac:dyDescent="0.45">
      <c r="A396" t="str">
        <f t="shared" si="6"/>
        <v>335219563200</v>
      </c>
      <c r="B396">
        <v>3</v>
      </c>
      <c r="C396">
        <v>35219563200</v>
      </c>
    </row>
    <row r="397" spans="1:3" x14ac:dyDescent="0.45">
      <c r="A397" t="str">
        <f t="shared" si="6"/>
        <v>4Institutional assessment of student information literacy ability: A case study</v>
      </c>
      <c r="B397">
        <v>4</v>
      </c>
      <c r="C397" t="s">
        <v>242</v>
      </c>
    </row>
    <row r="398" spans="1:3" x14ac:dyDescent="0.45">
      <c r="A398" t="str">
        <f t="shared" si="6"/>
        <v>5(2016) Communications in Information Literacy, 10 (1), pp. 50 - 61, Cited 11 times.</v>
      </c>
      <c r="B398">
        <v>5</v>
      </c>
      <c r="C398" t="s">
        <v>243</v>
      </c>
    </row>
    <row r="399" spans="1:3" x14ac:dyDescent="0.45">
      <c r="A399" t="str">
        <f t="shared" si="6"/>
        <v>6DOI: 10.15760/comminfolit.2016.10.1.14</v>
      </c>
      <c r="B399">
        <v>6</v>
      </c>
      <c r="C399" t="s">
        <v>244</v>
      </c>
    </row>
    <row r="400" spans="1:3" x14ac:dyDescent="0.45">
      <c r="A400" t="str">
        <f t="shared" si="6"/>
        <v>7https://www.scopus.com/inward/record.uri?eid=2-s2.0-84973316249&amp;doi=10.15760%2fcomminfolit.2016.10.1.14&amp;partnerID=40&amp;md5=6c40b32a6336bb4281083812e7a0c0af</v>
      </c>
      <c r="B400">
        <v>7</v>
      </c>
      <c r="C400" t="s">
        <v>245</v>
      </c>
    </row>
    <row r="401" spans="1:3" x14ac:dyDescent="0.45">
      <c r="A401" t="str">
        <f t="shared" si="6"/>
        <v>8</v>
      </c>
      <c r="B401">
        <v>8</v>
      </c>
    </row>
    <row r="402" spans="1:3" x14ac:dyDescent="0.45">
      <c r="A402" t="str">
        <f t="shared" si="6"/>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402">
        <v>9</v>
      </c>
      <c r="C402" t="s">
        <v>246</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1Lawlis T.R., Anson J., Greenfield D.</v>
      </c>
      <c r="B407">
        <v>1</v>
      </c>
      <c r="C407" t="s">
        <v>247</v>
      </c>
    </row>
    <row r="408" spans="1:3" x14ac:dyDescent="0.45">
      <c r="A408" t="str">
        <f t="shared" si="6"/>
        <v>2AUTHOR FULL NAMES: Lawlis, Tanya Rechael (55846455700); Anson, Judith (7006045016); Greenfield, David (14825055700)</v>
      </c>
      <c r="B408">
        <v>2</v>
      </c>
      <c r="C408" t="s">
        <v>248</v>
      </c>
    </row>
    <row r="409" spans="1:3" x14ac:dyDescent="0.45">
      <c r="A409" t="str">
        <f t="shared" si="6"/>
        <v>355846455700; 7006045016; 14825055700</v>
      </c>
      <c r="B409">
        <v>3</v>
      </c>
      <c r="C409" t="s">
        <v>249</v>
      </c>
    </row>
    <row r="410" spans="1:3" x14ac:dyDescent="0.45">
      <c r="A410" t="str">
        <f t="shared" si="6"/>
        <v>4Barriers and enablers that influence sustainable interprofessional education: A literature review</v>
      </c>
      <c r="B410">
        <v>4</v>
      </c>
      <c r="C410" t="s">
        <v>250</v>
      </c>
    </row>
    <row r="411" spans="1:3" x14ac:dyDescent="0.45">
      <c r="A411" t="str">
        <f t="shared" si="6"/>
        <v>5(2014) Journal of Interprofessional Care, 28 (4), pp. 305 - 310, Cited 176 times.</v>
      </c>
      <c r="B411">
        <v>5</v>
      </c>
      <c r="C411" t="s">
        <v>251</v>
      </c>
    </row>
    <row r="412" spans="1:3" x14ac:dyDescent="0.45">
      <c r="A412" t="str">
        <f t="shared" si="6"/>
        <v>6DOI: 10.3109/13561820.2014.895977</v>
      </c>
      <c r="B412">
        <v>6</v>
      </c>
      <c r="C412" t="s">
        <v>252</v>
      </c>
    </row>
    <row r="413" spans="1:3" x14ac:dyDescent="0.45">
      <c r="A413" t="str">
        <f t="shared" si="6"/>
        <v>7https://www.scopus.com/inward/record.uri?eid=2-s2.0-84902280144&amp;doi=10.3109%2f13561820.2014.895977&amp;partnerID=40&amp;md5=8924ff1c2c2544bc0c3c3ac516d24bdd</v>
      </c>
      <c r="B413">
        <v>7</v>
      </c>
      <c r="C413" t="s">
        <v>253</v>
      </c>
    </row>
    <row r="414" spans="1:3" x14ac:dyDescent="0.45">
      <c r="A414" t="str">
        <f t="shared" si="6"/>
        <v>8</v>
      </c>
      <c r="B414">
        <v>8</v>
      </c>
    </row>
    <row r="415" spans="1:3" x14ac:dyDescent="0.45">
      <c r="A415" t="str">
        <f t="shared" si="6"/>
        <v>9ABSTRACT: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B415">
        <v>9</v>
      </c>
      <c r="C415" t="s">
        <v>254</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1Nwajiuba C.A., Igwe P.A., Akinsola-Obatolu A.D., Ituma A., Binuomote M.O.</v>
      </c>
      <c r="B420">
        <v>1</v>
      </c>
      <c r="C420" t="s">
        <v>255</v>
      </c>
    </row>
    <row r="421" spans="1:3" x14ac:dyDescent="0.45">
      <c r="A421" t="str">
        <f t="shared" si="6"/>
        <v>2AUTHOR FULL NAMES: Nwajiuba, Chinyere Augusta (7801367933); Igwe, Paul Agu (57201619466); Akinsola-Obatolu, Abiola Deborah (57214221249); Ituma, Afam (12139195500); Binuomote, Michael Olayinka (57214220416)</v>
      </c>
      <c r="B421">
        <v>2</v>
      </c>
      <c r="C421" t="s">
        <v>256</v>
      </c>
    </row>
    <row r="422" spans="1:3" x14ac:dyDescent="0.45">
      <c r="A422" t="str">
        <f t="shared" si="6"/>
        <v>37801367933; 57201619466; 57214221249; 12139195500; 57214220416</v>
      </c>
      <c r="B422">
        <v>3</v>
      </c>
      <c r="C422" t="s">
        <v>257</v>
      </c>
    </row>
    <row r="423" spans="1:3" x14ac:dyDescent="0.45">
      <c r="A423" t="str">
        <f t="shared" si="6"/>
        <v>4What can be done to improve higher education quality and graduate employability in Nigeria? A stakeholder approach</v>
      </c>
      <c r="B423">
        <v>4</v>
      </c>
      <c r="C423" t="s">
        <v>258</v>
      </c>
    </row>
    <row r="424" spans="1:3" x14ac:dyDescent="0.45">
      <c r="A424" t="str">
        <f t="shared" si="6"/>
        <v>5(2020) Industry and Higher Education, 34 (5), pp. 358 - 367, Cited 24 times.</v>
      </c>
      <c r="B424">
        <v>5</v>
      </c>
      <c r="C424" t="s">
        <v>259</v>
      </c>
    </row>
    <row r="425" spans="1:3" x14ac:dyDescent="0.45">
      <c r="A425" t="str">
        <f t="shared" si="6"/>
        <v>6DOI: 10.1177/0950422219901102</v>
      </c>
      <c r="B425">
        <v>6</v>
      </c>
      <c r="C425" t="s">
        <v>260</v>
      </c>
    </row>
    <row r="426" spans="1:3" x14ac:dyDescent="0.45">
      <c r="A426" t="str">
        <f t="shared" si="6"/>
        <v>7https://www.scopus.com/inward/record.uri?eid=2-s2.0-85078487909&amp;doi=10.1177%2f0950422219901102&amp;partnerID=40&amp;md5=143e0876abd993e217aaa0f1008fbe0f</v>
      </c>
      <c r="B426">
        <v>7</v>
      </c>
      <c r="C426" t="s">
        <v>261</v>
      </c>
    </row>
    <row r="427" spans="1:3" x14ac:dyDescent="0.45">
      <c r="A427" t="str">
        <f t="shared" si="6"/>
        <v>8</v>
      </c>
      <c r="B427">
        <v>8</v>
      </c>
    </row>
    <row r="428" spans="1:3" x14ac:dyDescent="0.45">
      <c r="A428" t="str">
        <f t="shared" si="6"/>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28">
        <v>9</v>
      </c>
      <c r="C428" t="s">
        <v>262</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1Toledo A.</v>
      </c>
      <c r="B433">
        <v>1</v>
      </c>
      <c r="C433" t="s">
        <v>263</v>
      </c>
    </row>
    <row r="434" spans="1:3" x14ac:dyDescent="0.45">
      <c r="A434" t="str">
        <f t="shared" si="6"/>
        <v>2AUTHOR FULL NAMES: Toledo, Amalia (57205137846)</v>
      </c>
      <c r="B434">
        <v>2</v>
      </c>
      <c r="C434" t="s">
        <v>264</v>
      </c>
    </row>
    <row r="435" spans="1:3" x14ac:dyDescent="0.45">
      <c r="A435" t="str">
        <f t="shared" si="6"/>
        <v>357205137846</v>
      </c>
      <c r="B435">
        <v>3</v>
      </c>
      <c r="C435">
        <v>57205137846</v>
      </c>
    </row>
    <row r="436" spans="1:3" x14ac:dyDescent="0.45">
      <c r="A436" t="str">
        <f t="shared" si="6"/>
        <v>4Open access and OER in latin america: A survey of the policy landscape in chile, colombia and uruguay</v>
      </c>
      <c r="B436">
        <v>4</v>
      </c>
      <c r="C436" t="s">
        <v>265</v>
      </c>
    </row>
    <row r="437" spans="1:3" x14ac:dyDescent="0.45">
      <c r="A437" t="str">
        <f t="shared" si="6"/>
        <v>5(2017) Adoption and Impact of OER in the Global South, pp. 121 - 141, Cited 6 times.</v>
      </c>
      <c r="B437">
        <v>5</v>
      </c>
      <c r="C437" t="s">
        <v>266</v>
      </c>
    </row>
    <row r="438" spans="1:3" x14ac:dyDescent="0.45">
      <c r="A438" t="str">
        <f t="shared" si="6"/>
        <v>6DOI: 10.5281/zenodo.1005330</v>
      </c>
      <c r="B438">
        <v>6</v>
      </c>
      <c r="C438" t="s">
        <v>267</v>
      </c>
    </row>
    <row r="439" spans="1:3" x14ac:dyDescent="0.45">
      <c r="A439" t="str">
        <f t="shared" si="6"/>
        <v>7https://www.scopus.com/inward/record.uri?eid=2-s2.0-85058730850&amp;doi=10.5281%2fzenodo.1005330&amp;partnerID=40&amp;md5=0a8c8357e551eb5b7824f08aaf6cd96c</v>
      </c>
      <c r="B439">
        <v>7</v>
      </c>
      <c r="C439" t="s">
        <v>268</v>
      </c>
    </row>
    <row r="440" spans="1:3" x14ac:dyDescent="0.45">
      <c r="A440" t="str">
        <f t="shared" si="6"/>
        <v>8</v>
      </c>
      <c r="B440">
        <v>8</v>
      </c>
    </row>
    <row r="441" spans="1:3" x14ac:dyDescent="0.45">
      <c r="A441" t="str">
        <f t="shared" si="6"/>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441">
        <v>9</v>
      </c>
      <c r="C441" t="s">
        <v>269</v>
      </c>
    </row>
    <row r="442" spans="1:3" x14ac:dyDescent="0.45">
      <c r="A442" t="str">
        <f t="shared" si="6"/>
        <v>10LANGUAGE OF ORIGINAL DOCUMENT: English</v>
      </c>
      <c r="B442">
        <v>10</v>
      </c>
      <c r="C442" t="s">
        <v>10</v>
      </c>
    </row>
    <row r="443" spans="1:3" x14ac:dyDescent="0.45">
      <c r="A443" t="str">
        <f t="shared" si="6"/>
        <v>11DOCUMENT TYPE: Book chapter</v>
      </c>
      <c r="B443">
        <v>11</v>
      </c>
      <c r="C443" t="s">
        <v>128</v>
      </c>
    </row>
    <row r="444" spans="1:3" x14ac:dyDescent="0.45">
      <c r="A444" t="str">
        <f t="shared" si="6"/>
        <v>12SOURCE: Scopus</v>
      </c>
      <c r="B444">
        <v>12</v>
      </c>
      <c r="C444" t="s">
        <v>12</v>
      </c>
    </row>
    <row r="445" spans="1:3" x14ac:dyDescent="0.45">
      <c r="A445" t="str">
        <f t="shared" si="6"/>
        <v>13</v>
      </c>
      <c r="B445">
        <v>13</v>
      </c>
    </row>
    <row r="446" spans="1:3" x14ac:dyDescent="0.45">
      <c r="A446" t="str">
        <f t="shared" si="6"/>
        <v>1Kezar A.</v>
      </c>
      <c r="B446">
        <v>1</v>
      </c>
      <c r="C446" t="s">
        <v>270</v>
      </c>
    </row>
    <row r="447" spans="1:3" x14ac:dyDescent="0.45">
      <c r="A447" t="str">
        <f t="shared" si="6"/>
        <v>2AUTHOR FULL NAMES: Kezar, Adrianna (6603555003)</v>
      </c>
      <c r="B447">
        <v>2</v>
      </c>
      <c r="C447" t="s">
        <v>271</v>
      </c>
    </row>
    <row r="448" spans="1:3" x14ac:dyDescent="0.45">
      <c r="A448" t="str">
        <f t="shared" si="6"/>
        <v>36603555003</v>
      </c>
      <c r="B448">
        <v>3</v>
      </c>
      <c r="C448">
        <v>6603555003</v>
      </c>
    </row>
    <row r="449" spans="1:3" x14ac:dyDescent="0.45">
      <c r="A449" t="str">
        <f t="shared" si="6"/>
        <v>4Understanding sensemaking/sensegiving in transformational change processes from the bottom up</v>
      </c>
      <c r="B449">
        <v>4</v>
      </c>
      <c r="C449" t="s">
        <v>272</v>
      </c>
    </row>
    <row r="450" spans="1:3" x14ac:dyDescent="0.45">
      <c r="A450" t="str">
        <f t="shared" si="6"/>
        <v>5(2013) Higher Education, 65 (6), pp. 761 - 780, Cited 69 times.</v>
      </c>
      <c r="B450">
        <v>5</v>
      </c>
      <c r="C450" t="s">
        <v>273</v>
      </c>
    </row>
    <row r="451" spans="1:3" x14ac:dyDescent="0.45">
      <c r="A451" t="str">
        <f t="shared" si="6"/>
        <v>6DOI: 10.1007/s10734-012-9575-7</v>
      </c>
      <c r="B451">
        <v>6</v>
      </c>
      <c r="C451" t="s">
        <v>274</v>
      </c>
    </row>
    <row r="452" spans="1:3" x14ac:dyDescent="0.45">
      <c r="A452" t="str">
        <f t="shared" si="6"/>
        <v>7https://www.scopus.com/inward/record.uri?eid=2-s2.0-84877601416&amp;doi=10.1007%2fs10734-012-9575-7&amp;partnerID=40&amp;md5=c2d00c4b57631efe301e213b1d79c2d1</v>
      </c>
      <c r="B452">
        <v>7</v>
      </c>
      <c r="C452" t="s">
        <v>275</v>
      </c>
    </row>
    <row r="453" spans="1:3" x14ac:dyDescent="0.45">
      <c r="A453" t="str">
        <f t="shared" ref="A453:A516" si="7">B453&amp;C453</f>
        <v>8</v>
      </c>
      <c r="B453">
        <v>8</v>
      </c>
    </row>
    <row r="454" spans="1:3" x14ac:dyDescent="0.45">
      <c r="A454"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54">
        <v>9</v>
      </c>
      <c r="C454" t="s">
        <v>276</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1Okanović A., Ješić J., Ðaković V., Vukadinović S., Panić A.A.</v>
      </c>
      <c r="B459">
        <v>1</v>
      </c>
      <c r="C459" t="s">
        <v>277</v>
      </c>
    </row>
    <row r="460" spans="1:3" x14ac:dyDescent="0.45">
      <c r="A460" t="str">
        <f t="shared" si="7"/>
        <v>2AUTHOR FULL NAMES: Okanović, Andrea (57216770030); Ješić, Jelena (57219029695); Ðaković, Vladimir (35309570300); Vukadinović, Simonida (56469406400); Panić, Andrea Andrejević (54389262300)</v>
      </c>
      <c r="B460">
        <v>2</v>
      </c>
      <c r="C460" t="s">
        <v>278</v>
      </c>
    </row>
    <row r="461" spans="1:3" x14ac:dyDescent="0.45">
      <c r="A461" t="str">
        <f t="shared" si="7"/>
        <v>357216770030; 57219029695; 35309570300; 56469406400; 54389262300</v>
      </c>
      <c r="B461">
        <v>3</v>
      </c>
      <c r="C461" t="s">
        <v>279</v>
      </c>
    </row>
    <row r="462" spans="1:3" x14ac:dyDescent="0.45">
      <c r="A462" t="str">
        <f t="shared" si="7"/>
        <v>4Increasing university competitiveness through assessment of green content in curriculum and eco-labeling in higher education</v>
      </c>
      <c r="B462">
        <v>4</v>
      </c>
      <c r="C462" t="s">
        <v>280</v>
      </c>
    </row>
    <row r="463" spans="1:3" x14ac:dyDescent="0.45">
      <c r="A463" t="str">
        <f t="shared" si="7"/>
        <v>5(2021) Sustainability (Switzerland), 13 (2), art. no. 712, pp. 1 - 20, Cited 17 times.</v>
      </c>
      <c r="B463">
        <v>5</v>
      </c>
      <c r="C463" t="s">
        <v>281</v>
      </c>
    </row>
    <row r="464" spans="1:3" x14ac:dyDescent="0.45">
      <c r="A464" t="str">
        <f t="shared" si="7"/>
        <v>6DOI: 10.3390/su13020712</v>
      </c>
      <c r="B464">
        <v>6</v>
      </c>
      <c r="C464" t="s">
        <v>282</v>
      </c>
    </row>
    <row r="465" spans="1:3" x14ac:dyDescent="0.45">
      <c r="A465" t="str">
        <f t="shared" si="7"/>
        <v>7https://www.scopus.com/inward/record.uri?eid=2-s2.0-85099424329&amp;doi=10.3390%2fsu13020712&amp;partnerID=40&amp;md5=ffb6da2f4d8bdc6a4e1299657a2053bd</v>
      </c>
      <c r="B465">
        <v>7</v>
      </c>
      <c r="C465" t="s">
        <v>283</v>
      </c>
    </row>
    <row r="466" spans="1:3" x14ac:dyDescent="0.45">
      <c r="A466" t="str">
        <f t="shared" si="7"/>
        <v>8</v>
      </c>
      <c r="B466">
        <v>8</v>
      </c>
    </row>
    <row r="467" spans="1:3" x14ac:dyDescent="0.45">
      <c r="A467"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67">
        <v>9</v>
      </c>
      <c r="C467" t="s">
        <v>284</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1Lazić Z., Ðorđević A., Gazizulina A.</v>
      </c>
      <c r="B472">
        <v>1</v>
      </c>
      <c r="C472" t="s">
        <v>285</v>
      </c>
    </row>
    <row r="473" spans="1:3" x14ac:dyDescent="0.45">
      <c r="A473" t="str">
        <f t="shared" si="7"/>
        <v>2AUTHOR FULL NAMES: Lazić, Zorica (24830912400); Ðorđević, Aleksandar (57220193005); Gazizulina, Albina (57188622302)</v>
      </c>
      <c r="B473">
        <v>2</v>
      </c>
      <c r="C473" t="s">
        <v>286</v>
      </c>
    </row>
    <row r="474" spans="1:3" x14ac:dyDescent="0.45">
      <c r="A474" t="str">
        <f t="shared" si="7"/>
        <v>324830912400; 57220193005; 57188622302</v>
      </c>
      <c r="B474">
        <v>3</v>
      </c>
      <c r="C474" t="s">
        <v>287</v>
      </c>
    </row>
    <row r="475" spans="1:3" x14ac:dyDescent="0.45">
      <c r="A475" t="str">
        <f t="shared" si="7"/>
        <v>4Improvement of quality of higher education institutions as a basis for improvement of quality of life</v>
      </c>
      <c r="B475">
        <v>4</v>
      </c>
      <c r="C475" t="s">
        <v>288</v>
      </c>
    </row>
    <row r="476" spans="1:3" x14ac:dyDescent="0.45">
      <c r="A476" t="str">
        <f t="shared" si="7"/>
        <v>5(2021) Sustainability (Switzerland), 13 (8), art. no. 4149, Cited 13 times.</v>
      </c>
      <c r="B476">
        <v>5</v>
      </c>
      <c r="C476" t="s">
        <v>289</v>
      </c>
    </row>
    <row r="477" spans="1:3" x14ac:dyDescent="0.45">
      <c r="A477" t="str">
        <f t="shared" si="7"/>
        <v>6DOI: 10.3390/su13084149</v>
      </c>
      <c r="B477">
        <v>6</v>
      </c>
      <c r="C477" t="s">
        <v>290</v>
      </c>
    </row>
    <row r="478" spans="1:3" x14ac:dyDescent="0.45">
      <c r="A478" t="str">
        <f t="shared" si="7"/>
        <v>7https://www.scopus.com/inward/record.uri?eid=2-s2.0-85105200756&amp;doi=10.3390%2fsu13084149&amp;partnerID=40&amp;md5=121b5ef7ab8b447b4af0eb3c141b69e6</v>
      </c>
      <c r="B478">
        <v>7</v>
      </c>
      <c r="C478" t="s">
        <v>291</v>
      </c>
    </row>
    <row r="479" spans="1:3" x14ac:dyDescent="0.45">
      <c r="A479" t="str">
        <f t="shared" si="7"/>
        <v>8</v>
      </c>
      <c r="B479">
        <v>8</v>
      </c>
    </row>
    <row r="480" spans="1:3" x14ac:dyDescent="0.45">
      <c r="A480" t="str">
        <f t="shared" si="7"/>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480">
        <v>9</v>
      </c>
      <c r="C480" t="s">
        <v>292</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1Staub D.</v>
      </c>
      <c r="B485">
        <v>1</v>
      </c>
      <c r="C485" t="s">
        <v>293</v>
      </c>
    </row>
    <row r="486" spans="1:3" x14ac:dyDescent="0.45">
      <c r="A486" t="str">
        <f t="shared" si="7"/>
        <v>2AUTHOR FULL NAMES: Staub, Donald (57194149867)</v>
      </c>
      <c r="B486">
        <v>2</v>
      </c>
      <c r="C486" t="s">
        <v>294</v>
      </c>
    </row>
    <row r="487" spans="1:3" x14ac:dyDescent="0.45">
      <c r="A487" t="str">
        <f t="shared" si="7"/>
        <v>357194149867</v>
      </c>
      <c r="B487">
        <v>3</v>
      </c>
      <c r="C487">
        <v>57194149867</v>
      </c>
    </row>
    <row r="488" spans="1:3" x14ac:dyDescent="0.45">
      <c r="A488" t="str">
        <f t="shared" si="7"/>
        <v>4‘Another accreditation? what’s the point?’ effective planning and implementation for specialised accreditation</v>
      </c>
      <c r="B488">
        <v>4</v>
      </c>
      <c r="C488" t="s">
        <v>295</v>
      </c>
    </row>
    <row r="489" spans="1:3" x14ac:dyDescent="0.45">
      <c r="A489" t="str">
        <f t="shared" si="7"/>
        <v>5(2019) Quality in Higher Education, 25 (2), pp. 171 - 190, Cited 8 times.</v>
      </c>
      <c r="B489">
        <v>5</v>
      </c>
      <c r="C489" t="s">
        <v>296</v>
      </c>
    </row>
    <row r="490" spans="1:3" x14ac:dyDescent="0.45">
      <c r="A490" t="str">
        <f t="shared" si="7"/>
        <v>6DOI: 10.1080/13538322.2019.1634342</v>
      </c>
      <c r="B490">
        <v>6</v>
      </c>
      <c r="C490" t="s">
        <v>297</v>
      </c>
    </row>
    <row r="491" spans="1:3" x14ac:dyDescent="0.45">
      <c r="A491" t="str">
        <f t="shared" si="7"/>
        <v>7https://www.scopus.com/inward/record.uri?eid=2-s2.0-85069462944&amp;doi=10.1080%2f13538322.2019.1634342&amp;partnerID=40&amp;md5=921529569ea174bb7ee1d08d6ba2cee3</v>
      </c>
      <c r="B491">
        <v>7</v>
      </c>
      <c r="C491" t="s">
        <v>298</v>
      </c>
    </row>
    <row r="492" spans="1:3" x14ac:dyDescent="0.45">
      <c r="A492" t="str">
        <f t="shared" si="7"/>
        <v>8</v>
      </c>
      <c r="B492">
        <v>8</v>
      </c>
    </row>
    <row r="493" spans="1:3" x14ac:dyDescent="0.45">
      <c r="A493" t="str">
        <f t="shared" si="7"/>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493">
        <v>9</v>
      </c>
      <c r="C493" t="s">
        <v>299</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1Gašević D., Tsai Y.-S., Drachsler H.</v>
      </c>
      <c r="B498">
        <v>1</v>
      </c>
      <c r="C498" t="s">
        <v>300</v>
      </c>
    </row>
    <row r="499" spans="1:3" x14ac:dyDescent="0.45">
      <c r="A499" t="str">
        <f t="shared" si="7"/>
        <v>2AUTHOR FULL NAMES: Gašević, Dragan (8549413500); Tsai, Yi-Shan (57193766658); Drachsler, Hendrik (26326216500)</v>
      </c>
      <c r="B499">
        <v>2</v>
      </c>
      <c r="C499" t="s">
        <v>301</v>
      </c>
    </row>
    <row r="500" spans="1:3" x14ac:dyDescent="0.45">
      <c r="A500" t="str">
        <f t="shared" si="7"/>
        <v>38549413500; 57193766658; 26326216500</v>
      </c>
      <c r="B500">
        <v>3</v>
      </c>
      <c r="C500" t="s">
        <v>302</v>
      </c>
    </row>
    <row r="501" spans="1:3" x14ac:dyDescent="0.45">
      <c r="A501" t="str">
        <f t="shared" si="7"/>
        <v>4Learning analytics in higher education – Stakeholders, strategy and scale</v>
      </c>
      <c r="B501">
        <v>4</v>
      </c>
      <c r="C501" t="s">
        <v>303</v>
      </c>
    </row>
    <row r="502" spans="1:3" x14ac:dyDescent="0.45">
      <c r="A502" t="str">
        <f t="shared" si="7"/>
        <v>5(2022) Internet and Higher Education, 52, art. no. 100833, Cited 8 times.</v>
      </c>
      <c r="B502">
        <v>5</v>
      </c>
      <c r="C502" t="s">
        <v>304</v>
      </c>
    </row>
    <row r="503" spans="1:3" x14ac:dyDescent="0.45">
      <c r="A503" t="str">
        <f t="shared" si="7"/>
        <v>6DOI: 10.1016/j.iheduc.2021.100833</v>
      </c>
      <c r="B503">
        <v>6</v>
      </c>
      <c r="C503" t="s">
        <v>305</v>
      </c>
    </row>
    <row r="504" spans="1:3" x14ac:dyDescent="0.45">
      <c r="A504" t="str">
        <f t="shared" si="7"/>
        <v>7https://www.scopus.com/inward/record.uri?eid=2-s2.0-85118539615&amp;doi=10.1016%2fj.iheduc.2021.100833&amp;partnerID=40&amp;md5=1d1fbdd5017e03e6ec22ad2ce38293b5</v>
      </c>
      <c r="B504">
        <v>7</v>
      </c>
      <c r="C504" t="s">
        <v>306</v>
      </c>
    </row>
    <row r="505" spans="1:3" x14ac:dyDescent="0.45">
      <c r="A505" t="str">
        <f t="shared" si="7"/>
        <v>8</v>
      </c>
      <c r="B505">
        <v>8</v>
      </c>
    </row>
    <row r="506" spans="1:3" x14ac:dyDescent="0.45">
      <c r="A506" t="str">
        <f t="shared" si="7"/>
        <v>9</v>
      </c>
      <c r="B506">
        <v>9</v>
      </c>
    </row>
    <row r="507" spans="1:3" x14ac:dyDescent="0.45">
      <c r="A507" t="str">
        <f t="shared" si="7"/>
        <v>10LANGUAGE OF ORIGINAL DOCUMENT: English</v>
      </c>
      <c r="B507">
        <v>10</v>
      </c>
      <c r="C507" t="s">
        <v>10</v>
      </c>
    </row>
    <row r="508" spans="1:3" x14ac:dyDescent="0.45">
      <c r="A508" t="str">
        <f t="shared" si="7"/>
        <v>11DOCUMENT TYPE: Editorial</v>
      </c>
      <c r="B508">
        <v>11</v>
      </c>
      <c r="C508" t="s">
        <v>307</v>
      </c>
    </row>
    <row r="509" spans="1:3" x14ac:dyDescent="0.45">
      <c r="A509" t="str">
        <f t="shared" si="7"/>
        <v>12SOURCE: Scopus</v>
      </c>
      <c r="B509">
        <v>12</v>
      </c>
      <c r="C509" t="s">
        <v>12</v>
      </c>
    </row>
    <row r="510" spans="1:3" x14ac:dyDescent="0.45">
      <c r="A510" t="str">
        <f t="shared" si="7"/>
        <v>13</v>
      </c>
      <c r="B510">
        <v>13</v>
      </c>
    </row>
    <row r="511" spans="1:3" x14ac:dyDescent="0.45">
      <c r="A511" t="str">
        <f t="shared" si="7"/>
        <v>1Beerkens M., Udam M.</v>
      </c>
      <c r="B511">
        <v>1</v>
      </c>
      <c r="C511" t="s">
        <v>308</v>
      </c>
    </row>
    <row r="512" spans="1:3" x14ac:dyDescent="0.45">
      <c r="A512" t="str">
        <f t="shared" si="7"/>
        <v>2AUTHOR FULL NAMES: Beerkens, Maarja (36179370300); Udam, Maiki (55626157900)</v>
      </c>
      <c r="B512">
        <v>2</v>
      </c>
      <c r="C512" t="s">
        <v>309</v>
      </c>
    </row>
    <row r="513" spans="1:3" x14ac:dyDescent="0.45">
      <c r="A513" t="str">
        <f t="shared" si="7"/>
        <v>336179370300; 55626157900</v>
      </c>
      <c r="B513">
        <v>3</v>
      </c>
      <c r="C513" t="s">
        <v>310</v>
      </c>
    </row>
    <row r="514" spans="1:3" x14ac:dyDescent="0.45">
      <c r="A514" t="str">
        <f t="shared" si="7"/>
        <v>4Stakeholders in Higher Education Quality Assurance: Richness in Diversity?</v>
      </c>
      <c r="B514">
        <v>4</v>
      </c>
      <c r="C514" t="s">
        <v>311</v>
      </c>
    </row>
    <row r="515" spans="1:3" x14ac:dyDescent="0.45">
      <c r="A515" t="str">
        <f t="shared" si="7"/>
        <v>5(2017) Higher Education Policy, 30 (3), pp. 341 - 359, Cited 33 times.</v>
      </c>
      <c r="B515">
        <v>5</v>
      </c>
      <c r="C515" t="s">
        <v>312</v>
      </c>
    </row>
    <row r="516" spans="1:3" x14ac:dyDescent="0.45">
      <c r="A516" t="str">
        <f t="shared" si="7"/>
        <v>6DOI: 10.1057/s41307-016-0032-6</v>
      </c>
      <c r="B516">
        <v>6</v>
      </c>
      <c r="C516" t="s">
        <v>313</v>
      </c>
    </row>
    <row r="517" spans="1:3" x14ac:dyDescent="0.45">
      <c r="A517" t="str">
        <f t="shared" ref="A517:A580" si="8">B517&amp;C517</f>
        <v>7https://www.scopus.com/inward/record.uri?eid=2-s2.0-85025150262&amp;doi=10.1057%2fs41307-016-0032-6&amp;partnerID=40&amp;md5=427b03952adea51edb157ad24def17ff</v>
      </c>
      <c r="B517">
        <v>7</v>
      </c>
      <c r="C517" t="s">
        <v>314</v>
      </c>
    </row>
    <row r="518" spans="1:3" x14ac:dyDescent="0.45">
      <c r="A518" t="str">
        <f t="shared" si="8"/>
        <v>8</v>
      </c>
      <c r="B518">
        <v>8</v>
      </c>
    </row>
    <row r="519" spans="1:3" x14ac:dyDescent="0.45">
      <c r="A519"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19">
        <v>9</v>
      </c>
      <c r="C519" t="s">
        <v>315</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1Tsang A.</v>
      </c>
      <c r="B524">
        <v>1</v>
      </c>
      <c r="C524" t="s">
        <v>316</v>
      </c>
    </row>
    <row r="525" spans="1:3" x14ac:dyDescent="0.45">
      <c r="A525" t="str">
        <f t="shared" si="8"/>
        <v>2AUTHOR FULL NAMES: Tsang, Art (57194104747)</v>
      </c>
      <c r="B525">
        <v>2</v>
      </c>
      <c r="C525" t="s">
        <v>317</v>
      </c>
    </row>
    <row r="526" spans="1:3" x14ac:dyDescent="0.45">
      <c r="A526" t="str">
        <f t="shared" si="8"/>
        <v>357194104747</v>
      </c>
      <c r="B526">
        <v>3</v>
      </c>
      <c r="C526">
        <v>57194104747</v>
      </c>
    </row>
    <row r="527" spans="1:3" x14ac:dyDescent="0.45">
      <c r="A527" t="str">
        <f t="shared" si="8"/>
        <v>4Enhancing learners’ awareness of oral presentation (delivery) skills in the context of self-regulated learning</v>
      </c>
      <c r="B527">
        <v>4</v>
      </c>
      <c r="C527" t="s">
        <v>318</v>
      </c>
    </row>
    <row r="528" spans="1:3" x14ac:dyDescent="0.45">
      <c r="A528" t="str">
        <f t="shared" si="8"/>
        <v>5(2020) Active Learning in Higher Education, 21 (1), pp. 39 - 50, Cited 21 times.</v>
      </c>
      <c r="B528">
        <v>5</v>
      </c>
      <c r="C528" t="s">
        <v>319</v>
      </c>
    </row>
    <row r="529" spans="1:3" x14ac:dyDescent="0.45">
      <c r="A529" t="str">
        <f t="shared" si="8"/>
        <v>6DOI: 10.1177/1469787417731214</v>
      </c>
      <c r="B529">
        <v>6</v>
      </c>
      <c r="C529" t="s">
        <v>320</v>
      </c>
    </row>
    <row r="530" spans="1:3" x14ac:dyDescent="0.45">
      <c r="A530" t="str">
        <f t="shared" si="8"/>
        <v>7https://www.scopus.com/inward/record.uri?eid=2-s2.0-85048222597&amp;doi=10.1177%2f1469787417731214&amp;partnerID=40&amp;md5=1519dc30aaa8bad03780e0f8e4748f02</v>
      </c>
      <c r="B530">
        <v>7</v>
      </c>
      <c r="C530" t="s">
        <v>321</v>
      </c>
    </row>
    <row r="531" spans="1:3" x14ac:dyDescent="0.45">
      <c r="A531" t="str">
        <f t="shared" si="8"/>
        <v>8</v>
      </c>
      <c r="B531">
        <v>8</v>
      </c>
    </row>
    <row r="532" spans="1:3" x14ac:dyDescent="0.45">
      <c r="A532"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32">
        <v>9</v>
      </c>
      <c r="C532" t="s">
        <v>322</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1Brezavšček A., Bach M.P., Baggia A.</v>
      </c>
      <c r="B537">
        <v>1</v>
      </c>
      <c r="C537" t="s">
        <v>323</v>
      </c>
    </row>
    <row r="538" spans="1:3" x14ac:dyDescent="0.45">
      <c r="A538" t="str">
        <f t="shared" si="8"/>
        <v>2AUTHOR FULL NAMES: Brezavšček, Alenka (6507397367); Bach, Mirjana Pejić (14833251000); Baggia, Alenka (56108587300)</v>
      </c>
      <c r="B538">
        <v>2</v>
      </c>
      <c r="C538" t="s">
        <v>324</v>
      </c>
    </row>
    <row r="539" spans="1:3" x14ac:dyDescent="0.45">
      <c r="A539" t="str">
        <f t="shared" si="8"/>
        <v>36507397367; 14833251000; 56108587300</v>
      </c>
      <c r="B539">
        <v>3</v>
      </c>
      <c r="C539" t="s">
        <v>325</v>
      </c>
    </row>
    <row r="540" spans="1:3" x14ac:dyDescent="0.45">
      <c r="A540" t="str">
        <f t="shared" si="8"/>
        <v>4Markov Analysis of Students' Performance and Academic Progress in Higher Education</v>
      </c>
      <c r="B540">
        <v>4</v>
      </c>
      <c r="C540" t="s">
        <v>326</v>
      </c>
    </row>
    <row r="541" spans="1:3" x14ac:dyDescent="0.45">
      <c r="A541" t="str">
        <f t="shared" si="8"/>
        <v>5(2017) Organizacija, 50 (2), pp. 83 - 95, Cited 15 times.</v>
      </c>
      <c r="B541">
        <v>5</v>
      </c>
      <c r="C541" t="s">
        <v>327</v>
      </c>
    </row>
    <row r="542" spans="1:3" x14ac:dyDescent="0.45">
      <c r="A542" t="str">
        <f t="shared" si="8"/>
        <v>6DOI: 10.1515/orga-2017-0006</v>
      </c>
      <c r="B542">
        <v>6</v>
      </c>
      <c r="C542" t="s">
        <v>328</v>
      </c>
    </row>
    <row r="543" spans="1:3" x14ac:dyDescent="0.45">
      <c r="A543" t="str">
        <f t="shared" si="8"/>
        <v>7https://www.scopus.com/inward/record.uri?eid=2-s2.0-85021124246&amp;doi=10.1515%2forga-2017-0006&amp;partnerID=40&amp;md5=6c699e5734eaacc17611514618173a82</v>
      </c>
      <c r="B543">
        <v>7</v>
      </c>
      <c r="C543" t="s">
        <v>329</v>
      </c>
    </row>
    <row r="544" spans="1:3" x14ac:dyDescent="0.45">
      <c r="A544" t="str">
        <f t="shared" si="8"/>
        <v>8</v>
      </c>
      <c r="B544">
        <v>8</v>
      </c>
    </row>
    <row r="545" spans="1:3" x14ac:dyDescent="0.45">
      <c r="A545" t="str">
        <f t="shared" si="8"/>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545">
        <v>9</v>
      </c>
      <c r="C545" t="s">
        <v>330</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1Bretag T.</v>
      </c>
      <c r="B550">
        <v>1</v>
      </c>
      <c r="C550" t="s">
        <v>331</v>
      </c>
    </row>
    <row r="551" spans="1:3" x14ac:dyDescent="0.45">
      <c r="A551" t="str">
        <f t="shared" si="8"/>
        <v>2AUTHOR FULL NAMES: Bretag, Tracey (55793190008)</v>
      </c>
      <c r="B551">
        <v>2</v>
      </c>
      <c r="C551" t="s">
        <v>332</v>
      </c>
    </row>
    <row r="552" spans="1:3" x14ac:dyDescent="0.45">
      <c r="A552" t="str">
        <f t="shared" si="8"/>
        <v>355793190008</v>
      </c>
      <c r="B552">
        <v>3</v>
      </c>
      <c r="C552">
        <v>55793190008</v>
      </c>
    </row>
    <row r="553" spans="1:3" x14ac:dyDescent="0.45">
      <c r="A553" t="str">
        <f t="shared" si="8"/>
        <v>4A Research Agenda for Academic Integrity</v>
      </c>
      <c r="B553">
        <v>4</v>
      </c>
      <c r="C553" t="s">
        <v>333</v>
      </c>
    </row>
    <row r="554" spans="1:3" x14ac:dyDescent="0.45">
      <c r="A554" t="str">
        <f t="shared" si="8"/>
        <v>5(2020) A Research Agenda for Academic Integrity, pp. 1 - 206, Cited 9 times.</v>
      </c>
      <c r="B554">
        <v>5</v>
      </c>
      <c r="C554" t="s">
        <v>334</v>
      </c>
    </row>
    <row r="555" spans="1:3" x14ac:dyDescent="0.45">
      <c r="A555" t="str">
        <f t="shared" si="8"/>
        <v>6DOI: 10.4337/9781789903775</v>
      </c>
      <c r="B555">
        <v>6</v>
      </c>
      <c r="C555" t="s">
        <v>335</v>
      </c>
    </row>
    <row r="556" spans="1:3" x14ac:dyDescent="0.45">
      <c r="A556" t="str">
        <f t="shared" si="8"/>
        <v>7https://www.scopus.com/inward/record.uri?eid=2-s2.0-85098261942&amp;doi=10.4337%2f9781789903775&amp;partnerID=40&amp;md5=c9fe20770b9645084c357550c8a328d2</v>
      </c>
      <c r="B556">
        <v>7</v>
      </c>
      <c r="C556" t="s">
        <v>336</v>
      </c>
    </row>
    <row r="557" spans="1:3" x14ac:dyDescent="0.45">
      <c r="A557" t="str">
        <f t="shared" si="8"/>
        <v>8</v>
      </c>
      <c r="B557">
        <v>8</v>
      </c>
    </row>
    <row r="558" spans="1:3" x14ac:dyDescent="0.45">
      <c r="A558" t="str">
        <f t="shared" si="8"/>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558">
        <v>9</v>
      </c>
      <c r="C558" t="s">
        <v>337</v>
      </c>
    </row>
    <row r="559" spans="1:3" x14ac:dyDescent="0.45">
      <c r="A559" t="str">
        <f t="shared" si="8"/>
        <v>10LANGUAGE OF ORIGINAL DOCUMENT: English</v>
      </c>
      <c r="B559">
        <v>10</v>
      </c>
      <c r="C559" t="s">
        <v>10</v>
      </c>
    </row>
    <row r="560" spans="1:3" x14ac:dyDescent="0.45">
      <c r="A560" t="str">
        <f t="shared" si="8"/>
        <v>11DOCUMENT TYPE: Book</v>
      </c>
      <c r="B560">
        <v>11</v>
      </c>
      <c r="C560" t="s">
        <v>338</v>
      </c>
    </row>
    <row r="561" spans="1:3" x14ac:dyDescent="0.45">
      <c r="A561" t="str">
        <f t="shared" si="8"/>
        <v>12SOURCE: Scopus</v>
      </c>
      <c r="B561">
        <v>12</v>
      </c>
      <c r="C561" t="s">
        <v>12</v>
      </c>
    </row>
    <row r="562" spans="1:3" x14ac:dyDescent="0.45">
      <c r="A562" t="str">
        <f t="shared" si="8"/>
        <v>13</v>
      </c>
      <c r="B562">
        <v>13</v>
      </c>
    </row>
    <row r="563" spans="1:3" x14ac:dyDescent="0.45">
      <c r="A563" t="str">
        <f t="shared" si="8"/>
        <v>1Gaughan M., Bozeman B.</v>
      </c>
      <c r="B563">
        <v>1</v>
      </c>
      <c r="C563" t="s">
        <v>339</v>
      </c>
    </row>
    <row r="564" spans="1:3" x14ac:dyDescent="0.45">
      <c r="A564" t="str">
        <f t="shared" si="8"/>
        <v>2AUTHOR FULL NAMES: Gaughan, Monica (6603694136); Bozeman, Barry (7003367120)</v>
      </c>
      <c r="B564">
        <v>2</v>
      </c>
      <c r="C564" t="s">
        <v>340</v>
      </c>
    </row>
    <row r="565" spans="1:3" x14ac:dyDescent="0.45">
      <c r="A565" t="str">
        <f t="shared" si="8"/>
        <v>36603694136; 7003367120</v>
      </c>
      <c r="B565">
        <v>3</v>
      </c>
      <c r="C565" t="s">
        <v>341</v>
      </c>
    </row>
    <row r="566" spans="1:3" x14ac:dyDescent="0.45">
      <c r="A566" t="str">
        <f t="shared" si="8"/>
        <v>4Institutionalized inequity in the USA: The case of postdoctoral researchers</v>
      </c>
      <c r="B566">
        <v>4</v>
      </c>
      <c r="C566" t="s">
        <v>342</v>
      </c>
    </row>
    <row r="567" spans="1:3" x14ac:dyDescent="0.45">
      <c r="A567" t="str">
        <f t="shared" si="8"/>
        <v>5(2019) Science and Public Policy, 46 (3), pp. 358 - 368, Cited 6 times.</v>
      </c>
      <c r="B567">
        <v>5</v>
      </c>
      <c r="C567" t="s">
        <v>343</v>
      </c>
    </row>
    <row r="568" spans="1:3" x14ac:dyDescent="0.45">
      <c r="A568" t="str">
        <f t="shared" si="8"/>
        <v>6DOI: 10.1093/scipol/scy063</v>
      </c>
      <c r="B568">
        <v>6</v>
      </c>
      <c r="C568" t="s">
        <v>344</v>
      </c>
    </row>
    <row r="569" spans="1:3" x14ac:dyDescent="0.45">
      <c r="A569" t="str">
        <f t="shared" si="8"/>
        <v>7https://www.scopus.com/inward/record.uri?eid=2-s2.0-85072312089&amp;doi=10.1093%2fscipol%2fscy063&amp;partnerID=40&amp;md5=d87c72b80897c47a9cfff85d7fed1883</v>
      </c>
      <c r="B569">
        <v>7</v>
      </c>
      <c r="C569" t="s">
        <v>345</v>
      </c>
    </row>
    <row r="570" spans="1:3" x14ac:dyDescent="0.45">
      <c r="A570" t="str">
        <f t="shared" si="8"/>
        <v>8</v>
      </c>
      <c r="B570">
        <v>8</v>
      </c>
    </row>
    <row r="571" spans="1:3" x14ac:dyDescent="0.45">
      <c r="A571" t="str">
        <f t="shared" si="8"/>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571">
        <v>9</v>
      </c>
      <c r="C571" t="s">
        <v>346</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1Graham C.</v>
      </c>
      <c r="B576">
        <v>1</v>
      </c>
      <c r="C576" t="s">
        <v>347</v>
      </c>
    </row>
    <row r="577" spans="1:3" x14ac:dyDescent="0.45">
      <c r="A577" t="str">
        <f t="shared" si="8"/>
        <v>2AUTHOR FULL NAMES: Graham, Carroll (15845569500)</v>
      </c>
      <c r="B577">
        <v>2</v>
      </c>
      <c r="C577" t="s">
        <v>348</v>
      </c>
    </row>
    <row r="578" spans="1:3" x14ac:dyDescent="0.45">
      <c r="A578" t="str">
        <f t="shared" si="8"/>
        <v>315845569500</v>
      </c>
      <c r="B578">
        <v>3</v>
      </c>
      <c r="C578">
        <v>15845569500</v>
      </c>
    </row>
    <row r="579" spans="1:3" x14ac:dyDescent="0.45">
      <c r="A579" t="str">
        <f t="shared" si="8"/>
        <v>4Hearing the voices of general staff: A delphi study of the contributions of general staff to student outcomes</v>
      </c>
      <c r="B579">
        <v>4</v>
      </c>
      <c r="C579" t="s">
        <v>349</v>
      </c>
    </row>
    <row r="580" spans="1:3" x14ac:dyDescent="0.45">
      <c r="A580" t="str">
        <f t="shared" si="8"/>
        <v>5(2010) Journal of Higher Education Policy and Management, 32 (3), pp. 213 - 223, Cited 20 times.</v>
      </c>
      <c r="B580">
        <v>5</v>
      </c>
      <c r="C580" t="s">
        <v>350</v>
      </c>
    </row>
    <row r="581" spans="1:3" x14ac:dyDescent="0.45">
      <c r="A581" t="str">
        <f t="shared" ref="A581:A644" si="9">B581&amp;C581</f>
        <v>6DOI: 10.1080/13600801003743315</v>
      </c>
      <c r="B581">
        <v>6</v>
      </c>
      <c r="C581" t="s">
        <v>351</v>
      </c>
    </row>
    <row r="582" spans="1:3" x14ac:dyDescent="0.45">
      <c r="A582" t="str">
        <f t="shared" si="9"/>
        <v>7https://www.scopus.com/inward/record.uri?eid=2-s2.0-77952000283&amp;doi=10.1080%2f13600801003743315&amp;partnerID=40&amp;md5=d3d9a3cbbf5fc90dd463feb2f4488eeb</v>
      </c>
      <c r="B582">
        <v>7</v>
      </c>
      <c r="C582" t="s">
        <v>352</v>
      </c>
    </row>
    <row r="583" spans="1:3" x14ac:dyDescent="0.45">
      <c r="A583" t="str">
        <f t="shared" si="9"/>
        <v>8</v>
      </c>
      <c r="B583">
        <v>8</v>
      </c>
    </row>
    <row r="584" spans="1:3" x14ac:dyDescent="0.45">
      <c r="A584"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584">
        <v>9</v>
      </c>
      <c r="C584" t="s">
        <v>353</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1Shpigelman C.-N., Mor S., Sachs D., Schreuer N.</v>
      </c>
      <c r="B589">
        <v>1</v>
      </c>
      <c r="C589" t="s">
        <v>354</v>
      </c>
    </row>
    <row r="590" spans="1:3" x14ac:dyDescent="0.45">
      <c r="A590" t="str">
        <f t="shared" si="9"/>
        <v>2AUTHOR FULL NAMES: Shpigelman, Carmit-Noa (24075022900); Mor, Sagit (55332943600); Sachs, Dalia (7202809960); Schreuer, Naomi (14063889400)</v>
      </c>
      <c r="B590">
        <v>2</v>
      </c>
      <c r="C590" t="s">
        <v>355</v>
      </c>
    </row>
    <row r="591" spans="1:3" x14ac:dyDescent="0.45">
      <c r="A591" t="str">
        <f t="shared" si="9"/>
        <v>324075022900; 55332943600; 7202809960; 14063889400</v>
      </c>
      <c r="B591">
        <v>3</v>
      </c>
      <c r="C591" t="s">
        <v>356</v>
      </c>
    </row>
    <row r="592" spans="1:3" x14ac:dyDescent="0.45">
      <c r="A592" t="str">
        <f t="shared" si="9"/>
        <v>4Supporting the development of students with disabilities in higher education: access, stigma, identity, and power</v>
      </c>
      <c r="B592">
        <v>4</v>
      </c>
      <c r="C592" t="s">
        <v>357</v>
      </c>
    </row>
    <row r="593" spans="1:3" x14ac:dyDescent="0.45">
      <c r="A593" t="str">
        <f t="shared" si="9"/>
        <v>5(2022) Studies in Higher Education, 47 (9), pp. 1776 - 1791, Cited 17 times.</v>
      </c>
      <c r="B593">
        <v>5</v>
      </c>
      <c r="C593" t="s">
        <v>358</v>
      </c>
    </row>
    <row r="594" spans="1:3" x14ac:dyDescent="0.45">
      <c r="A594" t="str">
        <f t="shared" si="9"/>
        <v>6DOI: 10.1080/03075079.2021.1960303</v>
      </c>
      <c r="B594">
        <v>6</v>
      </c>
      <c r="C594" t="s">
        <v>359</v>
      </c>
    </row>
    <row r="595" spans="1:3" x14ac:dyDescent="0.45">
      <c r="A595" t="str">
        <f t="shared" si="9"/>
        <v>7https://www.scopus.com/inward/record.uri?eid=2-s2.0-85111668274&amp;doi=10.1080%2f03075079.2021.1960303&amp;partnerID=40&amp;md5=6a6fafc8d5cc633d87832a1af5b81307</v>
      </c>
      <c r="B595">
        <v>7</v>
      </c>
      <c r="C595" t="s">
        <v>360</v>
      </c>
    </row>
    <row r="596" spans="1:3" x14ac:dyDescent="0.45">
      <c r="A596" t="str">
        <f t="shared" si="9"/>
        <v>8</v>
      </c>
      <c r="B596">
        <v>8</v>
      </c>
    </row>
    <row r="597" spans="1:3" x14ac:dyDescent="0.45">
      <c r="A597" t="str">
        <f t="shared" si="9"/>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597">
        <v>9</v>
      </c>
      <c r="C597" t="s">
        <v>361</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1Brown S.M.</v>
      </c>
      <c r="B602">
        <v>1</v>
      </c>
      <c r="C602" t="s">
        <v>362</v>
      </c>
    </row>
    <row r="603" spans="1:3" x14ac:dyDescent="0.45">
      <c r="A603" t="str">
        <f t="shared" si="9"/>
        <v>2AUTHOR FULL NAMES: Brown, Sylvia M. (57708948800)</v>
      </c>
      <c r="B603">
        <v>2</v>
      </c>
      <c r="C603" t="s">
        <v>363</v>
      </c>
    </row>
    <row r="604" spans="1:3" x14ac:dyDescent="0.45">
      <c r="A604" t="str">
        <f t="shared" si="9"/>
        <v>357708948800</v>
      </c>
      <c r="B604">
        <v>3</v>
      </c>
      <c r="C604">
        <v>57708948800</v>
      </c>
    </row>
    <row r="605" spans="1:3" x14ac:dyDescent="0.45">
      <c r="A605" t="str">
        <f t="shared" si="9"/>
        <v>4A systemic perspective on higher education in the United Kingdom</v>
      </c>
      <c r="B605">
        <v>4</v>
      </c>
      <c r="C605" t="s">
        <v>364</v>
      </c>
    </row>
    <row r="606" spans="1:3" x14ac:dyDescent="0.45">
      <c r="A606" t="str">
        <f t="shared" si="9"/>
        <v>5(1999) Systems Research and Behavioral Science, 16 (2), pp. 157 - 169, Cited 13 times.</v>
      </c>
      <c r="B606">
        <v>5</v>
      </c>
      <c r="C606" t="s">
        <v>365</v>
      </c>
    </row>
    <row r="607" spans="1:3" x14ac:dyDescent="0.45">
      <c r="A607" t="str">
        <f t="shared" si="9"/>
        <v>6DOI: 10.1002/(SICI)1099-1743(199903/04)16:2&lt;157::AID-SRES283&gt;3.0.CO;2-D</v>
      </c>
      <c r="B607">
        <v>6</v>
      </c>
      <c r="C607" t="s">
        <v>366</v>
      </c>
    </row>
    <row r="608" spans="1:3" x14ac:dyDescent="0.45">
      <c r="A608" t="str">
        <f t="shared" si="9"/>
        <v>7https://www.scopus.com/inward/record.uri?eid=2-s2.0-0033096480&amp;doi=10.1002%2f%28SICI%291099-1743%28199903%2f04%2916%3a2%3c157%3a%3aAID-SRES283%3e3.0.CO%3b2-D&amp;partnerID=40&amp;md5=d43759b96a0177679d9a47aa7774172d</v>
      </c>
      <c r="B608">
        <v>7</v>
      </c>
      <c r="C608" t="s">
        <v>367</v>
      </c>
    </row>
    <row r="609" spans="1:3" x14ac:dyDescent="0.45">
      <c r="A609" t="str">
        <f t="shared" si="9"/>
        <v>8</v>
      </c>
      <c r="B609">
        <v>8</v>
      </c>
    </row>
    <row r="610" spans="1:3" x14ac:dyDescent="0.45">
      <c r="A610" t="str">
        <f t="shared" si="9"/>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610">
        <v>9</v>
      </c>
      <c r="C610" t="s">
        <v>368</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1Jing F., Chakpitak N., Goldsmith P., Sureephong P., Kunarucks T.</v>
      </c>
      <c r="B615">
        <v>1</v>
      </c>
      <c r="C615" t="s">
        <v>369</v>
      </c>
    </row>
    <row r="616" spans="1:3" x14ac:dyDescent="0.45">
      <c r="A616" t="str">
        <f t="shared" si="9"/>
        <v>2AUTHOR FULL NAMES: Jing, Fu (54790956400); Chakpitak, Nopasit (6504671563); Goldsmith, Paul (54791048400); Sureephong, Pradorn (23398259500); Kunarucks, Taksina (55710707200)</v>
      </c>
      <c r="B616">
        <v>2</v>
      </c>
      <c r="C616" t="s">
        <v>370</v>
      </c>
    </row>
    <row r="617" spans="1:3" x14ac:dyDescent="0.45">
      <c r="A617" t="str">
        <f t="shared" si="9"/>
        <v>354790956400; 6504671563; 54791048400; 23398259500; 55710707200</v>
      </c>
      <c r="B617">
        <v>3</v>
      </c>
      <c r="C617" t="s">
        <v>371</v>
      </c>
    </row>
    <row r="618" spans="1:3" x14ac:dyDescent="0.45">
      <c r="A618" t="str">
        <f t="shared" si="9"/>
        <v>4Creating a knowledge supply chain for e-tourism curriculum design: Integrating knowledge management and supply chain management</v>
      </c>
      <c r="B618">
        <v>4</v>
      </c>
      <c r="C618" t="s">
        <v>372</v>
      </c>
    </row>
    <row r="619" spans="1:3" x14ac:dyDescent="0.45">
      <c r="A619" t="str">
        <f t="shared" si="9"/>
        <v>5(2012) International Journal of Knowledge Management, 8 (4), pp. 71 - 94, Cited 6 times.</v>
      </c>
      <c r="B619">
        <v>5</v>
      </c>
      <c r="C619" t="s">
        <v>373</v>
      </c>
    </row>
    <row r="620" spans="1:3" x14ac:dyDescent="0.45">
      <c r="A620" t="str">
        <f t="shared" si="9"/>
        <v>6DOI: 10.4018/jkm.2012100104</v>
      </c>
      <c r="B620">
        <v>6</v>
      </c>
      <c r="C620" t="s">
        <v>374</v>
      </c>
    </row>
    <row r="621" spans="1:3" x14ac:dyDescent="0.45">
      <c r="A621" t="str">
        <f t="shared" si="9"/>
        <v>7https://www.scopus.com/inward/record.uri?eid=2-s2.0-84877900237&amp;doi=10.4018%2fjkm.2012100104&amp;partnerID=40&amp;md5=828699f7b03485eef6040ee9cbae06fb</v>
      </c>
      <c r="B621">
        <v>7</v>
      </c>
      <c r="C621" t="s">
        <v>375</v>
      </c>
    </row>
    <row r="622" spans="1:3" x14ac:dyDescent="0.45">
      <c r="A622" t="str">
        <f t="shared" si="9"/>
        <v>8</v>
      </c>
      <c r="B622">
        <v>8</v>
      </c>
    </row>
    <row r="623" spans="1:3" x14ac:dyDescent="0.45">
      <c r="A623" t="str">
        <f t="shared" si="9"/>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623">
        <v>9</v>
      </c>
      <c r="C623" t="s">
        <v>376</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1O’Leary S.</v>
      </c>
      <c r="B628">
        <v>1</v>
      </c>
      <c r="C628" t="s">
        <v>377</v>
      </c>
    </row>
    <row r="629" spans="1:3" x14ac:dyDescent="0.45">
      <c r="A629" t="str">
        <f t="shared" si="9"/>
        <v>2AUTHOR FULL NAMES: O’Leary, Simon (56875439300)</v>
      </c>
      <c r="B629">
        <v>2</v>
      </c>
      <c r="C629" t="s">
        <v>378</v>
      </c>
    </row>
    <row r="630" spans="1:3" x14ac:dyDescent="0.45">
      <c r="A630" t="str">
        <f t="shared" si="9"/>
        <v>356875439300</v>
      </c>
      <c r="B630">
        <v>3</v>
      </c>
      <c r="C630">
        <v>56875439300</v>
      </c>
    </row>
    <row r="631" spans="1:3" x14ac:dyDescent="0.45">
      <c r="A631" t="str">
        <f t="shared" si="9"/>
        <v>4Graduates’ experiences of, and attitudes towards, the inclusion of employability-related support in undergraduate degree programmes; trends and variations by subject discipline and gender</v>
      </c>
      <c r="B631">
        <v>4</v>
      </c>
      <c r="C631" t="s">
        <v>379</v>
      </c>
    </row>
    <row r="632" spans="1:3" x14ac:dyDescent="0.45">
      <c r="A632" t="str">
        <f t="shared" si="9"/>
        <v>5(2017) Journal of Education and Work, 30 (1), pp. 84 - 105, Cited 66 times.</v>
      </c>
      <c r="B632">
        <v>5</v>
      </c>
      <c r="C632" t="s">
        <v>380</v>
      </c>
    </row>
    <row r="633" spans="1:3" x14ac:dyDescent="0.45">
      <c r="A633" t="str">
        <f t="shared" si="9"/>
        <v>6DOI: 10.1080/13639080.2015.1122181</v>
      </c>
      <c r="B633">
        <v>6</v>
      </c>
      <c r="C633" t="s">
        <v>381</v>
      </c>
    </row>
    <row r="634" spans="1:3" x14ac:dyDescent="0.45">
      <c r="A634" t="str">
        <f t="shared" si="9"/>
        <v>7https://www.scopus.com/inward/record.uri?eid=2-s2.0-84953211411&amp;doi=10.1080%2f13639080.2015.1122181&amp;partnerID=40&amp;md5=21e254a7664bee882f3bf7933af4ac73</v>
      </c>
      <c r="B634">
        <v>7</v>
      </c>
      <c r="C634" t="s">
        <v>382</v>
      </c>
    </row>
    <row r="635" spans="1:3" x14ac:dyDescent="0.45">
      <c r="A635" t="str">
        <f t="shared" si="9"/>
        <v>8</v>
      </c>
      <c r="B635">
        <v>8</v>
      </c>
    </row>
    <row r="636" spans="1:3" x14ac:dyDescent="0.45">
      <c r="A636" t="str">
        <f t="shared" si="9"/>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36">
        <v>9</v>
      </c>
      <c r="C636" t="s">
        <v>383</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1Aver B., Fošner A., Alfirević N.</v>
      </c>
      <c r="B641">
        <v>1</v>
      </c>
      <c r="C641" t="s">
        <v>384</v>
      </c>
    </row>
    <row r="642" spans="1:3" x14ac:dyDescent="0.45">
      <c r="A642" t="str">
        <f t="shared" si="9"/>
        <v>2AUTHOR FULL NAMES: Aver, Boštjan (35490097800); Fošner, Ajda (8711468900); Alfirević, Nikša (24167859200)</v>
      </c>
      <c r="B642">
        <v>2</v>
      </c>
      <c r="C642" t="s">
        <v>385</v>
      </c>
    </row>
    <row r="643" spans="1:3" x14ac:dyDescent="0.45">
      <c r="A643" t="str">
        <f t="shared" si="9"/>
        <v>335490097800; 8711468900; 24167859200</v>
      </c>
      <c r="B643">
        <v>3</v>
      </c>
      <c r="C643" t="s">
        <v>386</v>
      </c>
    </row>
    <row r="644" spans="1:3" x14ac:dyDescent="0.45">
      <c r="A644" t="str">
        <f t="shared" si="9"/>
        <v>4Higher education challenges: Developing skills to address contemporary economic and sustainability issues</v>
      </c>
      <c r="B644">
        <v>4</v>
      </c>
      <c r="C644" t="s">
        <v>387</v>
      </c>
    </row>
    <row r="645" spans="1:3" x14ac:dyDescent="0.45">
      <c r="A645" t="str">
        <f t="shared" ref="A645:A708" si="10">B645&amp;C645</f>
        <v>5(2021) Sustainability (Switzerland), 13 (22), art. no. 12567, Cited 8 times.</v>
      </c>
      <c r="B645">
        <v>5</v>
      </c>
      <c r="C645" t="s">
        <v>388</v>
      </c>
    </row>
    <row r="646" spans="1:3" x14ac:dyDescent="0.45">
      <c r="A646" t="str">
        <f t="shared" si="10"/>
        <v>6DOI: 10.3390/su132212567</v>
      </c>
      <c r="B646">
        <v>6</v>
      </c>
      <c r="C646" t="s">
        <v>389</v>
      </c>
    </row>
    <row r="647" spans="1:3" x14ac:dyDescent="0.45">
      <c r="A647" t="str">
        <f t="shared" si="10"/>
        <v>7https://www.scopus.com/inward/record.uri?eid=2-s2.0-85125202289&amp;doi=10.3390%2fsu132212567&amp;partnerID=40&amp;md5=d539724e543280fdac8cb58dbab6ade2</v>
      </c>
      <c r="B647">
        <v>7</v>
      </c>
      <c r="C647" t="s">
        <v>390</v>
      </c>
    </row>
    <row r="648" spans="1:3" x14ac:dyDescent="0.45">
      <c r="A648" t="str">
        <f t="shared" si="10"/>
        <v>8</v>
      </c>
      <c r="B648">
        <v>8</v>
      </c>
    </row>
    <row r="649" spans="1:3" x14ac:dyDescent="0.45">
      <c r="A649" t="str">
        <f t="shared" si="10"/>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649">
        <v>9</v>
      </c>
      <c r="C649" t="s">
        <v>391</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1Paucar-Caceres A., Cavalcanti-Bandos M.F., Quispe-Prieto S.C., Huerta-Tantalean L.N., Werner-Masters K.</v>
      </c>
      <c r="B654">
        <v>1</v>
      </c>
      <c r="C654" t="s">
        <v>392</v>
      </c>
    </row>
    <row r="655" spans="1:3" x14ac:dyDescent="0.45">
      <c r="A655" t="str">
        <f t="shared" si="10"/>
        <v>2AUTHOR FULL NAMES: Paucar-Caceres, Alberto (6506260181); Cavalcanti-Bandos, Melissa Franchini (57222168464); Quispe-Prieto, Silvia Cristina (58667556600); Huerta-Tantalean, Lucero Nicole (57274853300); Werner-Masters, Katarzyna (57193098413)</v>
      </c>
      <c r="B655">
        <v>2</v>
      </c>
      <c r="C655" t="s">
        <v>393</v>
      </c>
    </row>
    <row r="656" spans="1:3" x14ac:dyDescent="0.45">
      <c r="A656" t="str">
        <f t="shared" si="10"/>
        <v>36506260181; 57222168464; 58667556600; 57274853300; 57193098413</v>
      </c>
      <c r="B656">
        <v>3</v>
      </c>
      <c r="C656" t="s">
        <v>394</v>
      </c>
    </row>
    <row r="657" spans="1:3" x14ac:dyDescent="0.45">
      <c r="A657" t="str">
        <f t="shared" si="10"/>
        <v>4Using soft systems methodology to align community projects with sustainability development in higher education stakeholders' networks in a Brazilian university</v>
      </c>
      <c r="B657">
        <v>4</v>
      </c>
      <c r="C657" t="s">
        <v>395</v>
      </c>
    </row>
    <row r="658" spans="1:3" x14ac:dyDescent="0.45">
      <c r="A658" t="str">
        <f t="shared" si="10"/>
        <v>5(2022) Systems Research and Behavioral Science, 39 (4), pp. 750 - 764, Cited 6 times.</v>
      </c>
      <c r="B658">
        <v>5</v>
      </c>
      <c r="C658" t="s">
        <v>396</v>
      </c>
    </row>
    <row r="659" spans="1:3" x14ac:dyDescent="0.45">
      <c r="A659" t="str">
        <f t="shared" si="10"/>
        <v>6DOI: 10.1002/sres.2818</v>
      </c>
      <c r="B659">
        <v>6</v>
      </c>
      <c r="C659" t="s">
        <v>397</v>
      </c>
    </row>
    <row r="660" spans="1:3" x14ac:dyDescent="0.45">
      <c r="A660" t="str">
        <f t="shared" si="10"/>
        <v>7https://www.scopus.com/inward/record.uri?eid=2-s2.0-85115863756&amp;doi=10.1002%2fsres.2818&amp;partnerID=40&amp;md5=78f0d3b8db29b66690c097ac9380d3b4</v>
      </c>
      <c r="B660">
        <v>7</v>
      </c>
      <c r="C660" t="s">
        <v>398</v>
      </c>
    </row>
    <row r="661" spans="1:3" x14ac:dyDescent="0.45">
      <c r="A661" t="str">
        <f t="shared" si="10"/>
        <v>8</v>
      </c>
      <c r="B661">
        <v>8</v>
      </c>
    </row>
    <row r="662" spans="1:3" x14ac:dyDescent="0.45">
      <c r="A662" t="str">
        <f t="shared" si="10"/>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662">
        <v>9</v>
      </c>
      <c r="C662" t="s">
        <v>399</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1Maxey D., Kezar A.</v>
      </c>
      <c r="B667">
        <v>1</v>
      </c>
      <c r="C667" t="s">
        <v>400</v>
      </c>
    </row>
    <row r="668" spans="1:3" x14ac:dyDescent="0.45">
      <c r="A668" t="str">
        <f t="shared" si="10"/>
        <v>2AUTHOR FULL NAMES: Maxey, Daniel (55943083100); Kezar, Adrianna (6603555003)</v>
      </c>
      <c r="B668">
        <v>2</v>
      </c>
      <c r="C668" t="s">
        <v>401</v>
      </c>
    </row>
    <row r="669" spans="1:3" x14ac:dyDescent="0.45">
      <c r="A669" t="str">
        <f t="shared" si="10"/>
        <v>355943083100; 6603555003</v>
      </c>
      <c r="B669">
        <v>3</v>
      </c>
      <c r="C669" t="s">
        <v>402</v>
      </c>
    </row>
    <row r="670" spans="1:3" x14ac:dyDescent="0.45">
      <c r="A670" t="str">
        <f t="shared" si="10"/>
        <v>4Revealing opportunities and obstacles for changing non-tenure-track faculty practices: An examination of stakeholders’ awareness of institutional contradictions</v>
      </c>
      <c r="B670">
        <v>4</v>
      </c>
      <c r="C670" t="s">
        <v>403</v>
      </c>
    </row>
    <row r="671" spans="1:3" x14ac:dyDescent="0.45">
      <c r="A671" t="str">
        <f t="shared" si="10"/>
        <v>5(2015) Journal of Higher Education, 86 (4), pp. 564 - 594, Cited 25 times.</v>
      </c>
      <c r="B671">
        <v>5</v>
      </c>
      <c r="C671" t="s">
        <v>404</v>
      </c>
    </row>
    <row r="672" spans="1:3" x14ac:dyDescent="0.45">
      <c r="A672" t="str">
        <f t="shared" si="10"/>
        <v>6DOI: 10.1353/jhe.2015.0022</v>
      </c>
      <c r="B672">
        <v>6</v>
      </c>
      <c r="C672" t="s">
        <v>405</v>
      </c>
    </row>
    <row r="673" spans="1:3" x14ac:dyDescent="0.45">
      <c r="A673" t="str">
        <f t="shared" si="10"/>
        <v>7https://www.scopus.com/inward/record.uri?eid=2-s2.0-84931843829&amp;doi=10.1353%2fjhe.2015.0022&amp;partnerID=40&amp;md5=e5a90c8f3fcdb79a55ed13d7a8d5a540</v>
      </c>
      <c r="B673">
        <v>7</v>
      </c>
      <c r="C673" t="s">
        <v>406</v>
      </c>
    </row>
    <row r="674" spans="1:3" x14ac:dyDescent="0.45">
      <c r="A674" t="str">
        <f t="shared" si="10"/>
        <v>8</v>
      </c>
      <c r="B674">
        <v>8</v>
      </c>
    </row>
    <row r="675" spans="1:3" x14ac:dyDescent="0.45">
      <c r="A675" t="str">
        <f t="shared" si="10"/>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675">
        <v>9</v>
      </c>
      <c r="C675" t="s">
        <v>407</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1Abbas J.</v>
      </c>
      <c r="B680">
        <v>1</v>
      </c>
      <c r="C680" t="s">
        <v>408</v>
      </c>
    </row>
    <row r="681" spans="1:3" x14ac:dyDescent="0.45">
      <c r="A681" t="str">
        <f t="shared" si="10"/>
        <v>2AUTHOR FULL NAMES: Abbas, Jawad (57206897602)</v>
      </c>
      <c r="B681">
        <v>2</v>
      </c>
      <c r="C681" t="s">
        <v>409</v>
      </c>
    </row>
    <row r="682" spans="1:3" x14ac:dyDescent="0.45">
      <c r="A682" t="str">
        <f t="shared" si="10"/>
        <v>357206897602</v>
      </c>
      <c r="B682">
        <v>3</v>
      </c>
      <c r="C682">
        <v>57206897602</v>
      </c>
    </row>
    <row r="683" spans="1:3" x14ac:dyDescent="0.45">
      <c r="A683" t="str">
        <f t="shared" si="10"/>
        <v>4HEISQUAL: A modern approach to measure service quality in higher education institutions</v>
      </c>
      <c r="B683">
        <v>4</v>
      </c>
      <c r="C683" t="s">
        <v>410</v>
      </c>
    </row>
    <row r="684" spans="1:3" x14ac:dyDescent="0.45">
      <c r="A684" t="str">
        <f t="shared" si="10"/>
        <v>5(2020) Studies in Educational Evaluation, 67, art. no. 100933, Cited 54 times.</v>
      </c>
      <c r="B684">
        <v>5</v>
      </c>
      <c r="C684" t="s">
        <v>411</v>
      </c>
    </row>
    <row r="685" spans="1:3" x14ac:dyDescent="0.45">
      <c r="A685" t="str">
        <f t="shared" si="10"/>
        <v>6DOI: 10.1016/j.stueduc.2020.100933</v>
      </c>
      <c r="B685">
        <v>6</v>
      </c>
      <c r="C685" t="s">
        <v>412</v>
      </c>
    </row>
    <row r="686" spans="1:3" x14ac:dyDescent="0.45">
      <c r="A686" t="str">
        <f t="shared" si="10"/>
        <v>7https://www.scopus.com/inward/record.uri?eid=2-s2.0-85091955767&amp;doi=10.1016%2fj.stueduc.2020.100933&amp;partnerID=40&amp;md5=5eb588eba36227b77f3e10a9819251d2</v>
      </c>
      <c r="B686">
        <v>7</v>
      </c>
      <c r="C686" t="s">
        <v>413</v>
      </c>
    </row>
    <row r="687" spans="1:3" x14ac:dyDescent="0.45">
      <c r="A687" t="str">
        <f t="shared" si="10"/>
        <v>8</v>
      </c>
      <c r="B687">
        <v>8</v>
      </c>
    </row>
    <row r="688" spans="1:3" x14ac:dyDescent="0.45">
      <c r="A688" t="str">
        <f t="shared" si="10"/>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688">
        <v>9</v>
      </c>
      <c r="C688" t="s">
        <v>414</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1Žižek S.S., Mulej M., Treven S., Vaner M.</v>
      </c>
      <c r="B693">
        <v>1</v>
      </c>
      <c r="C693" t="s">
        <v>415</v>
      </c>
    </row>
    <row r="694" spans="1:3" x14ac:dyDescent="0.45">
      <c r="A694" t="str">
        <f t="shared" si="10"/>
        <v>2AUTHOR FULL NAMES: Žižek, Simona Šarotar (55613314100); Mulej, Matjaž (6602729400); Treven, Sonja (56035079700); Vaner, Martina (56246924700)</v>
      </c>
      <c r="B694">
        <v>2</v>
      </c>
      <c r="C694" t="s">
        <v>416</v>
      </c>
    </row>
    <row r="695" spans="1:3" x14ac:dyDescent="0.45">
      <c r="A695" t="str">
        <f t="shared" si="10"/>
        <v>355613314100; 6602729400; 56035079700; 56246924700</v>
      </c>
      <c r="B695">
        <v>3</v>
      </c>
      <c r="C695" t="s">
        <v>417</v>
      </c>
    </row>
    <row r="696" spans="1:3" x14ac:dyDescent="0.45">
      <c r="A696" t="str">
        <f t="shared" si="10"/>
        <v>4Well-being of all stakeholders in higher education - From knowledge management to knowledge-cum-values management</v>
      </c>
      <c r="B696">
        <v>4</v>
      </c>
      <c r="C696" t="s">
        <v>418</v>
      </c>
    </row>
    <row r="697" spans="1:3" x14ac:dyDescent="0.45">
      <c r="A697" t="str">
        <f t="shared" si="10"/>
        <v>5(2014) International Journal of Management in Education, 8 (3), pp. 225 - 243, Cited 8 times.</v>
      </c>
      <c r="B697">
        <v>5</v>
      </c>
      <c r="C697" t="s">
        <v>419</v>
      </c>
    </row>
    <row r="698" spans="1:3" x14ac:dyDescent="0.45">
      <c r="A698" t="str">
        <f t="shared" si="10"/>
        <v>6DOI: 10.1504/IJMIE.2014.062958</v>
      </c>
      <c r="B698">
        <v>6</v>
      </c>
      <c r="C698" t="s">
        <v>420</v>
      </c>
    </row>
    <row r="699" spans="1:3" x14ac:dyDescent="0.45">
      <c r="A699" t="str">
        <f t="shared" si="10"/>
        <v>7https://www.scopus.com/inward/record.uri?eid=2-s2.0-84903762192&amp;doi=10.1504%2fIJMIE.2014.062958&amp;partnerID=40&amp;md5=b96fbc34b074eab5dab30e556cac5d97</v>
      </c>
      <c r="B699">
        <v>7</v>
      </c>
      <c r="C699" t="s">
        <v>421</v>
      </c>
    </row>
    <row r="700" spans="1:3" x14ac:dyDescent="0.45">
      <c r="A700" t="str">
        <f t="shared" si="10"/>
        <v>8</v>
      </c>
      <c r="B700">
        <v>8</v>
      </c>
    </row>
    <row r="701" spans="1:3" x14ac:dyDescent="0.45">
      <c r="A701" t="str">
        <f t="shared" si="10"/>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701">
        <v>9</v>
      </c>
      <c r="C701" t="s">
        <v>422</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1Charles L.H.</v>
      </c>
      <c r="B706">
        <v>1</v>
      </c>
      <c r="C706" t="s">
        <v>423</v>
      </c>
    </row>
    <row r="707" spans="1:3" x14ac:dyDescent="0.45">
      <c r="A707" t="str">
        <f t="shared" si="10"/>
        <v>2AUTHOR FULL NAMES: Charles, Leslin H. (56697978400)</v>
      </c>
      <c r="B707">
        <v>2</v>
      </c>
      <c r="C707" t="s">
        <v>424</v>
      </c>
    </row>
    <row r="708" spans="1:3" x14ac:dyDescent="0.45">
      <c r="A708" t="str">
        <f t="shared" si="10"/>
        <v>356697978400</v>
      </c>
      <c r="B708">
        <v>3</v>
      </c>
      <c r="C708">
        <v>56697978400</v>
      </c>
    </row>
    <row r="709" spans="1:3" x14ac:dyDescent="0.45">
      <c r="A709" t="str">
        <f t="shared" ref="A709:A772" si="11">B709&amp;C709</f>
        <v>4Using an information literacy curriculum map as a means of communication and accountability for stakeholders in higher education</v>
      </c>
      <c r="B709">
        <v>4</v>
      </c>
      <c r="C709" t="s">
        <v>425</v>
      </c>
    </row>
    <row r="710" spans="1:3" x14ac:dyDescent="0.45">
      <c r="A710" t="str">
        <f t="shared" si="11"/>
        <v>5(2015) Journal of Information Literacy, 9 (1), pp. 47 - 61, Cited 12 times.</v>
      </c>
      <c r="B710">
        <v>5</v>
      </c>
      <c r="C710" t="s">
        <v>426</v>
      </c>
    </row>
    <row r="711" spans="1:3" x14ac:dyDescent="0.45">
      <c r="A711" t="str">
        <f t="shared" si="11"/>
        <v>6DOI: 10.11645/9.1.1959</v>
      </c>
      <c r="B711">
        <v>6</v>
      </c>
      <c r="C711" t="s">
        <v>427</v>
      </c>
    </row>
    <row r="712" spans="1:3" x14ac:dyDescent="0.45">
      <c r="A712" t="str">
        <f t="shared" si="11"/>
        <v>7https://www.scopus.com/inward/record.uri?eid=2-s2.0-84932635955&amp;doi=10.11645%2f9.1.1959&amp;partnerID=40&amp;md5=17afc64a37457b6e014594c1dad78d8e</v>
      </c>
      <c r="B712">
        <v>7</v>
      </c>
      <c r="C712" t="s">
        <v>428</v>
      </c>
    </row>
    <row r="713" spans="1:3" x14ac:dyDescent="0.45">
      <c r="A713" t="str">
        <f t="shared" si="11"/>
        <v>8</v>
      </c>
      <c r="B713">
        <v>8</v>
      </c>
    </row>
    <row r="714" spans="1:3" x14ac:dyDescent="0.45">
      <c r="A714" t="str">
        <f t="shared" si="11"/>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714">
        <v>9</v>
      </c>
      <c r="C714" t="s">
        <v>429</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1Nichols M.</v>
      </c>
      <c r="B719">
        <v>1</v>
      </c>
      <c r="C719" t="s">
        <v>430</v>
      </c>
    </row>
    <row r="720" spans="1:3" x14ac:dyDescent="0.45">
      <c r="A720" t="str">
        <f t="shared" si="11"/>
        <v>2AUTHOR FULL NAMES: Nichols, Mark (7202674246)</v>
      </c>
      <c r="B720">
        <v>2</v>
      </c>
      <c r="C720" t="s">
        <v>431</v>
      </c>
    </row>
    <row r="721" spans="1:3" x14ac:dyDescent="0.45">
      <c r="A721" t="str">
        <f t="shared" si="11"/>
        <v>37202674246</v>
      </c>
      <c r="B721">
        <v>3</v>
      </c>
      <c r="C721">
        <v>7202674246</v>
      </c>
    </row>
    <row r="722" spans="1:3" x14ac:dyDescent="0.45">
      <c r="A722" t="str">
        <f t="shared" si="11"/>
        <v>4Transforming universities with digital distance education: The future of formal learning</v>
      </c>
      <c r="B722">
        <v>4</v>
      </c>
      <c r="C722" t="s">
        <v>432</v>
      </c>
    </row>
    <row r="723" spans="1:3" x14ac:dyDescent="0.45">
      <c r="A723" t="str">
        <f t="shared" si="11"/>
        <v>5(2020) Transforming Universities with Digital Distance Education: The Future of Formal Learning, pp. 1 - 176, Cited 7 times.</v>
      </c>
      <c r="B723">
        <v>5</v>
      </c>
      <c r="C723" t="s">
        <v>433</v>
      </c>
    </row>
    <row r="724" spans="1:3" x14ac:dyDescent="0.45">
      <c r="A724" t="str">
        <f t="shared" si="11"/>
        <v>6DOI: 10.4324/9780429463952</v>
      </c>
      <c r="B724">
        <v>6</v>
      </c>
      <c r="C724" t="s">
        <v>434</v>
      </c>
    </row>
    <row r="725" spans="1:3" x14ac:dyDescent="0.45">
      <c r="A725" t="str">
        <f t="shared" si="11"/>
        <v>7https://www.scopus.com/inward/record.uri?eid=2-s2.0-85118391750&amp;doi=10.4324%2f9780429463952&amp;partnerID=40&amp;md5=85f439d354764cbc6d290b33c92d722b</v>
      </c>
      <c r="B725">
        <v>7</v>
      </c>
      <c r="C725" t="s">
        <v>435</v>
      </c>
    </row>
    <row r="726" spans="1:3" x14ac:dyDescent="0.45">
      <c r="A726" t="str">
        <f t="shared" si="11"/>
        <v>8</v>
      </c>
      <c r="B726">
        <v>8</v>
      </c>
    </row>
    <row r="727" spans="1:3" x14ac:dyDescent="0.45">
      <c r="A727" t="str">
        <f t="shared" si="11"/>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727">
        <v>9</v>
      </c>
      <c r="C727" t="s">
        <v>436</v>
      </c>
    </row>
    <row r="728" spans="1:3" x14ac:dyDescent="0.45">
      <c r="A728" t="str">
        <f t="shared" si="11"/>
        <v>10LANGUAGE OF ORIGINAL DOCUMENT: English</v>
      </c>
      <c r="B728">
        <v>10</v>
      </c>
      <c r="C728" t="s">
        <v>10</v>
      </c>
    </row>
    <row r="729" spans="1:3" x14ac:dyDescent="0.45">
      <c r="A729" t="str">
        <f t="shared" si="11"/>
        <v>11DOCUMENT TYPE: Book</v>
      </c>
      <c r="B729">
        <v>11</v>
      </c>
      <c r="C729" t="s">
        <v>338</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1Zwane Z.P., Mtshali N.G.</v>
      </c>
      <c r="B732">
        <v>1</v>
      </c>
      <c r="C732" t="s">
        <v>437</v>
      </c>
    </row>
    <row r="733" spans="1:3" x14ac:dyDescent="0.45">
      <c r="A733" t="str">
        <f t="shared" si="11"/>
        <v>2AUTHOR FULL NAMES: Zwane, Zanele P. (57215138998); Mtshali, Ntombifikile G. (56043766200)</v>
      </c>
      <c r="B733">
        <v>2</v>
      </c>
      <c r="C733" t="s">
        <v>438</v>
      </c>
    </row>
    <row r="734" spans="1:3" x14ac:dyDescent="0.45">
      <c r="A734" t="str">
        <f t="shared" si="11"/>
        <v>357215138998; 56043766200</v>
      </c>
      <c r="B734">
        <v>3</v>
      </c>
      <c r="C734" t="s">
        <v>439</v>
      </c>
    </row>
    <row r="735" spans="1:3" x14ac:dyDescent="0.45">
      <c r="A735" t="str">
        <f t="shared" si="11"/>
        <v>4Positioning public nursing colleges in South African higher education: Stakeholders’ perspectives</v>
      </c>
      <c r="B735">
        <v>4</v>
      </c>
      <c r="C735" t="s">
        <v>440</v>
      </c>
    </row>
    <row r="736" spans="1:3" x14ac:dyDescent="0.45">
      <c r="A736" t="str">
        <f t="shared" si="11"/>
        <v>5(2019) Curationis, 42 (1), art. no. a1885, Cited 8 times.</v>
      </c>
      <c r="B736">
        <v>5</v>
      </c>
      <c r="C736" t="s">
        <v>441</v>
      </c>
    </row>
    <row r="737" spans="1:3" x14ac:dyDescent="0.45">
      <c r="A737" t="str">
        <f t="shared" si="11"/>
        <v>6DOI: 10.4102/curationis.v42i1.1885</v>
      </c>
      <c r="B737">
        <v>6</v>
      </c>
      <c r="C737" t="s">
        <v>442</v>
      </c>
    </row>
    <row r="738" spans="1:3" x14ac:dyDescent="0.45">
      <c r="A738" t="str">
        <f t="shared" si="11"/>
        <v>7https://www.scopus.com/inward/record.uri?eid=2-s2.0-85067459480&amp;doi=10.4102%2fcurationis.v42i1.1885&amp;partnerID=40&amp;md5=f9d7dcd83f4b4d15980190116d4d97e6</v>
      </c>
      <c r="B738">
        <v>7</v>
      </c>
      <c r="C738" t="s">
        <v>443</v>
      </c>
    </row>
    <row r="739" spans="1:3" x14ac:dyDescent="0.45">
      <c r="A739" t="str">
        <f t="shared" si="11"/>
        <v>8</v>
      </c>
      <c r="B739">
        <v>8</v>
      </c>
    </row>
    <row r="740" spans="1:3" x14ac:dyDescent="0.45">
      <c r="A740" t="str">
        <f t="shared" si="11"/>
        <v>9ABSTRACT: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B740">
        <v>9</v>
      </c>
      <c r="C740" t="s">
        <v>444</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1Kabanbayeva G., Gureva M., Bielik P., Ostasz G.</v>
      </c>
      <c r="B745">
        <v>1</v>
      </c>
      <c r="C745" t="s">
        <v>445</v>
      </c>
    </row>
    <row r="746" spans="1:3" x14ac:dyDescent="0.45">
      <c r="A746" t="str">
        <f t="shared" si="11"/>
        <v>2AUTHOR FULL NAMES: Kabanbayeva, Gulbakyt (56106212400); Gureva, Maria (57190414129); Bielik, Peter (25624604000); Ostasz, Grzegorz (56644715400)</v>
      </c>
      <c r="B746">
        <v>2</v>
      </c>
      <c r="C746" t="s">
        <v>446</v>
      </c>
    </row>
    <row r="747" spans="1:3" x14ac:dyDescent="0.45">
      <c r="A747" t="str">
        <f t="shared" si="11"/>
        <v>356106212400; 57190414129; 25624604000; 56644715400</v>
      </c>
      <c r="B747">
        <v>3</v>
      </c>
      <c r="C747" t="s">
        <v>447</v>
      </c>
    </row>
    <row r="748" spans="1:3" x14ac:dyDescent="0.45">
      <c r="A748" t="str">
        <f t="shared" si="11"/>
        <v>4Academic mobility and financial stability: A case of Erasmus student exchange program</v>
      </c>
      <c r="B748">
        <v>4</v>
      </c>
      <c r="C748" t="s">
        <v>448</v>
      </c>
    </row>
    <row r="749" spans="1:3" x14ac:dyDescent="0.45">
      <c r="A749" t="str">
        <f t="shared" si="11"/>
        <v>5(2019) Journal of International Studies, 12 (1), pp. 324 - 337, Cited 9 times.</v>
      </c>
      <c r="B749">
        <v>5</v>
      </c>
      <c r="C749" t="s">
        <v>449</v>
      </c>
    </row>
    <row r="750" spans="1:3" x14ac:dyDescent="0.45">
      <c r="A750" t="str">
        <f t="shared" si="11"/>
        <v>6DOI: 10.14254/2071-8330.2019/12-1/22</v>
      </c>
      <c r="B750">
        <v>6</v>
      </c>
      <c r="C750" t="s">
        <v>450</v>
      </c>
    </row>
    <row r="751" spans="1:3" x14ac:dyDescent="0.45">
      <c r="A751" t="str">
        <f t="shared" si="11"/>
        <v>7https://www.scopus.com/inward/record.uri?eid=2-s2.0-85064548507&amp;doi=10.14254%2f2071-8330.2019%2f12-1%2f22&amp;partnerID=40&amp;md5=90397537c57511b230853988223ac4b7</v>
      </c>
      <c r="B751">
        <v>7</v>
      </c>
      <c r="C751" t="s">
        <v>451</v>
      </c>
    </row>
    <row r="752" spans="1:3" x14ac:dyDescent="0.45">
      <c r="A752" t="str">
        <f t="shared" si="11"/>
        <v>8</v>
      </c>
      <c r="B752">
        <v>8</v>
      </c>
    </row>
    <row r="753" spans="1:3" x14ac:dyDescent="0.45">
      <c r="A753" t="str">
        <f t="shared" si="11"/>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753">
        <v>9</v>
      </c>
      <c r="C753" t="s">
        <v>452</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1Nandy M., Lodh S., Tang A.</v>
      </c>
      <c r="B758">
        <v>1</v>
      </c>
      <c r="C758" t="s">
        <v>453</v>
      </c>
    </row>
    <row r="759" spans="1:3" x14ac:dyDescent="0.45">
      <c r="A759" t="str">
        <f t="shared" si="11"/>
        <v>2AUTHOR FULL NAMES: Nandy, Monomita (55427817600); Lodh, Suman (55428980800); Tang, Audrey (57219204274)</v>
      </c>
      <c r="B759">
        <v>2</v>
      </c>
      <c r="C759" t="s">
        <v>454</v>
      </c>
    </row>
    <row r="760" spans="1:3" x14ac:dyDescent="0.45">
      <c r="A760" t="str">
        <f t="shared" si="11"/>
        <v>355427817600; 55428980800; 57219204274</v>
      </c>
      <c r="B760">
        <v>3</v>
      </c>
      <c r="C760" t="s">
        <v>455</v>
      </c>
    </row>
    <row r="761" spans="1:3" x14ac:dyDescent="0.45">
      <c r="A761" t="str">
        <f t="shared" si="11"/>
        <v>4Lessons from Covid-19 and a resilience model for higher education</v>
      </c>
      <c r="B761">
        <v>4</v>
      </c>
      <c r="C761" t="s">
        <v>456</v>
      </c>
    </row>
    <row r="762" spans="1:3" x14ac:dyDescent="0.45">
      <c r="A762" t="str">
        <f t="shared" si="11"/>
        <v>5(2021) Industry and Higher Education, 35 (1), pp. 3 - 9, Cited 32 times.</v>
      </c>
      <c r="B762">
        <v>5</v>
      </c>
      <c r="C762" t="s">
        <v>457</v>
      </c>
    </row>
    <row r="763" spans="1:3" x14ac:dyDescent="0.45">
      <c r="A763" t="str">
        <f t="shared" si="11"/>
        <v>6DOI: 10.1177/0950422220962696</v>
      </c>
      <c r="B763">
        <v>6</v>
      </c>
      <c r="C763" t="s">
        <v>458</v>
      </c>
    </row>
    <row r="764" spans="1:3" x14ac:dyDescent="0.45">
      <c r="A764" t="str">
        <f t="shared" si="11"/>
        <v>7https://www.scopus.com/inward/record.uri?eid=2-s2.0-85091684573&amp;doi=10.1177%2f0950422220962696&amp;partnerID=40&amp;md5=d7f9b5522aafd876345bd9518ccb068f</v>
      </c>
      <c r="B764">
        <v>7</v>
      </c>
      <c r="C764" t="s">
        <v>459</v>
      </c>
    </row>
    <row r="765" spans="1:3" x14ac:dyDescent="0.45">
      <c r="A765" t="str">
        <f t="shared" si="11"/>
        <v>8</v>
      </c>
      <c r="B765">
        <v>8</v>
      </c>
    </row>
    <row r="766" spans="1:3" x14ac:dyDescent="0.45">
      <c r="A766"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66">
        <v>9</v>
      </c>
      <c r="C766" t="s">
        <v>460</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1Fish A.</v>
      </c>
      <c r="B771">
        <v>1</v>
      </c>
      <c r="C771" t="s">
        <v>461</v>
      </c>
    </row>
    <row r="772" spans="1:3" x14ac:dyDescent="0.45">
      <c r="A772" t="str">
        <f t="shared" si="11"/>
        <v>2AUTHOR FULL NAMES: Fish, Alan (56219120200)</v>
      </c>
      <c r="B772">
        <v>2</v>
      </c>
      <c r="C772" t="s">
        <v>462</v>
      </c>
    </row>
    <row r="773" spans="1:3" x14ac:dyDescent="0.45">
      <c r="A773" t="str">
        <f t="shared" ref="A773:A836" si="12">B773&amp;C773</f>
        <v>356219120200</v>
      </c>
      <c r="B773">
        <v>3</v>
      </c>
      <c r="C773">
        <v>56219120200</v>
      </c>
    </row>
    <row r="774" spans="1:3" x14ac:dyDescent="0.45">
      <c r="A774" t="str">
        <f t="shared" si="12"/>
        <v>4Reshaping the undergraduate business curriculum and scholarship experiences in Australia to support whole-person outcomes</v>
      </c>
      <c r="B774">
        <v>4</v>
      </c>
      <c r="C774" t="s">
        <v>463</v>
      </c>
    </row>
    <row r="775" spans="1:3" x14ac:dyDescent="0.45">
      <c r="A775" t="str">
        <f t="shared" si="12"/>
        <v>5(2013) Asian Education and Development Studies, 2 (1), pp. 53 - 69, Cited 7 times.</v>
      </c>
      <c r="B775">
        <v>5</v>
      </c>
      <c r="C775" t="s">
        <v>464</v>
      </c>
    </row>
    <row r="776" spans="1:3" x14ac:dyDescent="0.45">
      <c r="A776" t="str">
        <f t="shared" si="12"/>
        <v>6DOI: 10.1108/20463161311297635</v>
      </c>
      <c r="B776">
        <v>6</v>
      </c>
      <c r="C776" t="s">
        <v>465</v>
      </c>
    </row>
    <row r="777" spans="1:3" x14ac:dyDescent="0.45">
      <c r="A777" t="str">
        <f t="shared" si="12"/>
        <v>7https://www.scopus.com/inward/record.uri?eid=2-s2.0-84879293707&amp;doi=10.1108%2f20463161311297635&amp;partnerID=40&amp;md5=95c0e834b725ed3b8b70b9faa5455d29</v>
      </c>
      <c r="B777">
        <v>7</v>
      </c>
      <c r="C777" t="s">
        <v>466</v>
      </c>
    </row>
    <row r="778" spans="1:3" x14ac:dyDescent="0.45">
      <c r="A778" t="str">
        <f t="shared" si="12"/>
        <v>8</v>
      </c>
      <c r="B778">
        <v>8</v>
      </c>
    </row>
    <row r="779" spans="1:3" x14ac:dyDescent="0.45">
      <c r="A779" t="str">
        <f t="shared" si="12"/>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779">
        <v>9</v>
      </c>
      <c r="C779" t="s">
        <v>467</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1Heider J.S.</v>
      </c>
      <c r="B784">
        <v>1</v>
      </c>
      <c r="C784" t="s">
        <v>468</v>
      </c>
    </row>
    <row r="785" spans="1:3" x14ac:dyDescent="0.45">
      <c r="A785" t="str">
        <f t="shared" si="12"/>
        <v>2AUTHOR FULL NAMES: Heider, Joseph S. (56747586700)</v>
      </c>
      <c r="B785">
        <v>2</v>
      </c>
      <c r="C785" t="s">
        <v>469</v>
      </c>
    </row>
    <row r="786" spans="1:3" x14ac:dyDescent="0.45">
      <c r="A786" t="str">
        <f t="shared" si="12"/>
        <v>356747586700</v>
      </c>
      <c r="B786">
        <v>3</v>
      </c>
      <c r="C786">
        <v>56747586700</v>
      </c>
    </row>
    <row r="787" spans="1:3" x14ac:dyDescent="0.45">
      <c r="A787" t="str">
        <f t="shared" si="12"/>
        <v>4Using Digital Learning Solutions to Address Higher Education’s Greatest Challenges</v>
      </c>
      <c r="B787">
        <v>4</v>
      </c>
      <c r="C787" t="s">
        <v>470</v>
      </c>
    </row>
    <row r="788" spans="1:3" x14ac:dyDescent="0.45">
      <c r="A788" t="str">
        <f t="shared" si="12"/>
        <v>5(2015) Publishing Research Quarterly, 31 (3), pp. 183 - 189, Cited 11 times.</v>
      </c>
      <c r="B788">
        <v>5</v>
      </c>
      <c r="C788" t="s">
        <v>471</v>
      </c>
    </row>
    <row r="789" spans="1:3" x14ac:dyDescent="0.45">
      <c r="A789" t="str">
        <f t="shared" si="12"/>
        <v>6DOI: 10.1007/s12109-015-9413-8</v>
      </c>
      <c r="B789">
        <v>6</v>
      </c>
      <c r="C789" t="s">
        <v>472</v>
      </c>
    </row>
    <row r="790" spans="1:3" x14ac:dyDescent="0.45">
      <c r="A790" t="str">
        <f t="shared" si="12"/>
        <v>7https://www.scopus.com/inward/record.uri?eid=2-s2.0-84938303382&amp;doi=10.1007%2fs12109-015-9413-8&amp;partnerID=40&amp;md5=d4be39a14503429043e212f28a9aba3a</v>
      </c>
      <c r="B790">
        <v>7</v>
      </c>
      <c r="C790" t="s">
        <v>473</v>
      </c>
    </row>
    <row r="791" spans="1:3" x14ac:dyDescent="0.45">
      <c r="A791" t="str">
        <f t="shared" si="12"/>
        <v>8</v>
      </c>
      <c r="B791">
        <v>8</v>
      </c>
    </row>
    <row r="792" spans="1:3" x14ac:dyDescent="0.45">
      <c r="A792" t="str">
        <f t="shared" si="12"/>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792">
        <v>9</v>
      </c>
      <c r="C792" t="s">
        <v>474</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1Broad M.J., Matthews M., Shephard K.</v>
      </c>
      <c r="B797">
        <v>1</v>
      </c>
      <c r="C797" t="s">
        <v>475</v>
      </c>
    </row>
    <row r="798" spans="1:3" x14ac:dyDescent="0.45">
      <c r="A798" t="str">
        <f t="shared" si="12"/>
        <v>2AUTHOR FULL NAMES: Broad, Martin John (16068210200); Matthews, Marian (36783951800); Shephard, Kerry (36935583700)</v>
      </c>
      <c r="B798">
        <v>2</v>
      </c>
      <c r="C798" t="s">
        <v>476</v>
      </c>
    </row>
    <row r="799" spans="1:3" x14ac:dyDescent="0.45">
      <c r="A799" t="str">
        <f t="shared" si="12"/>
        <v>316068210200; 36783951800; 36935583700</v>
      </c>
      <c r="B799">
        <v>3</v>
      </c>
      <c r="C799" t="s">
        <v>477</v>
      </c>
    </row>
    <row r="800" spans="1:3" x14ac:dyDescent="0.45">
      <c r="A800" t="str">
        <f t="shared" si="12"/>
        <v>4Audit and control of the use of the Internet for learning and teaching: issues for stakeholders in higher education</v>
      </c>
      <c r="B800">
        <v>4</v>
      </c>
      <c r="C800" t="s">
        <v>478</v>
      </c>
    </row>
    <row r="801" spans="1:3" x14ac:dyDescent="0.45">
      <c r="A801" t="str">
        <f t="shared" si="12"/>
        <v>5(2003) Managerial Auditing Journal, 18 (3), pp. 244 - 253, Cited 12 times.</v>
      </c>
      <c r="B801">
        <v>5</v>
      </c>
      <c r="C801" t="s">
        <v>479</v>
      </c>
    </row>
    <row r="802" spans="1:3" x14ac:dyDescent="0.45">
      <c r="A802" t="str">
        <f t="shared" si="12"/>
        <v>6DOI: 10.1108/02686900310469907</v>
      </c>
      <c r="B802">
        <v>6</v>
      </c>
      <c r="C802" t="s">
        <v>480</v>
      </c>
    </row>
    <row r="803" spans="1:3" x14ac:dyDescent="0.45">
      <c r="A803" t="str">
        <f t="shared" si="12"/>
        <v>7https://www.scopus.com/inward/record.uri?eid=2-s2.0-84986099168&amp;doi=10.1108%2f02686900310469907&amp;partnerID=40&amp;md5=5fc4032b4ac0bf598f558899235e30e7</v>
      </c>
      <c r="B803">
        <v>7</v>
      </c>
      <c r="C803" t="s">
        <v>481</v>
      </c>
    </row>
    <row r="804" spans="1:3" x14ac:dyDescent="0.45">
      <c r="A804" t="str">
        <f t="shared" si="12"/>
        <v>8</v>
      </c>
      <c r="B804">
        <v>8</v>
      </c>
    </row>
    <row r="805" spans="1:3" x14ac:dyDescent="0.45">
      <c r="A805" t="str">
        <f t="shared" si="12"/>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805">
        <v>9</v>
      </c>
      <c r="C805" t="s">
        <v>482</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1Sin C., Amaral A.</v>
      </c>
      <c r="B810">
        <v>1</v>
      </c>
      <c r="C810" t="s">
        <v>483</v>
      </c>
    </row>
    <row r="811" spans="1:3" x14ac:dyDescent="0.45">
      <c r="A811" t="str">
        <f t="shared" si="12"/>
        <v>2AUTHOR FULL NAMES: Sin, Cristina (55342408500); Amaral, Alberto (7005934671)</v>
      </c>
      <c r="B811">
        <v>2</v>
      </c>
      <c r="C811" t="s">
        <v>484</v>
      </c>
    </row>
    <row r="812" spans="1:3" x14ac:dyDescent="0.45">
      <c r="A812" t="str">
        <f t="shared" si="12"/>
        <v>355342408500; 7005934671</v>
      </c>
      <c r="B812">
        <v>3</v>
      </c>
      <c r="C812" t="s">
        <v>485</v>
      </c>
    </row>
    <row r="813" spans="1:3" x14ac:dyDescent="0.45">
      <c r="A813" t="str">
        <f t="shared" si="12"/>
        <v>4Academics’ and employers’ perceptions about responsibilities for employability and their initiatives towards its development</v>
      </c>
      <c r="B813">
        <v>4</v>
      </c>
      <c r="C813" t="s">
        <v>486</v>
      </c>
    </row>
    <row r="814" spans="1:3" x14ac:dyDescent="0.45">
      <c r="A814" t="str">
        <f t="shared" si="12"/>
        <v>5(2017) Higher Education, 73 (1), pp. 97 - 111, Cited 55 times.</v>
      </c>
      <c r="B814">
        <v>5</v>
      </c>
      <c r="C814" t="s">
        <v>487</v>
      </c>
    </row>
    <row r="815" spans="1:3" x14ac:dyDescent="0.45">
      <c r="A815" t="str">
        <f t="shared" si="12"/>
        <v>6DOI: 10.1007/s10734-016-0007-y</v>
      </c>
      <c r="B815">
        <v>6</v>
      </c>
      <c r="C815" t="s">
        <v>488</v>
      </c>
    </row>
    <row r="816" spans="1:3" x14ac:dyDescent="0.45">
      <c r="A816" t="str">
        <f t="shared" si="12"/>
        <v>7https://www.scopus.com/inward/record.uri?eid=2-s2.0-84963724116&amp;doi=10.1007%2fs10734-016-0007-y&amp;partnerID=40&amp;md5=c254d5132e6d427d0ede2690a71bcbcc</v>
      </c>
      <c r="B816">
        <v>7</v>
      </c>
      <c r="C816" t="s">
        <v>489</v>
      </c>
    </row>
    <row r="817" spans="1:3" x14ac:dyDescent="0.45">
      <c r="A817" t="str">
        <f t="shared" si="12"/>
        <v>8</v>
      </c>
      <c r="B817">
        <v>8</v>
      </c>
    </row>
    <row r="818" spans="1:3" x14ac:dyDescent="0.45">
      <c r="A818" t="str">
        <f t="shared" si="12"/>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818">
        <v>9</v>
      </c>
      <c r="C818" t="s">
        <v>490</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1Volchik V., Oganesyan A., Olejarz T.</v>
      </c>
      <c r="B823">
        <v>1</v>
      </c>
      <c r="C823" t="s">
        <v>491</v>
      </c>
    </row>
    <row r="824" spans="1:3" x14ac:dyDescent="0.45">
      <c r="A824" t="str">
        <f t="shared" si="12"/>
        <v>2AUTHOR FULL NAMES: Volchik, Vyacheslav (55967741800); Oganesyan, Anna (57441723800); Olejarz, Tadeusz (57201256936)</v>
      </c>
      <c r="B824">
        <v>2</v>
      </c>
      <c r="C824" t="s">
        <v>492</v>
      </c>
    </row>
    <row r="825" spans="1:3" x14ac:dyDescent="0.45">
      <c r="A825" t="str">
        <f t="shared" si="12"/>
        <v>355967741800; 57441723800; 57201256936</v>
      </c>
      <c r="B825">
        <v>3</v>
      </c>
      <c r="C825" t="s">
        <v>493</v>
      </c>
    </row>
    <row r="826" spans="1:3" x14ac:dyDescent="0.45">
      <c r="A826" t="str">
        <f t="shared" si="12"/>
        <v>4Higher education as a factor of socio-economic performance and development</v>
      </c>
      <c r="B826">
        <v>4</v>
      </c>
      <c r="C826" t="s">
        <v>494</v>
      </c>
    </row>
    <row r="827" spans="1:3" x14ac:dyDescent="0.45">
      <c r="A827" t="str">
        <f t="shared" si="12"/>
        <v>5(2018) Journal of International Studies, 11 (4), pp. 326 - 340, Cited 20 times.</v>
      </c>
      <c r="B827">
        <v>5</v>
      </c>
      <c r="C827" t="s">
        <v>495</v>
      </c>
    </row>
    <row r="828" spans="1:3" x14ac:dyDescent="0.45">
      <c r="A828" t="str">
        <f t="shared" si="12"/>
        <v>6DOI: 10.14254/2071-8330.2018/11-4/23</v>
      </c>
      <c r="B828">
        <v>6</v>
      </c>
      <c r="C828" t="s">
        <v>496</v>
      </c>
    </row>
    <row r="829" spans="1:3" x14ac:dyDescent="0.45">
      <c r="A829" t="str">
        <f t="shared" si="12"/>
        <v>7https://www.scopus.com/inward/record.uri?eid=2-s2.0-85060053553&amp;doi=10.14254%2f2071-8330.2018%2f11-4%2f23&amp;partnerID=40&amp;md5=eedb346b02f025385a028ab3a50d34ef</v>
      </c>
      <c r="B829">
        <v>7</v>
      </c>
      <c r="C829" t="s">
        <v>497</v>
      </c>
    </row>
    <row r="830" spans="1:3" x14ac:dyDescent="0.45">
      <c r="A830" t="str">
        <f t="shared" si="12"/>
        <v>8</v>
      </c>
      <c r="B830">
        <v>8</v>
      </c>
    </row>
    <row r="831" spans="1:3" x14ac:dyDescent="0.45">
      <c r="A831" t="str">
        <f t="shared" si="12"/>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831">
        <v>9</v>
      </c>
      <c r="C831" t="s">
        <v>498</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1Koksharov V.A., Sandler D.G., Kuznetsov P.D., Klyagin A.V., Leshukov O.V.</v>
      </c>
      <c r="B836">
        <v>1</v>
      </c>
      <c r="C836" t="s">
        <v>499</v>
      </c>
    </row>
    <row r="837" spans="1:3" x14ac:dyDescent="0.45">
      <c r="A837" t="str">
        <f t="shared" ref="A837:A900" si="13">B837&amp;C837</f>
        <v>2AUTHOR FULL NAMES: Koksharov, V.A. (26530541900); Sandler, D.G. (56581474400); Kuznetsov, P.D. (57190414377); Klyagin, A.V. (57222671691); Leshukov, O.V. (57190431219)</v>
      </c>
      <c r="B837">
        <v>2</v>
      </c>
      <c r="C837" t="s">
        <v>500</v>
      </c>
    </row>
    <row r="838" spans="1:3" x14ac:dyDescent="0.45">
      <c r="A838" t="str">
        <f t="shared" si="13"/>
        <v>326530541900; 56581474400; 57190414377; 57222671691; 57190431219</v>
      </c>
      <c r="B838">
        <v>3</v>
      </c>
      <c r="C838" t="s">
        <v>501</v>
      </c>
    </row>
    <row r="839" spans="1:3" x14ac:dyDescent="0.45">
      <c r="A839" t="str">
        <f t="shared" si="13"/>
        <v>4The Pandemic as a Challenge to the Development of University Networks in Russia: Differentiation or Collaboration?</v>
      </c>
      <c r="B839">
        <v>4</v>
      </c>
      <c r="C839" t="s">
        <v>502</v>
      </c>
    </row>
    <row r="840" spans="1:3" x14ac:dyDescent="0.45">
      <c r="A840" t="str">
        <f t="shared" si="13"/>
        <v>5(2021) Voprosy Obrazovaniya / Educational Studies Moscow, 2021 (1), pp. 52 - 73, Cited 8 times.</v>
      </c>
      <c r="B840">
        <v>5</v>
      </c>
      <c r="C840" t="s">
        <v>503</v>
      </c>
    </row>
    <row r="841" spans="1:3" x14ac:dyDescent="0.45">
      <c r="A841" t="str">
        <f t="shared" si="13"/>
        <v>6DOI: 10.17323/1814-9545-2021-1-52-73</v>
      </c>
      <c r="B841">
        <v>6</v>
      </c>
      <c r="C841" t="s">
        <v>504</v>
      </c>
    </row>
    <row r="842" spans="1:3" x14ac:dyDescent="0.45">
      <c r="A842" t="str">
        <f t="shared" si="13"/>
        <v>7https://www.scopus.com/inward/record.uri?eid=2-s2.0-85103706526&amp;doi=10.17323%2f1814-9545-2021-1-52-73&amp;partnerID=40&amp;md5=d23660a10d5513803532a2591ce84558</v>
      </c>
      <c r="B842">
        <v>7</v>
      </c>
      <c r="C842" t="s">
        <v>505</v>
      </c>
    </row>
    <row r="843" spans="1:3" x14ac:dyDescent="0.45">
      <c r="A843" t="str">
        <f t="shared" si="13"/>
        <v>8</v>
      </c>
      <c r="B843">
        <v>8</v>
      </c>
    </row>
    <row r="844" spans="1:3" x14ac:dyDescent="0.45">
      <c r="A844" t="str">
        <f t="shared" si="13"/>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844">
        <v>9</v>
      </c>
      <c r="C844" t="s">
        <v>506</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1Watty K.</v>
      </c>
      <c r="B849">
        <v>1</v>
      </c>
      <c r="C849" t="s">
        <v>507</v>
      </c>
    </row>
    <row r="850" spans="1:3" x14ac:dyDescent="0.45">
      <c r="A850" t="str">
        <f t="shared" si="13"/>
        <v>2AUTHOR FULL NAMES: Watty, Kim (16235144400)</v>
      </c>
      <c r="B850">
        <v>2</v>
      </c>
      <c r="C850" t="s">
        <v>508</v>
      </c>
    </row>
    <row r="851" spans="1:3" x14ac:dyDescent="0.45">
      <c r="A851" t="str">
        <f t="shared" si="13"/>
        <v>316235144400</v>
      </c>
      <c r="B851">
        <v>3</v>
      </c>
      <c r="C851">
        <v>16235144400</v>
      </c>
    </row>
    <row r="852" spans="1:3" x14ac:dyDescent="0.45">
      <c r="A852" t="str">
        <f t="shared" si="13"/>
        <v>4Quality in accounting education and low english standards among overseas students: Is there a link?</v>
      </c>
      <c r="B852">
        <v>4</v>
      </c>
      <c r="C852" t="s">
        <v>509</v>
      </c>
    </row>
    <row r="853" spans="1:3" x14ac:dyDescent="0.45">
      <c r="A853" t="str">
        <f t="shared" si="13"/>
        <v>5(2007) People and Place, 15 (1), pp. 22 - 29, Cited 37 times.</v>
      </c>
      <c r="B853">
        <v>5</v>
      </c>
      <c r="C853" t="s">
        <v>510</v>
      </c>
    </row>
    <row r="854" spans="1:3" x14ac:dyDescent="0.45">
      <c r="A854" t="str">
        <f t="shared" si="13"/>
        <v>6</v>
      </c>
      <c r="B854">
        <v>6</v>
      </c>
    </row>
    <row r="855" spans="1:3" x14ac:dyDescent="0.45">
      <c r="A855" t="str">
        <f t="shared" si="13"/>
        <v>7https://www.scopus.com/inward/record.uri?eid=2-s2.0-34247254795&amp;partnerID=40&amp;md5=146fbf5bdfde0d00cbab5c82ca011c2a</v>
      </c>
      <c r="B855">
        <v>7</v>
      </c>
      <c r="C855" t="s">
        <v>511</v>
      </c>
    </row>
    <row r="856" spans="1:3" x14ac:dyDescent="0.45">
      <c r="A856" t="str">
        <f t="shared" si="13"/>
        <v>8</v>
      </c>
      <c r="B856">
        <v>8</v>
      </c>
    </row>
    <row r="857" spans="1:3" x14ac:dyDescent="0.45">
      <c r="A857" t="str">
        <f t="shared" si="13"/>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857">
        <v>9</v>
      </c>
      <c r="C857" t="s">
        <v>512</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1Arzola R.</v>
      </c>
      <c r="B862">
        <v>1</v>
      </c>
      <c r="C862" t="s">
        <v>513</v>
      </c>
    </row>
    <row r="863" spans="1:3" x14ac:dyDescent="0.45">
      <c r="A863" t="str">
        <f t="shared" si="13"/>
        <v>2AUTHOR FULL NAMES: Arzola, Rebecca (57193631238)</v>
      </c>
      <c r="B863">
        <v>2</v>
      </c>
      <c r="C863" t="s">
        <v>514</v>
      </c>
    </row>
    <row r="864" spans="1:3" x14ac:dyDescent="0.45">
      <c r="A864" t="str">
        <f t="shared" si="13"/>
        <v>357193631238</v>
      </c>
      <c r="B864">
        <v>3</v>
      </c>
      <c r="C864">
        <v>57193631238</v>
      </c>
    </row>
    <row r="865" spans="1:3" x14ac:dyDescent="0.45">
      <c r="A865" t="str">
        <f t="shared" si="13"/>
        <v>4Collaboration between the library and Office of Student Disability Services: Document accessibility in higher education</v>
      </c>
      <c r="B865">
        <v>4</v>
      </c>
      <c r="C865" t="s">
        <v>515</v>
      </c>
    </row>
    <row r="866" spans="1:3" x14ac:dyDescent="0.45">
      <c r="A866" t="str">
        <f t="shared" si="13"/>
        <v>5(2016) Digital Library Perspectives, 32 (2), pp. 117 - 126, Cited 11 times.</v>
      </c>
      <c r="B866">
        <v>5</v>
      </c>
      <c r="C866" t="s">
        <v>516</v>
      </c>
    </row>
    <row r="867" spans="1:3" x14ac:dyDescent="0.45">
      <c r="A867" t="str">
        <f t="shared" si="13"/>
        <v>6DOI: 10.1108/DLP-09-2015-0016</v>
      </c>
      <c r="B867">
        <v>6</v>
      </c>
      <c r="C867" t="s">
        <v>517</v>
      </c>
    </row>
    <row r="868" spans="1:3" x14ac:dyDescent="0.45">
      <c r="A868" t="str">
        <f t="shared" si="13"/>
        <v>7https://www.scopus.com/inward/record.uri?eid=2-s2.0-85015292274&amp;doi=10.1108%2fDLP-09-2015-0016&amp;partnerID=40&amp;md5=ba276221f36c08b1e2c508161784842b</v>
      </c>
      <c r="B868">
        <v>7</v>
      </c>
      <c r="C868" t="s">
        <v>518</v>
      </c>
    </row>
    <row r="869" spans="1:3" x14ac:dyDescent="0.45">
      <c r="A869" t="str">
        <f t="shared" si="13"/>
        <v>8</v>
      </c>
      <c r="B869">
        <v>8</v>
      </c>
    </row>
    <row r="870" spans="1:3" x14ac:dyDescent="0.45">
      <c r="A870" t="str">
        <f t="shared" si="13"/>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870">
        <v>9</v>
      </c>
      <c r="C870" t="s">
        <v>519</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1Alakaleek W.</v>
      </c>
      <c r="B875">
        <v>1</v>
      </c>
      <c r="C875" t="s">
        <v>520</v>
      </c>
    </row>
    <row r="876" spans="1:3" x14ac:dyDescent="0.45">
      <c r="A876" t="str">
        <f t="shared" si="13"/>
        <v>2AUTHOR FULL NAMES: Alakaleek, Wejdan (57194719620)</v>
      </c>
      <c r="B876">
        <v>2</v>
      </c>
      <c r="C876" t="s">
        <v>521</v>
      </c>
    </row>
    <row r="877" spans="1:3" x14ac:dyDescent="0.45">
      <c r="A877" t="str">
        <f t="shared" si="13"/>
        <v>357194719620</v>
      </c>
      <c r="B877">
        <v>3</v>
      </c>
      <c r="C877">
        <v>57194719620</v>
      </c>
    </row>
    <row r="878" spans="1:3" x14ac:dyDescent="0.45">
      <c r="A878" t="str">
        <f t="shared" si="13"/>
        <v>4The status of entrepreneurship education in Jordanian universities</v>
      </c>
      <c r="B878">
        <v>4</v>
      </c>
      <c r="C878" t="s">
        <v>522</v>
      </c>
    </row>
    <row r="879" spans="1:3" x14ac:dyDescent="0.45">
      <c r="A879" t="str">
        <f t="shared" si="13"/>
        <v>5(2019) Education and Training, 61 (2), pp. 169 - 186, Cited 13 times.</v>
      </c>
      <c r="B879">
        <v>5</v>
      </c>
      <c r="C879" t="s">
        <v>523</v>
      </c>
    </row>
    <row r="880" spans="1:3" x14ac:dyDescent="0.45">
      <c r="A880" t="str">
        <f t="shared" si="13"/>
        <v>6DOI: 10.1108/ET-03-2018-0082</v>
      </c>
      <c r="B880">
        <v>6</v>
      </c>
      <c r="C880" t="s">
        <v>524</v>
      </c>
    </row>
    <row r="881" spans="1:3" x14ac:dyDescent="0.45">
      <c r="A881" t="str">
        <f t="shared" si="13"/>
        <v>7https://www.scopus.com/inward/record.uri?eid=2-s2.0-85062023226&amp;doi=10.1108%2fET-03-2018-0082&amp;partnerID=40&amp;md5=c17bc132c66b020a907067bc89e96328</v>
      </c>
      <c r="B881">
        <v>7</v>
      </c>
      <c r="C881" t="s">
        <v>525</v>
      </c>
    </row>
    <row r="882" spans="1:3" x14ac:dyDescent="0.45">
      <c r="A882" t="str">
        <f t="shared" si="13"/>
        <v>8</v>
      </c>
      <c r="B882">
        <v>8</v>
      </c>
    </row>
    <row r="883" spans="1:3" x14ac:dyDescent="0.45">
      <c r="A883" t="str">
        <f t="shared" si="13"/>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883">
        <v>9</v>
      </c>
      <c r="C883" t="s">
        <v>526</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1Anthym M., Tuitt F.</v>
      </c>
      <c r="B888">
        <v>1</v>
      </c>
      <c r="C888" t="s">
        <v>527</v>
      </c>
    </row>
    <row r="889" spans="1:3" x14ac:dyDescent="0.45">
      <c r="A889" t="str">
        <f t="shared" si="13"/>
        <v>2AUTHOR FULL NAMES: Anthym, Myntha (57202680898); Tuitt, Franklin (36959776200)</v>
      </c>
      <c r="B889">
        <v>2</v>
      </c>
      <c r="C889" t="s">
        <v>528</v>
      </c>
    </row>
    <row r="890" spans="1:3" x14ac:dyDescent="0.45">
      <c r="A890" t="str">
        <f t="shared" si="13"/>
        <v>357202680898; 36959776200</v>
      </c>
      <c r="B890">
        <v>3</v>
      </c>
      <c r="C890" t="s">
        <v>529</v>
      </c>
    </row>
    <row r="891" spans="1:3" x14ac:dyDescent="0.45">
      <c r="A891" t="str">
        <f t="shared" si="13"/>
        <v>4When the levees break: the cost of vicarious trauma, microaggressions and emotional labor for Black administrators and faculty engaging in race work at traditionally White institutions</v>
      </c>
      <c r="B891">
        <v>4</v>
      </c>
      <c r="C891" t="s">
        <v>530</v>
      </c>
    </row>
    <row r="892" spans="1:3" x14ac:dyDescent="0.45">
      <c r="A892" t="str">
        <f t="shared" si="13"/>
        <v>5(2019) International Journal of Qualitative Studies in Education, 32 (9), pp. 1072 - 1093, Cited 21 times.</v>
      </c>
      <c r="B892">
        <v>5</v>
      </c>
      <c r="C892" t="s">
        <v>531</v>
      </c>
    </row>
    <row r="893" spans="1:3" x14ac:dyDescent="0.45">
      <c r="A893" t="str">
        <f t="shared" si="13"/>
        <v>6DOI: 10.1080/09518398.2019.1645907</v>
      </c>
      <c r="B893">
        <v>6</v>
      </c>
      <c r="C893" t="s">
        <v>532</v>
      </c>
    </row>
    <row r="894" spans="1:3" x14ac:dyDescent="0.45">
      <c r="A894" t="str">
        <f t="shared" si="13"/>
        <v>7https://www.scopus.com/inward/record.uri?eid=2-s2.0-85073216539&amp;doi=10.1080%2f09518398.2019.1645907&amp;partnerID=40&amp;md5=63b98cffcdb0de6ad2231351df40888c</v>
      </c>
      <c r="B894">
        <v>7</v>
      </c>
      <c r="C894" t="s">
        <v>533</v>
      </c>
    </row>
    <row r="895" spans="1:3" x14ac:dyDescent="0.45">
      <c r="A895" t="str">
        <f t="shared" si="13"/>
        <v>8</v>
      </c>
      <c r="B895">
        <v>8</v>
      </c>
    </row>
    <row r="896" spans="1:3" x14ac:dyDescent="0.45">
      <c r="A896"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96">
        <v>9</v>
      </c>
      <c r="C896" t="s">
        <v>534</v>
      </c>
    </row>
    <row r="897" spans="1:3" x14ac:dyDescent="0.45">
      <c r="A897" t="str">
        <f t="shared" si="13"/>
        <v>10LANGUAGE OF ORIGINAL DOCUMENT: English</v>
      </c>
      <c r="B897">
        <v>10</v>
      </c>
      <c r="C897" t="s">
        <v>10</v>
      </c>
    </row>
    <row r="898" spans="1:3" x14ac:dyDescent="0.45">
      <c r="A898" t="str">
        <f t="shared" si="13"/>
        <v>11DOCUMENT TYPE: Article</v>
      </c>
      <c r="B898">
        <v>11</v>
      </c>
      <c r="C898" t="s">
        <v>11</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1Lindsay A.</v>
      </c>
      <c r="B901">
        <v>1</v>
      </c>
      <c r="C901" t="s">
        <v>535</v>
      </c>
    </row>
    <row r="902" spans="1:3" x14ac:dyDescent="0.45">
      <c r="A902" t="str">
        <f t="shared" si="14"/>
        <v>2AUTHOR FULL NAMES: Lindsay, Alan (16453733000)</v>
      </c>
      <c r="B902">
        <v>2</v>
      </c>
      <c r="C902" t="s">
        <v>536</v>
      </c>
    </row>
    <row r="903" spans="1:3" x14ac:dyDescent="0.45">
      <c r="A903" t="str">
        <f t="shared" si="14"/>
        <v>316453733000</v>
      </c>
      <c r="B903">
        <v>3</v>
      </c>
      <c r="C903">
        <v>16453733000</v>
      </c>
    </row>
    <row r="904" spans="1:3" x14ac:dyDescent="0.45">
      <c r="A904" t="str">
        <f t="shared" si="14"/>
        <v>4Concepts of Quality in Higher Education</v>
      </c>
      <c r="B904">
        <v>4</v>
      </c>
      <c r="C904" t="s">
        <v>537</v>
      </c>
    </row>
    <row r="905" spans="1:3" x14ac:dyDescent="0.45">
      <c r="A905" t="str">
        <f t="shared" si="14"/>
        <v>5(1992) Journal of Tertiary Education Administration, 14 (2), pp. 153 - 163, Cited 17 times.</v>
      </c>
      <c r="B905">
        <v>5</v>
      </c>
      <c r="C905" t="s">
        <v>538</v>
      </c>
    </row>
    <row r="906" spans="1:3" x14ac:dyDescent="0.45">
      <c r="A906" t="str">
        <f t="shared" si="14"/>
        <v>6DOI: 10.1080/1036970920140203</v>
      </c>
      <c r="B906">
        <v>6</v>
      </c>
      <c r="C906" t="s">
        <v>539</v>
      </c>
    </row>
    <row r="907" spans="1:3" x14ac:dyDescent="0.45">
      <c r="A907" t="str">
        <f t="shared" si="14"/>
        <v>7https://www.scopus.com/inward/record.uri?eid=2-s2.0-0012729517&amp;doi=10.1080%2f1036970920140203&amp;partnerID=40&amp;md5=86242b2c44394897f342c551cc1c9134</v>
      </c>
      <c r="B907">
        <v>7</v>
      </c>
      <c r="C907" t="s">
        <v>540</v>
      </c>
    </row>
    <row r="908" spans="1:3" x14ac:dyDescent="0.45">
      <c r="A908" t="str">
        <f t="shared" si="14"/>
        <v>8</v>
      </c>
      <c r="B908">
        <v>8</v>
      </c>
    </row>
    <row r="909" spans="1:3" x14ac:dyDescent="0.45">
      <c r="A909" t="str">
        <f t="shared" si="14"/>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909">
        <v>9</v>
      </c>
      <c r="C909" t="s">
        <v>541</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1Steghöfer J.-P., Burden H., Hebig R., Calikli G., Feldt R., Hammouda I., Horkoff J., Knauss E., Liebel G.</v>
      </c>
      <c r="B914">
        <v>1</v>
      </c>
      <c r="C914" t="s">
        <v>542</v>
      </c>
    </row>
    <row r="915" spans="1:3" x14ac:dyDescent="0.45">
      <c r="A915" t="str">
        <f t="shared" si="14"/>
        <v>2AUTHOR FULL NAMES: Steghöfer, Jan-Philipp (25641778800); Burden, Håkan (54952795300); Hebig, Regina (35147919400); Calikli, Gul (35298437800); Feldt, Robert (24476388300); Hammouda, Imed (6508227814); Horkoff, Jennifer (9042245700); Knauss, Eric (24829443700); Liebel, Grischa (55948351800)</v>
      </c>
      <c r="B915">
        <v>2</v>
      </c>
      <c r="C915" t="s">
        <v>543</v>
      </c>
    </row>
    <row r="916" spans="1:3" x14ac:dyDescent="0.45">
      <c r="A916" t="str">
        <f t="shared" si="14"/>
        <v>325641778800; 54952795300; 35147919400; 35298437800; 24476388300; 6508227814; 9042245700; 24829443700; 55948351800</v>
      </c>
      <c r="B916">
        <v>3</v>
      </c>
      <c r="C916" t="s">
        <v>544</v>
      </c>
    </row>
    <row r="917" spans="1:3" x14ac:dyDescent="0.45">
      <c r="A917" t="str">
        <f t="shared" si="14"/>
        <v>4Involving external stakeholders in project courses</v>
      </c>
      <c r="B917">
        <v>4</v>
      </c>
      <c r="C917" t="s">
        <v>545</v>
      </c>
    </row>
    <row r="918" spans="1:3" x14ac:dyDescent="0.45">
      <c r="A918" t="str">
        <f t="shared" si="14"/>
        <v>5(2018) ACM Transactions on Computing Education, 18 (2), art. no. 8, Cited 14 times.</v>
      </c>
      <c r="B918">
        <v>5</v>
      </c>
      <c r="C918" t="s">
        <v>546</v>
      </c>
    </row>
    <row r="919" spans="1:3" x14ac:dyDescent="0.45">
      <c r="A919" t="str">
        <f t="shared" si="14"/>
        <v>6DOI: 10.1145/3152098</v>
      </c>
      <c r="B919">
        <v>6</v>
      </c>
      <c r="C919" t="s">
        <v>547</v>
      </c>
    </row>
    <row r="920" spans="1:3" x14ac:dyDescent="0.45">
      <c r="A920" t="str">
        <f t="shared" si="14"/>
        <v>7https://www.scopus.com/inward/record.uri?eid=2-s2.0-85064555163&amp;doi=10.1145%2f3152098&amp;partnerID=40&amp;md5=c7d1f4cf29d088ee2515366f08ed81b2</v>
      </c>
      <c r="B920">
        <v>7</v>
      </c>
      <c r="C920" t="s">
        <v>548</v>
      </c>
    </row>
    <row r="921" spans="1:3" x14ac:dyDescent="0.45">
      <c r="A921" t="str">
        <f t="shared" si="14"/>
        <v>8</v>
      </c>
      <c r="B921">
        <v>8</v>
      </c>
    </row>
    <row r="922" spans="1:3" x14ac:dyDescent="0.45">
      <c r="A922" t="str">
        <f t="shared" si="14"/>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922">
        <v>9</v>
      </c>
      <c r="C922" t="s">
        <v>549</v>
      </c>
    </row>
    <row r="923" spans="1:3" x14ac:dyDescent="0.45">
      <c r="A923" t="str">
        <f t="shared" si="14"/>
        <v>10LANGUAGE OF ORIGINAL DOCUMENT: English</v>
      </c>
      <c r="B923">
        <v>10</v>
      </c>
      <c r="C923" t="s">
        <v>10</v>
      </c>
    </row>
    <row r="924" spans="1:3" x14ac:dyDescent="0.45">
      <c r="A924" t="str">
        <f t="shared" si="14"/>
        <v>11DOCUMENT TYPE: Article</v>
      </c>
      <c r="B924">
        <v>11</v>
      </c>
      <c r="C924" t="s">
        <v>11</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1Murray A.L., Ireland A.P.</v>
      </c>
      <c r="B927">
        <v>1</v>
      </c>
      <c r="C927" t="s">
        <v>550</v>
      </c>
    </row>
    <row r="928" spans="1:3" x14ac:dyDescent="0.45">
      <c r="A928" t="str">
        <f t="shared" si="14"/>
        <v>2AUTHOR FULL NAMES: Murray, Adam L. (15758020000); Ireland, Ashley P. (36447400800)</v>
      </c>
      <c r="B928">
        <v>2</v>
      </c>
      <c r="C928" t="s">
        <v>551</v>
      </c>
    </row>
    <row r="929" spans="1:3" x14ac:dyDescent="0.45">
      <c r="A929" t="str">
        <f t="shared" si="14"/>
        <v>315758020000; 36447400800</v>
      </c>
      <c r="B929">
        <v>3</v>
      </c>
      <c r="C929" t="s">
        <v>552</v>
      </c>
    </row>
    <row r="930" spans="1:3" x14ac:dyDescent="0.45">
      <c r="A930" t="str">
        <f t="shared" si="14"/>
        <v>4Communicating Library Impact on Retention: A Framework for Developing Reciprocal Value Propositions</v>
      </c>
      <c r="B930">
        <v>4</v>
      </c>
      <c r="C930" t="s">
        <v>553</v>
      </c>
    </row>
    <row r="931" spans="1:3" x14ac:dyDescent="0.45">
      <c r="A931" t="str">
        <f t="shared" si="14"/>
        <v>5(2017) Journal of Library Administration, 57 (3), pp. 311 - 326, Cited 10 times.</v>
      </c>
      <c r="B931">
        <v>5</v>
      </c>
      <c r="C931" t="s">
        <v>554</v>
      </c>
    </row>
    <row r="932" spans="1:3" x14ac:dyDescent="0.45">
      <c r="A932" t="str">
        <f t="shared" si="14"/>
        <v>6DOI: 10.1080/01930826.2016.1243425</v>
      </c>
      <c r="B932">
        <v>6</v>
      </c>
      <c r="C932" t="s">
        <v>555</v>
      </c>
    </row>
    <row r="933" spans="1:3" x14ac:dyDescent="0.45">
      <c r="A933" t="str">
        <f t="shared" si="14"/>
        <v>7https://www.scopus.com/inward/record.uri?eid=2-s2.0-84995407512&amp;doi=10.1080%2f01930826.2016.1243425&amp;partnerID=40&amp;md5=b5df268445116d9b7de49b67488ae355</v>
      </c>
      <c r="B933">
        <v>7</v>
      </c>
      <c r="C933" t="s">
        <v>556</v>
      </c>
    </row>
    <row r="934" spans="1:3" x14ac:dyDescent="0.45">
      <c r="A934" t="str">
        <f t="shared" si="14"/>
        <v>8</v>
      </c>
      <c r="B934">
        <v>8</v>
      </c>
    </row>
    <row r="935" spans="1:3" x14ac:dyDescent="0.45">
      <c r="A935" t="str">
        <f t="shared" si="14"/>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935">
        <v>9</v>
      </c>
      <c r="C935" t="s">
        <v>557</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1Smith A.R.</v>
      </c>
      <c r="B940">
        <v>1</v>
      </c>
      <c r="C940" t="s">
        <v>558</v>
      </c>
    </row>
    <row r="941" spans="1:3" x14ac:dyDescent="0.45">
      <c r="A941" t="str">
        <f t="shared" si="14"/>
        <v>2AUTHOR FULL NAMES: Smith, Arthur Richardson (57193705397)</v>
      </c>
      <c r="B941">
        <v>2</v>
      </c>
      <c r="C941" t="s">
        <v>559</v>
      </c>
    </row>
    <row r="942" spans="1:3" x14ac:dyDescent="0.45">
      <c r="A942" t="str">
        <f t="shared" si="14"/>
        <v>357193705397</v>
      </c>
      <c r="B942">
        <v>3</v>
      </c>
      <c r="C942">
        <v>57193705397</v>
      </c>
    </row>
    <row r="943" spans="1:3" x14ac:dyDescent="0.45">
      <c r="A943" t="str">
        <f t="shared" si="14"/>
        <v>4Ensuring quality: The faculty role in online higher education</v>
      </c>
      <c r="B943">
        <v>4</v>
      </c>
      <c r="C943" t="s">
        <v>560</v>
      </c>
    </row>
    <row r="944" spans="1:3" x14ac:dyDescent="0.45">
      <c r="A944" t="str">
        <f t="shared" si="14"/>
        <v>5(2016) Handbook of Research on Building, Growing, and Sustaining Quality E-Learning Programs, pp. 210 - 231, Cited 27 times.</v>
      </c>
      <c r="B944">
        <v>5</v>
      </c>
      <c r="C944" t="s">
        <v>561</v>
      </c>
    </row>
    <row r="945" spans="1:3" x14ac:dyDescent="0.45">
      <c r="A945" t="str">
        <f t="shared" si="14"/>
        <v>6DOI: 10.4018/978-1-5225-0877-9.ch011</v>
      </c>
      <c r="B945">
        <v>6</v>
      </c>
      <c r="C945" t="s">
        <v>562</v>
      </c>
    </row>
    <row r="946" spans="1:3" x14ac:dyDescent="0.45">
      <c r="A946" t="str">
        <f t="shared" si="14"/>
        <v>7https://www.scopus.com/inward/record.uri?eid=2-s2.0-85016029305&amp;doi=10.4018%2f978-1-5225-0877-9.ch011&amp;partnerID=40&amp;md5=71af9effd2f82c45b8075ca101499d0c</v>
      </c>
      <c r="B946">
        <v>7</v>
      </c>
      <c r="C946" t="s">
        <v>563</v>
      </c>
    </row>
    <row r="947" spans="1:3" x14ac:dyDescent="0.45">
      <c r="A947" t="str">
        <f t="shared" si="14"/>
        <v>8</v>
      </c>
      <c r="B947">
        <v>8</v>
      </c>
    </row>
    <row r="948" spans="1:3" x14ac:dyDescent="0.45">
      <c r="A948" t="str">
        <f t="shared" si="1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948">
        <v>9</v>
      </c>
      <c r="C948" t="s">
        <v>564</v>
      </c>
    </row>
    <row r="949" spans="1:3" x14ac:dyDescent="0.45">
      <c r="A949" t="str">
        <f t="shared" si="14"/>
        <v>10LANGUAGE OF ORIGINAL DOCUMENT: English</v>
      </c>
      <c r="B949">
        <v>10</v>
      </c>
      <c r="C949" t="s">
        <v>10</v>
      </c>
    </row>
    <row r="950" spans="1:3" x14ac:dyDescent="0.45">
      <c r="A950" t="str">
        <f t="shared" si="14"/>
        <v>11DOCUMENT TYPE: Book chapter</v>
      </c>
      <c r="B950">
        <v>11</v>
      </c>
      <c r="C950" t="s">
        <v>128</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1Liu O.L., Bridgeman B., Adler R.M.</v>
      </c>
      <c r="B953">
        <v>1</v>
      </c>
      <c r="C953" t="s">
        <v>565</v>
      </c>
    </row>
    <row r="954" spans="1:3" x14ac:dyDescent="0.45">
      <c r="A954" t="str">
        <f t="shared" si="14"/>
        <v>2AUTHOR FULL NAMES: Liu, Ou Lydia (35334732900); Bridgeman, Brent (7005526936); Adler, Rachel M. (55520916800)</v>
      </c>
      <c r="B954">
        <v>2</v>
      </c>
      <c r="C954" t="s">
        <v>566</v>
      </c>
    </row>
    <row r="955" spans="1:3" x14ac:dyDescent="0.45">
      <c r="A955" t="str">
        <f t="shared" si="14"/>
        <v>335334732900; 7005526936; 55520916800</v>
      </c>
      <c r="B955">
        <v>3</v>
      </c>
      <c r="C955" t="s">
        <v>567</v>
      </c>
    </row>
    <row r="956" spans="1:3" x14ac:dyDescent="0.45">
      <c r="A956" t="str">
        <f t="shared" si="14"/>
        <v>4Measuring Learning Outcomes in Higher Education: Motivation Matters</v>
      </c>
      <c r="B956">
        <v>4</v>
      </c>
      <c r="C956" t="s">
        <v>568</v>
      </c>
    </row>
    <row r="957" spans="1:3" x14ac:dyDescent="0.45">
      <c r="A957" t="str">
        <f t="shared" si="14"/>
        <v>5(2012) Educational Researcher, 41 (9), pp. 352 - 362, Cited 152 times.</v>
      </c>
      <c r="B957">
        <v>5</v>
      </c>
      <c r="C957" t="s">
        <v>569</v>
      </c>
    </row>
    <row r="958" spans="1:3" x14ac:dyDescent="0.45">
      <c r="A958" t="str">
        <f t="shared" si="14"/>
        <v>6DOI: 10.3102/0013189X12459679</v>
      </c>
      <c r="B958">
        <v>6</v>
      </c>
      <c r="C958" t="s">
        <v>570</v>
      </c>
    </row>
    <row r="959" spans="1:3" x14ac:dyDescent="0.45">
      <c r="A959" t="str">
        <f t="shared" si="14"/>
        <v>7https://www.scopus.com/inward/record.uri?eid=2-s2.0-84870915520&amp;doi=10.3102%2f0013189X12459679&amp;partnerID=40&amp;md5=15013f015fe80a83dd915b4777d075ed</v>
      </c>
      <c r="B959">
        <v>7</v>
      </c>
      <c r="C959" t="s">
        <v>571</v>
      </c>
    </row>
    <row r="960" spans="1:3" x14ac:dyDescent="0.45">
      <c r="A960" t="str">
        <f t="shared" si="14"/>
        <v>8</v>
      </c>
      <c r="B960">
        <v>8</v>
      </c>
    </row>
    <row r="961" spans="1:3" x14ac:dyDescent="0.45">
      <c r="A961"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61">
        <v>9</v>
      </c>
      <c r="C961" t="s">
        <v>572</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1Franco I., Saito O., Vaughter P., Whereat J., Kanie N., Takemoto K.</v>
      </c>
      <c r="B966">
        <v>1</v>
      </c>
      <c r="C966" t="s">
        <v>573</v>
      </c>
    </row>
    <row r="967" spans="1:3" x14ac:dyDescent="0.45">
      <c r="A967" t="str">
        <f t="shared" si="15"/>
        <v>2AUTHOR FULL NAMES: Franco, I. (57192805988); Saito, O. (57990138500); Vaughter, P. (55832320700); Whereat, J. (57203926454); Kanie, N. (35234161600); Takemoto, K. (57191348260)</v>
      </c>
      <c r="B967">
        <v>2</v>
      </c>
      <c r="C967" t="s">
        <v>574</v>
      </c>
    </row>
    <row r="968" spans="1:3" x14ac:dyDescent="0.45">
      <c r="A968" t="str">
        <f t="shared" si="15"/>
        <v>357192805988; 57990138500; 55832320700; 57203926454; 35234161600; 57191348260</v>
      </c>
      <c r="B968">
        <v>3</v>
      </c>
      <c r="C968" t="s">
        <v>575</v>
      </c>
    </row>
    <row r="969" spans="1:3" x14ac:dyDescent="0.45">
      <c r="A969" t="str">
        <f t="shared" si="15"/>
        <v>4Higher education for sustainable development: actioning the global goals in policy, curriculum and practice</v>
      </c>
      <c r="B969">
        <v>4</v>
      </c>
      <c r="C969" t="s">
        <v>576</v>
      </c>
    </row>
    <row r="970" spans="1:3" x14ac:dyDescent="0.45">
      <c r="A970" t="str">
        <f t="shared" si="15"/>
        <v>5(2019) Sustainability Science, 14 (6), pp. 1621 - 1642, Cited 118 times.</v>
      </c>
      <c r="B970">
        <v>5</v>
      </c>
      <c r="C970" t="s">
        <v>577</v>
      </c>
    </row>
    <row r="971" spans="1:3" x14ac:dyDescent="0.45">
      <c r="A971" t="str">
        <f t="shared" si="15"/>
        <v>6DOI: 10.1007/s11625-018-0628-4</v>
      </c>
      <c r="B971">
        <v>6</v>
      </c>
      <c r="C971" t="s">
        <v>578</v>
      </c>
    </row>
    <row r="972" spans="1:3" x14ac:dyDescent="0.45">
      <c r="A972" t="str">
        <f t="shared" si="15"/>
        <v>7https://www.scopus.com/inward/record.uri?eid=2-s2.0-85053611788&amp;doi=10.1007%2fs11625-018-0628-4&amp;partnerID=40&amp;md5=ae3caecdaace615a18013da36bb35335</v>
      </c>
      <c r="B972">
        <v>7</v>
      </c>
      <c r="C972" t="s">
        <v>579</v>
      </c>
    </row>
    <row r="973" spans="1:3" x14ac:dyDescent="0.45">
      <c r="A973" t="str">
        <f t="shared" si="15"/>
        <v>8</v>
      </c>
      <c r="B973">
        <v>8</v>
      </c>
    </row>
    <row r="974" spans="1:3" x14ac:dyDescent="0.45">
      <c r="A974" t="str">
        <f t="shared" si="15"/>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74">
        <v>9</v>
      </c>
      <c r="C974" t="s">
        <v>580</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1Zepkea N., Leach L., Butler P.</v>
      </c>
      <c r="B979">
        <v>1</v>
      </c>
      <c r="C979" t="s">
        <v>581</v>
      </c>
    </row>
    <row r="980" spans="1:3" x14ac:dyDescent="0.45">
      <c r="A980" t="str">
        <f t="shared" si="15"/>
        <v>2AUTHOR FULL NAMES: Zepkea, Nick (8320605700); Leach, Linda (8320605800); Butler, Philippa (35955716300)</v>
      </c>
      <c r="B980">
        <v>2</v>
      </c>
      <c r="C980" t="s">
        <v>582</v>
      </c>
    </row>
    <row r="981" spans="1:3" x14ac:dyDescent="0.45">
      <c r="A981" t="str">
        <f t="shared" si="15"/>
        <v>38320605700; 8320605800; 35955716300</v>
      </c>
      <c r="B981">
        <v>3</v>
      </c>
      <c r="C981" t="s">
        <v>583</v>
      </c>
    </row>
    <row r="982" spans="1:3" x14ac:dyDescent="0.45">
      <c r="A982" t="str">
        <f t="shared" si="15"/>
        <v>4Non-institutional influences and student perceptions of success</v>
      </c>
      <c r="B982">
        <v>4</v>
      </c>
      <c r="C982" t="s">
        <v>584</v>
      </c>
    </row>
    <row r="983" spans="1:3" x14ac:dyDescent="0.45">
      <c r="A983" t="str">
        <f t="shared" si="15"/>
        <v>5(2011) Studies in Higher Education, 36 (2), pp. 227 - 242, Cited 32 times.</v>
      </c>
      <c r="B983">
        <v>5</v>
      </c>
      <c r="C983" t="s">
        <v>585</v>
      </c>
    </row>
    <row r="984" spans="1:3" x14ac:dyDescent="0.45">
      <c r="A984" t="str">
        <f t="shared" si="15"/>
        <v>6DOI: 10.1080/03075070903545074</v>
      </c>
      <c r="B984">
        <v>6</v>
      </c>
      <c r="C984" t="s">
        <v>586</v>
      </c>
    </row>
    <row r="985" spans="1:3" x14ac:dyDescent="0.45">
      <c r="A985" t="str">
        <f t="shared" si="15"/>
        <v>7https://www.scopus.com/inward/record.uri?eid=2-s2.0-79952504468&amp;doi=10.1080%2f03075070903545074&amp;partnerID=40&amp;md5=a11899d8b11c61b6c3ad3828e1fe73eb</v>
      </c>
      <c r="B985">
        <v>7</v>
      </c>
      <c r="C985" t="s">
        <v>587</v>
      </c>
    </row>
    <row r="986" spans="1:3" x14ac:dyDescent="0.45">
      <c r="A986" t="str">
        <f t="shared" si="15"/>
        <v>8</v>
      </c>
      <c r="B986">
        <v>8</v>
      </c>
    </row>
    <row r="987" spans="1:3" x14ac:dyDescent="0.45">
      <c r="A987" t="str">
        <f t="shared" si="15"/>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87">
        <v>9</v>
      </c>
      <c r="C987" t="s">
        <v>588</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1Kim N., Park J., Choi J.-J.</v>
      </c>
      <c r="B992">
        <v>1</v>
      </c>
      <c r="C992" t="s">
        <v>589</v>
      </c>
    </row>
    <row r="993" spans="1:3" x14ac:dyDescent="0.45">
      <c r="A993" t="str">
        <f t="shared" si="15"/>
        <v>2AUTHOR FULL NAMES: Kim, Namhyun (55311728700); Park, Joungkoo (16745387400); Choi, Jeong-Ja (56411213300)</v>
      </c>
      <c r="B993">
        <v>2</v>
      </c>
      <c r="C993" t="s">
        <v>590</v>
      </c>
    </row>
    <row r="994" spans="1:3" x14ac:dyDescent="0.45">
      <c r="A994" t="str">
        <f t="shared" si="15"/>
        <v>355311728700; 16745387400; 56411213300</v>
      </c>
      <c r="B994">
        <v>3</v>
      </c>
      <c r="C994" t="s">
        <v>591</v>
      </c>
    </row>
    <row r="995" spans="1:3" x14ac:dyDescent="0.45">
      <c r="A995" t="str">
        <f t="shared" si="15"/>
        <v>4Perceptual differences in core competencies between tourism industry practitioners and students using Analytic Hierarchy Process (AHP)</v>
      </c>
      <c r="B995">
        <v>4</v>
      </c>
      <c r="C995" t="s">
        <v>592</v>
      </c>
    </row>
    <row r="996" spans="1:3" x14ac:dyDescent="0.45">
      <c r="A996" t="str">
        <f t="shared" si="15"/>
        <v>5(2017) Journal of Hospitality, Leisure, Sport and Tourism Education, 20, pp. 76 - 86, Cited 41 times.</v>
      </c>
      <c r="B996">
        <v>5</v>
      </c>
      <c r="C996" t="s">
        <v>593</v>
      </c>
    </row>
    <row r="997" spans="1:3" x14ac:dyDescent="0.45">
      <c r="A997" t="str">
        <f t="shared" si="15"/>
        <v>6DOI: 10.1016/j.jhlste.2017.04.003</v>
      </c>
      <c r="B997">
        <v>6</v>
      </c>
      <c r="C997" t="s">
        <v>594</v>
      </c>
    </row>
    <row r="998" spans="1:3" x14ac:dyDescent="0.45">
      <c r="A998" t="str">
        <f t="shared" si="15"/>
        <v>7https://www.scopus.com/inward/record.uri?eid=2-s2.0-85017534467&amp;doi=10.1016%2fj.jhlste.2017.04.003&amp;partnerID=40&amp;md5=39ef4618616a9c45e949a8ab6ee49991</v>
      </c>
      <c r="B998">
        <v>7</v>
      </c>
      <c r="C998" t="s">
        <v>595</v>
      </c>
    </row>
    <row r="999" spans="1:3" x14ac:dyDescent="0.45">
      <c r="A999" t="str">
        <f t="shared" si="15"/>
        <v>8</v>
      </c>
      <c r="B999">
        <v>8</v>
      </c>
    </row>
    <row r="1000" spans="1:3" x14ac:dyDescent="0.45">
      <c r="A1000"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1000">
        <v>9</v>
      </c>
      <c r="C1000" t="s">
        <v>596</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1Badwan K.</v>
      </c>
      <c r="B1005">
        <v>1</v>
      </c>
      <c r="C1005" t="s">
        <v>597</v>
      </c>
    </row>
    <row r="1006" spans="1:3" x14ac:dyDescent="0.45">
      <c r="A1006" t="str">
        <f t="shared" si="15"/>
        <v>2AUTHOR FULL NAMES: Badwan, Khawla (57194873722)</v>
      </c>
      <c r="B1006">
        <v>2</v>
      </c>
      <c r="C1006" t="s">
        <v>598</v>
      </c>
    </row>
    <row r="1007" spans="1:3" x14ac:dyDescent="0.45">
      <c r="A1007" t="str">
        <f t="shared" si="15"/>
        <v>357194873722</v>
      </c>
      <c r="B1007">
        <v>3</v>
      </c>
      <c r="C1007">
        <v>57194873722</v>
      </c>
    </row>
    <row r="1008" spans="1:3" x14ac:dyDescent="0.45">
      <c r="A1008" t="str">
        <f t="shared" si="15"/>
        <v>4Agency in educational language planning: perspectives from higher education in Tunisia</v>
      </c>
      <c r="B1008">
        <v>4</v>
      </c>
      <c r="C1008" t="s">
        <v>599</v>
      </c>
    </row>
    <row r="1009" spans="1:3" x14ac:dyDescent="0.45">
      <c r="A1009" t="str">
        <f t="shared" si="15"/>
        <v>5(2021) Current Issues in Language Planning, 22 (1-2), pp. 99 - 116, Cited 7 times.</v>
      </c>
      <c r="B1009">
        <v>5</v>
      </c>
      <c r="C1009" t="s">
        <v>600</v>
      </c>
    </row>
    <row r="1010" spans="1:3" x14ac:dyDescent="0.45">
      <c r="A1010" t="str">
        <f t="shared" si="15"/>
        <v>6DOI: 10.1080/14664208.2019.1700056</v>
      </c>
      <c r="B1010">
        <v>6</v>
      </c>
      <c r="C1010" t="s">
        <v>601</v>
      </c>
    </row>
    <row r="1011" spans="1:3" x14ac:dyDescent="0.45">
      <c r="A1011" t="str">
        <f t="shared" si="15"/>
        <v>7https://www.scopus.com/inward/record.uri?eid=2-s2.0-85076437253&amp;doi=10.1080%2f14664208.2019.1700056&amp;partnerID=40&amp;md5=96e5b58e6c1bd1b1fa4cab25e9f0a610</v>
      </c>
      <c r="B1011">
        <v>7</v>
      </c>
      <c r="C1011" t="s">
        <v>602</v>
      </c>
    </row>
    <row r="1012" spans="1:3" x14ac:dyDescent="0.45">
      <c r="A1012" t="str">
        <f t="shared" si="15"/>
        <v>8</v>
      </c>
      <c r="B1012">
        <v>8</v>
      </c>
    </row>
    <row r="1013" spans="1:3" x14ac:dyDescent="0.45">
      <c r="A1013" t="str">
        <f t="shared" si="15"/>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1013">
        <v>9</v>
      </c>
      <c r="C1013" t="s">
        <v>603</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1Tran L.H.N.</v>
      </c>
      <c r="B1018">
        <v>1</v>
      </c>
      <c r="C1018" t="s">
        <v>604</v>
      </c>
    </row>
    <row r="1019" spans="1:3" x14ac:dyDescent="0.45">
      <c r="A1019" t="str">
        <f t="shared" si="15"/>
        <v>2AUTHOR FULL NAMES: Tran, Le Huu Nghia (57192099731)</v>
      </c>
      <c r="B1019">
        <v>2</v>
      </c>
      <c r="C1019" t="s">
        <v>605</v>
      </c>
    </row>
    <row r="1020" spans="1:3" x14ac:dyDescent="0.45">
      <c r="A1020" t="str">
        <f t="shared" si="15"/>
        <v>357192099731</v>
      </c>
      <c r="B1020">
        <v>3</v>
      </c>
      <c r="C1020">
        <v>57192099731</v>
      </c>
    </row>
    <row r="1021" spans="1:3" x14ac:dyDescent="0.45">
      <c r="A1021" t="str">
        <f t="shared" si="15"/>
        <v>4Game of blames: Higher education stakeholders’ perceptions of causes of Vietnamese graduates’ skills gap</v>
      </c>
      <c r="B1021">
        <v>4</v>
      </c>
      <c r="C1021" t="s">
        <v>606</v>
      </c>
    </row>
    <row r="1022" spans="1:3" x14ac:dyDescent="0.45">
      <c r="A1022" t="str">
        <f t="shared" si="15"/>
        <v>5(2018) International Journal of Educational Development, 62, pp. 302 - 312, Cited 24 times.</v>
      </c>
      <c r="B1022">
        <v>5</v>
      </c>
      <c r="C1022" t="s">
        <v>607</v>
      </c>
    </row>
    <row r="1023" spans="1:3" x14ac:dyDescent="0.45">
      <c r="A1023" t="str">
        <f t="shared" si="15"/>
        <v>6DOI: 10.1016/j.ijedudev.2018.07.005</v>
      </c>
      <c r="B1023">
        <v>6</v>
      </c>
      <c r="C1023" t="s">
        <v>608</v>
      </c>
    </row>
    <row r="1024" spans="1:3" x14ac:dyDescent="0.45">
      <c r="A1024" t="str">
        <f t="shared" si="15"/>
        <v>7https://www.scopus.com/inward/record.uri?eid=2-s2.0-85050297918&amp;doi=10.1016%2fj.ijedudev.2018.07.005&amp;partnerID=40&amp;md5=f0c1c67d00fe72b58e3260819c524dd2</v>
      </c>
      <c r="B1024">
        <v>7</v>
      </c>
      <c r="C1024" t="s">
        <v>609</v>
      </c>
    </row>
    <row r="1025" spans="1:3" x14ac:dyDescent="0.45">
      <c r="A1025" t="str">
        <f t="shared" si="15"/>
        <v>8</v>
      </c>
      <c r="B1025">
        <v>8</v>
      </c>
    </row>
    <row r="1026" spans="1:3" x14ac:dyDescent="0.45">
      <c r="A1026"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26">
        <v>9</v>
      </c>
      <c r="C1026" t="s">
        <v>610</v>
      </c>
    </row>
    <row r="1027" spans="1:3" x14ac:dyDescent="0.45">
      <c r="A1027" t="str">
        <f t="shared" si="15"/>
        <v>10LANGUAGE OF ORIGINAL DOCUMENT: English</v>
      </c>
      <c r="B1027">
        <v>10</v>
      </c>
      <c r="C1027" t="s">
        <v>10</v>
      </c>
    </row>
    <row r="1028" spans="1:3" x14ac:dyDescent="0.45">
      <c r="A1028" t="str">
        <f t="shared" si="15"/>
        <v>11DOCUMENT TYPE: Article</v>
      </c>
      <c r="B1028">
        <v>11</v>
      </c>
      <c r="C1028" t="s">
        <v>11</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1Kezar A., Maxey D.</v>
      </c>
      <c r="B1031">
        <v>1</v>
      </c>
      <c r="C1031" t="s">
        <v>611</v>
      </c>
    </row>
    <row r="1032" spans="1:3" x14ac:dyDescent="0.45">
      <c r="A1032" t="str">
        <f t="shared" si="16"/>
        <v>2AUTHOR FULL NAMES: Kezar, Adrianna (6603555003); Maxey, Daniel (55943083100)</v>
      </c>
      <c r="B1032">
        <v>2</v>
      </c>
      <c r="C1032" t="s">
        <v>612</v>
      </c>
    </row>
    <row r="1033" spans="1:3" x14ac:dyDescent="0.45">
      <c r="A1033" t="str">
        <f t="shared" si="16"/>
        <v>36603555003; 55943083100</v>
      </c>
      <c r="B1033">
        <v>3</v>
      </c>
      <c r="C1033" t="s">
        <v>613</v>
      </c>
    </row>
    <row r="1034" spans="1:3" x14ac:dyDescent="0.45">
      <c r="A1034" t="str">
        <f t="shared" si="16"/>
        <v>4Understanding key stakeholder belief systems or institutional logics related to non-tenure-track faculty and the changing professoriate</v>
      </c>
      <c r="B1034">
        <v>4</v>
      </c>
      <c r="C1034" t="s">
        <v>614</v>
      </c>
    </row>
    <row r="1035" spans="1:3" x14ac:dyDescent="0.45">
      <c r="A1035" t="str">
        <f t="shared" si="16"/>
        <v>5(2014) Teachers College Record, 116 (10), Cited 7 times.</v>
      </c>
      <c r="B1035">
        <v>5</v>
      </c>
      <c r="C1035" t="s">
        <v>615</v>
      </c>
    </row>
    <row r="1036" spans="1:3" x14ac:dyDescent="0.45">
      <c r="A1036" t="str">
        <f t="shared" si="16"/>
        <v>6</v>
      </c>
      <c r="B1036">
        <v>6</v>
      </c>
    </row>
    <row r="1037" spans="1:3" x14ac:dyDescent="0.45">
      <c r="A1037" t="str">
        <f t="shared" si="16"/>
        <v>7https://www.scopus.com/inward/record.uri?eid=2-s2.0-85068430201&amp;partnerID=40&amp;md5=cadbdac9832d32560e0cabc7cb98268c</v>
      </c>
      <c r="B1037">
        <v>7</v>
      </c>
      <c r="C1037" t="s">
        <v>616</v>
      </c>
    </row>
    <row r="1038" spans="1:3" x14ac:dyDescent="0.45">
      <c r="A1038" t="str">
        <f t="shared" si="16"/>
        <v>8</v>
      </c>
      <c r="B1038">
        <v>8</v>
      </c>
    </row>
    <row r="1039" spans="1:3" x14ac:dyDescent="0.45">
      <c r="A1039" t="str">
        <f t="shared" si="16"/>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1039">
        <v>9</v>
      </c>
      <c r="C1039" t="s">
        <v>617</v>
      </c>
    </row>
    <row r="1040" spans="1:3" x14ac:dyDescent="0.45">
      <c r="A1040" t="str">
        <f t="shared" si="16"/>
        <v>10LANGUAGE OF ORIGINAL DOCUMENT: English</v>
      </c>
      <c r="B1040">
        <v>10</v>
      </c>
      <c r="C1040" t="s">
        <v>10</v>
      </c>
    </row>
    <row r="1041" spans="1:3" x14ac:dyDescent="0.45">
      <c r="A1041" t="str">
        <f t="shared" si="16"/>
        <v>11DOCUMENT TYPE: Article</v>
      </c>
      <c r="B1041">
        <v>11</v>
      </c>
      <c r="C1041" t="s">
        <v>11</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1Roohr K.C., Graf E.A., Liu O.L.</v>
      </c>
      <c r="B1044">
        <v>1</v>
      </c>
      <c r="C1044" t="s">
        <v>618</v>
      </c>
    </row>
    <row r="1045" spans="1:3" x14ac:dyDescent="0.45">
      <c r="A1045" t="str">
        <f t="shared" si="16"/>
        <v>2AUTHOR FULL NAMES: Roohr, Katrina Crotts (56063752200); Graf, Edith Aurora (43461312900); Liu, Ou Lydia (35334732900)</v>
      </c>
      <c r="B1045">
        <v>2</v>
      </c>
      <c r="C1045" t="s">
        <v>619</v>
      </c>
    </row>
    <row r="1046" spans="1:3" x14ac:dyDescent="0.45">
      <c r="A1046" t="str">
        <f t="shared" si="16"/>
        <v>356063752200; 43461312900; 35334732900</v>
      </c>
      <c r="B1046">
        <v>3</v>
      </c>
      <c r="C1046" t="s">
        <v>620</v>
      </c>
    </row>
    <row r="1047" spans="1:3" x14ac:dyDescent="0.45">
      <c r="A1047" t="str">
        <f t="shared" si="16"/>
        <v>4Assessing Quantitative Literacy in Higher Education: An Overview of Existing Research and Assessments With Recommendations for Next-Generation Assessment</v>
      </c>
      <c r="B1047">
        <v>4</v>
      </c>
      <c r="C1047" t="s">
        <v>621</v>
      </c>
    </row>
    <row r="1048" spans="1:3" x14ac:dyDescent="0.45">
      <c r="A1048" t="str">
        <f t="shared" si="16"/>
        <v>5(2014) ETS Research Report Series, 2014 (2), pp. 1 - 26, Cited 10 times.</v>
      </c>
      <c r="B1048">
        <v>5</v>
      </c>
      <c r="C1048" t="s">
        <v>622</v>
      </c>
    </row>
    <row r="1049" spans="1:3" x14ac:dyDescent="0.45">
      <c r="A1049" t="str">
        <f t="shared" si="16"/>
        <v>6DOI: 10.1002/ets2.12024</v>
      </c>
      <c r="B1049">
        <v>6</v>
      </c>
      <c r="C1049" t="s">
        <v>623</v>
      </c>
    </row>
    <row r="1050" spans="1:3" x14ac:dyDescent="0.45">
      <c r="A1050" t="str">
        <f t="shared" si="16"/>
        <v>7https://www.scopus.com/inward/record.uri?eid=2-s2.0-85164484729&amp;doi=10.1002%2fets2.12024&amp;partnerID=40&amp;md5=1d22f7604d826a0f768f47a70f225af1</v>
      </c>
      <c r="B1050">
        <v>7</v>
      </c>
      <c r="C1050" t="s">
        <v>624</v>
      </c>
    </row>
    <row r="1051" spans="1:3" x14ac:dyDescent="0.45">
      <c r="A1051" t="str">
        <f t="shared" si="16"/>
        <v>8</v>
      </c>
      <c r="B1051">
        <v>8</v>
      </c>
    </row>
    <row r="1052" spans="1:3" x14ac:dyDescent="0.45">
      <c r="A1052" t="str">
        <f t="shared" si="16"/>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1052">
        <v>9</v>
      </c>
      <c r="C1052" t="s">
        <v>625</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1Bervell B., Umar I.N.</v>
      </c>
      <c r="B1057">
        <v>1</v>
      </c>
      <c r="C1057" t="s">
        <v>626</v>
      </c>
    </row>
    <row r="1058" spans="1:3" x14ac:dyDescent="0.45">
      <c r="A1058" t="str">
        <f t="shared" si="16"/>
        <v>2AUTHOR FULL NAMES: Bervell, Brandford (56004832100); Umar, Irfan Naufal (16231976500)</v>
      </c>
      <c r="B1058">
        <v>2</v>
      </c>
      <c r="C1058" t="s">
        <v>627</v>
      </c>
    </row>
    <row r="1059" spans="1:3" x14ac:dyDescent="0.45">
      <c r="A1059" t="str">
        <f t="shared" si="16"/>
        <v>356004832100; 16231976500</v>
      </c>
      <c r="B1059">
        <v>3</v>
      </c>
      <c r="C1059" t="s">
        <v>628</v>
      </c>
    </row>
    <row r="1060" spans="1:3" x14ac:dyDescent="0.45">
      <c r="A1060" t="str">
        <f t="shared" si="16"/>
        <v>4A decade of LMS acceptance and adoption research in Sub-Sahara African higher education: A systematic review of models, methodologies, milestones and main challenges</v>
      </c>
      <c r="B1060">
        <v>4</v>
      </c>
      <c r="C1060" t="s">
        <v>629</v>
      </c>
    </row>
    <row r="1061" spans="1:3" x14ac:dyDescent="0.45">
      <c r="A1061" t="str">
        <f t="shared" si="16"/>
        <v>5(2017) Eurasia Journal of Mathematics, Science and Technology Education, 13 (11), pp. 7269 - 7286, Cited 41 times.</v>
      </c>
      <c r="B1061">
        <v>5</v>
      </c>
      <c r="C1061" t="s">
        <v>630</v>
      </c>
    </row>
    <row r="1062" spans="1:3" x14ac:dyDescent="0.45">
      <c r="A1062" t="str">
        <f t="shared" si="16"/>
        <v>6DOI: 10.12973/ejmste/79444</v>
      </c>
      <c r="B1062">
        <v>6</v>
      </c>
      <c r="C1062" t="s">
        <v>631</v>
      </c>
    </row>
    <row r="1063" spans="1:3" x14ac:dyDescent="0.45">
      <c r="A1063" t="str">
        <f t="shared" si="16"/>
        <v>7https://www.scopus.com/inward/record.uri?eid=2-s2.0-85033784024&amp;doi=10.12973%2fejmste%2f79444&amp;partnerID=40&amp;md5=edc804d3778ffb002af23209b1d9d633</v>
      </c>
      <c r="B1063">
        <v>7</v>
      </c>
      <c r="C1063" t="s">
        <v>632</v>
      </c>
    </row>
    <row r="1064" spans="1:3" x14ac:dyDescent="0.45">
      <c r="A1064" t="str">
        <f t="shared" si="16"/>
        <v>8</v>
      </c>
      <c r="B1064">
        <v>8</v>
      </c>
    </row>
    <row r="1065" spans="1:3" x14ac:dyDescent="0.45">
      <c r="A1065"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65">
        <v>9</v>
      </c>
      <c r="C1065" t="s">
        <v>633</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1Hauptman Komotar M.</v>
      </c>
      <c r="B1070">
        <v>1</v>
      </c>
      <c r="C1070" t="s">
        <v>634</v>
      </c>
    </row>
    <row r="1071" spans="1:3" x14ac:dyDescent="0.45">
      <c r="A1071" t="str">
        <f t="shared" si="16"/>
        <v>2AUTHOR FULL NAMES: Hauptman Komotar, Maruša (57202385802)</v>
      </c>
      <c r="B1071">
        <v>2</v>
      </c>
      <c r="C1071" t="s">
        <v>635</v>
      </c>
    </row>
    <row r="1072" spans="1:3" x14ac:dyDescent="0.45">
      <c r="A1072" t="str">
        <f t="shared" si="16"/>
        <v>357202385802</v>
      </c>
      <c r="B1072">
        <v>3</v>
      </c>
      <c r="C1072">
        <v>57202385802</v>
      </c>
    </row>
    <row r="1073" spans="1:3" x14ac:dyDescent="0.45">
      <c r="A1073" t="str">
        <f t="shared" si="16"/>
        <v>4Discourses on quality and quality assurance in higher education from the perspective of global university rankings</v>
      </c>
      <c r="B1073">
        <v>4</v>
      </c>
      <c r="C1073" t="s">
        <v>636</v>
      </c>
    </row>
    <row r="1074" spans="1:3" x14ac:dyDescent="0.45">
      <c r="A1074" t="str">
        <f t="shared" si="16"/>
        <v>5(2020) Quality Assurance in Education, 28 (1), pp. 78 - 88, Cited 24 times.</v>
      </c>
      <c r="B1074">
        <v>5</v>
      </c>
      <c r="C1074" t="s">
        <v>637</v>
      </c>
    </row>
    <row r="1075" spans="1:3" x14ac:dyDescent="0.45">
      <c r="A1075" t="str">
        <f t="shared" si="16"/>
        <v>6DOI: 10.1108/QAE-05-2019-0055</v>
      </c>
      <c r="B1075">
        <v>6</v>
      </c>
      <c r="C1075" t="s">
        <v>638</v>
      </c>
    </row>
    <row r="1076" spans="1:3" x14ac:dyDescent="0.45">
      <c r="A1076" t="str">
        <f t="shared" si="16"/>
        <v>7https://www.scopus.com/inward/record.uri?eid=2-s2.0-85078974774&amp;doi=10.1108%2fQAE-05-2019-0055&amp;partnerID=40&amp;md5=299d7e56985e871e92d0316f7f781b5e</v>
      </c>
      <c r="B1076">
        <v>7</v>
      </c>
      <c r="C1076" t="s">
        <v>639</v>
      </c>
    </row>
    <row r="1077" spans="1:3" x14ac:dyDescent="0.45">
      <c r="A1077" t="str">
        <f t="shared" si="16"/>
        <v>8</v>
      </c>
      <c r="B1077">
        <v>8</v>
      </c>
    </row>
    <row r="1078" spans="1:3" x14ac:dyDescent="0.45">
      <c r="A1078"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78">
        <v>9</v>
      </c>
      <c r="C1078" t="s">
        <v>640</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1Johnes J.</v>
      </c>
      <c r="B1083">
        <v>1</v>
      </c>
      <c r="C1083" t="s">
        <v>641</v>
      </c>
    </row>
    <row r="1084" spans="1:3" x14ac:dyDescent="0.45">
      <c r="A1084" t="str">
        <f t="shared" si="16"/>
        <v>2AUTHOR FULL NAMES: Johnes, Jill (14012840500)</v>
      </c>
      <c r="B1084">
        <v>2</v>
      </c>
      <c r="C1084" t="s">
        <v>642</v>
      </c>
    </row>
    <row r="1085" spans="1:3" x14ac:dyDescent="0.45">
      <c r="A1085" t="str">
        <f t="shared" si="16"/>
        <v>314012840500</v>
      </c>
      <c r="B1085">
        <v>3</v>
      </c>
      <c r="C1085">
        <v>14012840500</v>
      </c>
    </row>
    <row r="1086" spans="1:3" x14ac:dyDescent="0.45">
      <c r="A1086" t="str">
        <f t="shared" si="16"/>
        <v>4University rankings: What do they really show?</v>
      </c>
      <c r="B1086">
        <v>4</v>
      </c>
      <c r="C1086" t="s">
        <v>643</v>
      </c>
    </row>
    <row r="1087" spans="1:3" x14ac:dyDescent="0.45">
      <c r="A1087" t="str">
        <f t="shared" si="16"/>
        <v>5(2018) Scientometrics, 115 (1), pp. 585 - 606, Cited 73 times.</v>
      </c>
      <c r="B1087">
        <v>5</v>
      </c>
      <c r="C1087" t="s">
        <v>644</v>
      </c>
    </row>
    <row r="1088" spans="1:3" x14ac:dyDescent="0.45">
      <c r="A1088" t="str">
        <f t="shared" si="16"/>
        <v>6DOI: 10.1007/s11192-018-2666-1</v>
      </c>
      <c r="B1088">
        <v>6</v>
      </c>
      <c r="C1088" t="s">
        <v>645</v>
      </c>
    </row>
    <row r="1089" spans="1:3" x14ac:dyDescent="0.45">
      <c r="A1089" t="str">
        <f t="shared" si="16"/>
        <v>7https://www.scopus.com/inward/record.uri?eid=2-s2.0-85041499797&amp;doi=10.1007%2fs11192-018-2666-1&amp;partnerID=40&amp;md5=838826efbea8eee11914d374eba4b672</v>
      </c>
      <c r="B1089">
        <v>7</v>
      </c>
      <c r="C1089" t="s">
        <v>646</v>
      </c>
    </row>
    <row r="1090" spans="1:3" x14ac:dyDescent="0.45">
      <c r="A1090" t="str">
        <f t="shared" si="16"/>
        <v>8</v>
      </c>
      <c r="B1090">
        <v>8</v>
      </c>
    </row>
    <row r="1091" spans="1:3" x14ac:dyDescent="0.45">
      <c r="A1091"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91">
        <v>9</v>
      </c>
      <c r="C1091" t="s">
        <v>647</v>
      </c>
    </row>
    <row r="1092" spans="1:3" x14ac:dyDescent="0.45">
      <c r="A1092" t="str">
        <f t="shared" si="16"/>
        <v>10LANGUAGE OF ORIGINAL DOCUMENT: English</v>
      </c>
      <c r="B1092">
        <v>10</v>
      </c>
      <c r="C1092" t="s">
        <v>10</v>
      </c>
    </row>
    <row r="1093" spans="1:3" x14ac:dyDescent="0.45">
      <c r="A1093" t="str">
        <f t="shared" ref="A1093:A1156" si="17">B1093&amp;C1093</f>
        <v>11DOCUMENT TYPE: Article</v>
      </c>
      <c r="B1093">
        <v>11</v>
      </c>
      <c r="C1093" t="s">
        <v>11</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1Karademir A., Yaman F., Saatçioğlu Ö.</v>
      </c>
      <c r="B1096">
        <v>1</v>
      </c>
      <c r="C1096" t="s">
        <v>648</v>
      </c>
    </row>
    <row r="1097" spans="1:3" x14ac:dyDescent="0.45">
      <c r="A1097" t="str">
        <f t="shared" si="17"/>
        <v>2AUTHOR FULL NAMES: Karademir, Abdulhamit (57200720230); Yaman, Fatih (57192830669); Saatçioğlu, Özkan (57194272770)</v>
      </c>
      <c r="B1097">
        <v>2</v>
      </c>
      <c r="C1097" t="s">
        <v>649</v>
      </c>
    </row>
    <row r="1098" spans="1:3" x14ac:dyDescent="0.45">
      <c r="A1098" t="str">
        <f t="shared" si="17"/>
        <v>357200720230; 57192830669; 57194272770</v>
      </c>
      <c r="B1098">
        <v>3</v>
      </c>
      <c r="C1098" t="s">
        <v>650</v>
      </c>
    </row>
    <row r="1099" spans="1:3" x14ac:dyDescent="0.45">
      <c r="A1099" t="str">
        <f t="shared" si="17"/>
        <v>4Challenges of higher education institutions against COVID-19: The case of Turkey</v>
      </c>
      <c r="B1099">
        <v>4</v>
      </c>
      <c r="C1099" t="s">
        <v>651</v>
      </c>
    </row>
    <row r="1100" spans="1:3" x14ac:dyDescent="0.45">
      <c r="A1100" t="str">
        <f t="shared" si="17"/>
        <v>5(2020) Journal of Pedagogical Research, 4 (4), pp. 453 - 474, Cited 9 times.</v>
      </c>
      <c r="B1100">
        <v>5</v>
      </c>
      <c r="C1100" t="s">
        <v>652</v>
      </c>
    </row>
    <row r="1101" spans="1:3" x14ac:dyDescent="0.45">
      <c r="A1101" t="str">
        <f t="shared" si="17"/>
        <v>6DOI: 10.33902/JPR.2020063574</v>
      </c>
      <c r="B1101">
        <v>6</v>
      </c>
      <c r="C1101" t="s">
        <v>653</v>
      </c>
    </row>
    <row r="1102" spans="1:3" x14ac:dyDescent="0.45">
      <c r="A1102" t="str">
        <f t="shared" si="17"/>
        <v>7https://www.scopus.com/inward/record.uri?eid=2-s2.0-85130975761&amp;doi=10.33902%2fJPR.2020063574&amp;partnerID=40&amp;md5=251ff1d114a80e73dccc4c3c111f506e</v>
      </c>
      <c r="B1102">
        <v>7</v>
      </c>
      <c r="C1102" t="s">
        <v>654</v>
      </c>
    </row>
    <row r="1103" spans="1:3" x14ac:dyDescent="0.45">
      <c r="A1103" t="str">
        <f t="shared" si="17"/>
        <v>8</v>
      </c>
      <c r="B1103">
        <v>8</v>
      </c>
    </row>
    <row r="1104" spans="1:3" x14ac:dyDescent="0.45">
      <c r="A1104" t="str">
        <f t="shared" si="17"/>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1104">
        <v>9</v>
      </c>
      <c r="C1104" t="s">
        <v>655</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1Falcão T.P., Mello R.F., Rodrigues R.L., Diniz J.R.B., Tsai Y.-S., Gaševic D.</v>
      </c>
      <c r="B1109">
        <v>1</v>
      </c>
      <c r="C1109" t="s">
        <v>656</v>
      </c>
    </row>
    <row r="1110" spans="1:3" x14ac:dyDescent="0.45">
      <c r="A1110" t="str">
        <f t="shared" si="17"/>
        <v>2AUTHOR FULL NAMES: Falcão, Taciana Pontual (24072726000); Mello, Rafael Ferreira (56405263500); Rodrigues, Rodrigo Lins (56341147600); Diniz, Juliana Regueira Basto (57191372128); Tsai, Yi-Shan (57193766658); Gaševic, Dragan (8549413500)</v>
      </c>
      <c r="B1110">
        <v>2</v>
      </c>
      <c r="C1110" t="s">
        <v>657</v>
      </c>
    </row>
    <row r="1111" spans="1:3" x14ac:dyDescent="0.45">
      <c r="A1111" t="str">
        <f t="shared" si="17"/>
        <v>324072726000; 56405263500; 56341147600; 57191372128; 57193766658; 8549413500</v>
      </c>
      <c r="B1111">
        <v>3</v>
      </c>
      <c r="C1111" t="s">
        <v>658</v>
      </c>
    </row>
    <row r="1112" spans="1:3" x14ac:dyDescent="0.45">
      <c r="A1112" t="str">
        <f t="shared" si="17"/>
        <v>4Perceptions and expectations about learning analytics from a brazilian higher education institution</v>
      </c>
      <c r="B1112">
        <v>4</v>
      </c>
      <c r="C1112" t="s">
        <v>659</v>
      </c>
    </row>
    <row r="1113" spans="1:3" x14ac:dyDescent="0.45">
      <c r="A1113" t="str">
        <f t="shared" si="17"/>
        <v>5(2020) ACM International Conference Proceeding Series, pp. 240 - 249, Cited 17 times.</v>
      </c>
      <c r="B1113">
        <v>5</v>
      </c>
      <c r="C1113" t="s">
        <v>660</v>
      </c>
    </row>
    <row r="1114" spans="1:3" x14ac:dyDescent="0.45">
      <c r="A1114" t="str">
        <f t="shared" si="17"/>
        <v>6DOI: 10.1145/3375462.3375478</v>
      </c>
      <c r="B1114">
        <v>6</v>
      </c>
      <c r="C1114" t="s">
        <v>661</v>
      </c>
    </row>
    <row r="1115" spans="1:3" x14ac:dyDescent="0.45">
      <c r="A1115" t="str">
        <f t="shared" si="17"/>
        <v>7https://www.scopus.com/inward/record.uri?eid=2-s2.0-85082401145&amp;doi=10.1145%2f3375462.3375478&amp;partnerID=40&amp;md5=b1b8ae02d4a30a5d6d51bf116cf08c8b</v>
      </c>
      <c r="B1115">
        <v>7</v>
      </c>
      <c r="C1115" t="s">
        <v>662</v>
      </c>
    </row>
    <row r="1116" spans="1:3" x14ac:dyDescent="0.45">
      <c r="A1116" t="str">
        <f t="shared" si="17"/>
        <v>8</v>
      </c>
      <c r="B1116">
        <v>8</v>
      </c>
    </row>
    <row r="1117" spans="1:3" x14ac:dyDescent="0.45">
      <c r="A1117" t="str">
        <f t="shared" si="17"/>
        <v>9ABSTRACT: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B1117">
        <v>9</v>
      </c>
      <c r="C1117" t="s">
        <v>663</v>
      </c>
    </row>
    <row r="1118" spans="1:3" x14ac:dyDescent="0.45">
      <c r="A1118" t="str">
        <f t="shared" si="17"/>
        <v>10LANGUAGE OF ORIGINAL DOCUMENT: English</v>
      </c>
      <c r="B1118">
        <v>10</v>
      </c>
      <c r="C1118" t="s">
        <v>10</v>
      </c>
    </row>
    <row r="1119" spans="1:3" x14ac:dyDescent="0.45">
      <c r="A1119" t="str">
        <f t="shared" si="17"/>
        <v>11DOCUMENT TYPE: Conference paper</v>
      </c>
      <c r="B1119">
        <v>11</v>
      </c>
      <c r="C1119" t="s">
        <v>207</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1Dollinger M., Lodge J.</v>
      </c>
      <c r="B1122">
        <v>1</v>
      </c>
      <c r="C1122" t="s">
        <v>664</v>
      </c>
    </row>
    <row r="1123" spans="1:3" x14ac:dyDescent="0.45">
      <c r="A1123" t="str">
        <f t="shared" si="17"/>
        <v>2AUTHOR FULL NAMES: Dollinger, Mollie (57201722485); Lodge, Jason (56694060500)</v>
      </c>
      <c r="B1123">
        <v>2</v>
      </c>
      <c r="C1123" t="s">
        <v>665</v>
      </c>
    </row>
    <row r="1124" spans="1:3" x14ac:dyDescent="0.45">
      <c r="A1124" t="str">
        <f t="shared" si="17"/>
        <v>357201722485; 56694060500</v>
      </c>
      <c r="B1124">
        <v>3</v>
      </c>
      <c r="C1124" t="s">
        <v>666</v>
      </c>
    </row>
    <row r="1125" spans="1:3" x14ac:dyDescent="0.45">
      <c r="A1125" t="str">
        <f t="shared" si="17"/>
        <v>4Student-staff co-creation in higher education: an evidence-informed model to support future design and implementation</v>
      </c>
      <c r="B1125">
        <v>4</v>
      </c>
      <c r="C1125" t="s">
        <v>667</v>
      </c>
    </row>
    <row r="1126" spans="1:3" x14ac:dyDescent="0.45">
      <c r="A1126" t="str">
        <f t="shared" si="17"/>
        <v>5(2020) Journal of Higher Education Policy and Management, 42 (5), pp. 532 - 546, Cited 41 times.</v>
      </c>
      <c r="B1126">
        <v>5</v>
      </c>
      <c r="C1126" t="s">
        <v>668</v>
      </c>
    </row>
    <row r="1127" spans="1:3" x14ac:dyDescent="0.45">
      <c r="A1127" t="str">
        <f t="shared" si="17"/>
        <v>6DOI: 10.1080/1360080X.2019.1663681</v>
      </c>
      <c r="B1127">
        <v>6</v>
      </c>
      <c r="C1127" t="s">
        <v>669</v>
      </c>
    </row>
    <row r="1128" spans="1:3" x14ac:dyDescent="0.45">
      <c r="A1128" t="str">
        <f t="shared" si="17"/>
        <v>7https://www.scopus.com/inward/record.uri?eid=2-s2.0-85071977892&amp;doi=10.1080%2f1360080X.2019.1663681&amp;partnerID=40&amp;md5=7f5bd3c79ca59f4dcaf804755e78a638</v>
      </c>
      <c r="B1128">
        <v>7</v>
      </c>
      <c r="C1128" t="s">
        <v>670</v>
      </c>
    </row>
    <row r="1129" spans="1:3" x14ac:dyDescent="0.45">
      <c r="A1129" t="str">
        <f t="shared" si="17"/>
        <v>8</v>
      </c>
      <c r="B1129">
        <v>8</v>
      </c>
    </row>
    <row r="1130" spans="1:3" x14ac:dyDescent="0.45">
      <c r="A1130"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30">
        <v>9</v>
      </c>
      <c r="C1130" t="s">
        <v>671</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1Jones K.C.</v>
      </c>
      <c r="B1135">
        <v>1</v>
      </c>
      <c r="C1135" t="s">
        <v>672</v>
      </c>
    </row>
    <row r="1136" spans="1:3" x14ac:dyDescent="0.45">
      <c r="A1136" t="str">
        <f t="shared" si="17"/>
        <v>2AUTHOR FULL NAMES: Jones, Kevin C. (57213347785)</v>
      </c>
      <c r="B1136">
        <v>2</v>
      </c>
      <c r="C1136" t="s">
        <v>673</v>
      </c>
    </row>
    <row r="1137" spans="1:3" x14ac:dyDescent="0.45">
      <c r="A1137" t="str">
        <f t="shared" si="17"/>
        <v>357213347785</v>
      </c>
      <c r="B1137">
        <v>3</v>
      </c>
      <c r="C1137">
        <v>57213347785</v>
      </c>
    </row>
    <row r="1138" spans="1:3" x14ac:dyDescent="0.45">
      <c r="A1138" t="str">
        <f t="shared" si="17"/>
        <v>4Understanding Transition Experiences of Combat Veterans Attending Community College</v>
      </c>
      <c r="B1138">
        <v>4</v>
      </c>
      <c r="C1138" t="s">
        <v>674</v>
      </c>
    </row>
    <row r="1139" spans="1:3" x14ac:dyDescent="0.45">
      <c r="A1139" t="str">
        <f t="shared" si="17"/>
        <v>5(2017) Community College Journal of Research and Practice, 41 (2), pp. 107 - 123, Cited 10 times.</v>
      </c>
      <c r="B1139">
        <v>5</v>
      </c>
      <c r="C1139" t="s">
        <v>675</v>
      </c>
    </row>
    <row r="1140" spans="1:3" x14ac:dyDescent="0.45">
      <c r="A1140" t="str">
        <f t="shared" si="17"/>
        <v>6DOI: 10.1080/10668926.2016.1163298</v>
      </c>
      <c r="B1140">
        <v>6</v>
      </c>
      <c r="C1140" t="s">
        <v>676</v>
      </c>
    </row>
    <row r="1141" spans="1:3" x14ac:dyDescent="0.45">
      <c r="A1141" t="str">
        <f t="shared" si="17"/>
        <v>7https://www.scopus.com/inward/record.uri?eid=2-s2.0-84973875494&amp;doi=10.1080%2f10668926.2016.1163298&amp;partnerID=40&amp;md5=6ef9193407944aa37d1b4902b11ac53b</v>
      </c>
      <c r="B1141">
        <v>7</v>
      </c>
      <c r="C1141" t="s">
        <v>677</v>
      </c>
    </row>
    <row r="1142" spans="1:3" x14ac:dyDescent="0.45">
      <c r="A1142" t="str">
        <f t="shared" si="17"/>
        <v>8</v>
      </c>
      <c r="B1142">
        <v>8</v>
      </c>
    </row>
    <row r="1143" spans="1:3" x14ac:dyDescent="0.45">
      <c r="A1143" t="str">
        <f t="shared" si="17"/>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1143">
        <v>9</v>
      </c>
      <c r="C1143" t="s">
        <v>678</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1Kaçaniku F.</v>
      </c>
      <c r="B1148">
        <v>1</v>
      </c>
      <c r="C1148" t="s">
        <v>679</v>
      </c>
    </row>
    <row r="1149" spans="1:3" x14ac:dyDescent="0.45">
      <c r="A1149" t="str">
        <f t="shared" si="17"/>
        <v>2AUTHOR FULL NAMES: Kaçaniku, Fjolla (57209744775)</v>
      </c>
      <c r="B1149">
        <v>2</v>
      </c>
      <c r="C1149" t="s">
        <v>680</v>
      </c>
    </row>
    <row r="1150" spans="1:3" x14ac:dyDescent="0.45">
      <c r="A1150" t="str">
        <f t="shared" si="17"/>
        <v>357209744775</v>
      </c>
      <c r="B1150">
        <v>3</v>
      </c>
      <c r="C1150">
        <v>57209744775</v>
      </c>
    </row>
    <row r="1151" spans="1:3" x14ac:dyDescent="0.45">
      <c r="A1151" t="str">
        <f t="shared" si="17"/>
        <v>4Towards quality assurance and enhancement: the influence of the Bologna Process in Kosovo’s higher education</v>
      </c>
      <c r="B1151">
        <v>4</v>
      </c>
      <c r="C1151" t="s">
        <v>681</v>
      </c>
    </row>
    <row r="1152" spans="1:3" x14ac:dyDescent="0.45">
      <c r="A1152" t="str">
        <f t="shared" si="17"/>
        <v>5(2020) Quality in Higher Education, 26 (1), pp. 32 - 47, Cited 12 times.</v>
      </c>
      <c r="B1152">
        <v>5</v>
      </c>
      <c r="C1152" t="s">
        <v>682</v>
      </c>
    </row>
    <row r="1153" spans="1:3" x14ac:dyDescent="0.45">
      <c r="A1153" t="str">
        <f t="shared" si="17"/>
        <v>6DOI: 10.1080/13538322.2020.1737400</v>
      </c>
      <c r="B1153">
        <v>6</v>
      </c>
      <c r="C1153" t="s">
        <v>683</v>
      </c>
    </row>
    <row r="1154" spans="1:3" x14ac:dyDescent="0.45">
      <c r="A1154" t="str">
        <f t="shared" si="17"/>
        <v>7https://www.scopus.com/inward/record.uri?eid=2-s2.0-85081724897&amp;doi=10.1080%2f13538322.2020.1737400&amp;partnerID=40&amp;md5=6882992faf606aad29d368fc0af60a49</v>
      </c>
      <c r="B1154">
        <v>7</v>
      </c>
      <c r="C1154" t="s">
        <v>684</v>
      </c>
    </row>
    <row r="1155" spans="1:3" x14ac:dyDescent="0.45">
      <c r="A1155" t="str">
        <f t="shared" si="17"/>
        <v>8</v>
      </c>
      <c r="B1155">
        <v>8</v>
      </c>
    </row>
    <row r="1156" spans="1:3" x14ac:dyDescent="0.45">
      <c r="A1156" t="str">
        <f t="shared" si="17"/>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1156">
        <v>9</v>
      </c>
      <c r="C1156" t="s">
        <v>685</v>
      </c>
    </row>
    <row r="1157" spans="1:3" x14ac:dyDescent="0.45">
      <c r="A1157" t="str">
        <f t="shared" ref="A1157:A1220" si="18">B1157&amp;C1157</f>
        <v>10LANGUAGE OF ORIGINAL DOCUMENT: English</v>
      </c>
      <c r="B1157">
        <v>10</v>
      </c>
      <c r="C1157" t="s">
        <v>10</v>
      </c>
    </row>
    <row r="1158" spans="1:3" x14ac:dyDescent="0.45">
      <c r="A1158" t="str">
        <f t="shared" si="18"/>
        <v>11DOCUMENT TYPE: Article</v>
      </c>
      <c r="B1158">
        <v>11</v>
      </c>
      <c r="C1158" t="s">
        <v>11</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1Shaw M.A.</v>
      </c>
      <c r="B1161">
        <v>1</v>
      </c>
      <c r="C1161" t="s">
        <v>686</v>
      </c>
    </row>
    <row r="1162" spans="1:3" x14ac:dyDescent="0.45">
      <c r="A1162" t="str">
        <f t="shared" si="18"/>
        <v>2AUTHOR FULL NAMES: Shaw, Marta A. (55829846000)</v>
      </c>
      <c r="B1162">
        <v>2</v>
      </c>
      <c r="C1162" t="s">
        <v>687</v>
      </c>
    </row>
    <row r="1163" spans="1:3" x14ac:dyDescent="0.45">
      <c r="A1163" t="str">
        <f t="shared" si="18"/>
        <v>355829846000</v>
      </c>
      <c r="B1163">
        <v>3</v>
      </c>
      <c r="C1163">
        <v>55829846000</v>
      </c>
    </row>
    <row r="1164" spans="1:3" x14ac:dyDescent="0.45">
      <c r="A1164" t="str">
        <f t="shared" si="18"/>
        <v>4Public accountability versus academic independence: tensions of public higher education governance in Poland</v>
      </c>
      <c r="B1164">
        <v>4</v>
      </c>
      <c r="C1164" t="s">
        <v>688</v>
      </c>
    </row>
    <row r="1165" spans="1:3" x14ac:dyDescent="0.45">
      <c r="A1165" t="str">
        <f t="shared" si="18"/>
        <v>5(2019) Studies in Higher Education, 44 (12), pp. 2235 - 2248, Cited 15 times.</v>
      </c>
      <c r="B1165">
        <v>5</v>
      </c>
      <c r="C1165" t="s">
        <v>689</v>
      </c>
    </row>
    <row r="1166" spans="1:3" x14ac:dyDescent="0.45">
      <c r="A1166" t="str">
        <f t="shared" si="18"/>
        <v>6DOI: 10.1080/03075079.2018.1483910</v>
      </c>
      <c r="B1166">
        <v>6</v>
      </c>
      <c r="C1166" t="s">
        <v>690</v>
      </c>
    </row>
    <row r="1167" spans="1:3" x14ac:dyDescent="0.45">
      <c r="A1167" t="str">
        <f t="shared" si="18"/>
        <v>7https://www.scopus.com/inward/record.uri?eid=2-s2.0-85048370800&amp;doi=10.1080%2f03075079.2018.1483910&amp;partnerID=40&amp;md5=9592e610f248888381368a4d518b0b1a</v>
      </c>
      <c r="B1167">
        <v>7</v>
      </c>
      <c r="C1167" t="s">
        <v>691</v>
      </c>
    </row>
    <row r="1168" spans="1:3" x14ac:dyDescent="0.45">
      <c r="A1168" t="str">
        <f t="shared" si="18"/>
        <v>8</v>
      </c>
      <c r="B1168">
        <v>8</v>
      </c>
    </row>
    <row r="1169" spans="1:3" x14ac:dyDescent="0.45">
      <c r="A1169" t="str">
        <f t="shared" si="18"/>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69">
        <v>9</v>
      </c>
      <c r="C1169" t="s">
        <v>692</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1Drakopoulou Dodd S., Jones P., McElwee G., Haddoud M.</v>
      </c>
      <c r="B1174">
        <v>1</v>
      </c>
      <c r="C1174" t="s">
        <v>693</v>
      </c>
    </row>
    <row r="1175" spans="1:3" x14ac:dyDescent="0.45">
      <c r="A1175" t="str">
        <f t="shared" si="18"/>
        <v>2AUTHOR FULL NAMES: Drakopoulou Dodd, Sarah (14017712600); Jones, Paul (55523712300); McElwee, Gerard (11840481800); Haddoud, Mohamed (56602874200)</v>
      </c>
      <c r="B1175">
        <v>2</v>
      </c>
      <c r="C1175" t="s">
        <v>694</v>
      </c>
    </row>
    <row r="1176" spans="1:3" x14ac:dyDescent="0.45">
      <c r="A1176" t="str">
        <f t="shared" si="18"/>
        <v>314017712600; 55523712300; 11840481800; 56602874200</v>
      </c>
      <c r="B1176">
        <v>3</v>
      </c>
      <c r="C1176" t="s">
        <v>695</v>
      </c>
    </row>
    <row r="1177" spans="1:3" x14ac:dyDescent="0.45">
      <c r="A1177" t="str">
        <f t="shared" si="18"/>
        <v>4The price of everything, and the value of nothing? Stories of contribution in entrepreneurship research</v>
      </c>
      <c r="B1177">
        <v>4</v>
      </c>
      <c r="C1177" t="s">
        <v>696</v>
      </c>
    </row>
    <row r="1178" spans="1:3" x14ac:dyDescent="0.45">
      <c r="A1178" t="str">
        <f t="shared" si="18"/>
        <v>5(2016) Journal of Small Business and Enterprise Development, 23 (4), pp. 918 - 938, Cited 8 times.</v>
      </c>
      <c r="B1178">
        <v>5</v>
      </c>
      <c r="C1178" t="s">
        <v>697</v>
      </c>
    </row>
    <row r="1179" spans="1:3" x14ac:dyDescent="0.45">
      <c r="A1179" t="str">
        <f t="shared" si="18"/>
        <v>6DOI: 10.1108/JSBED-03-2016-0049</v>
      </c>
      <c r="B1179">
        <v>6</v>
      </c>
      <c r="C1179" t="s">
        <v>698</v>
      </c>
    </row>
    <row r="1180" spans="1:3" x14ac:dyDescent="0.45">
      <c r="A1180" t="str">
        <f t="shared" si="18"/>
        <v>7https://www.scopus.com/inward/record.uri?eid=2-s2.0-84994120941&amp;doi=10.1108%2fJSBED-03-2016-0049&amp;partnerID=40&amp;md5=dc2243f615b64ce7dee2c4707ae26890</v>
      </c>
      <c r="B1180">
        <v>7</v>
      </c>
      <c r="C1180" t="s">
        <v>699</v>
      </c>
    </row>
    <row r="1181" spans="1:3" x14ac:dyDescent="0.45">
      <c r="A1181" t="str">
        <f t="shared" si="18"/>
        <v>8</v>
      </c>
      <c r="B1181">
        <v>8</v>
      </c>
    </row>
    <row r="1182" spans="1:3" x14ac:dyDescent="0.45">
      <c r="A1182" t="str">
        <f t="shared" si="1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1182">
        <v>9</v>
      </c>
      <c r="C1182" t="s">
        <v>700</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1Tate M., Evermann J., Hope B., Barnes S.</v>
      </c>
      <c r="B1187">
        <v>1</v>
      </c>
      <c r="C1187" t="s">
        <v>701</v>
      </c>
    </row>
    <row r="1188" spans="1:3" x14ac:dyDescent="0.45">
      <c r="A1188" t="str">
        <f t="shared" si="18"/>
        <v>2AUTHOR FULL NAMES: Tate, Mary (7102419445); Evermann, Joerg (8625437800); Hope, Beverley (7006670101); Barnes, Stuart (7202713947)</v>
      </c>
      <c r="B1188">
        <v>2</v>
      </c>
      <c r="C1188" t="s">
        <v>702</v>
      </c>
    </row>
    <row r="1189" spans="1:3" x14ac:dyDescent="0.45">
      <c r="A1189" t="str">
        <f t="shared" si="18"/>
        <v>37102419445; 8625437800; 7006670101; 7202713947</v>
      </c>
      <c r="B1189">
        <v>3</v>
      </c>
      <c r="C1189" t="s">
        <v>703</v>
      </c>
    </row>
    <row r="1190" spans="1:3" x14ac:dyDescent="0.45">
      <c r="A1190" t="str">
        <f t="shared" si="18"/>
        <v>4Perceived service quality in a University Web portal: Revising the e-qual instrument</v>
      </c>
      <c r="B1190">
        <v>4</v>
      </c>
      <c r="C1190" t="s">
        <v>704</v>
      </c>
    </row>
    <row r="1191" spans="1:3" x14ac:dyDescent="0.45">
      <c r="A1191" t="str">
        <f t="shared" si="18"/>
        <v>5(2007) Proceedings of the Annual Hawaii International Conference on System Sciences, art. no. 4076672, Cited 19 times.</v>
      </c>
      <c r="B1191">
        <v>5</v>
      </c>
      <c r="C1191" t="s">
        <v>705</v>
      </c>
    </row>
    <row r="1192" spans="1:3" x14ac:dyDescent="0.45">
      <c r="A1192" t="str">
        <f t="shared" si="18"/>
        <v>6DOI: 10.1109/HICSS.2007.431</v>
      </c>
      <c r="B1192">
        <v>6</v>
      </c>
      <c r="C1192" t="s">
        <v>706</v>
      </c>
    </row>
    <row r="1193" spans="1:3" x14ac:dyDescent="0.45">
      <c r="A1193" t="str">
        <f t="shared" si="18"/>
        <v>7https://www.scopus.com/inward/record.uri?eid=2-s2.0-39749139764&amp;doi=10.1109%2fHICSS.2007.431&amp;partnerID=40&amp;md5=1872b478833d78cf4f0988b905e698ad</v>
      </c>
      <c r="B1193">
        <v>7</v>
      </c>
      <c r="C1193" t="s">
        <v>707</v>
      </c>
    </row>
    <row r="1194" spans="1:3" x14ac:dyDescent="0.45">
      <c r="A1194" t="str">
        <f t="shared" si="18"/>
        <v>8</v>
      </c>
      <c r="B1194">
        <v>8</v>
      </c>
    </row>
    <row r="1195" spans="1:3" x14ac:dyDescent="0.45">
      <c r="A1195" t="str">
        <f t="shared" si="18"/>
        <v>9ABSTRACT: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B1195">
        <v>9</v>
      </c>
      <c r="C1195" t="s">
        <v>708</v>
      </c>
    </row>
    <row r="1196" spans="1:3" x14ac:dyDescent="0.45">
      <c r="A1196" t="str">
        <f t="shared" si="18"/>
        <v>10LANGUAGE OF ORIGINAL DOCUMENT: English</v>
      </c>
      <c r="B1196">
        <v>10</v>
      </c>
      <c r="C1196" t="s">
        <v>10</v>
      </c>
    </row>
    <row r="1197" spans="1:3" x14ac:dyDescent="0.45">
      <c r="A1197" t="str">
        <f t="shared" si="18"/>
        <v>11DOCUMENT TYPE: Conference paper</v>
      </c>
      <c r="B1197">
        <v>11</v>
      </c>
      <c r="C1197" t="s">
        <v>207</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1Willems J., Bateman D.</v>
      </c>
      <c r="B1200">
        <v>1</v>
      </c>
      <c r="C1200" t="s">
        <v>709</v>
      </c>
    </row>
    <row r="1201" spans="1:3" x14ac:dyDescent="0.45">
      <c r="A1201" t="str">
        <f t="shared" si="18"/>
        <v>2AUTHOR FULL NAMES: Willems, Julie (36621370500); Bateman, Debra (23097256400)</v>
      </c>
      <c r="B1201">
        <v>2</v>
      </c>
      <c r="C1201" t="s">
        <v>710</v>
      </c>
    </row>
    <row r="1202" spans="1:3" x14ac:dyDescent="0.45">
      <c r="A1202" t="str">
        <f t="shared" si="18"/>
        <v>336621370500; 23097256400</v>
      </c>
      <c r="B1202">
        <v>3</v>
      </c>
      <c r="C1202" t="s">
        <v>711</v>
      </c>
    </row>
    <row r="1203" spans="1:3" x14ac:dyDescent="0.45">
      <c r="A1203" t="str">
        <f t="shared" si="18"/>
        <v>4The potentials and pitfalls of social networking sites such as facebook in higher education contexts</v>
      </c>
      <c r="B1203">
        <v>4</v>
      </c>
      <c r="C1203" t="s">
        <v>712</v>
      </c>
    </row>
    <row r="1204" spans="1:3" x14ac:dyDescent="0.45">
      <c r="A1204" t="str">
        <f t="shared" si="18"/>
        <v>5(2011) ASCILITE 2011 - The Australasian Society for Computers in Learning in Tertiary Education, pp. 1322 - 1324, Cited 6 times.</v>
      </c>
      <c r="B1204">
        <v>5</v>
      </c>
      <c r="C1204" t="s">
        <v>713</v>
      </c>
    </row>
    <row r="1205" spans="1:3" x14ac:dyDescent="0.45">
      <c r="A1205" t="str">
        <f t="shared" si="18"/>
        <v>6</v>
      </c>
      <c r="B1205">
        <v>6</v>
      </c>
    </row>
    <row r="1206" spans="1:3" x14ac:dyDescent="0.45">
      <c r="A1206" t="str">
        <f t="shared" si="18"/>
        <v>7https://www.scopus.com/inward/record.uri?eid=2-s2.0-84870845681&amp;partnerID=40&amp;md5=0214acfd8f817b544bd9033fcc095cb3</v>
      </c>
      <c r="B1206">
        <v>7</v>
      </c>
      <c r="C1206" t="s">
        <v>714</v>
      </c>
    </row>
    <row r="1207" spans="1:3" x14ac:dyDescent="0.45">
      <c r="A1207" t="str">
        <f t="shared" si="18"/>
        <v>8</v>
      </c>
      <c r="B1207">
        <v>8</v>
      </c>
    </row>
    <row r="1208" spans="1:3" x14ac:dyDescent="0.45">
      <c r="A1208" t="str">
        <f t="shared" si="18"/>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1208">
        <v>9</v>
      </c>
      <c r="C1208" t="s">
        <v>715</v>
      </c>
    </row>
    <row r="1209" spans="1:3" x14ac:dyDescent="0.45">
      <c r="A1209" t="str">
        <f t="shared" si="18"/>
        <v>10LANGUAGE OF ORIGINAL DOCUMENT: English</v>
      </c>
      <c r="B1209">
        <v>10</v>
      </c>
      <c r="C1209" t="s">
        <v>10</v>
      </c>
    </row>
    <row r="1210" spans="1:3" x14ac:dyDescent="0.45">
      <c r="A1210" t="str">
        <f t="shared" si="18"/>
        <v>11DOCUMENT TYPE: Conference paper</v>
      </c>
      <c r="B1210">
        <v>11</v>
      </c>
      <c r="C1210" t="s">
        <v>207</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1Shuqfa Z., Harous S.</v>
      </c>
      <c r="B1213">
        <v>1</v>
      </c>
      <c r="C1213" t="s">
        <v>716</v>
      </c>
    </row>
    <row r="1214" spans="1:3" x14ac:dyDescent="0.45">
      <c r="A1214" t="str">
        <f t="shared" si="18"/>
        <v>2AUTHOR FULL NAMES: Shuqfa, Zaid (57215290099); Harous, Saad (6603406309)</v>
      </c>
      <c r="B1214">
        <v>2</v>
      </c>
      <c r="C1214" t="s">
        <v>717</v>
      </c>
    </row>
    <row r="1215" spans="1:3" x14ac:dyDescent="0.45">
      <c r="A1215" t="str">
        <f t="shared" si="18"/>
        <v>357215290099; 6603406309</v>
      </c>
      <c r="B1215">
        <v>3</v>
      </c>
      <c r="C1215" t="s">
        <v>718</v>
      </c>
    </row>
    <row r="1216" spans="1:3" x14ac:dyDescent="0.45">
      <c r="A1216" t="str">
        <f t="shared" si="18"/>
        <v>4Data Mining Techniques Used in Predicting Student Retention in Higher Education: A Survey</v>
      </c>
      <c r="B1216">
        <v>4</v>
      </c>
      <c r="C1216" t="s">
        <v>719</v>
      </c>
    </row>
    <row r="1217" spans="1:3" x14ac:dyDescent="0.45">
      <c r="A1217" t="str">
        <f t="shared" si="18"/>
        <v>5(2019) 2019 International Conference on Electrical and Computing Technologies and Applications, ICECTA 2019, art. no. 8959789, Cited 6 times.</v>
      </c>
      <c r="B1217">
        <v>5</v>
      </c>
      <c r="C1217" t="s">
        <v>720</v>
      </c>
    </row>
    <row r="1218" spans="1:3" x14ac:dyDescent="0.45">
      <c r="A1218" t="str">
        <f t="shared" si="18"/>
        <v>6DOI: 10.1109/ICECTA48151.2019.8959789</v>
      </c>
      <c r="B1218">
        <v>6</v>
      </c>
      <c r="C1218" t="s">
        <v>721</v>
      </c>
    </row>
    <row r="1219" spans="1:3" x14ac:dyDescent="0.45">
      <c r="A1219" t="str">
        <f t="shared" si="18"/>
        <v>7https://www.scopus.com/inward/record.uri?eid=2-s2.0-85078937963&amp;doi=10.1109%2fICECTA48151.2019.8959789&amp;partnerID=40&amp;md5=498ca4e9783e0a862705accfaf76f0be</v>
      </c>
      <c r="B1219">
        <v>7</v>
      </c>
      <c r="C1219" t="s">
        <v>722</v>
      </c>
    </row>
    <row r="1220" spans="1:3" x14ac:dyDescent="0.45">
      <c r="A1220" t="str">
        <f t="shared" si="18"/>
        <v>8</v>
      </c>
      <c r="B1220">
        <v>8</v>
      </c>
    </row>
    <row r="1221" spans="1:3" x14ac:dyDescent="0.45">
      <c r="A1221" t="str">
        <f t="shared" ref="A1221:A1284" si="19">B1221&amp;C1221</f>
        <v>9ABSTRACT: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B1221">
        <v>9</v>
      </c>
      <c r="C1221" t="s">
        <v>723</v>
      </c>
    </row>
    <row r="1222" spans="1:3" x14ac:dyDescent="0.45">
      <c r="A1222" t="str">
        <f t="shared" si="19"/>
        <v>10LANGUAGE OF ORIGINAL DOCUMENT: English</v>
      </c>
      <c r="B1222">
        <v>10</v>
      </c>
      <c r="C1222" t="s">
        <v>10</v>
      </c>
    </row>
    <row r="1223" spans="1:3" x14ac:dyDescent="0.45">
      <c r="A1223" t="str">
        <f t="shared" si="19"/>
        <v>11DOCUMENT TYPE: Conference paper</v>
      </c>
      <c r="B1223">
        <v>11</v>
      </c>
      <c r="C1223" t="s">
        <v>207</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1del Rocío Bonilla M., Perea E., del Olmo J.L., Corrons A.</v>
      </c>
      <c r="B1226">
        <v>1</v>
      </c>
      <c r="C1226" t="s">
        <v>724</v>
      </c>
    </row>
    <row r="1227" spans="1:3" x14ac:dyDescent="0.45">
      <c r="A1227" t="str">
        <f t="shared" si="19"/>
        <v>2AUTHOR FULL NAMES: del Rocío Bonilla, María (57210788064); Perea, Eva (57204866281); del Olmo, José Luis (57204865842); Corrons, August (57207876720)</v>
      </c>
      <c r="B1227">
        <v>2</v>
      </c>
      <c r="C1227" t="s">
        <v>725</v>
      </c>
    </row>
    <row r="1228" spans="1:3" x14ac:dyDescent="0.45">
      <c r="A1228" t="str">
        <f t="shared" si="19"/>
        <v>357210788064; 57204866281; 57204865842; 57207876720</v>
      </c>
      <c r="B1228">
        <v>3</v>
      </c>
      <c r="C1228" t="s">
        <v>726</v>
      </c>
    </row>
    <row r="1229" spans="1:3" x14ac:dyDescent="0.45">
      <c r="A1229" t="str">
        <f t="shared" si="19"/>
        <v>4Insights into user engagement on social media. Case study of a higher education institution</v>
      </c>
      <c r="B1229">
        <v>4</v>
      </c>
      <c r="C1229" t="s">
        <v>727</v>
      </c>
    </row>
    <row r="1230" spans="1:3" x14ac:dyDescent="0.45">
      <c r="A1230" t="str">
        <f t="shared" si="19"/>
        <v>5(2020) Journal of Marketing for Higher Education, 30 (1), pp. 145 - 160, Cited 26 times.</v>
      </c>
      <c r="B1230">
        <v>5</v>
      </c>
      <c r="C1230" t="s">
        <v>728</v>
      </c>
    </row>
    <row r="1231" spans="1:3" x14ac:dyDescent="0.45">
      <c r="A1231" t="str">
        <f t="shared" si="19"/>
        <v>6DOI: 10.1080/08841241.2019.1693475</v>
      </c>
      <c r="B1231">
        <v>6</v>
      </c>
      <c r="C1231" t="s">
        <v>729</v>
      </c>
    </row>
    <row r="1232" spans="1:3" x14ac:dyDescent="0.45">
      <c r="A1232" t="str">
        <f t="shared" si="19"/>
        <v>7https://www.scopus.com/inward/record.uri?eid=2-s2.0-85075373922&amp;doi=10.1080%2f08841241.2019.1693475&amp;partnerID=40&amp;md5=f489cfae67512a8fbe04f2eebee729e8</v>
      </c>
      <c r="B1232">
        <v>7</v>
      </c>
      <c r="C1232" t="s">
        <v>730</v>
      </c>
    </row>
    <row r="1233" spans="1:3" x14ac:dyDescent="0.45">
      <c r="A1233" t="str">
        <f t="shared" si="19"/>
        <v>8</v>
      </c>
      <c r="B1233">
        <v>8</v>
      </c>
    </row>
    <row r="1234" spans="1:3" x14ac:dyDescent="0.45">
      <c r="A1234" t="str">
        <f t="shared" si="19"/>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234">
        <v>9</v>
      </c>
      <c r="C1234" t="s">
        <v>731</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1Gallardo-Vázquez D., Folgado-Fernández J.A., Hipólito-Ojalvo F., Valdez-Juárez L.E.</v>
      </c>
      <c r="B1239">
        <v>1</v>
      </c>
      <c r="C1239" t="s">
        <v>732</v>
      </c>
    </row>
    <row r="1240" spans="1:3" x14ac:dyDescent="0.45">
      <c r="A1240" t="str">
        <f t="shared" si="19"/>
        <v>2AUTHOR FULL NAMES: Gallardo-Vázquez, Dolores (25722541900); Folgado-Fernández, José Antonio (57190817810); Hipólito-Ojalvo, Francisco (57191441648); Valdez-Juárez, Luis Enrique (57190004091)</v>
      </c>
      <c r="B1240">
        <v>2</v>
      </c>
      <c r="C1240" t="s">
        <v>733</v>
      </c>
    </row>
    <row r="1241" spans="1:3" x14ac:dyDescent="0.45">
      <c r="A1241" t="str">
        <f t="shared" si="19"/>
        <v>325722541900; 57190817810; 57191441648; 57190004091</v>
      </c>
      <c r="B1241">
        <v>3</v>
      </c>
      <c r="C1241" t="s">
        <v>734</v>
      </c>
    </row>
    <row r="1242" spans="1:3" x14ac:dyDescent="0.45">
      <c r="A1242" t="str">
        <f t="shared" si="19"/>
        <v>4Social responsibility attitudes and behaviors' influence on university students' satisfaction</v>
      </c>
      <c r="B1242">
        <v>4</v>
      </c>
      <c r="C1242" t="s">
        <v>735</v>
      </c>
    </row>
    <row r="1243" spans="1:3" x14ac:dyDescent="0.45">
      <c r="A1243" t="str">
        <f t="shared" si="19"/>
        <v>5(2020) Social Sciences, 9 (2), art. no. 8, Cited 20 times.</v>
      </c>
      <c r="B1243">
        <v>5</v>
      </c>
      <c r="C1243" t="s">
        <v>736</v>
      </c>
    </row>
    <row r="1244" spans="1:3" x14ac:dyDescent="0.45">
      <c r="A1244" t="str">
        <f t="shared" si="19"/>
        <v>6DOI: 10.3390/socsci9020008</v>
      </c>
      <c r="B1244">
        <v>6</v>
      </c>
      <c r="C1244" t="s">
        <v>737</v>
      </c>
    </row>
    <row r="1245" spans="1:3" x14ac:dyDescent="0.45">
      <c r="A1245" t="str">
        <f t="shared" si="19"/>
        <v>7https://www.scopus.com/inward/record.uri?eid=2-s2.0-85082195729&amp;doi=10.3390%2fsocsci9020008&amp;partnerID=40&amp;md5=3e0b5f78cb07495c964fa93a6a5d3e9f</v>
      </c>
      <c r="B1245">
        <v>7</v>
      </c>
      <c r="C1245" t="s">
        <v>738</v>
      </c>
    </row>
    <row r="1246" spans="1:3" x14ac:dyDescent="0.45">
      <c r="A1246" t="str">
        <f t="shared" si="19"/>
        <v>8</v>
      </c>
      <c r="B1246">
        <v>8</v>
      </c>
    </row>
    <row r="1247" spans="1:3" x14ac:dyDescent="0.45">
      <c r="A1247" t="str">
        <f t="shared" si="19"/>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47">
        <v>9</v>
      </c>
      <c r="C1247" t="s">
        <v>739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1Small L., Shacklock K., Marchant T.</v>
      </c>
      <c r="B1252">
        <v>1</v>
      </c>
      <c r="C1252" t="s">
        <v>740</v>
      </c>
    </row>
    <row r="1253" spans="1:3" x14ac:dyDescent="0.45">
      <c r="A1253" t="str">
        <f t="shared" si="19"/>
        <v>2AUTHOR FULL NAMES: Small, Lynlea (57196344771); Shacklock, Kate (14521403200); Marchant, Teresa (35223672100)</v>
      </c>
      <c r="B1253">
        <v>2</v>
      </c>
      <c r="C1253" t="s">
        <v>741</v>
      </c>
    </row>
    <row r="1254" spans="1:3" x14ac:dyDescent="0.45">
      <c r="A1254" t="str">
        <f t="shared" si="19"/>
        <v>357196344771; 14521403200; 35223672100</v>
      </c>
      <c r="B1254">
        <v>3</v>
      </c>
      <c r="C1254" t="s">
        <v>742</v>
      </c>
    </row>
    <row r="1255" spans="1:3" x14ac:dyDescent="0.45">
      <c r="A1255" t="str">
        <f t="shared" si="19"/>
        <v>4Employability: a contemporary review for higher education stakeholders</v>
      </c>
      <c r="B1255">
        <v>4</v>
      </c>
      <c r="C1255" t="s">
        <v>743</v>
      </c>
    </row>
    <row r="1256" spans="1:3" x14ac:dyDescent="0.45">
      <c r="A1256" t="str">
        <f t="shared" si="19"/>
        <v>5(2018) Journal of Vocational Education and Training, 70 (1), pp. 148 - 166, Cited 90 times.</v>
      </c>
      <c r="B1256">
        <v>5</v>
      </c>
      <c r="C1256" t="s">
        <v>744</v>
      </c>
    </row>
    <row r="1257" spans="1:3" x14ac:dyDescent="0.45">
      <c r="A1257" t="str">
        <f t="shared" si="19"/>
        <v>6DOI: 10.1080/13636820.2017.1394355</v>
      </c>
      <c r="B1257">
        <v>6</v>
      </c>
      <c r="C1257" t="s">
        <v>745</v>
      </c>
    </row>
    <row r="1258" spans="1:3" x14ac:dyDescent="0.45">
      <c r="A1258" t="str">
        <f t="shared" si="19"/>
        <v>7https://www.scopus.com/inward/record.uri?eid=2-s2.0-85032656846&amp;doi=10.1080%2f13636820.2017.1394355&amp;partnerID=40&amp;md5=79dfc19cd295c29ab2bc780159d9829b</v>
      </c>
      <c r="B1258">
        <v>7</v>
      </c>
      <c r="C1258" t="s">
        <v>746</v>
      </c>
    </row>
    <row r="1259" spans="1:3" x14ac:dyDescent="0.45">
      <c r="A1259" t="str">
        <f t="shared" si="19"/>
        <v>8</v>
      </c>
      <c r="B1259">
        <v>8</v>
      </c>
    </row>
    <row r="1260" spans="1:3" x14ac:dyDescent="0.45">
      <c r="A1260" t="str">
        <f t="shared" si="19"/>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60">
        <v>9</v>
      </c>
      <c r="C1260" t="s">
        <v>747</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1Alhalwaki H., Hamdan A.M.M.</v>
      </c>
      <c r="B1265">
        <v>1</v>
      </c>
      <c r="C1265" t="s">
        <v>748</v>
      </c>
    </row>
    <row r="1266" spans="1:3" x14ac:dyDescent="0.45">
      <c r="A1266" t="str">
        <f t="shared" si="19"/>
        <v>2AUTHOR FULL NAMES: Alhalwaki, Huda (57204966054); Hamdan, Allam Mohammed Mousa (56825295800)</v>
      </c>
      <c r="B1266">
        <v>2</v>
      </c>
      <c r="C1266" t="s">
        <v>749</v>
      </c>
    </row>
    <row r="1267" spans="1:3" x14ac:dyDescent="0.45">
      <c r="A1267" t="str">
        <f t="shared" si="19"/>
        <v>357204966054; 56825295800</v>
      </c>
      <c r="B1267">
        <v>3</v>
      </c>
      <c r="C1267" t="s">
        <v>750</v>
      </c>
    </row>
    <row r="1268" spans="1:3" x14ac:dyDescent="0.45">
      <c r="A1268" t="str">
        <f t="shared" si="19"/>
        <v>4Factors affecting the implementation of internationalisation strategies in higher education institutions: Evidence from Bahrain</v>
      </c>
      <c r="B1268">
        <v>4</v>
      </c>
      <c r="C1268" t="s">
        <v>751</v>
      </c>
    </row>
    <row r="1269" spans="1:3" x14ac:dyDescent="0.45">
      <c r="A1269" t="str">
        <f t="shared" si="19"/>
        <v>5(2019) International Journal of Management in Education, 13 (1), pp. 1 - 27, Cited 14 times.</v>
      </c>
      <c r="B1269">
        <v>5</v>
      </c>
      <c r="C1269" t="s">
        <v>752</v>
      </c>
    </row>
    <row r="1270" spans="1:3" x14ac:dyDescent="0.45">
      <c r="A1270" t="str">
        <f t="shared" si="19"/>
        <v>6DOI: 10.1504/IJMIE.2019.096474</v>
      </c>
      <c r="B1270">
        <v>6</v>
      </c>
      <c r="C1270" t="s">
        <v>753</v>
      </c>
    </row>
    <row r="1271" spans="1:3" x14ac:dyDescent="0.45">
      <c r="A1271" t="str">
        <f t="shared" si="19"/>
        <v>7https://www.scopus.com/inward/record.uri?eid=2-s2.0-85058196201&amp;doi=10.1504%2fIJMIE.2019.096474&amp;partnerID=40&amp;md5=6db45e35381887cf9296e480497da505</v>
      </c>
      <c r="B1271">
        <v>7</v>
      </c>
      <c r="C1271" t="s">
        <v>754</v>
      </c>
    </row>
    <row r="1272" spans="1:3" x14ac:dyDescent="0.45">
      <c r="A1272" t="str">
        <f t="shared" si="19"/>
        <v>8</v>
      </c>
      <c r="B1272">
        <v>8</v>
      </c>
    </row>
    <row r="1273" spans="1:3" x14ac:dyDescent="0.45">
      <c r="A1273" t="str">
        <f t="shared" si="1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1273">
        <v>9</v>
      </c>
      <c r="C1273" t="s">
        <v>755</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1Halonen J.S.</v>
      </c>
      <c r="B1278">
        <v>1</v>
      </c>
      <c r="C1278" t="s">
        <v>756</v>
      </c>
    </row>
    <row r="1279" spans="1:3" x14ac:dyDescent="0.45">
      <c r="A1279" t="str">
        <f t="shared" si="19"/>
        <v>2AUTHOR FULL NAMES: Halonen, Jane S. (7004248190)</v>
      </c>
      <c r="B1279">
        <v>2</v>
      </c>
      <c r="C1279" t="s">
        <v>757</v>
      </c>
    </row>
    <row r="1280" spans="1:3" x14ac:dyDescent="0.45">
      <c r="A1280" t="str">
        <f t="shared" si="19"/>
        <v>37004248190</v>
      </c>
      <c r="B1280">
        <v>3</v>
      </c>
      <c r="C1280">
        <v>7004248190</v>
      </c>
    </row>
    <row r="1281" spans="1:3" x14ac:dyDescent="0.45">
      <c r="A1281" t="str">
        <f t="shared" si="19"/>
        <v>4Demystifying Critical Thinking</v>
      </c>
      <c r="B1281">
        <v>4</v>
      </c>
      <c r="C1281" t="s">
        <v>758</v>
      </c>
    </row>
    <row r="1282" spans="1:3" x14ac:dyDescent="0.45">
      <c r="A1282" t="str">
        <f t="shared" si="19"/>
        <v>5(1995) Teaching of Psychology, 22 (1), pp. 75 - 81, Cited 92 times.</v>
      </c>
      <c r="B1282">
        <v>5</v>
      </c>
      <c r="C1282" t="s">
        <v>759</v>
      </c>
    </row>
    <row r="1283" spans="1:3" x14ac:dyDescent="0.45">
      <c r="A1283" t="str">
        <f t="shared" si="19"/>
        <v>6DOI: 10.1207/s15328023top2201_23</v>
      </c>
      <c r="B1283">
        <v>6</v>
      </c>
      <c r="C1283" t="s">
        <v>760</v>
      </c>
    </row>
    <row r="1284" spans="1:3" x14ac:dyDescent="0.45">
      <c r="A1284" t="str">
        <f t="shared" si="19"/>
        <v>7https://www.scopus.com/inward/record.uri?eid=2-s2.0-84965400205&amp;doi=10.1207%2fs15328023top2201_23&amp;partnerID=40&amp;md5=5274e53a2c53b9c8290dad2ab6a64299</v>
      </c>
      <c r="B1284">
        <v>7</v>
      </c>
      <c r="C1284" t="s">
        <v>761</v>
      </c>
    </row>
    <row r="1285" spans="1:3" x14ac:dyDescent="0.45">
      <c r="A1285" t="str">
        <f t="shared" ref="A1285:A1348" si="20">B1285&amp;C1285</f>
        <v>8</v>
      </c>
      <c r="B1285">
        <v>8</v>
      </c>
    </row>
    <row r="1286" spans="1:3" x14ac:dyDescent="0.45">
      <c r="A1286"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86">
        <v>9</v>
      </c>
      <c r="C1286" t="s">
        <v>762</v>
      </c>
    </row>
    <row r="1287" spans="1:3" x14ac:dyDescent="0.45">
      <c r="A1287" t="str">
        <f t="shared" si="20"/>
        <v>10LANGUAGE OF ORIGINAL DOCUMENT: English</v>
      </c>
      <c r="B1287">
        <v>10</v>
      </c>
      <c r="C1287" t="s">
        <v>10</v>
      </c>
    </row>
    <row r="1288" spans="1:3" x14ac:dyDescent="0.45">
      <c r="A1288" t="str">
        <f t="shared" si="20"/>
        <v>11DOCUMENT TYPE: Article</v>
      </c>
      <c r="B1288">
        <v>11</v>
      </c>
      <c r="C1288" t="s">
        <v>11</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1Adhikari D.R., Shrestha P.</v>
      </c>
      <c r="B1291">
        <v>1</v>
      </c>
      <c r="C1291" t="s">
        <v>763</v>
      </c>
    </row>
    <row r="1292" spans="1:3" x14ac:dyDescent="0.45">
      <c r="A1292" t="str">
        <f t="shared" si="20"/>
        <v>2AUTHOR FULL NAMES: Adhikari, Dev Raj (35434591800); Shrestha, Prakash (57769491400)</v>
      </c>
      <c r="B1292">
        <v>2</v>
      </c>
      <c r="C1292" t="s">
        <v>764</v>
      </c>
    </row>
    <row r="1293" spans="1:3" x14ac:dyDescent="0.45">
      <c r="A1293" t="str">
        <f t="shared" si="20"/>
        <v>335434591800; 57769491400</v>
      </c>
      <c r="B1293">
        <v>3</v>
      </c>
      <c r="C1293" t="s">
        <v>765</v>
      </c>
    </row>
    <row r="1294" spans="1:3" x14ac:dyDescent="0.45">
      <c r="A1294" t="str">
        <f t="shared" si="20"/>
        <v>4Knowledge management initiatives for achieving sustainable development goal 4.7: higher education institutions’ stakeholder perspectives</v>
      </c>
      <c r="B1294">
        <v>4</v>
      </c>
      <c r="C1294" t="s">
        <v>766</v>
      </c>
    </row>
    <row r="1295" spans="1:3" x14ac:dyDescent="0.45">
      <c r="A1295" t="str">
        <f t="shared" si="20"/>
        <v>5(2023) Journal of Knowledge Management, 27 (4), pp. 1109 - 1139, Cited 10 times.</v>
      </c>
      <c r="B1295">
        <v>5</v>
      </c>
      <c r="C1295" t="s">
        <v>767</v>
      </c>
    </row>
    <row r="1296" spans="1:3" x14ac:dyDescent="0.45">
      <c r="A1296" t="str">
        <f t="shared" si="20"/>
        <v>6DOI: 10.1108/JKM-03-2022-0172</v>
      </c>
      <c r="B1296">
        <v>6</v>
      </c>
      <c r="C1296" t="s">
        <v>768</v>
      </c>
    </row>
    <row r="1297" spans="1:3" x14ac:dyDescent="0.45">
      <c r="A1297" t="str">
        <f t="shared" si="20"/>
        <v>7https://www.scopus.com/inward/record.uri?eid=2-s2.0-85133098898&amp;doi=10.1108%2fJKM-03-2022-0172&amp;partnerID=40&amp;md5=fddc2f3b6a5f063fcd2675ea4606e487</v>
      </c>
      <c r="B1297">
        <v>7</v>
      </c>
      <c r="C1297" t="s">
        <v>769</v>
      </c>
    </row>
    <row r="1298" spans="1:3" x14ac:dyDescent="0.45">
      <c r="A1298" t="str">
        <f t="shared" si="20"/>
        <v>8</v>
      </c>
      <c r="B1298">
        <v>8</v>
      </c>
    </row>
    <row r="1299" spans="1:3" x14ac:dyDescent="0.45">
      <c r="A1299" t="str">
        <f t="shared" si="20"/>
        <v>9ABSTRACT: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1299">
        <v>9</v>
      </c>
      <c r="C1299" t="s">
        <v>770</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1Hussain I., Cakir O.</v>
      </c>
      <c r="B1304">
        <v>1</v>
      </c>
      <c r="C1304" t="s">
        <v>771</v>
      </c>
    </row>
    <row r="1305" spans="1:3" x14ac:dyDescent="0.45">
      <c r="A1305" t="str">
        <f t="shared" si="20"/>
        <v>2AUTHOR FULL NAMES: Hussain, Irshad (7103384870); Cakir, Ozlem (55168486100)</v>
      </c>
      <c r="B1305">
        <v>2</v>
      </c>
      <c r="C1305" t="s">
        <v>772</v>
      </c>
    </row>
    <row r="1306" spans="1:3" x14ac:dyDescent="0.45">
      <c r="A1306" t="str">
        <f t="shared" si="20"/>
        <v>37103384870; 55168486100</v>
      </c>
      <c r="B1306">
        <v>3</v>
      </c>
      <c r="C1306" t="s">
        <v>773</v>
      </c>
    </row>
    <row r="1307" spans="1:3" x14ac:dyDescent="0.45">
      <c r="A1307" t="str">
        <f t="shared" si="20"/>
        <v>4Blockchain technology in higher education: Prospects, issues, and challenges</v>
      </c>
      <c r="B1307">
        <v>4</v>
      </c>
      <c r="C1307" t="s">
        <v>774</v>
      </c>
    </row>
    <row r="1308" spans="1:3" x14ac:dyDescent="0.45">
      <c r="A1308" t="str">
        <f t="shared" si="20"/>
        <v>5(2019) Blockchain Technology Applications in Education, pp. 97 - 112, Cited 4 times.</v>
      </c>
      <c r="B1308">
        <v>5</v>
      </c>
      <c r="C1308" t="s">
        <v>775</v>
      </c>
    </row>
    <row r="1309" spans="1:3" x14ac:dyDescent="0.45">
      <c r="A1309" t="str">
        <f t="shared" si="20"/>
        <v>6DOI: 10.4018/978-1-5225-9478-9.ch005</v>
      </c>
      <c r="B1309">
        <v>6</v>
      </c>
      <c r="C1309" t="s">
        <v>776</v>
      </c>
    </row>
    <row r="1310" spans="1:3" x14ac:dyDescent="0.45">
      <c r="A1310" t="str">
        <f t="shared" si="20"/>
        <v>7https://www.scopus.com/inward/record.uri?eid=2-s2.0-85136563594&amp;doi=10.4018%2f978-1-5225-9478-9.ch005&amp;partnerID=40&amp;md5=3ef9d5655543771a94870c368e4da965</v>
      </c>
      <c r="B1310">
        <v>7</v>
      </c>
      <c r="C1310" t="s">
        <v>777</v>
      </c>
    </row>
    <row r="1311" spans="1:3" x14ac:dyDescent="0.45">
      <c r="A1311" t="str">
        <f t="shared" si="20"/>
        <v>8</v>
      </c>
      <c r="B1311">
        <v>8</v>
      </c>
    </row>
    <row r="1312" spans="1:3" x14ac:dyDescent="0.45">
      <c r="A1312" t="str">
        <f t="shared" si="20"/>
        <v>9ABSTRACT: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1312">
        <v>9</v>
      </c>
      <c r="C1312" t="s">
        <v>778</v>
      </c>
    </row>
    <row r="1313" spans="1:3" x14ac:dyDescent="0.45">
      <c r="A1313" t="str">
        <f t="shared" si="20"/>
        <v>10LANGUAGE OF ORIGINAL DOCUMENT: English</v>
      </c>
      <c r="B1313">
        <v>10</v>
      </c>
      <c r="C1313" t="s">
        <v>10</v>
      </c>
    </row>
    <row r="1314" spans="1:3" x14ac:dyDescent="0.45">
      <c r="A1314" t="str">
        <f t="shared" si="20"/>
        <v>11DOCUMENT TYPE: Book chapter</v>
      </c>
      <c r="B1314">
        <v>11</v>
      </c>
      <c r="C1314" t="s">
        <v>128</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1Sumida Huaman E., Abeita S.</v>
      </c>
      <c r="B1317">
        <v>1</v>
      </c>
      <c r="C1317" t="s">
        <v>779</v>
      </c>
    </row>
    <row r="1318" spans="1:3" x14ac:dyDescent="0.45">
      <c r="A1318" t="str">
        <f t="shared" si="20"/>
        <v>2AUTHOR FULL NAMES: Sumida Huaman, Elizabeth (55173845000); Abeita, Shawn (57201188619)</v>
      </c>
      <c r="B1318">
        <v>2</v>
      </c>
      <c r="C1318" t="s">
        <v>780</v>
      </c>
    </row>
    <row r="1319" spans="1:3" x14ac:dyDescent="0.45">
      <c r="A1319" t="str">
        <f t="shared" si="20"/>
        <v>355173845000; 57201188619</v>
      </c>
      <c r="B1319">
        <v>3</v>
      </c>
      <c r="C1319" t="s">
        <v>781</v>
      </c>
    </row>
    <row r="1320" spans="1:3" x14ac:dyDescent="0.45">
      <c r="A1320" t="str">
        <f t="shared" si="20"/>
        <v>4Indigenous Teachers and Learners: Higher Education and Social Justice</v>
      </c>
      <c r="B1320">
        <v>4</v>
      </c>
      <c r="C1320" t="s">
        <v>782</v>
      </c>
    </row>
    <row r="1321" spans="1:3" x14ac:dyDescent="0.45">
      <c r="A1321" t="str">
        <f t="shared" si="20"/>
        <v>5(2018) Anthropology and Education Quarterly, 49 (2), pp. 201 - 209, Cited 4 times.</v>
      </c>
      <c r="B1321">
        <v>5</v>
      </c>
      <c r="C1321" t="s">
        <v>783</v>
      </c>
    </row>
    <row r="1322" spans="1:3" x14ac:dyDescent="0.45">
      <c r="A1322" t="str">
        <f t="shared" si="20"/>
        <v>6DOI: 10.1111/aeq.12239</v>
      </c>
      <c r="B1322">
        <v>6</v>
      </c>
      <c r="C1322" t="s">
        <v>784</v>
      </c>
    </row>
    <row r="1323" spans="1:3" x14ac:dyDescent="0.45">
      <c r="A1323" t="str">
        <f t="shared" si="20"/>
        <v>7https://www.scopus.com/inward/record.uri?eid=2-s2.0-85043686741&amp;doi=10.1111%2faeq.12239&amp;partnerID=40&amp;md5=7a2f4c7590885ab172c1c49fbf4a31b4</v>
      </c>
      <c r="B1323">
        <v>7</v>
      </c>
      <c r="C1323" t="s">
        <v>785</v>
      </c>
    </row>
    <row r="1324" spans="1:3" x14ac:dyDescent="0.45">
      <c r="A1324" t="str">
        <f t="shared" si="20"/>
        <v>8</v>
      </c>
      <c r="B1324">
        <v>8</v>
      </c>
    </row>
    <row r="1325" spans="1:3" x14ac:dyDescent="0.45">
      <c r="A1325" t="str">
        <f t="shared" si="20"/>
        <v>9ABSTRACT: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1325">
        <v>9</v>
      </c>
      <c r="C1325" t="s">
        <v>786</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1Lei C.-U., Gonda D.E.</v>
      </c>
      <c r="B1330">
        <v>1</v>
      </c>
      <c r="C1330" t="s">
        <v>787</v>
      </c>
    </row>
    <row r="1331" spans="1:3" x14ac:dyDescent="0.45">
      <c r="A1331" t="str">
        <f t="shared" si="20"/>
        <v>2AUTHOR FULL NAMES: Lei, Chi-Un (18134021100); Gonda, Donn Emmanuel (56050906500)</v>
      </c>
      <c r="B1331">
        <v>2</v>
      </c>
      <c r="C1331" t="s">
        <v>788</v>
      </c>
    </row>
    <row r="1332" spans="1:3" x14ac:dyDescent="0.45">
      <c r="A1332" t="str">
        <f t="shared" si="20"/>
        <v>318134021100; 56050906500</v>
      </c>
      <c r="B1332">
        <v>3</v>
      </c>
      <c r="C1332" t="s">
        <v>789</v>
      </c>
    </row>
    <row r="1333" spans="1:3" x14ac:dyDescent="0.45">
      <c r="A1333" t="str">
        <f t="shared" si="20"/>
        <v>4Sharing experiences of teaching and learning during COVID-19: Building responsive and resilient curriculum for the next normal</v>
      </c>
      <c r="B1333">
        <v>4</v>
      </c>
      <c r="C1333" t="s">
        <v>790</v>
      </c>
    </row>
    <row r="1334" spans="1:3" x14ac:dyDescent="0.45">
      <c r="A1334" t="str">
        <f t="shared" si="20"/>
        <v>5(2020) Proceedings of 2020 IEEE International Conference on Teaching, Assessment, and Learning for Engineering, TALE 2020, art. no. 9368397, pp. 251 - 257, Cited 3 times.</v>
      </c>
      <c r="B1334">
        <v>5</v>
      </c>
      <c r="C1334" t="s">
        <v>791</v>
      </c>
    </row>
    <row r="1335" spans="1:3" x14ac:dyDescent="0.45">
      <c r="A1335" t="str">
        <f t="shared" si="20"/>
        <v>6DOI: 10.1109/TALE48869.2020.9368397</v>
      </c>
      <c r="B1335">
        <v>6</v>
      </c>
      <c r="C1335" t="s">
        <v>792</v>
      </c>
    </row>
    <row r="1336" spans="1:3" x14ac:dyDescent="0.45">
      <c r="A1336" t="str">
        <f t="shared" si="20"/>
        <v>7https://www.scopus.com/inward/record.uri?eid=2-s2.0-85102971755&amp;doi=10.1109%2fTALE48869.2020.9368397&amp;partnerID=40&amp;md5=533d4562efc8dffe06dc771d15427a85</v>
      </c>
      <c r="B1336">
        <v>7</v>
      </c>
      <c r="C1336" t="s">
        <v>793</v>
      </c>
    </row>
    <row r="1337" spans="1:3" x14ac:dyDescent="0.45">
      <c r="A1337" t="str">
        <f t="shared" si="20"/>
        <v>8</v>
      </c>
      <c r="B1337">
        <v>8</v>
      </c>
    </row>
    <row r="1338" spans="1:3" x14ac:dyDescent="0.45">
      <c r="A1338" t="str">
        <f t="shared" si="20"/>
        <v>9ABSTRACT: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1338">
        <v>9</v>
      </c>
      <c r="C1338" t="s">
        <v>794</v>
      </c>
    </row>
    <row r="1339" spans="1:3" x14ac:dyDescent="0.45">
      <c r="A1339" t="str">
        <f t="shared" si="20"/>
        <v>10LANGUAGE OF ORIGINAL DOCUMENT: English</v>
      </c>
      <c r="B1339">
        <v>10</v>
      </c>
      <c r="C1339" t="s">
        <v>10</v>
      </c>
    </row>
    <row r="1340" spans="1:3" x14ac:dyDescent="0.45">
      <c r="A1340" t="str">
        <f t="shared" si="20"/>
        <v>11DOCUMENT TYPE: Conference paper</v>
      </c>
      <c r="B1340">
        <v>11</v>
      </c>
      <c r="C1340" t="s">
        <v>207</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1Razak A.N.A., Noordin M.K., Khanan M.F.A.</v>
      </c>
      <c r="B1343">
        <v>1</v>
      </c>
      <c r="C1343" t="s">
        <v>795</v>
      </c>
    </row>
    <row r="1344" spans="1:3" x14ac:dyDescent="0.45">
      <c r="A1344" t="str">
        <f t="shared" si="20"/>
        <v>2AUTHOR FULL NAMES: Razak, Ainull Najhwar Abdul (58034106400); Noordin, Muhammad Khair (57195109619); Khanan, Mohd Faisal Abdul (56530750700)</v>
      </c>
      <c r="B1344">
        <v>2</v>
      </c>
      <c r="C1344" t="s">
        <v>796</v>
      </c>
    </row>
    <row r="1345" spans="1:3" x14ac:dyDescent="0.45">
      <c r="A1345" t="str">
        <f t="shared" si="20"/>
        <v>358034106400; 57195109619; 56530750700</v>
      </c>
      <c r="B1345">
        <v>3</v>
      </c>
      <c r="C1345" t="s">
        <v>797</v>
      </c>
    </row>
    <row r="1346" spans="1:3" x14ac:dyDescent="0.45">
      <c r="A1346" t="str">
        <f t="shared" si="20"/>
        <v>4Digital Learning in Technical and Vocational Education and Training (TVET) In Public University, Malaysia</v>
      </c>
      <c r="B1346">
        <v>4</v>
      </c>
      <c r="C1346" t="s">
        <v>798</v>
      </c>
    </row>
    <row r="1347" spans="1:3" x14ac:dyDescent="0.45">
      <c r="A1347" t="str">
        <f t="shared" si="20"/>
        <v>5(2022) Journal of Technical Education and Training, 14 (3), pp. 49 - 59, Cited 2 times.</v>
      </c>
      <c r="B1347">
        <v>5</v>
      </c>
      <c r="C1347" t="s">
        <v>799</v>
      </c>
    </row>
    <row r="1348" spans="1:3" x14ac:dyDescent="0.45">
      <c r="A1348" t="str">
        <f t="shared" si="20"/>
        <v>6DOI: 10.30880/jtet.2022.14.03.005</v>
      </c>
      <c r="B1348">
        <v>6</v>
      </c>
      <c r="C1348" t="s">
        <v>800</v>
      </c>
    </row>
    <row r="1349" spans="1:3" x14ac:dyDescent="0.45">
      <c r="A1349" t="str">
        <f t="shared" ref="A1349:A1412" si="21">B1349&amp;C1349</f>
        <v>7https://www.scopus.com/inward/record.uri?eid=2-s2.0-85144949335&amp;doi=10.30880%2fjtet.2022.14.03.005&amp;partnerID=40&amp;md5=938fd9c159716ff9e4a909d73714b930</v>
      </c>
      <c r="B1349">
        <v>7</v>
      </c>
      <c r="C1349" t="s">
        <v>801</v>
      </c>
    </row>
    <row r="1350" spans="1:3" x14ac:dyDescent="0.45">
      <c r="A1350" t="str">
        <f t="shared" si="21"/>
        <v>8</v>
      </c>
      <c r="B1350">
        <v>8</v>
      </c>
    </row>
    <row r="1351" spans="1:3" x14ac:dyDescent="0.45">
      <c r="A1351" t="str">
        <f t="shared" si="2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1351">
        <v>9</v>
      </c>
      <c r="C1351" t="s">
        <v>802</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1Maravilla J., Catiwa J., Guariño R., Yap J.F., Pagatpatan C., Jr., Orolfo D.D., de Silos J., Leigh M.C., Babate J., Lopez V.</v>
      </c>
      <c r="B1356">
        <v>1</v>
      </c>
      <c r="C1356" t="s">
        <v>803</v>
      </c>
    </row>
    <row r="1357" spans="1:3" x14ac:dyDescent="0.45">
      <c r="A1357" t="str">
        <f t="shared" si="21"/>
        <v>2AUTHOR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B1357">
        <v>2</v>
      </c>
      <c r="C1357" t="s">
        <v>804</v>
      </c>
    </row>
    <row r="1358" spans="1:3" x14ac:dyDescent="0.45">
      <c r="A1358" t="str">
        <f t="shared" si="21"/>
        <v>357008289000; 57969873900; 57969167100; 57224619087; 38661873700; 57803846200; 57226026098; 16310112300; 57969399500; 53873899500</v>
      </c>
      <c r="B1358">
        <v>3</v>
      </c>
      <c r="C1358" t="s">
        <v>805</v>
      </c>
    </row>
    <row r="1359" spans="1:3" x14ac:dyDescent="0.45">
      <c r="A1359" t="str">
        <f t="shared" si="21"/>
        <v>4Exploring indirect impacts of COVID-19 on local health systems from the perspectives of health workers and higher education stakeholders in the Philippines using a phenomenological approach</v>
      </c>
      <c r="B1359">
        <v>4</v>
      </c>
      <c r="C1359" t="s">
        <v>806</v>
      </c>
    </row>
    <row r="1360" spans="1:3" x14ac:dyDescent="0.45">
      <c r="A1360" t="str">
        <f t="shared" si="21"/>
        <v>5(2023) The Lancet Regional Health - Western Pacific, 30, art. no. 100585, Cited 3 times.</v>
      </c>
      <c r="B1360">
        <v>5</v>
      </c>
      <c r="C1360" t="s">
        <v>807</v>
      </c>
    </row>
    <row r="1361" spans="1:3" x14ac:dyDescent="0.45">
      <c r="A1361" t="str">
        <f t="shared" si="21"/>
        <v>6DOI: 10.1016/j.lanwpc.2022.100585</v>
      </c>
      <c r="B1361">
        <v>6</v>
      </c>
      <c r="C1361" t="s">
        <v>808</v>
      </c>
    </row>
    <row r="1362" spans="1:3" x14ac:dyDescent="0.45">
      <c r="A1362" t="str">
        <f t="shared" si="21"/>
        <v>7https://www.scopus.com/inward/record.uri?eid=2-s2.0-85142136262&amp;doi=10.1016%2fj.lanwpc.2022.100585&amp;partnerID=40&amp;md5=092de252dd168fa519bb3d3644248083</v>
      </c>
      <c r="B1362">
        <v>7</v>
      </c>
      <c r="C1362" t="s">
        <v>809</v>
      </c>
    </row>
    <row r="1363" spans="1:3" x14ac:dyDescent="0.45">
      <c r="A1363" t="str">
        <f t="shared" si="21"/>
        <v>8</v>
      </c>
      <c r="B1363">
        <v>8</v>
      </c>
    </row>
    <row r="1364" spans="1:3" x14ac:dyDescent="0.45">
      <c r="A1364" t="str">
        <f t="shared" si="21"/>
        <v>9ABSTRACT: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B1364">
        <v>9</v>
      </c>
      <c r="C1364" t="s">
        <v>810</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1Radford J., Holdstock L.</v>
      </c>
      <c r="B1369">
        <v>1</v>
      </c>
      <c r="C1369" t="s">
        <v>811</v>
      </c>
    </row>
    <row r="1370" spans="1:3" x14ac:dyDescent="0.45">
      <c r="A1370" t="str">
        <f t="shared" si="21"/>
        <v>2AUTHOR FULL NAMES: Radford, John (56908694900); Holdstock, Leonard (6602224885)</v>
      </c>
      <c r="B1370">
        <v>2</v>
      </c>
      <c r="C1370" t="s">
        <v>812</v>
      </c>
    </row>
    <row r="1371" spans="1:3" x14ac:dyDescent="0.45">
      <c r="A1371" t="str">
        <f t="shared" si="21"/>
        <v>356908694900; 6602224885</v>
      </c>
      <c r="B1371">
        <v>3</v>
      </c>
      <c r="C1371" t="s">
        <v>813</v>
      </c>
    </row>
    <row r="1372" spans="1:3" x14ac:dyDescent="0.45">
      <c r="A1372" t="str">
        <f t="shared" si="21"/>
        <v>4Higher education: The views of parents of university students</v>
      </c>
      <c r="B1372">
        <v>4</v>
      </c>
      <c r="C1372" t="s">
        <v>814</v>
      </c>
    </row>
    <row r="1373" spans="1:3" x14ac:dyDescent="0.45">
      <c r="A1373" t="str">
        <f t="shared" si="21"/>
        <v>5(1996) Journal of Further and Higher Education, 20 (3), pp. 81 - 93, Cited 2 times.</v>
      </c>
      <c r="B1373">
        <v>5</v>
      </c>
      <c r="C1373" t="s">
        <v>815</v>
      </c>
    </row>
    <row r="1374" spans="1:3" x14ac:dyDescent="0.45">
      <c r="A1374" t="str">
        <f t="shared" si="21"/>
        <v>6DOI: 10.1080/0309877960200308</v>
      </c>
      <c r="B1374">
        <v>6</v>
      </c>
      <c r="C1374" t="s">
        <v>816</v>
      </c>
    </row>
    <row r="1375" spans="1:3" x14ac:dyDescent="0.45">
      <c r="A1375" t="str">
        <f t="shared" si="21"/>
        <v>7https://www.scopus.com/inward/record.uri?eid=2-s2.0-0010816508&amp;doi=10.1080%2f0309877960200308&amp;partnerID=40&amp;md5=f1a26200d422b6dd6338b64b09317367</v>
      </c>
      <c r="B1375">
        <v>7</v>
      </c>
      <c r="C1375" t="s">
        <v>817</v>
      </c>
    </row>
    <row r="1376" spans="1:3" x14ac:dyDescent="0.45">
      <c r="A1376" t="str">
        <f t="shared" si="21"/>
        <v>8</v>
      </c>
      <c r="B1376">
        <v>8</v>
      </c>
    </row>
    <row r="1377" spans="1:3" x14ac:dyDescent="0.45">
      <c r="A1377" t="str">
        <f t="shared" si="2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1377">
        <v>9</v>
      </c>
      <c r="C1377" t="s">
        <v>818</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1Adarkwah M.A., Agyemang E.</v>
      </c>
      <c r="B1382">
        <v>1</v>
      </c>
      <c r="C1382" t="s">
        <v>819</v>
      </c>
    </row>
    <row r="1383" spans="1:3" x14ac:dyDescent="0.45">
      <c r="A1383" t="str">
        <f t="shared" si="21"/>
        <v>2AUTHOR FULL NAMES: Adarkwah, Michael Agyemang (57219025710); Agyemang, Edna (58181344300)</v>
      </c>
      <c r="B1383">
        <v>2</v>
      </c>
      <c r="C1383" t="s">
        <v>820</v>
      </c>
    </row>
    <row r="1384" spans="1:3" x14ac:dyDescent="0.45">
      <c r="A1384" t="str">
        <f t="shared" si="21"/>
        <v>357219025710; 58181344300</v>
      </c>
      <c r="B1384">
        <v>3</v>
      </c>
      <c r="C1384" t="s">
        <v>821</v>
      </c>
    </row>
    <row r="1385" spans="1:3" x14ac:dyDescent="0.45">
      <c r="A1385" t="str">
        <f t="shared" si="21"/>
        <v>4Forgotten frontline workers in higher education: Aiding Ghana in the COVID-19 recovery process</v>
      </c>
      <c r="B1385">
        <v>4</v>
      </c>
      <c r="C1385" t="s">
        <v>822</v>
      </c>
    </row>
    <row r="1386" spans="1:3" x14ac:dyDescent="0.45">
      <c r="A1386" t="str">
        <f t="shared" si="21"/>
        <v>5(2022) Physics and Chemistry of the Earth, 127, art. no. 103202, Cited 3 times.</v>
      </c>
      <c r="B1386">
        <v>5</v>
      </c>
      <c r="C1386" t="s">
        <v>823</v>
      </c>
    </row>
    <row r="1387" spans="1:3" x14ac:dyDescent="0.45">
      <c r="A1387" t="str">
        <f t="shared" si="21"/>
        <v>6DOI: 10.1016/j.pce.2022.103202</v>
      </c>
      <c r="B1387">
        <v>6</v>
      </c>
      <c r="C1387" t="s">
        <v>824</v>
      </c>
    </row>
    <row r="1388" spans="1:3" x14ac:dyDescent="0.45">
      <c r="A1388" t="str">
        <f t="shared" si="21"/>
        <v>7https://www.scopus.com/inward/record.uri?eid=2-s2.0-85136658048&amp;doi=10.1016%2fj.pce.2022.103202&amp;partnerID=40&amp;md5=e4ed29b3a42906fe17c770da0559468f</v>
      </c>
      <c r="B1388">
        <v>7</v>
      </c>
      <c r="C1388" t="s">
        <v>825</v>
      </c>
    </row>
    <row r="1389" spans="1:3" x14ac:dyDescent="0.45">
      <c r="A1389" t="str">
        <f t="shared" si="21"/>
        <v>8</v>
      </c>
      <c r="B1389">
        <v>8</v>
      </c>
    </row>
    <row r="1390" spans="1:3" x14ac:dyDescent="0.45">
      <c r="A1390" t="str">
        <f t="shared" si="21"/>
        <v>9ABSTRACT: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B1390">
        <v>9</v>
      </c>
      <c r="C1390" t="s">
        <v>826</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1Kucherova H., Honcharenko Y., Ocheretin D., Bilska O.</v>
      </c>
      <c r="B1395">
        <v>1</v>
      </c>
      <c r="C1395" t="s">
        <v>827</v>
      </c>
    </row>
    <row r="1396" spans="1:3" x14ac:dyDescent="0.45">
      <c r="A1396" t="str">
        <f t="shared" si="21"/>
        <v>2AUTHOR FULL NAMES: Kucherova, Hanna (57210337232); Honcharenko, Yuliia (57219605190); Ocheretin, Dmytro (57210598417); Bilska, Olha (57210344422)</v>
      </c>
      <c r="B1396">
        <v>2</v>
      </c>
      <c r="C1396" t="s">
        <v>828</v>
      </c>
    </row>
    <row r="1397" spans="1:3" x14ac:dyDescent="0.45">
      <c r="A1397" t="str">
        <f t="shared" si="21"/>
        <v>357210337232; 57219605190; 57210598417; 57210344422</v>
      </c>
      <c r="B1397">
        <v>3</v>
      </c>
      <c r="C1397" t="s">
        <v>829</v>
      </c>
    </row>
    <row r="1398" spans="1:3" x14ac:dyDescent="0.45">
      <c r="A1398" t="str">
        <f t="shared" si="21"/>
        <v>4FUZZY LOGIC MODEL OF USABILITY OF WEBSITES OF HIGHER EDUCATION INSTITUTIONS IN THE CONTEXT OF DIGITALIZATION OF EDUCATIONAL SERVICES</v>
      </c>
      <c r="B1398">
        <v>4</v>
      </c>
      <c r="C1398" t="s">
        <v>830</v>
      </c>
    </row>
    <row r="1399" spans="1:3" x14ac:dyDescent="0.45">
      <c r="A1399" t="str">
        <f t="shared" si="21"/>
        <v>5(2021) Neuro-Fuzzy Modeling Techniques in Economics, 10, pp. 119 - 135, Cited 1 times.</v>
      </c>
      <c r="B1399">
        <v>5</v>
      </c>
      <c r="C1399" t="s">
        <v>831</v>
      </c>
    </row>
    <row r="1400" spans="1:3" x14ac:dyDescent="0.45">
      <c r="A1400" t="str">
        <f t="shared" si="21"/>
        <v>6DOI: 10.33111/nfmte.2021.119</v>
      </c>
      <c r="B1400">
        <v>6</v>
      </c>
      <c r="C1400" t="s">
        <v>832</v>
      </c>
    </row>
    <row r="1401" spans="1:3" x14ac:dyDescent="0.45">
      <c r="A1401" t="str">
        <f t="shared" si="21"/>
        <v>7https://www.scopus.com/inward/record.uri?eid=2-s2.0-85162047302&amp;doi=10.33111%2fnfmte.2021.119&amp;partnerID=40&amp;md5=e33440677e28329a6fb08eacfd807ef7</v>
      </c>
      <c r="B1401">
        <v>7</v>
      </c>
      <c r="C1401" t="s">
        <v>833</v>
      </c>
    </row>
    <row r="1402" spans="1:3" x14ac:dyDescent="0.45">
      <c r="A1402" t="str">
        <f t="shared" si="21"/>
        <v>8</v>
      </c>
      <c r="B1402">
        <v>8</v>
      </c>
    </row>
    <row r="1403" spans="1:3" x14ac:dyDescent="0.45">
      <c r="A1403" t="str">
        <f t="shared" si="2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1403">
        <v>9</v>
      </c>
      <c r="C1403" t="s">
        <v>834</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1Teter W.R., Wang L.</v>
      </c>
      <c r="B1408">
        <v>1</v>
      </c>
      <c r="C1408" t="s">
        <v>835</v>
      </c>
    </row>
    <row r="1409" spans="1:3" x14ac:dyDescent="0.45">
      <c r="A1409" t="str">
        <f t="shared" si="21"/>
        <v>2AUTHOR FULL NAMES: Teter, Wesley R. (57221854781); Wang, Libing (57226297230)</v>
      </c>
      <c r="B1409">
        <v>2</v>
      </c>
      <c r="C1409" t="s">
        <v>836</v>
      </c>
    </row>
    <row r="1410" spans="1:3" x14ac:dyDescent="0.45">
      <c r="A1410" t="str">
        <f t="shared" si="21"/>
        <v>357221854781; 57226297230</v>
      </c>
      <c r="B1410">
        <v>3</v>
      </c>
      <c r="C1410" t="s">
        <v>837</v>
      </c>
    </row>
    <row r="1411" spans="1:3" x14ac:dyDescent="0.45">
      <c r="A1411" t="str">
        <f t="shared" si="21"/>
        <v>4Monitoring implementation of the Tokyo Convention on recognition: a multi-stakeholder approach to the internationalization of higher education in the Asia-Pacific</v>
      </c>
      <c r="B1411">
        <v>4</v>
      </c>
      <c r="C1411" t="s">
        <v>838</v>
      </c>
    </row>
    <row r="1412" spans="1:3" x14ac:dyDescent="0.45">
      <c r="A1412" t="str">
        <f t="shared" si="21"/>
        <v>5(2021) International Journal of Comparative Education and Development, 23 (3), pp. 157 - 174, Cited 2 times.</v>
      </c>
      <c r="B1412">
        <v>5</v>
      </c>
      <c r="C1412" t="s">
        <v>839</v>
      </c>
    </row>
    <row r="1413" spans="1:3" x14ac:dyDescent="0.45">
      <c r="A1413" t="str">
        <f t="shared" ref="A1413:A1476" si="22">B1413&amp;C1413</f>
        <v>6DOI: 10.1108/IJCED-10-2020-0075</v>
      </c>
      <c r="B1413">
        <v>6</v>
      </c>
      <c r="C1413" t="s">
        <v>840</v>
      </c>
    </row>
    <row r="1414" spans="1:3" x14ac:dyDescent="0.45">
      <c r="A1414" t="str">
        <f t="shared" si="22"/>
        <v>7https://www.scopus.com/inward/record.uri?eid=2-s2.0-85106247126&amp;doi=10.1108%2fIJCED-10-2020-0075&amp;partnerID=40&amp;md5=7f7255d34eb4bb0d11c81d870f555e57</v>
      </c>
      <c r="B1414">
        <v>7</v>
      </c>
      <c r="C1414" t="s">
        <v>841</v>
      </c>
    </row>
    <row r="1415" spans="1:3" x14ac:dyDescent="0.45">
      <c r="A1415" t="str">
        <f t="shared" si="22"/>
        <v>8</v>
      </c>
      <c r="B1415">
        <v>8</v>
      </c>
    </row>
    <row r="1416" spans="1:3" x14ac:dyDescent="0.45">
      <c r="A1416" t="str">
        <f t="shared" si="22"/>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1416">
        <v>9</v>
      </c>
      <c r="C1416" t="s">
        <v>842</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1Nagy M., Molontay R.</v>
      </c>
      <c r="B1421">
        <v>1</v>
      </c>
      <c r="C1421" t="s">
        <v>843</v>
      </c>
    </row>
    <row r="1422" spans="1:3" x14ac:dyDescent="0.45">
      <c r="A1422" t="str">
        <f t="shared" si="22"/>
        <v>2AUTHOR FULL NAMES: Nagy, Marcell (57204943886); Molontay, Roland (57190565014)</v>
      </c>
      <c r="B1422">
        <v>2</v>
      </c>
      <c r="C1422" t="s">
        <v>844</v>
      </c>
    </row>
    <row r="1423" spans="1:3" x14ac:dyDescent="0.45">
      <c r="A1423" t="str">
        <f t="shared" si="22"/>
        <v>357204943886; 57190565014</v>
      </c>
      <c r="B1423">
        <v>3</v>
      </c>
      <c r="C1423" t="s">
        <v>845</v>
      </c>
    </row>
    <row r="1424" spans="1:3" x14ac:dyDescent="0.45">
      <c r="A1424" t="str">
        <f t="shared" si="22"/>
        <v>4Interpretable Dropout Prediction: Towards XAI-Based Personalized Intervention</v>
      </c>
      <c r="B1424">
        <v>4</v>
      </c>
      <c r="C1424" t="s">
        <v>846</v>
      </c>
    </row>
    <row r="1425" spans="1:3" x14ac:dyDescent="0.45">
      <c r="A1425" t="str">
        <f t="shared" si="22"/>
        <v>5(2023) International Journal of Artificial Intelligence in Education, Cited 2 times.</v>
      </c>
      <c r="B1425">
        <v>5</v>
      </c>
      <c r="C1425" t="s">
        <v>847</v>
      </c>
    </row>
    <row r="1426" spans="1:3" x14ac:dyDescent="0.45">
      <c r="A1426" t="str">
        <f t="shared" si="22"/>
        <v>6DOI: 10.1007/s40593-023-00331-8</v>
      </c>
      <c r="B1426">
        <v>6</v>
      </c>
      <c r="C1426" t="s">
        <v>848</v>
      </c>
    </row>
    <row r="1427" spans="1:3" x14ac:dyDescent="0.45">
      <c r="A1427" t="str">
        <f t="shared" si="22"/>
        <v>7https://www.scopus.com/inward/record.uri?eid=2-s2.0-85149861581&amp;doi=10.1007%2fs40593-023-00331-8&amp;partnerID=40&amp;md5=ada4ba08683ea70a932afa1cbafc486f</v>
      </c>
      <c r="B1427">
        <v>7</v>
      </c>
      <c r="C1427" t="s">
        <v>849</v>
      </c>
    </row>
    <row r="1428" spans="1:3" x14ac:dyDescent="0.45">
      <c r="A1428" t="str">
        <f t="shared" si="22"/>
        <v>8</v>
      </c>
      <c r="B1428">
        <v>8</v>
      </c>
    </row>
    <row r="1429" spans="1:3" x14ac:dyDescent="0.45">
      <c r="A1429" t="str">
        <f t="shared" si="2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1429">
        <v>9</v>
      </c>
      <c r="C1429" t="s">
        <v>850</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1Nae G., Nae V.</v>
      </c>
      <c r="B1434">
        <v>1</v>
      </c>
      <c r="C1434" t="s">
        <v>851</v>
      </c>
    </row>
    <row r="1435" spans="1:3" x14ac:dyDescent="0.45">
      <c r="A1435" t="str">
        <f t="shared" si="22"/>
        <v>2AUTHOR FULL NAMES: Nae, Geanina (57207359255); Nae, Virgil (57207358434)</v>
      </c>
      <c r="B1435">
        <v>2</v>
      </c>
      <c r="C1435" t="s">
        <v>852</v>
      </c>
    </row>
    <row r="1436" spans="1:3" x14ac:dyDescent="0.45">
      <c r="A1436" t="str">
        <f t="shared" si="22"/>
        <v>357207359255; 57207358434</v>
      </c>
      <c r="B1436">
        <v>3</v>
      </c>
      <c r="C1436" t="s">
        <v>853</v>
      </c>
    </row>
    <row r="1437" spans="1:3" x14ac:dyDescent="0.45">
      <c r="A1437" t="str">
        <f t="shared" si="22"/>
        <v>4Building the (Higher)Education Stakeholder: The Realities of Economics in Higher Education</v>
      </c>
      <c r="B1437">
        <v>4</v>
      </c>
      <c r="C1437" t="s">
        <v>854</v>
      </c>
    </row>
    <row r="1438" spans="1:3" x14ac:dyDescent="0.45">
      <c r="A1438" t="str">
        <f t="shared" si="22"/>
        <v>5(2018) Cultural Psychology of Education, 7, pp. 77 - 96, Cited 4 times.</v>
      </c>
      <c r="B1438">
        <v>5</v>
      </c>
      <c r="C1438" t="s">
        <v>855</v>
      </c>
    </row>
    <row r="1439" spans="1:3" x14ac:dyDescent="0.45">
      <c r="A1439" t="str">
        <f t="shared" si="22"/>
        <v>6DOI: 10.1007/978-3-319-96035-7_9</v>
      </c>
      <c r="B1439">
        <v>6</v>
      </c>
      <c r="C1439" t="s">
        <v>856</v>
      </c>
    </row>
    <row r="1440" spans="1:3" x14ac:dyDescent="0.45">
      <c r="A1440" t="str">
        <f t="shared" si="22"/>
        <v>7https://www.scopus.com/inward/record.uri?eid=2-s2.0-85062447548&amp;doi=10.1007%2f978-3-319-96035-7_9&amp;partnerID=40&amp;md5=f65111a800600cfbb4b6beba28269f93</v>
      </c>
      <c r="B1440">
        <v>7</v>
      </c>
      <c r="C1440" t="s">
        <v>857</v>
      </c>
    </row>
    <row r="1441" spans="1:3" x14ac:dyDescent="0.45">
      <c r="A1441" t="str">
        <f t="shared" si="22"/>
        <v>8</v>
      </c>
      <c r="B1441">
        <v>8</v>
      </c>
    </row>
    <row r="1442" spans="1:3" x14ac:dyDescent="0.45">
      <c r="A1442" t="str">
        <f t="shared" si="22"/>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1442">
        <v>9</v>
      </c>
      <c r="C1442" t="s">
        <v>858</v>
      </c>
    </row>
    <row r="1443" spans="1:3" x14ac:dyDescent="0.45">
      <c r="A1443" t="str">
        <f t="shared" si="22"/>
        <v>10LANGUAGE OF ORIGINAL DOCUMENT: English</v>
      </c>
      <c r="B1443">
        <v>10</v>
      </c>
      <c r="C1443" t="s">
        <v>10</v>
      </c>
    </row>
    <row r="1444" spans="1:3" x14ac:dyDescent="0.45">
      <c r="A1444" t="str">
        <f t="shared" si="22"/>
        <v>11DOCUMENT TYPE: Book chapter</v>
      </c>
      <c r="B1444">
        <v>11</v>
      </c>
      <c r="C1444" t="s">
        <v>128</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1Remnant J., Sang K., Myhill K., Calvard T., Chowdhry S., Richards J.</v>
      </c>
      <c r="B1447">
        <v>1</v>
      </c>
      <c r="C1447" t="s">
        <v>859</v>
      </c>
    </row>
    <row r="1448" spans="1:3" x14ac:dyDescent="0.45">
      <c r="A1448" t="str">
        <f t="shared" si="22"/>
        <v>2AUTHOR FULL NAMES: Remnant, Jennifer (57210209997); Sang, Katherine (23101077900); Myhill, Katriona (57222036015); Calvard, Thomas (55556200200); Chowdhry, Sushila (57226195537); Richards, James (57193517015)</v>
      </c>
      <c r="B1448">
        <v>2</v>
      </c>
      <c r="C1448" t="s">
        <v>860</v>
      </c>
    </row>
    <row r="1449" spans="1:3" x14ac:dyDescent="0.45">
      <c r="A1449" t="str">
        <f t="shared" si="22"/>
        <v>357210209997; 23101077900; 57222036015; 55556200200; 57226195537; 57193517015</v>
      </c>
      <c r="B1449">
        <v>3</v>
      </c>
      <c r="C1449" t="s">
        <v>861</v>
      </c>
    </row>
    <row r="1450" spans="1:3" x14ac:dyDescent="0.45">
      <c r="A1450" t="str">
        <f t="shared" si="22"/>
        <v>4Working it out: Will the improved management of leaky bodies in the workplace create a dialogue between medical sociology and disability studies?</v>
      </c>
      <c r="B1450">
        <v>4</v>
      </c>
      <c r="C1450" t="s">
        <v>862</v>
      </c>
    </row>
    <row r="1451" spans="1:3" x14ac:dyDescent="0.45">
      <c r="A1451" t="str">
        <f t="shared" si="22"/>
        <v>5(2023) Sociology of Health and Illness, 45 (6), pp. 1276 - 1299, Cited 1 times.</v>
      </c>
      <c r="B1451">
        <v>5</v>
      </c>
      <c r="C1451" t="s">
        <v>863</v>
      </c>
    </row>
    <row r="1452" spans="1:3" x14ac:dyDescent="0.45">
      <c r="A1452" t="str">
        <f t="shared" si="22"/>
        <v>6DOI: 10.1111/1467-9566.13519</v>
      </c>
      <c r="B1452">
        <v>6</v>
      </c>
      <c r="C1452" t="s">
        <v>864</v>
      </c>
    </row>
    <row r="1453" spans="1:3" x14ac:dyDescent="0.45">
      <c r="A1453" t="str">
        <f t="shared" si="22"/>
        <v>7https://www.scopus.com/inward/record.uri?eid=2-s2.0-85137385450&amp;doi=10.1111%2f1467-9566.13519&amp;partnerID=40&amp;md5=bac61dfc6d7bbea99634368483bf7a55</v>
      </c>
      <c r="B1453">
        <v>7</v>
      </c>
      <c r="C1453" t="s">
        <v>865</v>
      </c>
    </row>
    <row r="1454" spans="1:3" x14ac:dyDescent="0.45">
      <c r="A1454" t="str">
        <f t="shared" si="22"/>
        <v>8</v>
      </c>
      <c r="B1454">
        <v>8</v>
      </c>
    </row>
    <row r="1455" spans="1:3" x14ac:dyDescent="0.45">
      <c r="A1455" t="str">
        <f t="shared" si="22"/>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1455">
        <v>9</v>
      </c>
      <c r="C1455" t="s">
        <v>866</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1Linnes C., Ronzoni G., Agrusa J., Lema J.</v>
      </c>
      <c r="B1460">
        <v>1</v>
      </c>
      <c r="C1460" t="s">
        <v>867</v>
      </c>
    </row>
    <row r="1461" spans="1:3" x14ac:dyDescent="0.45">
      <c r="A1461" t="str">
        <f t="shared" si="22"/>
        <v>2AUTHOR FULL NAMES: Linnes, Cathrine (57195364651); Ronzoni, Giulio (57200576917); Agrusa, Jerome (9250620000); Lema, Joseph (16417481500)</v>
      </c>
      <c r="B1461">
        <v>2</v>
      </c>
      <c r="C1461" t="s">
        <v>868</v>
      </c>
    </row>
    <row r="1462" spans="1:3" x14ac:dyDescent="0.45">
      <c r="A1462" t="str">
        <f t="shared" si="22"/>
        <v>357195364651; 57200576917; 9250620000; 16417481500</v>
      </c>
      <c r="B1462">
        <v>3</v>
      </c>
      <c r="C1462" t="s">
        <v>869</v>
      </c>
    </row>
    <row r="1463" spans="1:3" x14ac:dyDescent="0.45">
      <c r="A1463" t="str">
        <f t="shared" si="22"/>
        <v>4Emergency Remote Education and Its Impact on Higher Education: A Temporary or Permanent Shift in Instruction?</v>
      </c>
      <c r="B1463">
        <v>4</v>
      </c>
      <c r="C1463" t="s">
        <v>870</v>
      </c>
    </row>
    <row r="1464" spans="1:3" x14ac:dyDescent="0.45">
      <c r="A1464" t="str">
        <f t="shared" si="22"/>
        <v>5(2022) Education Sciences, 12 (10), art. no. 721, Cited 4 times.</v>
      </c>
      <c r="B1464">
        <v>5</v>
      </c>
      <c r="C1464" t="s">
        <v>871</v>
      </c>
    </row>
    <row r="1465" spans="1:3" x14ac:dyDescent="0.45">
      <c r="A1465" t="str">
        <f t="shared" si="22"/>
        <v>6DOI: 10.3390/educsci12100721</v>
      </c>
      <c r="B1465">
        <v>6</v>
      </c>
      <c r="C1465" t="s">
        <v>872</v>
      </c>
    </row>
    <row r="1466" spans="1:3" x14ac:dyDescent="0.45">
      <c r="A1466" t="str">
        <f t="shared" si="22"/>
        <v>7https://www.scopus.com/inward/record.uri?eid=2-s2.0-85140584574&amp;doi=10.3390%2feducsci12100721&amp;partnerID=40&amp;md5=f0188d2d40443f6f505b245b494cca30</v>
      </c>
      <c r="B1466">
        <v>7</v>
      </c>
      <c r="C1466" t="s">
        <v>873</v>
      </c>
    </row>
    <row r="1467" spans="1:3" x14ac:dyDescent="0.45">
      <c r="A1467" t="str">
        <f t="shared" si="22"/>
        <v>8</v>
      </c>
      <c r="B1467">
        <v>8</v>
      </c>
    </row>
    <row r="1468" spans="1:3" x14ac:dyDescent="0.45">
      <c r="A1468" t="str">
        <f t="shared" si="22"/>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1468">
        <v>9</v>
      </c>
      <c r="C1468" t="s">
        <v>874</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1Narenji Thani F., Mazari E., Asadi S., Mashayekhikhi M.</v>
      </c>
      <c r="B1473">
        <v>1</v>
      </c>
      <c r="C1473" t="s">
        <v>875</v>
      </c>
    </row>
    <row r="1474" spans="1:3" x14ac:dyDescent="0.45">
      <c r="A1474" t="str">
        <f t="shared" si="22"/>
        <v>2AUTHOR FULL NAMES: Narenji Thani, Fatemeh (54795766300); Mazari, Ebrahim (57245995200); Asadi, Somaye (57245789900); Mashayekhikhi, Maryam (57245683100)</v>
      </c>
      <c r="B1474">
        <v>2</v>
      </c>
      <c r="C1474" t="s">
        <v>876</v>
      </c>
    </row>
    <row r="1475" spans="1:3" x14ac:dyDescent="0.45">
      <c r="A1475" t="str">
        <f t="shared" si="22"/>
        <v>354795766300; 57245995200; 57245789900; 57245683100</v>
      </c>
      <c r="B1475">
        <v>3</v>
      </c>
      <c r="C1475" t="s">
        <v>877</v>
      </c>
    </row>
    <row r="1476" spans="1:3" x14ac:dyDescent="0.45">
      <c r="A1476" t="str">
        <f t="shared" si="22"/>
        <v>4The impact of self-development on the tendency toward organizational innovation in higher education institutions with the mediating role of human resource agility</v>
      </c>
      <c r="B1476">
        <v>4</v>
      </c>
      <c r="C1476" t="s">
        <v>878</v>
      </c>
    </row>
    <row r="1477" spans="1:3" x14ac:dyDescent="0.45">
      <c r="A1477" t="str">
        <f t="shared" ref="A1477:A1540" si="23">B1477&amp;C1477</f>
        <v>5(2022) Journal of Applied Research in Higher Education, 14 (2), pp. 852 - 873, Cited 4 times.</v>
      </c>
      <c r="B1477">
        <v>5</v>
      </c>
      <c r="C1477" t="s">
        <v>879</v>
      </c>
    </row>
    <row r="1478" spans="1:3" x14ac:dyDescent="0.45">
      <c r="A1478" t="str">
        <f t="shared" si="23"/>
        <v>6DOI: 10.1108/JARHE-05-2020-0151</v>
      </c>
      <c r="B1478">
        <v>6</v>
      </c>
      <c r="C1478" t="s">
        <v>880</v>
      </c>
    </row>
    <row r="1479" spans="1:3" x14ac:dyDescent="0.45">
      <c r="A1479" t="str">
        <f t="shared" si="23"/>
        <v>7https://www.scopus.com/inward/record.uri?eid=2-s2.0-85114244344&amp;doi=10.1108%2fJARHE-05-2020-0151&amp;partnerID=40&amp;md5=329f2d400df5306903813f7df74fa074</v>
      </c>
      <c r="B1479">
        <v>7</v>
      </c>
      <c r="C1479" t="s">
        <v>881</v>
      </c>
    </row>
    <row r="1480" spans="1:3" x14ac:dyDescent="0.45">
      <c r="A1480" t="str">
        <f t="shared" si="23"/>
        <v>8</v>
      </c>
      <c r="B1480">
        <v>8</v>
      </c>
    </row>
    <row r="1481" spans="1:3" x14ac:dyDescent="0.45">
      <c r="A1481" t="str">
        <f t="shared" si="2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1481">
        <v>9</v>
      </c>
      <c r="C1481" t="s">
        <v>882</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1Mampaey J., Brankovic J., Huisman J.</v>
      </c>
      <c r="B1486">
        <v>1</v>
      </c>
      <c r="C1486" t="s">
        <v>883</v>
      </c>
    </row>
    <row r="1487" spans="1:3" x14ac:dyDescent="0.45">
      <c r="A1487" t="str">
        <f t="shared" si="23"/>
        <v>2AUTHOR FULL NAMES: Mampaey, Jelle (55631853900); Brankovic, Jelena (57194733351); Huisman, Jeroen (24176837100)</v>
      </c>
      <c r="B1487">
        <v>2</v>
      </c>
      <c r="C1487" t="s">
        <v>884</v>
      </c>
    </row>
    <row r="1488" spans="1:3" x14ac:dyDescent="0.45">
      <c r="A1488" t="str">
        <f t="shared" si="23"/>
        <v>355631853900; 57194733351; 24176837100</v>
      </c>
      <c r="B1488">
        <v>3</v>
      </c>
      <c r="C1488" t="s">
        <v>885</v>
      </c>
    </row>
    <row r="1489" spans="1:3" x14ac:dyDescent="0.45">
      <c r="A1489" t="str">
        <f t="shared" si="23"/>
        <v>4Inter-institutional differences in defensive stakeholder management in higher education: the case of Serbia</v>
      </c>
      <c r="B1489">
        <v>4</v>
      </c>
      <c r="C1489" t="s">
        <v>886</v>
      </c>
    </row>
    <row r="1490" spans="1:3" x14ac:dyDescent="0.45">
      <c r="A1490" t="str">
        <f t="shared" si="23"/>
        <v>5(2019) Studies in Higher Education, 44 (6), pp. 978 - 989, Cited 2 times.</v>
      </c>
      <c r="B1490">
        <v>5</v>
      </c>
      <c r="C1490" t="s">
        <v>887</v>
      </c>
    </row>
    <row r="1491" spans="1:3" x14ac:dyDescent="0.45">
      <c r="A1491" t="str">
        <f t="shared" si="23"/>
        <v>6DOI: 10.1080/03075079.2017.1405253</v>
      </c>
      <c r="B1491">
        <v>6</v>
      </c>
      <c r="C1491" t="s">
        <v>888</v>
      </c>
    </row>
    <row r="1492" spans="1:3" x14ac:dyDescent="0.45">
      <c r="A1492" t="str">
        <f t="shared" si="23"/>
        <v>7https://www.scopus.com/inward/record.uri?eid=2-s2.0-85035085912&amp;doi=10.1080%2f03075079.2017.1405253&amp;partnerID=40&amp;md5=6d0cbe03ec9efce491838636f50f7c6e</v>
      </c>
      <c r="B1492">
        <v>7</v>
      </c>
      <c r="C1492" t="s">
        <v>889</v>
      </c>
    </row>
    <row r="1493" spans="1:3" x14ac:dyDescent="0.45">
      <c r="A1493" t="str">
        <f t="shared" si="23"/>
        <v>8</v>
      </c>
      <c r="B1493">
        <v>8</v>
      </c>
    </row>
    <row r="1494" spans="1:3" x14ac:dyDescent="0.45">
      <c r="A1494" t="str">
        <f t="shared" si="2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1494">
        <v>9</v>
      </c>
      <c r="C1494" t="s">
        <v>890</v>
      </c>
    </row>
    <row r="1495" spans="1:3" x14ac:dyDescent="0.45">
      <c r="A1495" t="str">
        <f t="shared" si="23"/>
        <v>10LANGUAGE OF ORIGINAL DOCUMENT: English</v>
      </c>
      <c r="B1495">
        <v>10</v>
      </c>
      <c r="C1495" t="s">
        <v>10</v>
      </c>
    </row>
    <row r="1496" spans="1:3" x14ac:dyDescent="0.45">
      <c r="A1496" t="str">
        <f t="shared" si="23"/>
        <v>11DOCUMENT TYPE: Article</v>
      </c>
      <c r="B1496">
        <v>11</v>
      </c>
      <c r="C1496" t="s">
        <v>11</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1Tacur N., Zinga D., Molnar D.</v>
      </c>
      <c r="B1499">
        <v>1</v>
      </c>
      <c r="C1499" t="s">
        <v>891</v>
      </c>
    </row>
    <row r="1500" spans="1:3" x14ac:dyDescent="0.45">
      <c r="A1500" t="str">
        <f t="shared" si="23"/>
        <v>2AUTHOR FULL NAMES: Tacur, Natalie (58286083800); Zinga, Dawn (9042512000); Molnar, Danielle (13610811200)</v>
      </c>
      <c r="B1500">
        <v>2</v>
      </c>
      <c r="C1500" t="s">
        <v>892</v>
      </c>
    </row>
    <row r="1501" spans="1:3" x14ac:dyDescent="0.45">
      <c r="A1501" t="str">
        <f t="shared" si="23"/>
        <v>358286083800; 9042512000; 13610811200</v>
      </c>
      <c r="B1501">
        <v>3</v>
      </c>
      <c r="C1501" t="s">
        <v>893</v>
      </c>
    </row>
    <row r="1502" spans="1:3" x14ac:dyDescent="0.45">
      <c r="A1502" t="str">
        <f t="shared" si="23"/>
        <v>4Sport, Art, or Both? Analyzing Perceptions of Competitive Dancers as Interuniversity Artists and Athletes</v>
      </c>
      <c r="B1502">
        <v>4</v>
      </c>
      <c r="C1502" t="s">
        <v>894</v>
      </c>
    </row>
    <row r="1503" spans="1:3" x14ac:dyDescent="0.45">
      <c r="A1503" t="str">
        <f t="shared" si="23"/>
        <v>5(2023) International Journal of Sport and Society, 14 (2), pp. 101 - 123, Cited 0 times.</v>
      </c>
      <c r="B1503">
        <v>5</v>
      </c>
      <c r="C1503" t="s">
        <v>895</v>
      </c>
    </row>
    <row r="1504" spans="1:3" x14ac:dyDescent="0.45">
      <c r="A1504" t="str">
        <f t="shared" si="23"/>
        <v>6DOI: 10.18848/2152-7857/CGP/v14i02/101-123</v>
      </c>
      <c r="B1504">
        <v>6</v>
      </c>
      <c r="C1504" t="s">
        <v>896</v>
      </c>
    </row>
    <row r="1505" spans="1:3" x14ac:dyDescent="0.45">
      <c r="A1505" t="str">
        <f t="shared" si="23"/>
        <v>7https://www.scopus.com/inward/record.uri?eid=2-s2.0-85160098963&amp;doi=10.18848%2f2152-7857%2fCGP%2fv14i02%2f101-123&amp;partnerID=40&amp;md5=ad1ef72b70db6a151cb0d813d04beb25</v>
      </c>
      <c r="B1505">
        <v>7</v>
      </c>
      <c r="C1505" t="s">
        <v>897</v>
      </c>
    </row>
    <row r="1506" spans="1:3" x14ac:dyDescent="0.45">
      <c r="A1506" t="str">
        <f t="shared" si="23"/>
        <v>8</v>
      </c>
      <c r="B1506">
        <v>8</v>
      </c>
    </row>
    <row r="1507" spans="1:3" x14ac:dyDescent="0.45">
      <c r="A1507" t="str">
        <f t="shared" si="23"/>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1507">
        <v>9</v>
      </c>
      <c r="C1507" t="s">
        <v>898</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1Jha S., Jha M., O'Brien L.</v>
      </c>
      <c r="B1512">
        <v>1</v>
      </c>
      <c r="C1512" t="s">
        <v>899</v>
      </c>
    </row>
    <row r="1513" spans="1:3" x14ac:dyDescent="0.45">
      <c r="A1513" t="str">
        <f t="shared" si="23"/>
        <v>2AUTHOR FULL NAMES: Jha, Sanjay (56740041300); Jha, Meena (16068424100); O'Brien, Liam (7101806584)</v>
      </c>
      <c r="B1513">
        <v>2</v>
      </c>
      <c r="C1513" t="s">
        <v>900</v>
      </c>
    </row>
    <row r="1514" spans="1:3" x14ac:dyDescent="0.45">
      <c r="A1514" t="str">
        <f t="shared" si="23"/>
        <v>356740041300; 16068424100; 7101806584</v>
      </c>
      <c r="B1514">
        <v>3</v>
      </c>
      <c r="C1514" t="s">
        <v>901</v>
      </c>
    </row>
    <row r="1515" spans="1:3" x14ac:dyDescent="0.45">
      <c r="A1515" t="str">
        <f t="shared" si="23"/>
        <v>4A Step towards Big Data Architecture for Higher Education Analytics</v>
      </c>
      <c r="B1515">
        <v>4</v>
      </c>
      <c r="C1515" t="s">
        <v>902</v>
      </c>
    </row>
    <row r="1516" spans="1:3" x14ac:dyDescent="0.45">
      <c r="A1516" t="str">
        <f t="shared" si="23"/>
        <v>5(2018) Proceedings - 2018 5th Asia-Pacific World Congress on Computer Science and Engineering, APWC on CSE 2018, art. no. 8853675, pp. 178 - 183, Cited 4 times.</v>
      </c>
      <c r="B1516">
        <v>5</v>
      </c>
      <c r="C1516" t="s">
        <v>903</v>
      </c>
    </row>
    <row r="1517" spans="1:3" x14ac:dyDescent="0.45">
      <c r="A1517" t="str">
        <f t="shared" si="23"/>
        <v>6DOI: 10.1109/APWConCSE.2018.00036</v>
      </c>
      <c r="B1517">
        <v>6</v>
      </c>
      <c r="C1517" t="s">
        <v>904</v>
      </c>
    </row>
    <row r="1518" spans="1:3" x14ac:dyDescent="0.45">
      <c r="A1518" t="str">
        <f t="shared" si="23"/>
        <v>7https://www.scopus.com/inward/record.uri?eid=2-s2.0-85074289133&amp;doi=10.1109%2fAPWConCSE.2018.00036&amp;partnerID=40&amp;md5=dce8ebf16eab7a16d15b21dd04845422</v>
      </c>
      <c r="B1518">
        <v>7</v>
      </c>
      <c r="C1518" t="s">
        <v>905</v>
      </c>
    </row>
    <row r="1519" spans="1:3" x14ac:dyDescent="0.45">
      <c r="A1519" t="str">
        <f t="shared" si="23"/>
        <v>8</v>
      </c>
      <c r="B1519">
        <v>8</v>
      </c>
    </row>
    <row r="1520" spans="1:3" x14ac:dyDescent="0.45">
      <c r="A1520" t="str">
        <f t="shared" si="23"/>
        <v>9ABSTRACT: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B1520">
        <v>9</v>
      </c>
      <c r="C1520" t="s">
        <v>906</v>
      </c>
    </row>
    <row r="1521" spans="1:3" x14ac:dyDescent="0.45">
      <c r="A1521" t="str">
        <f t="shared" si="23"/>
        <v>10LANGUAGE OF ORIGINAL DOCUMENT: English</v>
      </c>
      <c r="B1521">
        <v>10</v>
      </c>
      <c r="C1521" t="s">
        <v>10</v>
      </c>
    </row>
    <row r="1522" spans="1:3" x14ac:dyDescent="0.45">
      <c r="A1522" t="str">
        <f t="shared" si="23"/>
        <v>11DOCUMENT TYPE: Conference paper</v>
      </c>
      <c r="B1522">
        <v>11</v>
      </c>
      <c r="C1522" t="s">
        <v>207</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1Varshavskaya E., Podverbnykh U.</v>
      </c>
      <c r="B1525">
        <v>1</v>
      </c>
      <c r="C1525" t="s">
        <v>907</v>
      </c>
    </row>
    <row r="1526" spans="1:3" x14ac:dyDescent="0.45">
      <c r="A1526" t="str">
        <f t="shared" si="23"/>
        <v>2AUTHOR FULL NAMES: Varshavskaya, Elena (56766126200); Podverbnykh, Ulyana (57214320016)</v>
      </c>
      <c r="B1526">
        <v>2</v>
      </c>
      <c r="C1526" t="s">
        <v>908</v>
      </c>
    </row>
    <row r="1527" spans="1:3" x14ac:dyDescent="0.45">
      <c r="A1527" t="str">
        <f t="shared" si="23"/>
        <v>356766126200; 57214320016</v>
      </c>
      <c r="B1527">
        <v>3</v>
      </c>
      <c r="C1527" t="s">
        <v>909</v>
      </c>
    </row>
    <row r="1528" spans="1:3" x14ac:dyDescent="0.45">
      <c r="A1528" t="str">
        <f t="shared" si="23"/>
        <v>4Job search strategies of recent university graduates: prevalence and effectiveness</v>
      </c>
      <c r="B1528">
        <v>4</v>
      </c>
      <c r="C1528" t="s">
        <v>910</v>
      </c>
    </row>
    <row r="1529" spans="1:3" x14ac:dyDescent="0.45">
      <c r="A1529" t="str">
        <f t="shared" si="23"/>
        <v>5(2021) Education and Training, 63 (1), pp. 135 - 149, Cited 2 times.</v>
      </c>
      <c r="B1529">
        <v>5</v>
      </c>
      <c r="C1529" t="s">
        <v>911</v>
      </c>
    </row>
    <row r="1530" spans="1:3" x14ac:dyDescent="0.45">
      <c r="A1530" t="str">
        <f t="shared" si="23"/>
        <v>6DOI: 10.1108/ET-02-2020-0029</v>
      </c>
      <c r="B1530">
        <v>6</v>
      </c>
      <c r="C1530" t="s">
        <v>912</v>
      </c>
    </row>
    <row r="1531" spans="1:3" x14ac:dyDescent="0.45">
      <c r="A1531" t="str">
        <f t="shared" si="23"/>
        <v>7https://www.scopus.com/inward/record.uri?eid=2-s2.0-85094952179&amp;doi=10.1108%2fET-02-2020-0029&amp;partnerID=40&amp;md5=3e13554e61a9c1d028b58e012aa1bc62</v>
      </c>
      <c r="B1531">
        <v>7</v>
      </c>
      <c r="C1531" t="s">
        <v>913</v>
      </c>
    </row>
    <row r="1532" spans="1:3" x14ac:dyDescent="0.45">
      <c r="A1532" t="str">
        <f t="shared" si="23"/>
        <v>8</v>
      </c>
      <c r="B1532">
        <v>8</v>
      </c>
    </row>
    <row r="1533" spans="1:3" x14ac:dyDescent="0.45">
      <c r="A1533" t="str">
        <f t="shared" si="23"/>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1533">
        <v>9</v>
      </c>
      <c r="C1533" t="s">
        <v>914</v>
      </c>
    </row>
    <row r="1534" spans="1:3" x14ac:dyDescent="0.45">
      <c r="A1534" t="str">
        <f t="shared" si="23"/>
        <v>10LANGUAGE OF ORIGINAL DOCUMENT: English</v>
      </c>
      <c r="B1534">
        <v>10</v>
      </c>
      <c r="C1534" t="s">
        <v>10</v>
      </c>
    </row>
    <row r="1535" spans="1:3" x14ac:dyDescent="0.45">
      <c r="A1535" t="str">
        <f t="shared" si="23"/>
        <v>11DOCUMENT TYPE: Article</v>
      </c>
      <c r="B1535">
        <v>11</v>
      </c>
      <c r="C1535" t="s">
        <v>11</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1Perez-Encinas A., Rodriguez-Pomeda J.</v>
      </c>
      <c r="B1538">
        <v>1</v>
      </c>
      <c r="C1538" t="s">
        <v>915</v>
      </c>
    </row>
    <row r="1539" spans="1:3" x14ac:dyDescent="0.45">
      <c r="A1539" t="str">
        <f t="shared" si="23"/>
        <v>2AUTHOR FULL NAMES: Perez-Encinas, Adriana (57193200370); Rodriguez-Pomeda, Jesus (56442697500)</v>
      </c>
      <c r="B1539">
        <v>2</v>
      </c>
      <c r="C1539" t="s">
        <v>916</v>
      </c>
    </row>
    <row r="1540" spans="1:3" x14ac:dyDescent="0.45">
      <c r="A1540" t="str">
        <f t="shared" si="23"/>
        <v>357193200370; 56442697500</v>
      </c>
      <c r="B1540">
        <v>3</v>
      </c>
      <c r="C1540" t="s">
        <v>917</v>
      </c>
    </row>
    <row r="1541" spans="1:3" x14ac:dyDescent="0.45">
      <c r="A1541" t="str">
        <f t="shared" ref="A1541:A1604" si="24">B1541&amp;C1541</f>
        <v>4Chinese and Indian higher education students go abroad: listening to them to determine what their needs are</v>
      </c>
      <c r="B1541">
        <v>4</v>
      </c>
      <c r="C1541" t="s">
        <v>918</v>
      </c>
    </row>
    <row r="1542" spans="1:3" x14ac:dyDescent="0.45">
      <c r="A1542" t="str">
        <f t="shared" si="24"/>
        <v>5(2021) Tertiary Education and Management, 27 (4), pp. 313 - 330, Cited 1 times.</v>
      </c>
      <c r="B1542">
        <v>5</v>
      </c>
      <c r="C1542" t="s">
        <v>919</v>
      </c>
    </row>
    <row r="1543" spans="1:3" x14ac:dyDescent="0.45">
      <c r="A1543" t="str">
        <f t="shared" si="24"/>
        <v>6DOI: 10.1007/s11233-021-09078-0</v>
      </c>
      <c r="B1543">
        <v>6</v>
      </c>
      <c r="C1543" t="s">
        <v>920</v>
      </c>
    </row>
    <row r="1544" spans="1:3" x14ac:dyDescent="0.45">
      <c r="A1544" t="str">
        <f t="shared" si="24"/>
        <v>7https://www.scopus.com/inward/record.uri?eid=2-s2.0-85117372090&amp;doi=10.1007%2fs11233-021-09078-0&amp;partnerID=40&amp;md5=a61870b86a812a756f0c9ed528636033</v>
      </c>
      <c r="B1544">
        <v>7</v>
      </c>
      <c r="C1544" t="s">
        <v>921</v>
      </c>
    </row>
    <row r="1545" spans="1:3" x14ac:dyDescent="0.45">
      <c r="A1545" t="str">
        <f t="shared" si="24"/>
        <v>8</v>
      </c>
      <c r="B1545">
        <v>8</v>
      </c>
    </row>
    <row r="1546" spans="1:3" x14ac:dyDescent="0.45">
      <c r="A1546" t="str">
        <f t="shared" si="24"/>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1546">
        <v>9</v>
      </c>
      <c r="C1546" t="s">
        <v>922</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1Han S.</v>
      </c>
      <c r="B1551">
        <v>1</v>
      </c>
      <c r="C1551" t="s">
        <v>923</v>
      </c>
    </row>
    <row r="1552" spans="1:3" x14ac:dyDescent="0.45">
      <c r="A1552" t="str">
        <f t="shared" si="24"/>
        <v>2AUTHOR FULL NAMES: Han, Shuangmiao (57208248685)</v>
      </c>
      <c r="B1552">
        <v>2</v>
      </c>
      <c r="C1552" t="s">
        <v>924</v>
      </c>
    </row>
    <row r="1553" spans="1:3" x14ac:dyDescent="0.45">
      <c r="A1553" t="str">
        <f t="shared" si="24"/>
        <v>357208248685</v>
      </c>
      <c r="B1553">
        <v>3</v>
      </c>
      <c r="C1553">
        <v>57208248685</v>
      </c>
    </row>
    <row r="1554" spans="1:3" x14ac:dyDescent="0.45">
      <c r="A1554" t="str">
        <f t="shared" si="24"/>
        <v>4Experimental governance in China’s higher education: stakeholder’s interpretations, interactions and strategic actions</v>
      </c>
      <c r="B1554">
        <v>4</v>
      </c>
      <c r="C1554" t="s">
        <v>925</v>
      </c>
    </row>
    <row r="1555" spans="1:3" x14ac:dyDescent="0.45">
      <c r="A1555" t="str">
        <f t="shared" si="24"/>
        <v>5(2022) Studies in Higher Education, 47 (1), pp. 13 - 25, Cited 5 times.</v>
      </c>
      <c r="B1555">
        <v>5</v>
      </c>
      <c r="C1555" t="s">
        <v>926</v>
      </c>
    </row>
    <row r="1556" spans="1:3" x14ac:dyDescent="0.45">
      <c r="A1556" t="str">
        <f t="shared" si="24"/>
        <v>6DOI: 10.1080/03075079.2020.1725876</v>
      </c>
      <c r="B1556">
        <v>6</v>
      </c>
      <c r="C1556" t="s">
        <v>927</v>
      </c>
    </row>
    <row r="1557" spans="1:3" x14ac:dyDescent="0.45">
      <c r="A1557" t="str">
        <f t="shared" si="24"/>
        <v>7https://www.scopus.com/inward/record.uri?eid=2-s2.0-85079400033&amp;doi=10.1080%2f03075079.2020.1725876&amp;partnerID=40&amp;md5=f9804b74547b1fed54e3ebe0c3a63d78</v>
      </c>
      <c r="B1557">
        <v>7</v>
      </c>
      <c r="C1557" t="s">
        <v>928</v>
      </c>
    </row>
    <row r="1558" spans="1:3" x14ac:dyDescent="0.45">
      <c r="A1558" t="str">
        <f t="shared" si="24"/>
        <v>8</v>
      </c>
      <c r="B1558">
        <v>8</v>
      </c>
    </row>
    <row r="1559" spans="1:3" x14ac:dyDescent="0.45">
      <c r="A1559" t="str">
        <f t="shared" si="24"/>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1559">
        <v>9</v>
      </c>
      <c r="C1559" t="s">
        <v>929</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1Charter V.</v>
      </c>
      <c r="B1564">
        <v>1</v>
      </c>
      <c r="C1564" t="s">
        <v>930</v>
      </c>
    </row>
    <row r="1565" spans="1:3" x14ac:dyDescent="0.45">
      <c r="A1565" t="str">
        <f t="shared" si="24"/>
        <v>2AUTHOR FULL NAMES: Charter, Virginia (57190816203)</v>
      </c>
      <c r="B1565">
        <v>2</v>
      </c>
      <c r="C1565" t="s">
        <v>931</v>
      </c>
    </row>
    <row r="1566" spans="1:3" x14ac:dyDescent="0.45">
      <c r="A1566" t="str">
        <f t="shared" si="24"/>
        <v>357190816203</v>
      </c>
      <c r="B1566">
        <v>3</v>
      </c>
      <c r="C1566">
        <v>57190816203</v>
      </c>
    </row>
    <row r="1567" spans="1:3" x14ac:dyDescent="0.45">
      <c r="A1567" t="str">
        <f t="shared" si="24"/>
        <v>4Engineering Student Perceptions of Their Generic Skills Competency: An Analysis of Differences Amongst Demographics</v>
      </c>
      <c r="B1567">
        <v>4</v>
      </c>
      <c r="C1567" t="s">
        <v>932</v>
      </c>
    </row>
    <row r="1568" spans="1:3" x14ac:dyDescent="0.45">
      <c r="A1568" t="str">
        <f t="shared" si="24"/>
        <v>5(2021) ASEE Annual Conference and Exposition, Conference Proceedings, Cited 1 times.</v>
      </c>
      <c r="B1568">
        <v>5</v>
      </c>
      <c r="C1568" t="s">
        <v>933</v>
      </c>
    </row>
    <row r="1569" spans="1:3" x14ac:dyDescent="0.45">
      <c r="A1569" t="str">
        <f t="shared" si="24"/>
        <v>6</v>
      </c>
      <c r="B1569">
        <v>6</v>
      </c>
    </row>
    <row r="1570" spans="1:3" x14ac:dyDescent="0.45">
      <c r="A1570" t="str">
        <f t="shared" si="24"/>
        <v>7https://www.scopus.com/inward/record.uri?eid=2-s2.0-85124511036&amp;partnerID=40&amp;md5=9734a4cf989639fcba034035e8431eae</v>
      </c>
      <c r="B1570">
        <v>7</v>
      </c>
      <c r="C1570" t="s">
        <v>934</v>
      </c>
    </row>
    <row r="1571" spans="1:3" x14ac:dyDescent="0.45">
      <c r="A1571" t="str">
        <f t="shared" si="24"/>
        <v>8</v>
      </c>
      <c r="B1571">
        <v>8</v>
      </c>
    </row>
    <row r="1572" spans="1:3" x14ac:dyDescent="0.45">
      <c r="A1572" t="str">
        <f t="shared" si="24"/>
        <v>9ABSTRACT: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B1572">
        <v>9</v>
      </c>
      <c r="C1572" t="s">
        <v>935</v>
      </c>
    </row>
    <row r="1573" spans="1:3" x14ac:dyDescent="0.45">
      <c r="A1573" t="str">
        <f t="shared" si="24"/>
        <v>10LANGUAGE OF ORIGINAL DOCUMENT: English</v>
      </c>
      <c r="B1573">
        <v>10</v>
      </c>
      <c r="C1573" t="s">
        <v>10</v>
      </c>
    </row>
    <row r="1574" spans="1:3" x14ac:dyDescent="0.45">
      <c r="A1574" t="str">
        <f t="shared" si="24"/>
        <v>11DOCUMENT TYPE: Conference paper</v>
      </c>
      <c r="B1574">
        <v>11</v>
      </c>
      <c r="C1574" t="s">
        <v>207</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1Kezar A., Holcombe E., Maxey D.</v>
      </c>
      <c r="B1577">
        <v>1</v>
      </c>
      <c r="C1577" t="s">
        <v>936</v>
      </c>
    </row>
    <row r="1578" spans="1:3" x14ac:dyDescent="0.45">
      <c r="A1578" t="str">
        <f t="shared" si="24"/>
        <v>2AUTHOR FULL NAMES: Kezar, Adrianna (6603555003); Holcombe, Elizabeth (56982894200); Maxey, Daniel (55943083100)</v>
      </c>
      <c r="B1578">
        <v>2</v>
      </c>
      <c r="C1578" t="s">
        <v>937</v>
      </c>
    </row>
    <row r="1579" spans="1:3" x14ac:dyDescent="0.45">
      <c r="A1579" t="str">
        <f t="shared" si="24"/>
        <v>36603555003; 56982894200; 55943083100</v>
      </c>
      <c r="B1579">
        <v>3</v>
      </c>
      <c r="C1579" t="s">
        <v>938</v>
      </c>
    </row>
    <row r="1580" spans="1:3" x14ac:dyDescent="0.45">
      <c r="A1580" t="str">
        <f t="shared" si="24"/>
        <v>4An emerging consensus about new faculty roles: Results of a national study of higher education stakeholders</v>
      </c>
      <c r="B1580">
        <v>4</v>
      </c>
      <c r="C1580" t="s">
        <v>939</v>
      </c>
    </row>
    <row r="1581" spans="1:3" x14ac:dyDescent="0.45">
      <c r="A1581" t="str">
        <f t="shared" si="24"/>
        <v>5(2016) Envisioning the Faculty for the Twenty-First Century: Moving to a Mission-Oriented and Learner-Centered Model, pp. 45 - 57, Cited 2 times.</v>
      </c>
      <c r="B1581">
        <v>5</v>
      </c>
      <c r="C1581" t="s">
        <v>940</v>
      </c>
    </row>
    <row r="1582" spans="1:3" x14ac:dyDescent="0.45">
      <c r="A1582" t="str">
        <f t="shared" si="24"/>
        <v>6</v>
      </c>
      <c r="B1582">
        <v>6</v>
      </c>
    </row>
    <row r="1583" spans="1:3" x14ac:dyDescent="0.45">
      <c r="A1583" t="str">
        <f t="shared" si="24"/>
        <v>7https://www.scopus.com/inward/record.uri?eid=2-s2.0-85013073291&amp;partnerID=40&amp;md5=c263523eaa2250f1d3d9c1d702af310f</v>
      </c>
      <c r="B1583">
        <v>7</v>
      </c>
      <c r="C1583" t="s">
        <v>941</v>
      </c>
    </row>
    <row r="1584" spans="1:3" x14ac:dyDescent="0.45">
      <c r="A1584" t="str">
        <f t="shared" si="24"/>
        <v>8</v>
      </c>
      <c r="B1584">
        <v>8</v>
      </c>
    </row>
    <row r="1585" spans="1:3" x14ac:dyDescent="0.45">
      <c r="A1585" t="str">
        <f t="shared" si="24"/>
        <v>9</v>
      </c>
      <c r="B1585">
        <v>9</v>
      </c>
    </row>
    <row r="1586" spans="1:3" x14ac:dyDescent="0.45">
      <c r="A1586" t="str">
        <f t="shared" si="24"/>
        <v>10LANGUAGE OF ORIGINAL DOCUMENT: English</v>
      </c>
      <c r="B1586">
        <v>10</v>
      </c>
      <c r="C1586" t="s">
        <v>10</v>
      </c>
    </row>
    <row r="1587" spans="1:3" x14ac:dyDescent="0.45">
      <c r="A1587" t="str">
        <f t="shared" si="24"/>
        <v>11DOCUMENT TYPE: Book chapter</v>
      </c>
      <c r="B1587">
        <v>11</v>
      </c>
      <c r="C1587" t="s">
        <v>128</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1Thomas D., Moore R., Rundle O., Emery S., Greaves R., te Riele K., Kowaluk A.</v>
      </c>
      <c r="B1590">
        <v>1</v>
      </c>
      <c r="C1590" t="s">
        <v>942</v>
      </c>
    </row>
    <row r="1591" spans="1:3" x14ac:dyDescent="0.45">
      <c r="A1591" t="str">
        <f t="shared" si="24"/>
        <v>2AUTHOR FULL NAMES: Thomas, Damon (56183012500); Moore, Robbie (57202600894); Rundle, Olivia (55917070100); Emery, Sherridan (55869276700); Greaves, Robyn (57191260023); te Riele, Kitty (6503880953); Kowaluk, Andy (57204465647)</v>
      </c>
      <c r="B1591">
        <v>2</v>
      </c>
      <c r="C1591" t="s">
        <v>943</v>
      </c>
    </row>
    <row r="1592" spans="1:3" x14ac:dyDescent="0.45">
      <c r="A1592" t="str">
        <f t="shared" si="24"/>
        <v>356183012500; 57202600894; 55917070100; 55869276700; 57191260023; 6503880953; 57204465647</v>
      </c>
      <c r="B1592">
        <v>3</v>
      </c>
      <c r="C1592" t="s">
        <v>944</v>
      </c>
    </row>
    <row r="1593" spans="1:3" x14ac:dyDescent="0.45">
      <c r="A1593" t="str">
        <f t="shared" si="24"/>
        <v>4Elaborating a framework for communicating assessment aims in higher education</v>
      </c>
      <c r="B1593">
        <v>4</v>
      </c>
      <c r="C1593" t="s">
        <v>945</v>
      </c>
    </row>
    <row r="1594" spans="1:3" x14ac:dyDescent="0.45">
      <c r="A1594" t="str">
        <f t="shared" si="24"/>
        <v>5(2019) Assessment and Evaluation in Higher Education, 44 (4), pp. 546 - 564, Cited 5 times.</v>
      </c>
      <c r="B1594">
        <v>5</v>
      </c>
      <c r="C1594" t="s">
        <v>946</v>
      </c>
    </row>
    <row r="1595" spans="1:3" x14ac:dyDescent="0.45">
      <c r="A1595" t="str">
        <f t="shared" si="24"/>
        <v>6DOI: 10.1080/02602938.2018.1522615</v>
      </c>
      <c r="B1595">
        <v>6</v>
      </c>
      <c r="C1595" t="s">
        <v>947</v>
      </c>
    </row>
    <row r="1596" spans="1:3" x14ac:dyDescent="0.45">
      <c r="A1596" t="str">
        <f t="shared" si="24"/>
        <v>7https://www.scopus.com/inward/record.uri?eid=2-s2.0-85055679296&amp;doi=10.1080%2f02602938.2018.1522615&amp;partnerID=40&amp;md5=d967414ff628b6bc3b5677c748379a13</v>
      </c>
      <c r="B1596">
        <v>7</v>
      </c>
      <c r="C1596" t="s">
        <v>948</v>
      </c>
    </row>
    <row r="1597" spans="1:3" x14ac:dyDescent="0.45">
      <c r="A1597" t="str">
        <f t="shared" si="24"/>
        <v>8</v>
      </c>
      <c r="B1597">
        <v>8</v>
      </c>
    </row>
    <row r="1598" spans="1:3" x14ac:dyDescent="0.45">
      <c r="A1598" t="str">
        <f t="shared" si="24"/>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1598">
        <v>9</v>
      </c>
      <c r="C1598" t="s">
        <v>949</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1Saurbier A.</v>
      </c>
      <c r="B1603">
        <v>1</v>
      </c>
      <c r="C1603" t="s">
        <v>950</v>
      </c>
    </row>
    <row r="1604" spans="1:3" x14ac:dyDescent="0.45">
      <c r="A1604" t="str">
        <f t="shared" si="24"/>
        <v>2AUTHOR FULL NAMES: Saurbier, Ann (54397614600)</v>
      </c>
      <c r="B1604">
        <v>2</v>
      </c>
      <c r="C1604" t="s">
        <v>951</v>
      </c>
    </row>
    <row r="1605" spans="1:3" x14ac:dyDescent="0.45">
      <c r="A1605" t="str">
        <f t="shared" ref="A1605:A1668" si="25">B1605&amp;C1605</f>
        <v>354397614600</v>
      </c>
      <c r="B1605">
        <v>3</v>
      </c>
      <c r="C1605">
        <v>54397614600</v>
      </c>
    </row>
    <row r="1606" spans="1:3" x14ac:dyDescent="0.45">
      <c r="A1606" t="str">
        <f t="shared" si="25"/>
        <v>4Modelling the stakeholder environment and decision process in the u.S. higher education system</v>
      </c>
      <c r="B1606">
        <v>4</v>
      </c>
      <c r="C1606" t="s">
        <v>952</v>
      </c>
    </row>
    <row r="1607" spans="1:3" x14ac:dyDescent="0.45">
      <c r="A1607" t="str">
        <f t="shared" si="25"/>
        <v>5(2021) Business, Management and Economics Engineering, 19 (1), pp. 131 - 149, Cited 4 times.</v>
      </c>
      <c r="B1607">
        <v>5</v>
      </c>
      <c r="C1607" t="s">
        <v>953</v>
      </c>
    </row>
    <row r="1608" spans="1:3" x14ac:dyDescent="0.45">
      <c r="A1608" t="str">
        <f t="shared" si="25"/>
        <v>6DOI: 10.3846/bmee.2021.12629</v>
      </c>
      <c r="B1608">
        <v>6</v>
      </c>
      <c r="C1608" t="s">
        <v>954</v>
      </c>
    </row>
    <row r="1609" spans="1:3" x14ac:dyDescent="0.45">
      <c r="A1609" t="str">
        <f t="shared" si="25"/>
        <v>7https://www.scopus.com/inward/record.uri?eid=2-s2.0-85111442359&amp;doi=10.3846%2fbmee.2021.12629&amp;partnerID=40&amp;md5=4fb113c4e459f52ed97ac7124a870af3</v>
      </c>
      <c r="B1609">
        <v>7</v>
      </c>
      <c r="C1609" t="s">
        <v>955</v>
      </c>
    </row>
    <row r="1610" spans="1:3" x14ac:dyDescent="0.45">
      <c r="A1610" t="str">
        <f t="shared" si="25"/>
        <v>8</v>
      </c>
      <c r="B1610">
        <v>8</v>
      </c>
    </row>
    <row r="1611" spans="1:3" x14ac:dyDescent="0.45">
      <c r="A1611" t="str">
        <f t="shared" si="25"/>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1611">
        <v>9</v>
      </c>
      <c r="C1611" t="s">
        <v>956</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1Zhuang T., Zhou H.</v>
      </c>
      <c r="B1616">
        <v>1</v>
      </c>
      <c r="C1616" t="s">
        <v>957</v>
      </c>
    </row>
    <row r="1617" spans="1:3" x14ac:dyDescent="0.45">
      <c r="A1617" t="str">
        <f t="shared" si="25"/>
        <v>2AUTHOR FULL NAMES: Zhuang, Tengteng (57205760669); Zhou, Haitao (57268037500)</v>
      </c>
      <c r="B1617">
        <v>2</v>
      </c>
      <c r="C1617" t="s">
        <v>958</v>
      </c>
    </row>
    <row r="1618" spans="1:3" x14ac:dyDescent="0.45">
      <c r="A1618" t="str">
        <f t="shared" si="25"/>
        <v>357205760669; 57268037500</v>
      </c>
      <c r="B1618">
        <v>3</v>
      </c>
      <c r="C1618" t="s">
        <v>959</v>
      </c>
    </row>
    <row r="1619" spans="1:3" x14ac:dyDescent="0.45">
      <c r="A1619" t="str">
        <f t="shared" si="25"/>
        <v>4Developing a synergistic approach to engineering education: China’s national policies on university–industry educational collaboration</v>
      </c>
      <c r="B1619">
        <v>4</v>
      </c>
      <c r="C1619" t="s">
        <v>960</v>
      </c>
    </row>
    <row r="1620" spans="1:3" x14ac:dyDescent="0.45">
      <c r="A1620" t="str">
        <f t="shared" si="25"/>
        <v>5(2023) Asia Pacific Education Review, 24 (1), pp. 145 - 165, Cited 5 times.</v>
      </c>
      <c r="B1620">
        <v>5</v>
      </c>
      <c r="C1620" t="s">
        <v>961</v>
      </c>
    </row>
    <row r="1621" spans="1:3" x14ac:dyDescent="0.45">
      <c r="A1621" t="str">
        <f t="shared" si="25"/>
        <v>6DOI: 10.1007/s12564-022-09743-y</v>
      </c>
      <c r="B1621">
        <v>6</v>
      </c>
      <c r="C1621" t="s">
        <v>962</v>
      </c>
    </row>
    <row r="1622" spans="1:3" x14ac:dyDescent="0.45">
      <c r="A1622" t="str">
        <f t="shared" si="25"/>
        <v>7https://www.scopus.com/inward/record.uri?eid=2-s2.0-85124718035&amp;doi=10.1007%2fs12564-022-09743-y&amp;partnerID=40&amp;md5=ba367677170614f2fa495bbb66937106</v>
      </c>
      <c r="B1622">
        <v>7</v>
      </c>
      <c r="C1622" t="s">
        <v>963</v>
      </c>
    </row>
    <row r="1623" spans="1:3" x14ac:dyDescent="0.45">
      <c r="A1623" t="str">
        <f t="shared" si="25"/>
        <v>8</v>
      </c>
      <c r="B1623">
        <v>8</v>
      </c>
    </row>
    <row r="1624" spans="1:3" x14ac:dyDescent="0.45">
      <c r="A1624" t="str">
        <f t="shared" si="25"/>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1624">
        <v>9</v>
      </c>
      <c r="C1624" t="s">
        <v>964</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1Godonoga A., Sporn B.</v>
      </c>
      <c r="B1629">
        <v>1</v>
      </c>
      <c r="C1629" t="s">
        <v>965</v>
      </c>
    </row>
    <row r="1630" spans="1:3" x14ac:dyDescent="0.45">
      <c r="A1630" t="str">
        <f t="shared" si="25"/>
        <v>2AUTHOR FULL NAMES: Godonoga, Ana (57671325000); Sporn, Barbara (16409300500)</v>
      </c>
      <c r="B1630">
        <v>2</v>
      </c>
      <c r="C1630" t="s">
        <v>966</v>
      </c>
    </row>
    <row r="1631" spans="1:3" x14ac:dyDescent="0.45">
      <c r="A1631" t="str">
        <f t="shared" si="25"/>
        <v>357671325000; 16409300500</v>
      </c>
      <c r="B1631">
        <v>3</v>
      </c>
      <c r="C1631" t="s">
        <v>967</v>
      </c>
    </row>
    <row r="1632" spans="1:3" x14ac:dyDescent="0.45">
      <c r="A1632" t="str">
        <f t="shared" si="25"/>
        <v>4The conceptualisation of socially responsible universities in higher education research: a systematic literature review</v>
      </c>
      <c r="B1632">
        <v>4</v>
      </c>
      <c r="C1632" t="s">
        <v>968</v>
      </c>
    </row>
    <row r="1633" spans="1:3" x14ac:dyDescent="0.45">
      <c r="A1633" t="str">
        <f t="shared" si="25"/>
        <v>5(2023) Studies in Higher Education, 48 (3), pp. 445 - 459, Cited 5 times.</v>
      </c>
      <c r="B1633">
        <v>5</v>
      </c>
      <c r="C1633" t="s">
        <v>969</v>
      </c>
    </row>
    <row r="1634" spans="1:3" x14ac:dyDescent="0.45">
      <c r="A1634" t="str">
        <f t="shared" si="25"/>
        <v>6DOI: 10.1080/03075079.2022.2145462</v>
      </c>
      <c r="B1634">
        <v>6</v>
      </c>
      <c r="C1634" t="s">
        <v>970</v>
      </c>
    </row>
    <row r="1635" spans="1:3" x14ac:dyDescent="0.45">
      <c r="A1635" t="str">
        <f t="shared" si="25"/>
        <v>7https://www.scopus.com/inward/record.uri?eid=2-s2.0-85142159040&amp;doi=10.1080%2f03075079.2022.2145462&amp;partnerID=40&amp;md5=fc1977c1aab90c686159e9bccfdcdd60</v>
      </c>
      <c r="B1635">
        <v>7</v>
      </c>
      <c r="C1635" t="s">
        <v>971</v>
      </c>
    </row>
    <row r="1636" spans="1:3" x14ac:dyDescent="0.45">
      <c r="A1636" t="str">
        <f t="shared" si="25"/>
        <v>8</v>
      </c>
      <c r="B1636">
        <v>8</v>
      </c>
    </row>
    <row r="1637" spans="1:3" x14ac:dyDescent="0.45">
      <c r="A1637" t="str">
        <f t="shared" si="25"/>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1637">
        <v>9</v>
      </c>
      <c r="C1637" t="s">
        <v>972</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1Stuart-Buttle R.</v>
      </c>
      <c r="B1642">
        <v>1</v>
      </c>
      <c r="C1642" t="s">
        <v>973</v>
      </c>
    </row>
    <row r="1643" spans="1:3" x14ac:dyDescent="0.45">
      <c r="A1643" t="str">
        <f t="shared" si="25"/>
        <v>2AUTHOR FULL NAMES: Stuart-Buttle, Ros (56053529500)</v>
      </c>
      <c r="B1643">
        <v>2</v>
      </c>
      <c r="C1643" t="s">
        <v>974</v>
      </c>
    </row>
    <row r="1644" spans="1:3" x14ac:dyDescent="0.45">
      <c r="A1644" t="str">
        <f t="shared" si="25"/>
        <v>356053529500</v>
      </c>
      <c r="B1644">
        <v>3</v>
      </c>
      <c r="C1644">
        <v>56053529500</v>
      </c>
    </row>
    <row r="1645" spans="1:3" x14ac:dyDescent="0.45">
      <c r="A1645" t="str">
        <f t="shared" si="25"/>
        <v>4Higher education, stakeholder interface and teacher formation for church schools</v>
      </c>
      <c r="B1645">
        <v>4</v>
      </c>
      <c r="C1645" t="s">
        <v>975</v>
      </c>
    </row>
    <row r="1646" spans="1:3" x14ac:dyDescent="0.45">
      <c r="A1646" t="str">
        <f t="shared" si="25"/>
        <v>5(2019) International Journal of Christianity and Education, 23 (3), pp. 299 - 311, Cited 2 times.</v>
      </c>
      <c r="B1646">
        <v>5</v>
      </c>
      <c r="C1646" t="s">
        <v>976</v>
      </c>
    </row>
    <row r="1647" spans="1:3" x14ac:dyDescent="0.45">
      <c r="A1647" t="str">
        <f t="shared" si="25"/>
        <v>6DOI: 10.1177/2056997119865557</v>
      </c>
      <c r="B1647">
        <v>6</v>
      </c>
      <c r="C1647" t="s">
        <v>977</v>
      </c>
    </row>
    <row r="1648" spans="1:3" x14ac:dyDescent="0.45">
      <c r="A1648" t="str">
        <f t="shared" si="25"/>
        <v>7https://www.scopus.com/inward/record.uri?eid=2-s2.0-85070321001&amp;doi=10.1177%2f2056997119865557&amp;partnerID=40&amp;md5=9a2336830c39f7aedc7fbdff726a6cd5</v>
      </c>
      <c r="B1648">
        <v>7</v>
      </c>
      <c r="C1648" t="s">
        <v>978</v>
      </c>
    </row>
    <row r="1649" spans="1:3" x14ac:dyDescent="0.45">
      <c r="A1649" t="str">
        <f t="shared" si="25"/>
        <v>8</v>
      </c>
      <c r="B1649">
        <v>8</v>
      </c>
    </row>
    <row r="1650" spans="1:3" x14ac:dyDescent="0.45">
      <c r="A1650" t="str">
        <f t="shared" si="25"/>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1650">
        <v>9</v>
      </c>
      <c r="C1650" t="s">
        <v>979</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1Bauer U., Sadei C., Soos J., Zunk B.M.</v>
      </c>
      <c r="B1655">
        <v>1</v>
      </c>
      <c r="C1655" t="s">
        <v>980</v>
      </c>
    </row>
    <row r="1656" spans="1:3" x14ac:dyDescent="0.45">
      <c r="A1656" t="str">
        <f t="shared" si="25"/>
        <v>2AUTHOR FULL NAMES: Bauer, Ulrich (56414374600); Sadei, Christoph (56414934000); Soos, Julia (56007520700); Zunk, Bernd M. (35735665500)</v>
      </c>
      <c r="B1656">
        <v>2</v>
      </c>
      <c r="C1656" t="s">
        <v>981</v>
      </c>
    </row>
    <row r="1657" spans="1:3" x14ac:dyDescent="0.45">
      <c r="A1657" t="str">
        <f t="shared" si="25"/>
        <v>356414374600; 56414934000; 56007520700; 35735665500</v>
      </c>
      <c r="B1657">
        <v>3</v>
      </c>
      <c r="C1657" t="s">
        <v>982</v>
      </c>
    </row>
    <row r="1658" spans="1:3" x14ac:dyDescent="0.45">
      <c r="A1658" t="str">
        <f t="shared" si="25"/>
        <v>4Industrial engineering and management in Austria: Comparison of qualification profiles provided by higher education institutions and career paths of graduates</v>
      </c>
      <c r="B1658">
        <v>4</v>
      </c>
      <c r="C1658" t="s">
        <v>983</v>
      </c>
    </row>
    <row r="1659" spans="1:3" x14ac:dyDescent="0.45">
      <c r="A1659" t="str">
        <f t="shared" si="25"/>
        <v>5(2014) IIE Annual Conference and Expo 2014, pp. 1658 - 1667, Cited 2 times.</v>
      </c>
      <c r="B1659">
        <v>5</v>
      </c>
      <c r="C1659" t="s">
        <v>984</v>
      </c>
    </row>
    <row r="1660" spans="1:3" x14ac:dyDescent="0.45">
      <c r="A1660" t="str">
        <f t="shared" si="25"/>
        <v>6</v>
      </c>
      <c r="B1660">
        <v>6</v>
      </c>
    </row>
    <row r="1661" spans="1:3" x14ac:dyDescent="0.45">
      <c r="A1661" t="str">
        <f t="shared" si="25"/>
        <v>7https://www.scopus.com/inward/record.uri?eid=2-s2.0-84910087342&amp;partnerID=40&amp;md5=707321142fc0d098a91d3ccc2c4c5526</v>
      </c>
      <c r="B1661">
        <v>7</v>
      </c>
      <c r="C1661" t="s">
        <v>985</v>
      </c>
    </row>
    <row r="1662" spans="1:3" x14ac:dyDescent="0.45">
      <c r="A1662" t="str">
        <f t="shared" si="25"/>
        <v>8</v>
      </c>
      <c r="B1662">
        <v>8</v>
      </c>
    </row>
    <row r="1663" spans="1:3" x14ac:dyDescent="0.45">
      <c r="A1663" t="str">
        <f t="shared" si="25"/>
        <v>9ABSTRACT: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B1663">
        <v>9</v>
      </c>
      <c r="C1663" t="s">
        <v>986</v>
      </c>
    </row>
    <row r="1664" spans="1:3" x14ac:dyDescent="0.45">
      <c r="A1664" t="str">
        <f t="shared" si="25"/>
        <v>10LANGUAGE OF ORIGINAL DOCUMENT: English</v>
      </c>
      <c r="B1664">
        <v>10</v>
      </c>
      <c r="C1664" t="s">
        <v>10</v>
      </c>
    </row>
    <row r="1665" spans="1:3" x14ac:dyDescent="0.45">
      <c r="A1665" t="str">
        <f t="shared" si="25"/>
        <v>11DOCUMENT TYPE: Conference paper</v>
      </c>
      <c r="B1665">
        <v>11</v>
      </c>
      <c r="C1665" t="s">
        <v>207</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1Chakraborty A., Singh M.P., Roy M.</v>
      </c>
      <c r="B1668">
        <v>1</v>
      </c>
      <c r="C1668" t="s">
        <v>987</v>
      </c>
    </row>
    <row r="1669" spans="1:3" x14ac:dyDescent="0.45">
      <c r="A1669" t="str">
        <f t="shared" ref="A1669:A1732" si="26">B1669&amp;C1669</f>
        <v>2AUTHOR FULL NAMES: Chakraborty, Arpita (57191380109); Singh, Manvendra Pratap (57208611578); Roy, Mousumi (35369380400)</v>
      </c>
      <c r="B1669">
        <v>2</v>
      </c>
      <c r="C1669" t="s">
        <v>988</v>
      </c>
    </row>
    <row r="1670" spans="1:3" x14ac:dyDescent="0.45">
      <c r="A1670" t="str">
        <f t="shared" si="26"/>
        <v>357191380109; 57208611578; 35369380400</v>
      </c>
      <c r="B1670">
        <v>3</v>
      </c>
      <c r="C1670" t="s">
        <v>989</v>
      </c>
    </row>
    <row r="1671" spans="1:3" x14ac:dyDescent="0.45">
      <c r="A1671" t="str">
        <f t="shared" si="26"/>
        <v>4Engaging stakeholders in the process of sustainability integration in higher education institutions: A systematic review</v>
      </c>
      <c r="B1671">
        <v>4</v>
      </c>
      <c r="C1671" t="s">
        <v>990</v>
      </c>
    </row>
    <row r="1672" spans="1:3" x14ac:dyDescent="0.45">
      <c r="A1672" t="str">
        <f t="shared" si="26"/>
        <v>5(2019) International Journal of Sustainable Development, 22 (3-4), pp. 186 - 220, Cited 4 times.</v>
      </c>
      <c r="B1672">
        <v>5</v>
      </c>
      <c r="C1672" t="s">
        <v>991</v>
      </c>
    </row>
    <row r="1673" spans="1:3" x14ac:dyDescent="0.45">
      <c r="A1673" t="str">
        <f t="shared" si="26"/>
        <v>6DOI: 10.1504/IJSD.2019.105330</v>
      </c>
      <c r="B1673">
        <v>6</v>
      </c>
      <c r="C1673" t="s">
        <v>992</v>
      </c>
    </row>
    <row r="1674" spans="1:3" x14ac:dyDescent="0.45">
      <c r="A1674" t="str">
        <f t="shared" si="26"/>
        <v>7https://www.scopus.com/inward/record.uri?eid=2-s2.0-85080115907&amp;doi=10.1504%2fIJSD.2019.105330&amp;partnerID=40&amp;md5=23160be4ade78d8ecc875b63dcad103e</v>
      </c>
      <c r="B1674">
        <v>7</v>
      </c>
      <c r="C1674" t="s">
        <v>993</v>
      </c>
    </row>
    <row r="1675" spans="1:3" x14ac:dyDescent="0.45">
      <c r="A1675" t="str">
        <f t="shared" si="26"/>
        <v>8</v>
      </c>
      <c r="B1675">
        <v>8</v>
      </c>
    </row>
    <row r="1676" spans="1:3" x14ac:dyDescent="0.45">
      <c r="A1676" t="str">
        <f t="shared" si="26"/>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1676">
        <v>9</v>
      </c>
      <c r="C1676" t="s">
        <v>994</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1Ćukušić M., Garača Z., Jadrić M.</v>
      </c>
      <c r="B1681">
        <v>1</v>
      </c>
      <c r="C1681" t="s">
        <v>995</v>
      </c>
    </row>
    <row r="1682" spans="1:3" x14ac:dyDescent="0.45">
      <c r="A1682" t="str">
        <f t="shared" si="26"/>
        <v>2AUTHOR FULL NAMES: Ćukušić, Maja (23395710700); Garača, Željko (35232772300); Jadrić, Mario (35179622300)</v>
      </c>
      <c r="B1682">
        <v>2</v>
      </c>
      <c r="C1682" t="s">
        <v>996</v>
      </c>
    </row>
    <row r="1683" spans="1:3" x14ac:dyDescent="0.45">
      <c r="A1683" t="str">
        <f t="shared" si="26"/>
        <v>323395710700; 35232772300; 35179622300</v>
      </c>
      <c r="B1683">
        <v>3</v>
      </c>
      <c r="C1683" t="s">
        <v>997</v>
      </c>
    </row>
    <row r="1684" spans="1:3" x14ac:dyDescent="0.45">
      <c r="A1684" t="str">
        <f t="shared" si="26"/>
        <v>4Determinants and performance indicators of higher education institutions in Croatia [Odrednice and pokazatelji uspješnosti visokih učilišta u hrvatskoj]</v>
      </c>
      <c r="B1684">
        <v>4</v>
      </c>
      <c r="C1684" t="s">
        <v>998</v>
      </c>
    </row>
    <row r="1685" spans="1:3" x14ac:dyDescent="0.45">
      <c r="A1685" t="str">
        <f t="shared" si="26"/>
        <v>5(2014) Drustvena Istrazivanja, 23 (2), pp. 233 - 257, Cited 4 times.</v>
      </c>
      <c r="B1685">
        <v>5</v>
      </c>
      <c r="C1685" t="s">
        <v>999</v>
      </c>
    </row>
    <row r="1686" spans="1:3" x14ac:dyDescent="0.45">
      <c r="A1686" t="str">
        <f t="shared" si="26"/>
        <v>6DOI: 10.5559/di.23.2.02</v>
      </c>
      <c r="B1686">
        <v>6</v>
      </c>
      <c r="C1686" t="s">
        <v>1000</v>
      </c>
    </row>
    <row r="1687" spans="1:3" x14ac:dyDescent="0.45">
      <c r="A1687" t="str">
        <f t="shared" si="26"/>
        <v>7https://www.scopus.com/inward/record.uri?eid=2-s2.0-84905055667&amp;doi=10.5559%2fdi.23.2.02&amp;partnerID=40&amp;md5=4351fd6592d5bdbb8fd907fd8809d2b0</v>
      </c>
      <c r="B1687">
        <v>7</v>
      </c>
      <c r="C1687" t="s">
        <v>1001</v>
      </c>
    </row>
    <row r="1688" spans="1:3" x14ac:dyDescent="0.45">
      <c r="A1688" t="str">
        <f t="shared" si="26"/>
        <v>8</v>
      </c>
      <c r="B1688">
        <v>8</v>
      </c>
    </row>
    <row r="1689" spans="1:3" x14ac:dyDescent="0.45">
      <c r="A1689" t="str">
        <f t="shared" si="26"/>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1689">
        <v>9</v>
      </c>
      <c r="C1689" t="s">
        <v>1002</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1Askar M.</v>
      </c>
      <c r="B1694">
        <v>1</v>
      </c>
      <c r="C1694" t="s">
        <v>1003</v>
      </c>
    </row>
    <row r="1695" spans="1:3" x14ac:dyDescent="0.45">
      <c r="A1695" t="str">
        <f t="shared" si="26"/>
        <v>2AUTHOR FULL NAMES: Askar, Mohamed (57212407660)</v>
      </c>
      <c r="B1695">
        <v>2</v>
      </c>
      <c r="C1695" t="s">
        <v>1004</v>
      </c>
    </row>
    <row r="1696" spans="1:3" x14ac:dyDescent="0.45">
      <c r="A1696" t="str">
        <f t="shared" si="26"/>
        <v>357212407660</v>
      </c>
      <c r="B1696">
        <v>3</v>
      </c>
      <c r="C1696">
        <v>57212407660</v>
      </c>
    </row>
    <row r="1697" spans="1:3" x14ac:dyDescent="0.45">
      <c r="A1697" t="str">
        <f t="shared" si="26"/>
        <v>4Faculty target-based engagement assessment statistical model for enhancing performance and education quality</v>
      </c>
      <c r="B1697">
        <v>4</v>
      </c>
      <c r="C1697" t="s">
        <v>1005</v>
      </c>
    </row>
    <row r="1698" spans="1:3" x14ac:dyDescent="0.45">
      <c r="A1698" t="str">
        <f t="shared" si="26"/>
        <v>5(2019) IAFOR Journal of Education, 7 (2), pp. 27 - 49, Cited 1 times.</v>
      </c>
      <c r="B1698">
        <v>5</v>
      </c>
      <c r="C1698" t="s">
        <v>1006</v>
      </c>
    </row>
    <row r="1699" spans="1:3" x14ac:dyDescent="0.45">
      <c r="A1699" t="str">
        <f t="shared" si="26"/>
        <v>6DOI: 10.22492/ije.7.2.02</v>
      </c>
      <c r="B1699">
        <v>6</v>
      </c>
      <c r="C1699" t="s">
        <v>1007</v>
      </c>
    </row>
    <row r="1700" spans="1:3" x14ac:dyDescent="0.45">
      <c r="A1700" t="str">
        <f t="shared" si="26"/>
        <v>7https://www.scopus.com/inward/record.uri?eid=2-s2.0-85076603549&amp;doi=10.22492%2fije.7.2.02&amp;partnerID=40&amp;md5=2af09a8b7b12c547f9a46d0b02e19016</v>
      </c>
      <c r="B1700">
        <v>7</v>
      </c>
      <c r="C1700" t="s">
        <v>1008</v>
      </c>
    </row>
    <row r="1701" spans="1:3" x14ac:dyDescent="0.45">
      <c r="A1701" t="str">
        <f t="shared" si="26"/>
        <v>8</v>
      </c>
      <c r="B1701">
        <v>8</v>
      </c>
    </row>
    <row r="1702" spans="1:3" x14ac:dyDescent="0.45">
      <c r="A1702" t="str">
        <f t="shared" si="2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1702">
        <v>9</v>
      </c>
      <c r="C1702" t="s">
        <v>1009</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1Lolwana P.</v>
      </c>
      <c r="B1707">
        <v>1</v>
      </c>
      <c r="C1707" t="s">
        <v>1010</v>
      </c>
    </row>
    <row r="1708" spans="1:3" x14ac:dyDescent="0.45">
      <c r="A1708" t="str">
        <f t="shared" si="26"/>
        <v>2AUTHOR FULL NAMES: Lolwana, Peliwe (56888820600)</v>
      </c>
      <c r="B1708">
        <v>2</v>
      </c>
      <c r="C1708" t="s">
        <v>1011</v>
      </c>
    </row>
    <row r="1709" spans="1:3" x14ac:dyDescent="0.45">
      <c r="A1709" t="str">
        <f t="shared" si="26"/>
        <v>356888820600</v>
      </c>
      <c r="B1709">
        <v>3</v>
      </c>
      <c r="C1709">
        <v>56888820600</v>
      </c>
    </row>
    <row r="1710" spans="1:3" x14ac:dyDescent="0.45">
      <c r="A1710" t="str">
        <f t="shared" si="26"/>
        <v>4The role of stakeholders in the transformation of the south african higher education system</v>
      </c>
      <c r="B1710">
        <v>4</v>
      </c>
      <c r="C1710" t="s">
        <v>1012</v>
      </c>
    </row>
    <row r="1711" spans="1:3" x14ac:dyDescent="0.45">
      <c r="A1711" t="str">
        <f t="shared" si="26"/>
        <v>5(2015) Higher Education Dynamics, 44, pp. 253 - 267, Cited 1 times.</v>
      </c>
      <c r="B1711">
        <v>5</v>
      </c>
      <c r="C1711" t="s">
        <v>1013</v>
      </c>
    </row>
    <row r="1712" spans="1:3" x14ac:dyDescent="0.45">
      <c r="A1712" t="str">
        <f t="shared" si="26"/>
        <v>6DOI: 10.1007/978-94-017-9570-8_13</v>
      </c>
      <c r="B1712">
        <v>6</v>
      </c>
      <c r="C1712" t="s">
        <v>1014</v>
      </c>
    </row>
    <row r="1713" spans="1:3" x14ac:dyDescent="0.45">
      <c r="A1713" t="str">
        <f t="shared" si="26"/>
        <v>7https://www.scopus.com/inward/record.uri?eid=2-s2.0-85032099737&amp;doi=10.1007%2f978-94-017-9570-8_13&amp;partnerID=40&amp;md5=83c4fb6d46d08fbaf5535fa2c7b429ef</v>
      </c>
      <c r="B1713">
        <v>7</v>
      </c>
      <c r="C1713" t="s">
        <v>1015</v>
      </c>
    </row>
    <row r="1714" spans="1:3" x14ac:dyDescent="0.45">
      <c r="A1714" t="str">
        <f t="shared" si="26"/>
        <v>8</v>
      </c>
      <c r="B1714">
        <v>8</v>
      </c>
    </row>
    <row r="1715" spans="1:3" x14ac:dyDescent="0.45">
      <c r="A1715" t="str">
        <f t="shared" si="26"/>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1715">
        <v>9</v>
      </c>
      <c r="C1715" t="s">
        <v>1016</v>
      </c>
    </row>
    <row r="1716" spans="1:3" x14ac:dyDescent="0.45">
      <c r="A1716" t="str">
        <f t="shared" si="26"/>
        <v>10LANGUAGE OF ORIGINAL DOCUMENT: English</v>
      </c>
      <c r="B1716">
        <v>10</v>
      </c>
      <c r="C1716" t="s">
        <v>10</v>
      </c>
    </row>
    <row r="1717" spans="1:3" x14ac:dyDescent="0.45">
      <c r="A1717" t="str">
        <f t="shared" si="26"/>
        <v>11DOCUMENT TYPE: Book chapter</v>
      </c>
      <c r="B1717">
        <v>11</v>
      </c>
      <c r="C1717" t="s">
        <v>128</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1Huang P.B., Yang C.-C., Inderawati M.M.W., Sukwadi R.</v>
      </c>
      <c r="B1720">
        <v>1</v>
      </c>
      <c r="C1720" t="s">
        <v>1017</v>
      </c>
    </row>
    <row r="1721" spans="1:3" x14ac:dyDescent="0.45">
      <c r="A1721" t="str">
        <f t="shared" si="26"/>
        <v>2AUTHOR FULL NAMES: Huang, PoTsang B. (35107452200); Yang, Ching-Chow (7407022917); Inderawati, Maria Magdalena Wahyuni (57210595912); Sukwadi, Ronald (36519769800)</v>
      </c>
      <c r="B1721">
        <v>2</v>
      </c>
      <c r="C1721" t="s">
        <v>1018</v>
      </c>
    </row>
    <row r="1722" spans="1:3" x14ac:dyDescent="0.45">
      <c r="A1722" t="str">
        <f t="shared" si="26"/>
        <v>335107452200; 7407022917; 57210595912; 36519769800</v>
      </c>
      <c r="B1722">
        <v>3</v>
      </c>
      <c r="C1722" t="s">
        <v>1019</v>
      </c>
    </row>
    <row r="1723" spans="1:3" x14ac:dyDescent="0.45">
      <c r="A1723" t="str">
        <f t="shared" si="26"/>
        <v>4Using Modified Delphi Study to Develop Instrument for ESG Implementation: A Case Study at an Indonesian Higher Education Institution</v>
      </c>
      <c r="B1723">
        <v>4</v>
      </c>
      <c r="C1723" t="s">
        <v>1020</v>
      </c>
    </row>
    <row r="1724" spans="1:3" x14ac:dyDescent="0.45">
      <c r="A1724" t="str">
        <f t="shared" si="26"/>
        <v>5(2022) Sustainability (Switzerland), 14 (19), art. no. 12623, Cited 3 times.</v>
      </c>
      <c r="B1724">
        <v>5</v>
      </c>
      <c r="C1724" t="s">
        <v>1021</v>
      </c>
    </row>
    <row r="1725" spans="1:3" x14ac:dyDescent="0.45">
      <c r="A1725" t="str">
        <f t="shared" si="26"/>
        <v>6DOI: 10.3390/su141912623</v>
      </c>
      <c r="B1725">
        <v>6</v>
      </c>
      <c r="C1725" t="s">
        <v>1022</v>
      </c>
    </row>
    <row r="1726" spans="1:3" x14ac:dyDescent="0.45">
      <c r="A1726" t="str">
        <f t="shared" si="26"/>
        <v>7https://www.scopus.com/inward/record.uri?eid=2-s2.0-85140014392&amp;doi=10.3390%2fsu141912623&amp;partnerID=40&amp;md5=35767113505bb02c587029852cdf3208</v>
      </c>
      <c r="B1726">
        <v>7</v>
      </c>
      <c r="C1726" t="s">
        <v>1023</v>
      </c>
    </row>
    <row r="1727" spans="1:3" x14ac:dyDescent="0.45">
      <c r="A1727" t="str">
        <f t="shared" si="26"/>
        <v>8</v>
      </c>
      <c r="B1727">
        <v>8</v>
      </c>
    </row>
    <row r="1728" spans="1:3" x14ac:dyDescent="0.45">
      <c r="A1728" t="str">
        <f t="shared" si="26"/>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1728">
        <v>9</v>
      </c>
      <c r="C1728" t="s">
        <v>1024</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1Johnson D.R.</v>
      </c>
      <c r="B1733">
        <v>1</v>
      </c>
      <c r="C1733" t="s">
        <v>1025</v>
      </c>
    </row>
    <row r="1734" spans="1:3" x14ac:dyDescent="0.45">
      <c r="A1734" t="str">
        <f t="shared" si="27"/>
        <v>2AUTHOR FULL NAMES: Johnson, David R. (57203561050)</v>
      </c>
      <c r="B1734">
        <v>2</v>
      </c>
      <c r="C1734" t="s">
        <v>1026</v>
      </c>
    </row>
    <row r="1735" spans="1:3" x14ac:dyDescent="0.45">
      <c r="A1735" t="str">
        <f t="shared" si="27"/>
        <v>357203561050</v>
      </c>
      <c r="B1735">
        <v>3</v>
      </c>
      <c r="C1735">
        <v>57203561050</v>
      </c>
    </row>
    <row r="1736" spans="1:3" x14ac:dyDescent="0.45">
      <c r="A1736" t="str">
        <f t="shared" si="27"/>
        <v>4Postsecondary Policy Environments in Citizen Legislatures</v>
      </c>
      <c r="B1736">
        <v>4</v>
      </c>
      <c r="C1736" t="s">
        <v>1027</v>
      </c>
    </row>
    <row r="1737" spans="1:3" x14ac:dyDescent="0.45">
      <c r="A1737" t="str">
        <f t="shared" si="27"/>
        <v>5(2023) Educational Policy, Cited 1 times.</v>
      </c>
      <c r="B1737">
        <v>5</v>
      </c>
      <c r="C1737" t="s">
        <v>1028</v>
      </c>
    </row>
    <row r="1738" spans="1:3" x14ac:dyDescent="0.45">
      <c r="A1738" t="str">
        <f t="shared" si="27"/>
        <v>6DOI: 10.1177/08959048221142050</v>
      </c>
      <c r="B1738">
        <v>6</v>
      </c>
      <c r="C1738" t="s">
        <v>1029</v>
      </c>
    </row>
    <row r="1739" spans="1:3" x14ac:dyDescent="0.45">
      <c r="A1739" t="str">
        <f t="shared" si="27"/>
        <v>7https://www.scopus.com/inward/record.uri?eid=2-s2.0-85146063807&amp;doi=10.1177%2f08959048221142050&amp;partnerID=40&amp;md5=d63b740d20c657859d76d51279881c18</v>
      </c>
      <c r="B1739">
        <v>7</v>
      </c>
      <c r="C1739" t="s">
        <v>1030</v>
      </c>
    </row>
    <row r="1740" spans="1:3" x14ac:dyDescent="0.45">
      <c r="A1740" t="str">
        <f t="shared" si="27"/>
        <v>8</v>
      </c>
      <c r="B1740">
        <v>8</v>
      </c>
    </row>
    <row r="1741" spans="1:3" x14ac:dyDescent="0.45">
      <c r="A1741" t="str">
        <f t="shared" si="27"/>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1741">
        <v>9</v>
      </c>
      <c r="C1741" t="s">
        <v>1031</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1Bowden J.A.</v>
      </c>
      <c r="B1746">
        <v>1</v>
      </c>
      <c r="C1746" t="s">
        <v>1032</v>
      </c>
    </row>
    <row r="1747" spans="1:3" x14ac:dyDescent="0.45">
      <c r="A1747" t="str">
        <f t="shared" si="27"/>
        <v>2AUTHOR FULL NAMES: Bowden, John A. (16438842400)</v>
      </c>
      <c r="B1747">
        <v>2</v>
      </c>
      <c r="C1747" t="s">
        <v>1033</v>
      </c>
    </row>
    <row r="1748" spans="1:3" x14ac:dyDescent="0.45">
      <c r="A1748" t="str">
        <f t="shared" si="27"/>
        <v>316438842400</v>
      </c>
      <c r="B1748">
        <v>3</v>
      </c>
      <c r="C1748">
        <v>16438842400</v>
      </c>
    </row>
    <row r="1749" spans="1:3" x14ac:dyDescent="0.45">
      <c r="A1749" t="str">
        <f t="shared" si="27"/>
        <v>4Conceptions of universities as organizations and change in science and mathematics education</v>
      </c>
      <c r="B1749">
        <v>4</v>
      </c>
      <c r="C1749" t="s">
        <v>1034</v>
      </c>
    </row>
    <row r="1750" spans="1:3" x14ac:dyDescent="0.45">
      <c r="A1750" t="str">
        <f t="shared" si="27"/>
        <v>5(2009) University Science and Mathematics Education in Transition, pp. 197 - 221, Cited 1 times.</v>
      </c>
      <c r="B1750">
        <v>5</v>
      </c>
      <c r="C1750" t="s">
        <v>1035</v>
      </c>
    </row>
    <row r="1751" spans="1:3" x14ac:dyDescent="0.45">
      <c r="A1751" t="str">
        <f t="shared" si="27"/>
        <v>6DOI: 10.1007/978-0-387-09829-6_10</v>
      </c>
      <c r="B1751">
        <v>6</v>
      </c>
      <c r="C1751" t="s">
        <v>1036</v>
      </c>
    </row>
    <row r="1752" spans="1:3" x14ac:dyDescent="0.45">
      <c r="A1752" t="str">
        <f t="shared" si="27"/>
        <v>7https://www.scopus.com/inward/record.uri?eid=2-s2.0-84883084155&amp;doi=10.1007%2f978-0-387-09829-6_10&amp;partnerID=40&amp;md5=2f219ce356e0342f4a46433590b3e41b</v>
      </c>
      <c r="B1752">
        <v>7</v>
      </c>
      <c r="C1752" t="s">
        <v>1037</v>
      </c>
    </row>
    <row r="1753" spans="1:3" x14ac:dyDescent="0.45">
      <c r="A1753" t="str">
        <f t="shared" si="27"/>
        <v>8</v>
      </c>
      <c r="B1753">
        <v>8</v>
      </c>
    </row>
    <row r="1754" spans="1:3" x14ac:dyDescent="0.45">
      <c r="A1754" t="str">
        <f t="shared" si="27"/>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1754">
        <v>9</v>
      </c>
      <c r="C1754" t="s">
        <v>1038</v>
      </c>
    </row>
    <row r="1755" spans="1:3" x14ac:dyDescent="0.45">
      <c r="A1755" t="str">
        <f t="shared" si="27"/>
        <v>10LANGUAGE OF ORIGINAL DOCUMENT: English</v>
      </c>
      <c r="B1755">
        <v>10</v>
      </c>
      <c r="C1755" t="s">
        <v>10</v>
      </c>
    </row>
    <row r="1756" spans="1:3" x14ac:dyDescent="0.45">
      <c r="A1756" t="str">
        <f t="shared" si="27"/>
        <v>11DOCUMENT TYPE: Book chapter</v>
      </c>
      <c r="B1756">
        <v>11</v>
      </c>
      <c r="C1756" t="s">
        <v>128</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1Chahal J., Dagar V., Dagher L., Rao A., Udemba E.N.</v>
      </c>
      <c r="B1759">
        <v>1</v>
      </c>
      <c r="C1759" t="s">
        <v>1039</v>
      </c>
    </row>
    <row r="1760" spans="1:3" x14ac:dyDescent="0.45">
      <c r="A1760" t="str">
        <f t="shared" si="27"/>
        <v>2AUTHOR FULL NAMES: Chahal, Jyoti (57719703100); Dagar, Vishal (57218885592); Dagher, Leila (35112878100); Rao, Amar (57344924300); Udemba, Edmund Ntom (57209599041)</v>
      </c>
      <c r="B1760">
        <v>2</v>
      </c>
      <c r="C1760" t="s">
        <v>1040</v>
      </c>
    </row>
    <row r="1761" spans="1:3" x14ac:dyDescent="0.45">
      <c r="A1761" t="str">
        <f t="shared" si="27"/>
        <v>357719703100; 57218885592; 35112878100; 57344924300; 57209599041</v>
      </c>
      <c r="B1761">
        <v>3</v>
      </c>
      <c r="C1761" t="s">
        <v>1041</v>
      </c>
    </row>
    <row r="1762" spans="1:3" x14ac:dyDescent="0.45">
      <c r="A1762" t="str">
        <f t="shared" si="27"/>
        <v>4The crisis effect in TPB as a moderator for post-pandemic entrepreneurial intentions among higher education students: PLS-SEM and ANN approach</v>
      </c>
      <c r="B1762">
        <v>4</v>
      </c>
      <c r="C1762" t="s">
        <v>1042</v>
      </c>
    </row>
    <row r="1763" spans="1:3" x14ac:dyDescent="0.45">
      <c r="A1763" t="str">
        <f t="shared" si="27"/>
        <v>5(2023) International Journal of Management Education, 21 (3), art. no. 100878, Cited 0 times.</v>
      </c>
      <c r="B1763">
        <v>5</v>
      </c>
      <c r="C1763" t="s">
        <v>1043</v>
      </c>
    </row>
    <row r="1764" spans="1:3" x14ac:dyDescent="0.45">
      <c r="A1764" t="str">
        <f t="shared" si="27"/>
        <v>6DOI: 10.1016/j.ijme.2023.100878</v>
      </c>
      <c r="B1764">
        <v>6</v>
      </c>
      <c r="C1764" t="s">
        <v>1044</v>
      </c>
    </row>
    <row r="1765" spans="1:3" x14ac:dyDescent="0.45">
      <c r="A1765" t="str">
        <f t="shared" si="27"/>
        <v>7https://www.scopus.com/inward/record.uri?eid=2-s2.0-85172460416&amp;doi=10.1016%2fj.ijme.2023.100878&amp;partnerID=40&amp;md5=58fe7ca3e23c5710c35808346448c617</v>
      </c>
      <c r="B1765">
        <v>7</v>
      </c>
      <c r="C1765" t="s">
        <v>1045</v>
      </c>
    </row>
    <row r="1766" spans="1:3" x14ac:dyDescent="0.45">
      <c r="A1766" t="str">
        <f t="shared" si="27"/>
        <v>8</v>
      </c>
      <c r="B1766">
        <v>8</v>
      </c>
    </row>
    <row r="1767" spans="1:3" x14ac:dyDescent="0.45">
      <c r="A1767" t="str">
        <f t="shared" si="27"/>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1767">
        <v>9</v>
      </c>
      <c r="C1767" t="s">
        <v>1046</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1Kasparkova A., Rosolova K.E.</v>
      </c>
      <c r="B1772">
        <v>1</v>
      </c>
      <c r="C1772" t="s">
        <v>1047</v>
      </c>
    </row>
    <row r="1773" spans="1:3" x14ac:dyDescent="0.45">
      <c r="A1773" t="str">
        <f t="shared" si="27"/>
        <v>2AUTHOR FULL NAMES: Kasparkova, Alena (36170870300); Rosolova, Kamila Etchegoyen (57219417827)</v>
      </c>
      <c r="B1773">
        <v>2</v>
      </c>
      <c r="C1773" t="s">
        <v>1048</v>
      </c>
    </row>
    <row r="1774" spans="1:3" x14ac:dyDescent="0.45">
      <c r="A1774" t="str">
        <f t="shared" si="27"/>
        <v>336170870300; 57219417827</v>
      </c>
      <c r="B1774">
        <v>3</v>
      </c>
      <c r="C1774" t="s">
        <v>1049</v>
      </c>
    </row>
    <row r="1775" spans="1:3" x14ac:dyDescent="0.45">
      <c r="A1775" t="str">
        <f t="shared" si="27"/>
        <v>4A Geocaching Game 'Meet Your Editor' as a Teaser for Writing Courses</v>
      </c>
      <c r="B1775">
        <v>4</v>
      </c>
      <c r="C1775" t="s">
        <v>1050</v>
      </c>
    </row>
    <row r="1776" spans="1:3" x14ac:dyDescent="0.45">
      <c r="A1776" t="str">
        <f t="shared" si="27"/>
        <v>5(2020) IEEE International Professional Communication Conference, 2020-July, art. no. 9201251, pp. 87 - 91, Cited 1 times.</v>
      </c>
      <c r="B1776">
        <v>5</v>
      </c>
      <c r="C1776" t="s">
        <v>1051</v>
      </c>
    </row>
    <row r="1777" spans="1:3" x14ac:dyDescent="0.45">
      <c r="A1777" t="str">
        <f t="shared" si="27"/>
        <v>6DOI: 10.1109/ProComm48883.2020.00019</v>
      </c>
      <c r="B1777">
        <v>6</v>
      </c>
      <c r="C1777" t="s">
        <v>1052</v>
      </c>
    </row>
    <row r="1778" spans="1:3" x14ac:dyDescent="0.45">
      <c r="A1778" t="str">
        <f t="shared" si="27"/>
        <v>7https://www.scopus.com/inward/record.uri?eid=2-s2.0-85092630910&amp;doi=10.1109%2fProComm48883.2020.00019&amp;partnerID=40&amp;md5=39de36be1870936c73b3a83eeacc5daa</v>
      </c>
      <c r="B1778">
        <v>7</v>
      </c>
      <c r="C1778" t="s">
        <v>1053</v>
      </c>
    </row>
    <row r="1779" spans="1:3" x14ac:dyDescent="0.45">
      <c r="A1779" t="str">
        <f t="shared" si="27"/>
        <v>8</v>
      </c>
      <c r="B1779">
        <v>8</v>
      </c>
    </row>
    <row r="1780" spans="1:3" x14ac:dyDescent="0.45">
      <c r="A1780" t="str">
        <f t="shared" si="27"/>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1780">
        <v>9</v>
      </c>
      <c r="C1780" t="s">
        <v>1054</v>
      </c>
    </row>
    <row r="1781" spans="1:3" x14ac:dyDescent="0.45">
      <c r="A1781" t="str">
        <f t="shared" si="27"/>
        <v>10LANGUAGE OF ORIGINAL DOCUMENT: English</v>
      </c>
      <c r="B1781">
        <v>10</v>
      </c>
      <c r="C1781" t="s">
        <v>10</v>
      </c>
    </row>
    <row r="1782" spans="1:3" x14ac:dyDescent="0.45">
      <c r="A1782" t="str">
        <f t="shared" si="27"/>
        <v>11DOCUMENT TYPE: Conference paper</v>
      </c>
      <c r="B1782">
        <v>11</v>
      </c>
      <c r="C1782" t="s">
        <v>207</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1Pashkov M.V., Pashkova V.M.</v>
      </c>
      <c r="B1785">
        <v>1</v>
      </c>
      <c r="C1785" t="s">
        <v>1055</v>
      </c>
    </row>
    <row r="1786" spans="1:3" x14ac:dyDescent="0.45">
      <c r="A1786" t="str">
        <f t="shared" si="27"/>
        <v>2AUTHOR FULL NAMES: Pashkov, Mikhail V. (57204064594); Pashkova, Valeria M. (57204072604)</v>
      </c>
      <c r="B1786">
        <v>2</v>
      </c>
      <c r="C1786" t="s">
        <v>1056</v>
      </c>
    </row>
    <row r="1787" spans="1:3" x14ac:dyDescent="0.45">
      <c r="A1787" t="str">
        <f t="shared" si="27"/>
        <v>357204064594; 57204072604</v>
      </c>
      <c r="B1787">
        <v>3</v>
      </c>
      <c r="C1787" t="s">
        <v>1057</v>
      </c>
    </row>
    <row r="1788" spans="1:3" x14ac:dyDescent="0.45">
      <c r="A1788" t="str">
        <f t="shared" si="27"/>
        <v>4Problems and Risks of Digitalization in Higher Education</v>
      </c>
      <c r="B1788">
        <v>4</v>
      </c>
      <c r="C1788" t="s">
        <v>1058</v>
      </c>
    </row>
    <row r="1789" spans="1:3" x14ac:dyDescent="0.45">
      <c r="A1789" t="str">
        <f t="shared" si="27"/>
        <v>5(2022) Vysshee Obrazovanie v Rossii, 31 (3), pp. 40 - 53, Cited 5 times.</v>
      </c>
      <c r="B1789">
        <v>5</v>
      </c>
      <c r="C1789" t="s">
        <v>1059</v>
      </c>
    </row>
    <row r="1790" spans="1:3" x14ac:dyDescent="0.45">
      <c r="A1790" t="str">
        <f t="shared" si="27"/>
        <v>6DOI: 10.31992/0869-3617-2022-31-22-3-40-57</v>
      </c>
      <c r="B1790">
        <v>6</v>
      </c>
      <c r="C1790" t="s">
        <v>1060</v>
      </c>
    </row>
    <row r="1791" spans="1:3" x14ac:dyDescent="0.45">
      <c r="A1791" t="str">
        <f t="shared" si="27"/>
        <v>7https://www.scopus.com/inward/record.uri?eid=2-s2.0-85135925832&amp;doi=10.31992%2f0869-3617-2022-31-22-3-40-57&amp;partnerID=40&amp;md5=086c87e015b5de23eff006204c98dbab</v>
      </c>
      <c r="B1791">
        <v>7</v>
      </c>
      <c r="C1791" t="s">
        <v>1061</v>
      </c>
    </row>
    <row r="1792" spans="1:3" x14ac:dyDescent="0.45">
      <c r="A1792" t="str">
        <f t="shared" si="27"/>
        <v>8</v>
      </c>
      <c r="B1792">
        <v>8</v>
      </c>
    </row>
    <row r="1793" spans="1:3" x14ac:dyDescent="0.45">
      <c r="A1793" t="str">
        <f t="shared" si="27"/>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1793">
        <v>9</v>
      </c>
      <c r="C1793" t="s">
        <v>1062</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1Teixeira P.</v>
      </c>
      <c r="B1798">
        <v>1</v>
      </c>
      <c r="C1798" t="s">
        <v>1063</v>
      </c>
    </row>
    <row r="1799" spans="1:3" x14ac:dyDescent="0.45">
      <c r="A1799" t="str">
        <f t="shared" si="28"/>
        <v>2AUTHOR FULL NAMES: Teixeira, Pedro (56277679400)</v>
      </c>
      <c r="B1799">
        <v>2</v>
      </c>
      <c r="C1799" t="s">
        <v>1064</v>
      </c>
    </row>
    <row r="1800" spans="1:3" x14ac:dyDescent="0.45">
      <c r="A1800" t="str">
        <f t="shared" si="28"/>
        <v>356277679400</v>
      </c>
      <c r="B1800">
        <v>3</v>
      </c>
      <c r="C1800">
        <v>56277679400</v>
      </c>
    </row>
    <row r="1801" spans="1:3" x14ac:dyDescent="0.45">
      <c r="A1801" t="str">
        <f t="shared" si="28"/>
        <v>4Two continents divided by the same trends? reflections about marketization, competition, and inequality in European higher education</v>
      </c>
      <c r="B1801">
        <v>4</v>
      </c>
      <c r="C1801" t="s">
        <v>1065</v>
      </c>
    </row>
    <row r="1802" spans="1:3" x14ac:dyDescent="0.45">
      <c r="A1802" t="str">
        <f t="shared" si="28"/>
        <v>5(2016) Research in the Sociology of Organizations, 46, pp. 489 - 508, Cited 5 times.</v>
      </c>
      <c r="B1802">
        <v>5</v>
      </c>
      <c r="C1802" t="s">
        <v>1066</v>
      </c>
    </row>
    <row r="1803" spans="1:3" x14ac:dyDescent="0.45">
      <c r="A1803" t="str">
        <f t="shared" si="28"/>
        <v>6DOI: 10.1108/S0733-558X20160000046016</v>
      </c>
      <c r="B1803">
        <v>6</v>
      </c>
      <c r="C1803" t="s">
        <v>1067</v>
      </c>
    </row>
    <row r="1804" spans="1:3" x14ac:dyDescent="0.45">
      <c r="A1804" t="str">
        <f t="shared" si="28"/>
        <v>7https://www.scopus.com/inward/record.uri?eid=2-s2.0-84958655521&amp;doi=10.1108%2fS0733-558X20160000046016&amp;partnerID=40&amp;md5=ddc67c6b195b3cba5f797e6b23a023c3</v>
      </c>
      <c r="B1804">
        <v>7</v>
      </c>
      <c r="C1804" t="s">
        <v>1068</v>
      </c>
    </row>
    <row r="1805" spans="1:3" x14ac:dyDescent="0.45">
      <c r="A1805" t="str">
        <f t="shared" si="28"/>
        <v>8</v>
      </c>
      <c r="B1805">
        <v>8</v>
      </c>
    </row>
    <row r="1806" spans="1:3" x14ac:dyDescent="0.45">
      <c r="A1806" t="str">
        <f t="shared" si="28"/>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1806">
        <v>9</v>
      </c>
      <c r="C1806" t="s">
        <v>1069</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1A. Gattamorta K., Salerno J.P., Roman Laporte R.</v>
      </c>
      <c r="B1811">
        <v>1</v>
      </c>
      <c r="C1811" t="s">
        <v>1070</v>
      </c>
    </row>
    <row r="1812" spans="1:3" x14ac:dyDescent="0.45">
      <c r="A1812" t="str">
        <f t="shared" si="28"/>
        <v>2AUTHOR FULL NAMES: A. Gattamorta, Karina (57776189500); Salerno, John P. (57191895970); Roman Laporte, Roberto (57777539800)</v>
      </c>
      <c r="B1812">
        <v>2</v>
      </c>
      <c r="C1812" t="s">
        <v>1071</v>
      </c>
    </row>
    <row r="1813" spans="1:3" x14ac:dyDescent="0.45">
      <c r="A1813" t="str">
        <f t="shared" si="28"/>
        <v>357776189500; 57191895970; 57777539800</v>
      </c>
      <c r="B1813">
        <v>3</v>
      </c>
      <c r="C1813" t="s">
        <v>1072</v>
      </c>
    </row>
    <row r="1814" spans="1:3" x14ac:dyDescent="0.45">
      <c r="A1814" t="str">
        <f t="shared" si="28"/>
        <v>4Family Rejection during COVID-19: Effects on Sexual and Gender Minority Stress and Mental Health among LGBTQ University Students</v>
      </c>
      <c r="B1814">
        <v>4</v>
      </c>
      <c r="C1814" t="s">
        <v>1073</v>
      </c>
    </row>
    <row r="1815" spans="1:3" x14ac:dyDescent="0.45">
      <c r="A1815" t="str">
        <f t="shared" si="28"/>
        <v>5(2022) LGBTQ+ Family: An Interdisciplinary Journal, 18 (4), pp. 305 - 318, Cited 3 times.</v>
      </c>
      <c r="B1815">
        <v>5</v>
      </c>
      <c r="C1815" t="s">
        <v>1074</v>
      </c>
    </row>
    <row r="1816" spans="1:3" x14ac:dyDescent="0.45">
      <c r="A1816" t="str">
        <f t="shared" si="28"/>
        <v>6DOI: 10.1080/27703371.2022.2083041</v>
      </c>
      <c r="B1816">
        <v>6</v>
      </c>
      <c r="C1816" t="s">
        <v>1075</v>
      </c>
    </row>
    <row r="1817" spans="1:3" x14ac:dyDescent="0.45">
      <c r="A1817" t="str">
        <f t="shared" si="28"/>
        <v>7https://www.scopus.com/inward/record.uri?eid=2-s2.0-85133226850&amp;doi=10.1080%2f27703371.2022.2083041&amp;partnerID=40&amp;md5=c3a4cdfb4a236baa962218e242ceff68</v>
      </c>
      <c r="B1817">
        <v>7</v>
      </c>
      <c r="C1817" t="s">
        <v>1076</v>
      </c>
    </row>
    <row r="1818" spans="1:3" x14ac:dyDescent="0.45">
      <c r="A1818" t="str">
        <f t="shared" si="28"/>
        <v>8</v>
      </c>
      <c r="B1818">
        <v>8</v>
      </c>
    </row>
    <row r="1819" spans="1:3" x14ac:dyDescent="0.45">
      <c r="A1819" t="str">
        <f t="shared" si="28"/>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1819">
        <v>9</v>
      </c>
      <c r="C1819" t="s">
        <v>1077</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1Hines A.</v>
      </c>
      <c r="B1824">
        <v>1</v>
      </c>
      <c r="C1824" t="s">
        <v>1078</v>
      </c>
    </row>
    <row r="1825" spans="1:3" x14ac:dyDescent="0.45">
      <c r="A1825" t="str">
        <f t="shared" si="28"/>
        <v>2AUTHOR FULL NAMES: Hines, Andy (7005149607)</v>
      </c>
      <c r="B1825">
        <v>2</v>
      </c>
      <c r="C1825" t="s">
        <v>1079</v>
      </c>
    </row>
    <row r="1826" spans="1:3" x14ac:dyDescent="0.45">
      <c r="A1826" t="str">
        <f t="shared" si="28"/>
        <v>37005149607</v>
      </c>
      <c r="B1826">
        <v>3</v>
      </c>
      <c r="C1826">
        <v>7005149607</v>
      </c>
    </row>
    <row r="1827" spans="1:3" x14ac:dyDescent="0.45">
      <c r="A1827" t="str">
        <f t="shared" si="28"/>
        <v>4Framework foresight for exploring emerging student needs</v>
      </c>
      <c r="B1827">
        <v>4</v>
      </c>
      <c r="C1827" t="s">
        <v>1080</v>
      </c>
    </row>
    <row r="1828" spans="1:3" x14ac:dyDescent="0.45">
      <c r="A1828" t="str">
        <f t="shared" si="28"/>
        <v>5(2017) On the Horizon, 25 (3), pp. 145 - 156, Cited 1 times.</v>
      </c>
      <c r="B1828">
        <v>5</v>
      </c>
      <c r="C1828" t="s">
        <v>1081</v>
      </c>
    </row>
    <row r="1829" spans="1:3" x14ac:dyDescent="0.45">
      <c r="A1829" t="str">
        <f t="shared" si="28"/>
        <v>6DOI: 10.1108/OTH-03-2017-0013</v>
      </c>
      <c r="B1829">
        <v>6</v>
      </c>
      <c r="C1829" t="s">
        <v>1082</v>
      </c>
    </row>
    <row r="1830" spans="1:3" x14ac:dyDescent="0.45">
      <c r="A1830" t="str">
        <f t="shared" si="28"/>
        <v>7https://www.scopus.com/inward/record.uri?eid=2-s2.0-85027498982&amp;doi=10.1108%2fOTH-03-2017-0013&amp;partnerID=40&amp;md5=78d4257282eebac3386a1cf2eaf06fb9</v>
      </c>
      <c r="B1830">
        <v>7</v>
      </c>
      <c r="C1830" t="s">
        <v>1083</v>
      </c>
    </row>
    <row r="1831" spans="1:3" x14ac:dyDescent="0.45">
      <c r="A1831" t="str">
        <f t="shared" si="28"/>
        <v>8</v>
      </c>
      <c r="B1831">
        <v>8</v>
      </c>
    </row>
    <row r="1832" spans="1:3" x14ac:dyDescent="0.45">
      <c r="A1832" t="str">
        <f t="shared" si="28"/>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1832">
        <v>9</v>
      </c>
      <c r="C1832" t="s">
        <v>1084</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1Rukmini E., Angelina H., Anggreni V.C.</v>
      </c>
      <c r="B1837">
        <v>1</v>
      </c>
      <c r="C1837" t="s">
        <v>1085</v>
      </c>
    </row>
    <row r="1838" spans="1:3" x14ac:dyDescent="0.45">
      <c r="A1838" t="str">
        <f t="shared" si="28"/>
        <v>2AUTHOR FULL NAMES: Rukmini, Elisabeth (58070985900); Angelina, Hanna (57277360000); Anggreni, Viktoria Cosinta (58668392300)</v>
      </c>
      <c r="B1838">
        <v>2</v>
      </c>
      <c r="C1838" t="s">
        <v>1086</v>
      </c>
    </row>
    <row r="1839" spans="1:3" x14ac:dyDescent="0.45">
      <c r="A1839" t="str">
        <f t="shared" si="28"/>
        <v>358070985900; 57277360000; 58668392300</v>
      </c>
      <c r="B1839">
        <v>3</v>
      </c>
      <c r="C1839" t="s">
        <v>1087</v>
      </c>
    </row>
    <row r="1840" spans="1:3" x14ac:dyDescent="0.45">
      <c r="A1840" t="str">
        <f t="shared" si="28"/>
        <v>4Indonesia higher education’s online learning during the pandemic state</v>
      </c>
      <c r="B1840">
        <v>4</v>
      </c>
      <c r="C1840" t="s">
        <v>1088</v>
      </c>
    </row>
    <row r="1841" spans="1:3" x14ac:dyDescent="0.45">
      <c r="A1841" t="str">
        <f t="shared" si="28"/>
        <v>5(2023) International Journal of Evaluation and Research in Education, 12 (4), pp. 2286 - 2301, Cited 0 times.</v>
      </c>
      <c r="B1841">
        <v>5</v>
      </c>
      <c r="C1841" t="s">
        <v>1089</v>
      </c>
    </row>
    <row r="1842" spans="1:3" x14ac:dyDescent="0.45">
      <c r="A1842" t="str">
        <f t="shared" si="28"/>
        <v>6DOI: 10.11591/ijere.v12i4.25103</v>
      </c>
      <c r="B1842">
        <v>6</v>
      </c>
      <c r="C1842" t="s">
        <v>1090</v>
      </c>
    </row>
    <row r="1843" spans="1:3" x14ac:dyDescent="0.45">
      <c r="A1843" t="str">
        <f t="shared" si="28"/>
        <v>7https://www.scopus.com/inward/record.uri?eid=2-s2.0-85175079091&amp;doi=10.11591%2fijere.v12i4.25103&amp;partnerID=40&amp;md5=7353a29c39ab2532df2d3cd2dd3fb4ac</v>
      </c>
      <c r="B1843">
        <v>7</v>
      </c>
      <c r="C1843" t="s">
        <v>1091</v>
      </c>
    </row>
    <row r="1844" spans="1:3" x14ac:dyDescent="0.45">
      <c r="A1844" t="str">
        <f t="shared" si="28"/>
        <v>8</v>
      </c>
      <c r="B1844">
        <v>8</v>
      </c>
    </row>
    <row r="1845" spans="1:3" x14ac:dyDescent="0.45">
      <c r="A1845" t="str">
        <f t="shared" si="28"/>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1845">
        <v>9</v>
      </c>
      <c r="C1845" t="s">
        <v>1092</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1Gómez-Marcos M.-T., Ruiz-Toledo M., Vicente-Galindo M.-P., Martín-Rodero H., Ruff-Escobar C., Galindo-Villardón M.-P.</v>
      </c>
      <c r="B1850">
        <v>1</v>
      </c>
      <c r="C1850" t="s">
        <v>1093</v>
      </c>
    </row>
    <row r="1851" spans="1:3" x14ac:dyDescent="0.45">
      <c r="A1851" t="str">
        <f t="shared" si="28"/>
        <v>2AUTHOR FULL NAMES: Gómez-Marcos, María-Teresa (57224451360); Ruiz-Toledo, Marcelo (57224449047); Vicente-Galindo, María-Purificación (57193509699); Martín-Rodero, Helena (35068351900); Ruff-Escobar, Claudio (57204428322); Galindo-Villardón, María-Purificación (6508229340)</v>
      </c>
      <c r="B1851">
        <v>2</v>
      </c>
      <c r="C1851" t="s">
        <v>1094</v>
      </c>
    </row>
    <row r="1852" spans="1:3" x14ac:dyDescent="0.45">
      <c r="A1852" t="str">
        <f t="shared" si="28"/>
        <v>357224451360; 57224449047; 57193509699; 35068351900; 57204428322; 6508229340</v>
      </c>
      <c r="B1852">
        <v>3</v>
      </c>
      <c r="C1852" t="s">
        <v>1095</v>
      </c>
    </row>
    <row r="1853" spans="1:3" x14ac:dyDescent="0.45">
      <c r="A1853" t="str">
        <f t="shared" si="28"/>
        <v>4Multivariate dynamics of Spanish universities in international rankings</v>
      </c>
      <c r="B1853">
        <v>4</v>
      </c>
      <c r="C1853" t="s">
        <v>1096</v>
      </c>
    </row>
    <row r="1854" spans="1:3" x14ac:dyDescent="0.45">
      <c r="A1854" t="str">
        <f t="shared" si="28"/>
        <v>5(2021) Profesional de la Informacion, 30 (2), art. no. e300210, Cited 2 times.</v>
      </c>
      <c r="B1854">
        <v>5</v>
      </c>
      <c r="C1854" t="s">
        <v>1097</v>
      </c>
    </row>
    <row r="1855" spans="1:3" x14ac:dyDescent="0.45">
      <c r="A1855" t="str">
        <f t="shared" si="28"/>
        <v>6DOI: 10.3145/epi.2021.mar.10</v>
      </c>
      <c r="B1855">
        <v>6</v>
      </c>
      <c r="C1855" t="s">
        <v>1098</v>
      </c>
    </row>
    <row r="1856" spans="1:3" x14ac:dyDescent="0.45">
      <c r="A1856" t="str">
        <f t="shared" si="28"/>
        <v>7https://www.scopus.com/inward/record.uri?eid=2-s2.0-85107592992&amp;doi=10.3145%2fepi.2021.mar.10&amp;partnerID=40&amp;md5=cd4f9c3ba718e342a393549b7ab48394</v>
      </c>
      <c r="B1856">
        <v>7</v>
      </c>
      <c r="C1856" t="s">
        <v>1099</v>
      </c>
    </row>
    <row r="1857" spans="1:3" x14ac:dyDescent="0.45">
      <c r="A1857" t="str">
        <f t="shared" si="28"/>
        <v>8</v>
      </c>
      <c r="B1857">
        <v>8</v>
      </c>
    </row>
    <row r="1858" spans="1:3" x14ac:dyDescent="0.45">
      <c r="A1858" t="str">
        <f t="shared" si="28"/>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1858">
        <v>9</v>
      </c>
      <c r="C1858" t="s">
        <v>1100</v>
      </c>
    </row>
    <row r="1859" spans="1:3" x14ac:dyDescent="0.45">
      <c r="A1859" t="str">
        <f t="shared" si="28"/>
        <v>10LANGUAGE OF ORIGINAL DOCUMENT: English</v>
      </c>
      <c r="B1859">
        <v>10</v>
      </c>
      <c r="C1859" t="s">
        <v>10</v>
      </c>
    </row>
    <row r="1860" spans="1:3" x14ac:dyDescent="0.45">
      <c r="A1860" t="str">
        <f t="shared" si="28"/>
        <v>11DOCUMENT TYPE: Article</v>
      </c>
      <c r="B1860">
        <v>11</v>
      </c>
      <c r="C1860" t="s">
        <v>11</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1Scruggs R., Broglia E., Barkham M., Duncan C.</v>
      </c>
      <c r="B1863">
        <v>1</v>
      </c>
      <c r="C1863" t="s">
        <v>1101</v>
      </c>
    </row>
    <row r="1864" spans="1:3" x14ac:dyDescent="0.45">
      <c r="A1864" t="str">
        <f t="shared" si="29"/>
        <v>2AUTHOR FULL NAMES: Scruggs, Robert (58175753600); Broglia, Emma (57221919122); Barkham, Michael (7003740824); Duncan, Charlie (57201373439)</v>
      </c>
      <c r="B1864">
        <v>2</v>
      </c>
      <c r="C1864" t="s">
        <v>1102</v>
      </c>
    </row>
    <row r="1865" spans="1:3" x14ac:dyDescent="0.45">
      <c r="A1865" t="str">
        <f t="shared" si="29"/>
        <v>358175753600; 57221919122; 7003740824; 57201373439</v>
      </c>
      <c r="B1865">
        <v>3</v>
      </c>
      <c r="C1865" t="s">
        <v>1103</v>
      </c>
    </row>
    <row r="1866" spans="1:3" x14ac:dyDescent="0.45">
      <c r="A1866" t="str">
        <f t="shared" si="29"/>
        <v>4The impact of psychological distress and university counselling on academic outcomes: Analysis of a routine practice-based dataset</v>
      </c>
      <c r="B1866">
        <v>4</v>
      </c>
      <c r="C1866" t="s">
        <v>1104</v>
      </c>
    </row>
    <row r="1867" spans="1:3" x14ac:dyDescent="0.45">
      <c r="A1867" t="str">
        <f t="shared" si="29"/>
        <v>5(2023) Counselling and Psychotherapy Research, 23 (3), pp. 781 - 789, Cited 2 times.</v>
      </c>
      <c r="B1867">
        <v>5</v>
      </c>
      <c r="C1867" t="s">
        <v>1105</v>
      </c>
    </row>
    <row r="1868" spans="1:3" x14ac:dyDescent="0.45">
      <c r="A1868" t="str">
        <f t="shared" si="29"/>
        <v>6DOI: 10.1002/capr.12640</v>
      </c>
      <c r="B1868">
        <v>6</v>
      </c>
      <c r="C1868" t="s">
        <v>1106</v>
      </c>
    </row>
    <row r="1869" spans="1:3" x14ac:dyDescent="0.45">
      <c r="A1869" t="str">
        <f t="shared" si="29"/>
        <v>7https://www.scopus.com/inward/record.uri?eid=2-s2.0-85151950180&amp;doi=10.1002%2fcapr.12640&amp;partnerID=40&amp;md5=64f0fdd63fa2daeced58edabd49ce518</v>
      </c>
      <c r="B1869">
        <v>7</v>
      </c>
      <c r="C1869" t="s">
        <v>1107</v>
      </c>
    </row>
    <row r="1870" spans="1:3" x14ac:dyDescent="0.45">
      <c r="A1870" t="str">
        <f t="shared" si="29"/>
        <v>8</v>
      </c>
      <c r="B1870">
        <v>8</v>
      </c>
    </row>
    <row r="1871" spans="1:3" x14ac:dyDescent="0.45">
      <c r="A1871" t="str">
        <f t="shared" si="29"/>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1871">
        <v>9</v>
      </c>
      <c r="C1871" t="s">
        <v>1108</v>
      </c>
    </row>
    <row r="1872" spans="1:3" x14ac:dyDescent="0.45">
      <c r="A1872" t="str">
        <f t="shared" si="29"/>
        <v>10LANGUAGE OF ORIGINAL DOCUMENT: English</v>
      </c>
      <c r="B1872">
        <v>10</v>
      </c>
      <c r="C1872" t="s">
        <v>10</v>
      </c>
    </row>
    <row r="1873" spans="1:3" x14ac:dyDescent="0.45">
      <c r="A1873" t="str">
        <f t="shared" si="29"/>
        <v>11DOCUMENT TYPE: Article</v>
      </c>
      <c r="B1873">
        <v>11</v>
      </c>
      <c r="C1873" t="s">
        <v>11</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1Jacob W.J.</v>
      </c>
      <c r="B1876">
        <v>1</v>
      </c>
      <c r="C1876" t="s">
        <v>1109</v>
      </c>
    </row>
    <row r="1877" spans="1:3" x14ac:dyDescent="0.45">
      <c r="A1877" t="str">
        <f t="shared" si="29"/>
        <v>2AUTHOR FULL NAMES: Jacob, W. James (24071169700)</v>
      </c>
      <c r="B1877">
        <v>2</v>
      </c>
      <c r="C1877" t="s">
        <v>1110</v>
      </c>
    </row>
    <row r="1878" spans="1:3" x14ac:dyDescent="0.45">
      <c r="A1878" t="str">
        <f t="shared" si="29"/>
        <v>324071169700</v>
      </c>
      <c r="B1878">
        <v>3</v>
      </c>
      <c r="C1878">
        <v>24071169700</v>
      </c>
    </row>
    <row r="1879" spans="1:3" x14ac:dyDescent="0.45">
      <c r="A1879" t="str">
        <f t="shared" si="29"/>
        <v>4Social Media, Social Intelligence, and Emerging Trends in Higher Education Communication</v>
      </c>
      <c r="B1879">
        <v>4</v>
      </c>
      <c r="C1879" t="s">
        <v>1111</v>
      </c>
    </row>
    <row r="1880" spans="1:3" x14ac:dyDescent="0.45">
      <c r="A1880" t="str">
        <f t="shared" si="29"/>
        <v>5(2015) International and Development Education, pp. 25 - 36, Cited 1 times.</v>
      </c>
      <c r="B1880">
        <v>5</v>
      </c>
      <c r="C1880" t="s">
        <v>1112</v>
      </c>
    </row>
    <row r="1881" spans="1:3" x14ac:dyDescent="0.45">
      <c r="A1881" t="str">
        <f t="shared" si="29"/>
        <v>6DOI: 10.1057/9781137491923_3</v>
      </c>
      <c r="B1881">
        <v>6</v>
      </c>
      <c r="C1881" t="s">
        <v>1113</v>
      </c>
    </row>
    <row r="1882" spans="1:3" x14ac:dyDescent="0.45">
      <c r="A1882" t="str">
        <f t="shared" si="29"/>
        <v>7https://www.scopus.com/inward/record.uri?eid=2-s2.0-85044853329&amp;doi=10.1057%2f9781137491923_3&amp;partnerID=40&amp;md5=f66a217a60119c9f07f1232ff44765df</v>
      </c>
      <c r="B1882">
        <v>7</v>
      </c>
      <c r="C1882" t="s">
        <v>1114</v>
      </c>
    </row>
    <row r="1883" spans="1:3" x14ac:dyDescent="0.45">
      <c r="A1883" t="str">
        <f t="shared" si="29"/>
        <v>8</v>
      </c>
      <c r="B1883">
        <v>8</v>
      </c>
    </row>
    <row r="1884" spans="1:3" x14ac:dyDescent="0.45">
      <c r="A1884" t="str">
        <f t="shared" si="29"/>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1884">
        <v>9</v>
      </c>
      <c r="C1884" t="s">
        <v>1115</v>
      </c>
    </row>
    <row r="1885" spans="1:3" x14ac:dyDescent="0.45">
      <c r="A1885" t="str">
        <f t="shared" si="29"/>
        <v>10LANGUAGE OF ORIGINAL DOCUMENT: English</v>
      </c>
      <c r="B1885">
        <v>10</v>
      </c>
      <c r="C1885" t="s">
        <v>10</v>
      </c>
    </row>
    <row r="1886" spans="1:3" x14ac:dyDescent="0.45">
      <c r="A1886" t="str">
        <f t="shared" si="29"/>
        <v>11DOCUMENT TYPE: Book chapter</v>
      </c>
      <c r="B1886">
        <v>11</v>
      </c>
      <c r="C1886" t="s">
        <v>128</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1Donawa A.M.</v>
      </c>
      <c r="B1889">
        <v>1</v>
      </c>
      <c r="C1889" t="s">
        <v>1116</v>
      </c>
    </row>
    <row r="1890" spans="1:3" x14ac:dyDescent="0.45">
      <c r="A1890" t="str">
        <f t="shared" si="29"/>
        <v>2AUTHOR FULL NAMES: Donawa, Annette Mallory (16041949900)</v>
      </c>
      <c r="B1890">
        <v>2</v>
      </c>
      <c r="C1890" t="s">
        <v>1117</v>
      </c>
    </row>
    <row r="1891" spans="1:3" x14ac:dyDescent="0.45">
      <c r="A1891" t="str">
        <f t="shared" si="29"/>
        <v>316041949900</v>
      </c>
      <c r="B1891">
        <v>3</v>
      </c>
      <c r="C1891">
        <v>16041949900</v>
      </c>
    </row>
    <row r="1892" spans="1:3" x14ac:dyDescent="0.45">
      <c r="A1892" t="str">
        <f t="shared" si="29"/>
        <v>4The impact of critical thinking instruction on minority engineering students at a public urban higher education institution</v>
      </c>
      <c r="B1892">
        <v>4</v>
      </c>
      <c r="C1892" t="s">
        <v>1118</v>
      </c>
    </row>
    <row r="1893" spans="1:3" x14ac:dyDescent="0.45">
      <c r="A1893" t="str">
        <f t="shared" si="29"/>
        <v>5(2011) ASEE Annual Conference and Exposition, Conference Proceedings, Cited 3 times.</v>
      </c>
      <c r="B1893">
        <v>5</v>
      </c>
      <c r="C1893" t="s">
        <v>1119</v>
      </c>
    </row>
    <row r="1894" spans="1:3" x14ac:dyDescent="0.45">
      <c r="A1894" t="str">
        <f t="shared" si="29"/>
        <v>6</v>
      </c>
      <c r="B1894">
        <v>6</v>
      </c>
    </row>
    <row r="1895" spans="1:3" x14ac:dyDescent="0.45">
      <c r="A1895" t="str">
        <f t="shared" si="29"/>
        <v>7https://www.scopus.com/inward/record.uri?eid=2-s2.0-85029039461&amp;partnerID=40&amp;md5=066a95347b509164db988ee6ada17cab</v>
      </c>
      <c r="B1895">
        <v>7</v>
      </c>
      <c r="C1895" t="s">
        <v>1120</v>
      </c>
    </row>
    <row r="1896" spans="1:3" x14ac:dyDescent="0.45">
      <c r="A1896" t="str">
        <f t="shared" si="29"/>
        <v>8</v>
      </c>
      <c r="B1896">
        <v>8</v>
      </c>
    </row>
    <row r="1897" spans="1:3" x14ac:dyDescent="0.45">
      <c r="A1897" t="str">
        <f t="shared" si="29"/>
        <v>9ABSTRACT: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B1897">
        <v>9</v>
      </c>
      <c r="C1897" t="s">
        <v>1121</v>
      </c>
    </row>
    <row r="1898" spans="1:3" x14ac:dyDescent="0.45">
      <c r="A1898" t="str">
        <f t="shared" si="29"/>
        <v>10LANGUAGE OF ORIGINAL DOCUMENT: English</v>
      </c>
      <c r="B1898">
        <v>10</v>
      </c>
      <c r="C1898" t="s">
        <v>10</v>
      </c>
    </row>
    <row r="1899" spans="1:3" x14ac:dyDescent="0.45">
      <c r="A1899" t="str">
        <f t="shared" si="29"/>
        <v>11DOCUMENT TYPE: Conference paper</v>
      </c>
      <c r="B1899">
        <v>11</v>
      </c>
      <c r="C1899" t="s">
        <v>207</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1Khan M.A., Ebner N.</v>
      </c>
      <c r="B1902">
        <v>1</v>
      </c>
      <c r="C1902" t="s">
        <v>1122</v>
      </c>
    </row>
    <row r="1903" spans="1:3" x14ac:dyDescent="0.45">
      <c r="A1903" t="str">
        <f t="shared" si="29"/>
        <v>2AUTHOR FULL NAMES: Khan, Mohammad Ayub (56069678100); Ebner, Noam (8676622700)</v>
      </c>
      <c r="B1903">
        <v>2</v>
      </c>
      <c r="C1903" t="s">
        <v>1123</v>
      </c>
    </row>
    <row r="1904" spans="1:3" x14ac:dyDescent="0.45">
      <c r="A1904" t="str">
        <f t="shared" si="29"/>
        <v>356069678100; 8676622700</v>
      </c>
      <c r="B1904">
        <v>3</v>
      </c>
      <c r="C1904" t="s">
        <v>1124</v>
      </c>
    </row>
    <row r="1905" spans="1:3" x14ac:dyDescent="0.45">
      <c r="A1905" t="str">
        <f t="shared" si="29"/>
        <v>4The self-internationalization model (SIM) versus conventional internationalization models (CIMs) of the institutions of higher education: A preliminary insight from management perspectives</v>
      </c>
      <c r="B1905">
        <v>4</v>
      </c>
      <c r="C1905" t="s">
        <v>1125</v>
      </c>
    </row>
    <row r="1906" spans="1:3" x14ac:dyDescent="0.45">
      <c r="A1906" t="str">
        <f t="shared" si="29"/>
        <v>5(2018) Journal of Eastern European and Central Asian Research, 5 (1), Cited 1 times.</v>
      </c>
      <c r="B1906">
        <v>5</v>
      </c>
      <c r="C1906" t="s">
        <v>1126</v>
      </c>
    </row>
    <row r="1907" spans="1:3" x14ac:dyDescent="0.45">
      <c r="A1907" t="str">
        <f t="shared" si="29"/>
        <v>6DOI: 10.15549/jeecar.v5i1.189</v>
      </c>
      <c r="B1907">
        <v>6</v>
      </c>
      <c r="C1907" t="s">
        <v>1127</v>
      </c>
    </row>
    <row r="1908" spans="1:3" x14ac:dyDescent="0.45">
      <c r="A1908" t="str">
        <f t="shared" si="29"/>
        <v>7https://www.scopus.com/inward/record.uri?eid=2-s2.0-85046782185&amp;doi=10.15549%2fjeecar.v5i1.189&amp;partnerID=40&amp;md5=d8072fb13de3ea248bb1e2c6074e573d</v>
      </c>
      <c r="B1908">
        <v>7</v>
      </c>
      <c r="C1908" t="s">
        <v>1128</v>
      </c>
    </row>
    <row r="1909" spans="1:3" x14ac:dyDescent="0.45">
      <c r="A1909" t="str">
        <f t="shared" si="29"/>
        <v>8</v>
      </c>
      <c r="B1909">
        <v>8</v>
      </c>
    </row>
    <row r="1910" spans="1:3" x14ac:dyDescent="0.45">
      <c r="A1910" t="str">
        <f t="shared" si="29"/>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1910">
        <v>9</v>
      </c>
      <c r="C1910" t="s">
        <v>1129</v>
      </c>
    </row>
    <row r="1911" spans="1:3" x14ac:dyDescent="0.45">
      <c r="A1911" t="str">
        <f t="shared" si="29"/>
        <v>10LANGUAGE OF ORIGINAL DOCUMENT: English</v>
      </c>
      <c r="B1911">
        <v>10</v>
      </c>
      <c r="C1911" t="s">
        <v>10</v>
      </c>
    </row>
    <row r="1912" spans="1:3" x14ac:dyDescent="0.45">
      <c r="A1912" t="str">
        <f t="shared" si="29"/>
        <v>11DOCUMENT TYPE: Article</v>
      </c>
      <c r="B1912">
        <v>11</v>
      </c>
      <c r="C1912" t="s">
        <v>11</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1Chhaing S., Phon S.</v>
      </c>
      <c r="B1915">
        <v>1</v>
      </c>
      <c r="C1915" t="s">
        <v>1130</v>
      </c>
    </row>
    <row r="1916" spans="1:3" x14ac:dyDescent="0.45">
      <c r="A1916" t="str">
        <f t="shared" si="29"/>
        <v>2AUTHOR FULL NAMES: Chhaing, Songleng (57579814200); Phon, Sokwin (58018586400)</v>
      </c>
      <c r="B1916">
        <v>2</v>
      </c>
      <c r="C1916" t="s">
        <v>1131</v>
      </c>
    </row>
    <row r="1917" spans="1:3" x14ac:dyDescent="0.45">
      <c r="A1917" t="str">
        <f t="shared" si="29"/>
        <v>357579814200; 58018586400</v>
      </c>
      <c r="B1917">
        <v>3</v>
      </c>
      <c r="C1917" t="s">
        <v>1132</v>
      </c>
    </row>
    <row r="1918" spans="1:3" x14ac:dyDescent="0.45">
      <c r="A1918" t="str">
        <f t="shared" si="29"/>
        <v>4Motivation of academics in the Global South: a case from Cambodia higher education</v>
      </c>
      <c r="B1918">
        <v>4</v>
      </c>
      <c r="C1918" t="s">
        <v>1133</v>
      </c>
    </row>
    <row r="1919" spans="1:3" x14ac:dyDescent="0.45">
      <c r="A1919" t="str">
        <f t="shared" si="29"/>
        <v>5(2023) Journal of Applied Research in Higher Education, 15 (5), pp. 1530 - 1543, Cited 0 times.</v>
      </c>
      <c r="B1919">
        <v>5</v>
      </c>
      <c r="C1919" t="s">
        <v>1134</v>
      </c>
    </row>
    <row r="1920" spans="1:3" x14ac:dyDescent="0.45">
      <c r="A1920" t="str">
        <f t="shared" si="29"/>
        <v>6DOI: 10.1108/JARHE-08-2022-0241</v>
      </c>
      <c r="B1920">
        <v>6</v>
      </c>
      <c r="C1920" t="s">
        <v>1135</v>
      </c>
    </row>
    <row r="1921" spans="1:3" x14ac:dyDescent="0.45">
      <c r="A1921" t="str">
        <f t="shared" si="29"/>
        <v>7https://www.scopus.com/inward/record.uri?eid=2-s2.0-85144024130&amp;doi=10.1108%2fJARHE-08-2022-0241&amp;partnerID=40&amp;md5=350bb9b4714202fee62fc75f808edfde</v>
      </c>
      <c r="B1921">
        <v>7</v>
      </c>
      <c r="C1921" t="s">
        <v>1136</v>
      </c>
    </row>
    <row r="1922" spans="1:3" x14ac:dyDescent="0.45">
      <c r="A1922" t="str">
        <f t="shared" si="29"/>
        <v>8</v>
      </c>
      <c r="B1922">
        <v>8</v>
      </c>
    </row>
    <row r="1923" spans="1:3" x14ac:dyDescent="0.45">
      <c r="A1923" t="str">
        <f t="shared" si="29"/>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1923">
        <v>9</v>
      </c>
      <c r="C1923" t="s">
        <v>1137</v>
      </c>
    </row>
    <row r="1924" spans="1:3" x14ac:dyDescent="0.45">
      <c r="A1924" t="str">
        <f t="shared" si="29"/>
        <v>10LANGUAGE OF ORIGINAL DOCUMENT: English</v>
      </c>
      <c r="B1924">
        <v>10</v>
      </c>
      <c r="C1924" t="s">
        <v>10</v>
      </c>
    </row>
    <row r="1925" spans="1:3" x14ac:dyDescent="0.45">
      <c r="A1925" t="str">
        <f t="shared" ref="A1925:A1988" si="30">B1925&amp;C1925</f>
        <v>11DOCUMENT TYPE: Article</v>
      </c>
      <c r="B1925">
        <v>11</v>
      </c>
      <c r="C1925" t="s">
        <v>11</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1Naim N., Aziz A., Teguh T.</v>
      </c>
      <c r="B1928">
        <v>1</v>
      </c>
      <c r="C1928" t="s">
        <v>1138</v>
      </c>
    </row>
    <row r="1929" spans="1:3" x14ac:dyDescent="0.45">
      <c r="A1929" t="str">
        <f t="shared" si="30"/>
        <v>2AUTHOR FULL NAMES: Naim, Ngainun (57216658596); Aziz, Abdul (57219406908); Teguh, Teguh (58317890000)</v>
      </c>
      <c r="B1929">
        <v>2</v>
      </c>
      <c r="C1929" t="s">
        <v>1139</v>
      </c>
    </row>
    <row r="1930" spans="1:3" x14ac:dyDescent="0.45">
      <c r="A1930" t="str">
        <f t="shared" si="30"/>
        <v>357216658596; 57219406908; 58317890000</v>
      </c>
      <c r="B1930">
        <v>3</v>
      </c>
      <c r="C1930" t="s">
        <v>1140</v>
      </c>
    </row>
    <row r="1931" spans="1:3" x14ac:dyDescent="0.45">
      <c r="A1931" t="str">
        <f t="shared" si="30"/>
        <v>4Integration of Madrasah diniyah learning systems for strengthening religious moderation in Indonesian universities</v>
      </c>
      <c r="B1931">
        <v>4</v>
      </c>
      <c r="C1931" t="s">
        <v>1141</v>
      </c>
    </row>
    <row r="1932" spans="1:3" x14ac:dyDescent="0.45">
      <c r="A1932" t="str">
        <f t="shared" si="30"/>
        <v>5(2022) International Journal of Evaluation and Research in Education, 11 (1), pp. 108 - 119, Cited 2 times.</v>
      </c>
      <c r="B1932">
        <v>5</v>
      </c>
      <c r="C1932" t="s">
        <v>1142</v>
      </c>
    </row>
    <row r="1933" spans="1:3" x14ac:dyDescent="0.45">
      <c r="A1933" t="str">
        <f t="shared" si="30"/>
        <v>6DOI: 10.11591/ijere.v11i1.22210</v>
      </c>
      <c r="B1933">
        <v>6</v>
      </c>
      <c r="C1933" t="s">
        <v>1143</v>
      </c>
    </row>
    <row r="1934" spans="1:3" x14ac:dyDescent="0.45">
      <c r="A1934" t="str">
        <f t="shared" si="30"/>
        <v>7https://www.scopus.com/inward/record.uri?eid=2-s2.0-85126989056&amp;doi=10.11591%2fijere.v11i1.22210&amp;partnerID=40&amp;md5=f17e0cc24c1de91d3fc43b9ec36d8780</v>
      </c>
      <c r="B1934">
        <v>7</v>
      </c>
      <c r="C1934" t="s">
        <v>1144</v>
      </c>
    </row>
    <row r="1935" spans="1:3" x14ac:dyDescent="0.45">
      <c r="A1935" t="str">
        <f t="shared" si="30"/>
        <v>8</v>
      </c>
      <c r="B1935">
        <v>8</v>
      </c>
    </row>
    <row r="1936" spans="1:3" x14ac:dyDescent="0.45">
      <c r="A1936" t="str">
        <f t="shared" si="30"/>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1936">
        <v>9</v>
      </c>
      <c r="C1936" t="s">
        <v>1145</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1Alabi A.O.</v>
      </c>
      <c r="B1941">
        <v>1</v>
      </c>
      <c r="C1941" t="s">
        <v>1146</v>
      </c>
    </row>
    <row r="1942" spans="1:3" x14ac:dyDescent="0.45">
      <c r="A1942" t="str">
        <f t="shared" si="30"/>
        <v>2AUTHOR FULL NAMES: Alabi, Adefunke O. (57197459114)</v>
      </c>
      <c r="B1942">
        <v>2</v>
      </c>
      <c r="C1942" t="s">
        <v>1147</v>
      </c>
    </row>
    <row r="1943" spans="1:3" x14ac:dyDescent="0.45">
      <c r="A1943" t="str">
        <f t="shared" si="30"/>
        <v>357197459114</v>
      </c>
      <c r="B1943">
        <v>3</v>
      </c>
      <c r="C1943">
        <v>57197459114</v>
      </c>
    </row>
    <row r="1944" spans="1:3" x14ac:dyDescent="0.45">
      <c r="A1944" t="str">
        <f t="shared" si="30"/>
        <v>4Bridging the Great Divide: Librarian-faculty Collaboration in Selected Higher Institutions in Lagos State Nigeria</v>
      </c>
      <c r="B1944">
        <v>4</v>
      </c>
      <c r="C1944" t="s">
        <v>1148</v>
      </c>
    </row>
    <row r="1945" spans="1:3" x14ac:dyDescent="0.45">
      <c r="A1945" t="str">
        <f t="shared" si="30"/>
        <v>5(2018) Journal of Academic Librarianship, 44 (4), pp. 459 - 467, Cited 5 times.</v>
      </c>
      <c r="B1945">
        <v>5</v>
      </c>
      <c r="C1945" t="s">
        <v>1149</v>
      </c>
    </row>
    <row r="1946" spans="1:3" x14ac:dyDescent="0.45">
      <c r="A1946" t="str">
        <f t="shared" si="30"/>
        <v>6DOI: 10.1016/j.acalib.2018.05.004</v>
      </c>
      <c r="B1946">
        <v>6</v>
      </c>
      <c r="C1946" t="s">
        <v>1150</v>
      </c>
    </row>
    <row r="1947" spans="1:3" x14ac:dyDescent="0.45">
      <c r="A1947" t="str">
        <f t="shared" si="30"/>
        <v>7https://www.scopus.com/inward/record.uri?eid=2-s2.0-85048384886&amp;doi=10.1016%2fj.acalib.2018.05.004&amp;partnerID=40&amp;md5=41feaeefc2ec045a31d1e147e6b371b2</v>
      </c>
      <c r="B1947">
        <v>7</v>
      </c>
      <c r="C1947" t="s">
        <v>1151</v>
      </c>
    </row>
    <row r="1948" spans="1:3" x14ac:dyDescent="0.45">
      <c r="A1948" t="str">
        <f t="shared" si="30"/>
        <v>8</v>
      </c>
      <c r="B1948">
        <v>8</v>
      </c>
    </row>
    <row r="1949" spans="1:3" x14ac:dyDescent="0.45">
      <c r="A1949" t="str">
        <f t="shared" si="30"/>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1949">
        <v>9</v>
      </c>
      <c r="C1949" t="s">
        <v>1152</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1Barkas L.A., Armstrong P.-A.</v>
      </c>
      <c r="B1954">
        <v>1</v>
      </c>
      <c r="C1954" t="s">
        <v>1153</v>
      </c>
    </row>
    <row r="1955" spans="1:3" x14ac:dyDescent="0.45">
      <c r="A1955" t="str">
        <f t="shared" si="30"/>
        <v>2AUTHOR FULL NAMES: Barkas, Linda Anne (38661132700); Armstrong, Paul-Alan (57197782281)</v>
      </c>
      <c r="B1955">
        <v>2</v>
      </c>
      <c r="C1955" t="s">
        <v>1154</v>
      </c>
    </row>
    <row r="1956" spans="1:3" x14ac:dyDescent="0.45">
      <c r="A1956" t="str">
        <f t="shared" si="30"/>
        <v>338661132700; 57197782281</v>
      </c>
      <c r="B1956">
        <v>3</v>
      </c>
      <c r="C1956" t="s">
        <v>1155</v>
      </c>
    </row>
    <row r="1957" spans="1:3" x14ac:dyDescent="0.45">
      <c r="A1957" t="str">
        <f t="shared" si="30"/>
        <v>4The price of knowledge and the wisdom of innocence: A difficult journey through the employability discourse in higher education</v>
      </c>
      <c r="B1957">
        <v>4</v>
      </c>
      <c r="C1957" t="s">
        <v>1156</v>
      </c>
    </row>
    <row r="1958" spans="1:3" x14ac:dyDescent="0.45">
      <c r="A1958" t="str">
        <f t="shared" si="30"/>
        <v>5(2022) Industry and Higher Education, 36 (1), pp. 51 - 62, Cited 3 times.</v>
      </c>
      <c r="B1958">
        <v>5</v>
      </c>
      <c r="C1958" t="s">
        <v>1157</v>
      </c>
    </row>
    <row r="1959" spans="1:3" x14ac:dyDescent="0.45">
      <c r="A1959" t="str">
        <f t="shared" si="30"/>
        <v>6DOI: 10.1177/09504222211016293</v>
      </c>
      <c r="B1959">
        <v>6</v>
      </c>
      <c r="C1959" t="s">
        <v>1158</v>
      </c>
    </row>
    <row r="1960" spans="1:3" x14ac:dyDescent="0.45">
      <c r="A1960" t="str">
        <f t="shared" si="30"/>
        <v>7https://www.scopus.com/inward/record.uri?eid=2-s2.0-85105864721&amp;doi=10.1177%2f09504222211016293&amp;partnerID=40&amp;md5=6fd561b6098d9da6dfca033728160c1a</v>
      </c>
      <c r="B1960">
        <v>7</v>
      </c>
      <c r="C1960" t="s">
        <v>1159</v>
      </c>
    </row>
    <row r="1961" spans="1:3" x14ac:dyDescent="0.45">
      <c r="A1961" t="str">
        <f t="shared" si="30"/>
        <v>8</v>
      </c>
      <c r="B1961">
        <v>8</v>
      </c>
    </row>
    <row r="1962" spans="1:3" x14ac:dyDescent="0.45">
      <c r="A1962" t="str">
        <f t="shared" si="30"/>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1962">
        <v>9</v>
      </c>
      <c r="C1962" t="s">
        <v>1160</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1Xing D., Bolden B.</v>
      </c>
      <c r="B1967">
        <v>1</v>
      </c>
      <c r="C1967" t="s">
        <v>1161</v>
      </c>
    </row>
    <row r="1968" spans="1:3" x14ac:dyDescent="0.45">
      <c r="A1968" t="str">
        <f t="shared" si="30"/>
        <v>2AUTHOR FULL NAMES: Xing, Deyu (57210926447); Bolden, Benjamin (55388211100)</v>
      </c>
      <c r="B1968">
        <v>2</v>
      </c>
      <c r="C1968" t="s">
        <v>1162</v>
      </c>
    </row>
    <row r="1969" spans="1:3" x14ac:dyDescent="0.45">
      <c r="A1969" t="str">
        <f t="shared" si="30"/>
        <v>357210926447; 55388211100</v>
      </c>
      <c r="B1969">
        <v>3</v>
      </c>
      <c r="C1969" t="s">
        <v>1163</v>
      </c>
    </row>
    <row r="1970" spans="1:3" x14ac:dyDescent="0.45">
      <c r="A1970" t="str">
        <f t="shared" si="30"/>
        <v>4Learning at half capacity: The academic acculturation reality experienced by Chinese international students</v>
      </c>
      <c r="B1970">
        <v>4</v>
      </c>
      <c r="C1970" t="s">
        <v>1164</v>
      </c>
    </row>
    <row r="1971" spans="1:3" x14ac:dyDescent="0.45">
      <c r="A1971" t="str">
        <f t="shared" si="30"/>
        <v>5(2020) Multidisciplinary Perspectives on International Student Experience in Canadian Higher Education, pp. 41 - 61, Cited 3 times.</v>
      </c>
      <c r="B1971">
        <v>5</v>
      </c>
      <c r="C1971" t="s">
        <v>1165</v>
      </c>
    </row>
    <row r="1972" spans="1:3" x14ac:dyDescent="0.45">
      <c r="A1972" t="str">
        <f t="shared" si="30"/>
        <v>6DOI: 10.4018/978-1-7998-5030-4.ch003</v>
      </c>
      <c r="B1972">
        <v>6</v>
      </c>
      <c r="C1972" t="s">
        <v>1166</v>
      </c>
    </row>
    <row r="1973" spans="1:3" x14ac:dyDescent="0.45">
      <c r="A1973" t="str">
        <f t="shared" si="30"/>
        <v>7https://www.scopus.com/inward/record.uri?eid=2-s2.0-85096574785&amp;doi=10.4018%2f978-1-7998-5030-4.ch003&amp;partnerID=40&amp;md5=d88965dd6e5829254efe23ac1b3f3d19</v>
      </c>
      <c r="B1973">
        <v>7</v>
      </c>
      <c r="C1973" t="s">
        <v>1167</v>
      </c>
    </row>
    <row r="1974" spans="1:3" x14ac:dyDescent="0.45">
      <c r="A1974" t="str">
        <f t="shared" si="30"/>
        <v>8</v>
      </c>
      <c r="B1974">
        <v>8</v>
      </c>
    </row>
    <row r="1975" spans="1:3" x14ac:dyDescent="0.45">
      <c r="A1975" t="str">
        <f t="shared" si="30"/>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1975">
        <v>9</v>
      </c>
      <c r="C1975" t="s">
        <v>1168</v>
      </c>
    </row>
    <row r="1976" spans="1:3" x14ac:dyDescent="0.45">
      <c r="A1976" t="str">
        <f t="shared" si="30"/>
        <v>10LANGUAGE OF ORIGINAL DOCUMENT: English</v>
      </c>
      <c r="B1976">
        <v>10</v>
      </c>
      <c r="C1976" t="s">
        <v>10</v>
      </c>
    </row>
    <row r="1977" spans="1:3" x14ac:dyDescent="0.45">
      <c r="A1977" t="str">
        <f t="shared" si="30"/>
        <v>11DOCUMENT TYPE: Book chapter</v>
      </c>
      <c r="B1977">
        <v>11</v>
      </c>
      <c r="C1977" t="s">
        <v>128</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1Zhao T.</v>
      </c>
      <c r="B1980">
        <v>1</v>
      </c>
      <c r="C1980" t="s">
        <v>1169</v>
      </c>
    </row>
    <row r="1981" spans="1:3" x14ac:dyDescent="0.45">
      <c r="A1981" t="str">
        <f t="shared" si="30"/>
        <v>2AUTHOR FULL NAMES: Zhao, Teng (57242946100)</v>
      </c>
      <c r="B1981">
        <v>2</v>
      </c>
      <c r="C1981" t="s">
        <v>1170</v>
      </c>
    </row>
    <row r="1982" spans="1:3" x14ac:dyDescent="0.45">
      <c r="A1982" t="str">
        <f t="shared" si="30"/>
        <v>357242946100</v>
      </c>
      <c r="B1982">
        <v>3</v>
      </c>
      <c r="C1982">
        <v>57242946100</v>
      </c>
    </row>
    <row r="1983" spans="1:3" x14ac:dyDescent="0.45">
      <c r="A1983" t="str">
        <f t="shared" si="30"/>
        <v>4Impact of COVID-19 Awareness on Protective Behaviors during the Off-Peak Period: Sex Differences among Chinese Undergraduates</v>
      </c>
      <c r="B1983">
        <v>4</v>
      </c>
      <c r="C1983" t="s">
        <v>1171</v>
      </c>
    </row>
    <row r="1984" spans="1:3" x14ac:dyDescent="0.45">
      <c r="A1984" t="str">
        <f t="shared" si="30"/>
        <v>5(2022) International Journal of Environmental Research and Public Health, 19 (20), art. no. 13483, Cited 2 times.</v>
      </c>
      <c r="B1984">
        <v>5</v>
      </c>
      <c r="C1984" t="s">
        <v>1172</v>
      </c>
    </row>
    <row r="1985" spans="1:3" x14ac:dyDescent="0.45">
      <c r="A1985" t="str">
        <f t="shared" si="30"/>
        <v>6DOI: 10.3390/ijerph192013483</v>
      </c>
      <c r="B1985">
        <v>6</v>
      </c>
      <c r="C1985" t="s">
        <v>1173</v>
      </c>
    </row>
    <row r="1986" spans="1:3" x14ac:dyDescent="0.45">
      <c r="A1986" t="str">
        <f t="shared" si="30"/>
        <v>7https://www.scopus.com/inward/record.uri?eid=2-s2.0-85140873395&amp;doi=10.3390%2fijerph192013483&amp;partnerID=40&amp;md5=923b9455fc546306c65cbc4b6c38d22d</v>
      </c>
      <c r="B1986">
        <v>7</v>
      </c>
      <c r="C1986" t="s">
        <v>1174</v>
      </c>
    </row>
    <row r="1987" spans="1:3" x14ac:dyDescent="0.45">
      <c r="A1987" t="str">
        <f t="shared" si="30"/>
        <v>8</v>
      </c>
      <c r="B1987">
        <v>8</v>
      </c>
    </row>
    <row r="1988" spans="1:3" x14ac:dyDescent="0.45">
      <c r="A1988" t="str">
        <f t="shared" si="30"/>
        <v>9ABSTRACT: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B1988">
        <v>9</v>
      </c>
      <c r="C1988" t="s">
        <v>1175</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1Sauphayana S.</v>
      </c>
      <c r="B1993">
        <v>1</v>
      </c>
      <c r="C1993" t="s">
        <v>1176</v>
      </c>
    </row>
    <row r="1994" spans="1:3" x14ac:dyDescent="0.45">
      <c r="A1994" t="str">
        <f t="shared" si="31"/>
        <v>2AUTHOR FULL NAMES: Sauphayana, Siriphong (57347497900)</v>
      </c>
      <c r="B1994">
        <v>2</v>
      </c>
      <c r="C1994" t="s">
        <v>1177</v>
      </c>
    </row>
    <row r="1995" spans="1:3" x14ac:dyDescent="0.45">
      <c r="A1995" t="str">
        <f t="shared" si="31"/>
        <v>357347497900</v>
      </c>
      <c r="B1995">
        <v>3</v>
      </c>
      <c r="C1995">
        <v>57347497900</v>
      </c>
    </row>
    <row r="1996" spans="1:3" x14ac:dyDescent="0.45">
      <c r="A1996" t="str">
        <f t="shared" si="31"/>
        <v>4Innovation in higher education management and leadership</v>
      </c>
      <c r="B1996">
        <v>4</v>
      </c>
      <c r="C1996" t="s">
        <v>1178</v>
      </c>
    </row>
    <row r="1997" spans="1:3" x14ac:dyDescent="0.45">
      <c r="A1997" t="str">
        <f t="shared" si="31"/>
        <v>5(2021) Journal of Educational and Social Research, 11 (6), pp. 163 - 172, Cited 2 times.</v>
      </c>
      <c r="B1997">
        <v>5</v>
      </c>
      <c r="C1997" t="s">
        <v>1179</v>
      </c>
    </row>
    <row r="1998" spans="1:3" x14ac:dyDescent="0.45">
      <c r="A1998" t="str">
        <f t="shared" si="31"/>
        <v>6DOI: 10.36941/jesr-2021-0137</v>
      </c>
      <c r="B1998">
        <v>6</v>
      </c>
      <c r="C1998" t="s">
        <v>1180</v>
      </c>
    </row>
    <row r="1999" spans="1:3" x14ac:dyDescent="0.45">
      <c r="A1999" t="str">
        <f t="shared" si="31"/>
        <v>7https://www.scopus.com/inward/record.uri?eid=2-s2.0-85119503110&amp;doi=10.36941%2fjesr-2021-0137&amp;partnerID=40&amp;md5=70fd31af686be49dd05fc0ab878a782d</v>
      </c>
      <c r="B1999">
        <v>7</v>
      </c>
      <c r="C1999" t="s">
        <v>1181</v>
      </c>
    </row>
    <row r="2000" spans="1:3" x14ac:dyDescent="0.45">
      <c r="A2000" t="str">
        <f t="shared" si="31"/>
        <v>8</v>
      </c>
      <c r="B2000">
        <v>8</v>
      </c>
    </row>
    <row r="2001" spans="1:3" x14ac:dyDescent="0.45">
      <c r="A2001" t="str">
        <f t="shared" si="31"/>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2001">
        <v>9</v>
      </c>
      <c r="C2001" t="s">
        <v>1182</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1Hah S.</v>
      </c>
      <c r="B2006">
        <v>1</v>
      </c>
      <c r="C2006" t="s">
        <v>1183</v>
      </c>
    </row>
    <row r="2007" spans="1:3" x14ac:dyDescent="0.45">
      <c r="A2007" t="str">
        <f t="shared" si="31"/>
        <v>2AUTHOR FULL NAMES: Hah, Sixian (57212106870)</v>
      </c>
      <c r="B2007">
        <v>2</v>
      </c>
      <c r="C2007" t="s">
        <v>1184</v>
      </c>
    </row>
    <row r="2008" spans="1:3" x14ac:dyDescent="0.45">
      <c r="A2008" t="str">
        <f t="shared" si="31"/>
        <v>357212106870</v>
      </c>
      <c r="B2008">
        <v>3</v>
      </c>
      <c r="C2008">
        <v>57212106870</v>
      </c>
    </row>
    <row r="2009" spans="1:3" x14ac:dyDescent="0.45">
      <c r="A2009" t="str">
        <f t="shared" si="31"/>
        <v>4Valuation discourses and disciplinary positioning struggles of academic researchers—A case study of ‘maverick’ academics</v>
      </c>
      <c r="B2009">
        <v>4</v>
      </c>
      <c r="C2009" t="s">
        <v>1185</v>
      </c>
    </row>
    <row r="2010" spans="1:3" x14ac:dyDescent="0.45">
      <c r="A2010" t="str">
        <f t="shared" si="31"/>
        <v>5(2020) Palgrave Communications, 6 (1), art. no. 51, Cited 2 times.</v>
      </c>
      <c r="B2010">
        <v>5</v>
      </c>
      <c r="C2010" t="s">
        <v>1186</v>
      </c>
    </row>
    <row r="2011" spans="1:3" x14ac:dyDescent="0.45">
      <c r="A2011" t="str">
        <f t="shared" si="31"/>
        <v>6DOI: 10.1057/s41599-020-0427-2</v>
      </c>
      <c r="B2011">
        <v>6</v>
      </c>
      <c r="C2011" t="s">
        <v>1187</v>
      </c>
    </row>
    <row r="2012" spans="1:3" x14ac:dyDescent="0.45">
      <c r="A2012" t="str">
        <f t="shared" si="31"/>
        <v>7https://www.scopus.com/inward/record.uri?eid=2-s2.0-85082530013&amp;doi=10.1057%2fs41599-020-0427-2&amp;partnerID=40&amp;md5=f0900cb8bf1e6b7885056318450c3dc0</v>
      </c>
      <c r="B2012">
        <v>7</v>
      </c>
      <c r="C2012" t="s">
        <v>1188</v>
      </c>
    </row>
    <row r="2013" spans="1:3" x14ac:dyDescent="0.45">
      <c r="A2013" t="str">
        <f t="shared" si="31"/>
        <v>8</v>
      </c>
      <c r="B2013">
        <v>8</v>
      </c>
    </row>
    <row r="2014" spans="1:3" x14ac:dyDescent="0.45">
      <c r="A2014" t="str">
        <f t="shared" si="31"/>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2014">
        <v>9</v>
      </c>
      <c r="C2014" t="s">
        <v>1189</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1Pevnaya M.V., Shuklina E.A.</v>
      </c>
      <c r="B2019">
        <v>1</v>
      </c>
      <c r="C2019" t="s">
        <v>1190</v>
      </c>
    </row>
    <row r="2020" spans="1:3" x14ac:dyDescent="0.45">
      <c r="A2020" t="str">
        <f t="shared" si="31"/>
        <v>2AUTHOR FULL NAMES: Pevnaya, M.V. (57200641582); Shuklina, E.A. (6603641875)</v>
      </c>
      <c r="B2020">
        <v>2</v>
      </c>
      <c r="C2020" t="s">
        <v>1191</v>
      </c>
    </row>
    <row r="2021" spans="1:3" x14ac:dyDescent="0.45">
      <c r="A2021" t="str">
        <f t="shared" si="31"/>
        <v>357200641582; 6603641875</v>
      </c>
      <c r="B2021">
        <v>3</v>
      </c>
      <c r="C2021" t="s">
        <v>1192</v>
      </c>
    </row>
    <row r="2022" spans="1:3" x14ac:dyDescent="0.45">
      <c r="A2022" t="str">
        <f t="shared" si="31"/>
        <v>4Institutional traps of Russia's higher education nonlinear development</v>
      </c>
      <c r="B2022">
        <v>4</v>
      </c>
      <c r="C2022" t="s">
        <v>1193</v>
      </c>
    </row>
    <row r="2023" spans="1:3" x14ac:dyDescent="0.45">
      <c r="A2023" t="str">
        <f t="shared" si="31"/>
        <v>5(2018) Integration of Education, 22 (1), pp. 77 - 90, Cited 4 times.</v>
      </c>
      <c r="B2023">
        <v>5</v>
      </c>
      <c r="C2023" t="s">
        <v>1194</v>
      </c>
    </row>
    <row r="2024" spans="1:3" x14ac:dyDescent="0.45">
      <c r="A2024" t="str">
        <f t="shared" si="31"/>
        <v>6DOI: 10.15507/1991-9468.090.022.201801.077-090</v>
      </c>
      <c r="B2024">
        <v>6</v>
      </c>
      <c r="C2024" t="s">
        <v>1195</v>
      </c>
    </row>
    <row r="2025" spans="1:3" x14ac:dyDescent="0.45">
      <c r="A2025" t="str">
        <f t="shared" si="31"/>
        <v>7https://www.scopus.com/inward/record.uri?eid=2-s2.0-85045957994&amp;doi=10.15507%2f1991-9468.090.022.201801.077-090&amp;partnerID=40&amp;md5=649986917270a1816b955106fb5d5ab5</v>
      </c>
      <c r="B2025">
        <v>7</v>
      </c>
      <c r="C2025" t="s">
        <v>1196</v>
      </c>
    </row>
    <row r="2026" spans="1:3" x14ac:dyDescent="0.45">
      <c r="A2026" t="str">
        <f t="shared" si="31"/>
        <v>8</v>
      </c>
      <c r="B2026">
        <v>8</v>
      </c>
    </row>
    <row r="2027" spans="1:3" x14ac:dyDescent="0.45">
      <c r="A2027" t="str">
        <f t="shared" si="31"/>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2027">
        <v>9</v>
      </c>
      <c r="C2027" t="s">
        <v>1197</v>
      </c>
    </row>
    <row r="2028" spans="1:3" x14ac:dyDescent="0.45">
      <c r="A2028" t="str">
        <f t="shared" si="31"/>
        <v>10LANGUAGE OF ORIGINAL DOCUMENT: Russian</v>
      </c>
      <c r="B2028">
        <v>10</v>
      </c>
      <c r="C2028" t="s">
        <v>1198</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1Yusuf F.A.</v>
      </c>
      <c r="B2032">
        <v>1</v>
      </c>
      <c r="C2032" t="s">
        <v>1199</v>
      </c>
    </row>
    <row r="2033" spans="1:3" x14ac:dyDescent="0.45">
      <c r="A2033" t="str">
        <f t="shared" si="31"/>
        <v>2AUTHOR FULL NAMES: Yusuf, Furtasan Ali (57213147688)</v>
      </c>
      <c r="B2033">
        <v>2</v>
      </c>
      <c r="C2033" t="s">
        <v>1200</v>
      </c>
    </row>
    <row r="2034" spans="1:3" x14ac:dyDescent="0.45">
      <c r="A2034" t="str">
        <f t="shared" si="31"/>
        <v>357213147688</v>
      </c>
      <c r="B2034">
        <v>3</v>
      </c>
      <c r="C2034">
        <v>57213147688</v>
      </c>
    </row>
    <row r="2035" spans="1:3" x14ac:dyDescent="0.45">
      <c r="A2035" t="str">
        <f t="shared" si="31"/>
        <v>4The independent campus program for higher education in indonesia: The role of government support and the readiness of institutions, lecturers and students</v>
      </c>
      <c r="B2035">
        <v>4</v>
      </c>
      <c r="C2035" t="s">
        <v>1201</v>
      </c>
    </row>
    <row r="2036" spans="1:3" x14ac:dyDescent="0.45">
      <c r="A2036" t="str">
        <f t="shared" si="31"/>
        <v>5(2021) Journal of Social Studies Education Research, 12 (2), pp. 280 - 304, Cited 5 times.</v>
      </c>
      <c r="B2036">
        <v>5</v>
      </c>
      <c r="C2036" t="s">
        <v>1202</v>
      </c>
    </row>
    <row r="2037" spans="1:3" x14ac:dyDescent="0.45">
      <c r="A2037" t="str">
        <f t="shared" si="31"/>
        <v>6</v>
      </c>
      <c r="B2037">
        <v>6</v>
      </c>
    </row>
    <row r="2038" spans="1:3" x14ac:dyDescent="0.45">
      <c r="A2038" t="str">
        <f t="shared" si="31"/>
        <v>7https://www.scopus.com/inward/record.uri?eid=2-s2.0-85110713401&amp;partnerID=40&amp;md5=567af1947569e1915a78016b70cf7c99</v>
      </c>
      <c r="B2038">
        <v>7</v>
      </c>
      <c r="C2038" t="s">
        <v>1203</v>
      </c>
    </row>
    <row r="2039" spans="1:3" x14ac:dyDescent="0.45">
      <c r="A2039" t="str">
        <f t="shared" si="31"/>
        <v>8</v>
      </c>
      <c r="B2039">
        <v>8</v>
      </c>
    </row>
    <row r="2040" spans="1:3" x14ac:dyDescent="0.45">
      <c r="A2040" t="str">
        <f t="shared" si="31"/>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2040">
        <v>9</v>
      </c>
      <c r="C2040" t="s">
        <v>1204</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1Edge C., Monske E., Boyer-Davis S., VandenAvond S., Hamel B.</v>
      </c>
      <c r="B2045">
        <v>1</v>
      </c>
      <c r="C2045" t="s">
        <v>1205</v>
      </c>
    </row>
    <row r="2046" spans="1:3" x14ac:dyDescent="0.45">
      <c r="A2046" t="str">
        <f t="shared" si="31"/>
        <v>2AUTHOR FULL NAMES: Edge, Christi (57206659524); Monske, Elizabeth (6505896274); Boyer-Davis, Stacy (57272147900); VandenAvond, Steven (57355737300); Hamel, Brad (57193524282)</v>
      </c>
      <c r="B2046">
        <v>2</v>
      </c>
      <c r="C2046" t="s">
        <v>1206</v>
      </c>
    </row>
    <row r="2047" spans="1:3" x14ac:dyDescent="0.45">
      <c r="A2047" t="str">
        <f t="shared" si="31"/>
        <v>357206659524; 6505896274; 57272147900; 57355737300; 57193524282</v>
      </c>
      <c r="B2047">
        <v>3</v>
      </c>
      <c r="C2047" t="s">
        <v>1207</v>
      </c>
    </row>
    <row r="2048" spans="1:3" x14ac:dyDescent="0.45">
      <c r="A2048" t="str">
        <f t="shared" si="31"/>
        <v>4Leading University Change: A Case Study of Meaning-Making and Implementing Online Learning Quality Standards</v>
      </c>
      <c r="B2048">
        <v>4</v>
      </c>
      <c r="C2048" t="s">
        <v>1208</v>
      </c>
    </row>
    <row r="2049" spans="1:3" x14ac:dyDescent="0.45">
      <c r="A2049" t="str">
        <f t="shared" si="31"/>
        <v>5(2022) American Journal of Distance Education, 36 (1), pp. 53 - 69, Cited 2 times.</v>
      </c>
      <c r="B2049">
        <v>5</v>
      </c>
      <c r="C2049" t="s">
        <v>1209</v>
      </c>
    </row>
    <row r="2050" spans="1:3" x14ac:dyDescent="0.45">
      <c r="A2050" t="str">
        <f t="shared" si="31"/>
        <v>6DOI: 10.1080/08923647.2021.2005414</v>
      </c>
      <c r="B2050">
        <v>6</v>
      </c>
      <c r="C2050" t="s">
        <v>1210</v>
      </c>
    </row>
    <row r="2051" spans="1:3" x14ac:dyDescent="0.45">
      <c r="A2051" t="str">
        <f t="shared" si="31"/>
        <v>7https://www.scopus.com/inward/record.uri?eid=2-s2.0-85120053971&amp;doi=10.1080%2f08923647.2021.2005414&amp;partnerID=40&amp;md5=180f4679719dc3bae62d20366825fb30</v>
      </c>
      <c r="B2051">
        <v>7</v>
      </c>
      <c r="C2051" t="s">
        <v>1211</v>
      </c>
    </row>
    <row r="2052" spans="1:3" x14ac:dyDescent="0.45">
      <c r="A2052" t="str">
        <f t="shared" si="31"/>
        <v>8</v>
      </c>
      <c r="B2052">
        <v>8</v>
      </c>
    </row>
    <row r="2053" spans="1:3" x14ac:dyDescent="0.45">
      <c r="A2053" t="str">
        <f t="shared" ref="A2053:A2116" si="32">B2053&amp;C2053</f>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2053">
        <v>9</v>
      </c>
      <c r="C2053" t="s">
        <v>1212</v>
      </c>
    </row>
    <row r="2054" spans="1:3" x14ac:dyDescent="0.45">
      <c r="A2054" t="str">
        <f t="shared" si="32"/>
        <v>10LANGUAGE OF ORIGINAL DOCUMENT: English</v>
      </c>
      <c r="B2054">
        <v>10</v>
      </c>
      <c r="C2054" t="s">
        <v>10</v>
      </c>
    </row>
    <row r="2055" spans="1:3" x14ac:dyDescent="0.45">
      <c r="A2055" t="str">
        <f t="shared" si="32"/>
        <v>11DOCUMENT TYPE: Article</v>
      </c>
      <c r="B2055">
        <v>11</v>
      </c>
      <c r="C2055" t="s">
        <v>11</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1Flores O.J., Patrón O.E.</v>
      </c>
      <c r="B2058">
        <v>1</v>
      </c>
      <c r="C2058" t="s">
        <v>1213</v>
      </c>
    </row>
    <row r="2059" spans="1:3" x14ac:dyDescent="0.45">
      <c r="A2059" t="str">
        <f t="shared" si="32"/>
        <v>2AUTHOR FULL NAMES: Flores, Osly J. (57205209412); Patrón, Oscar E. (57191442923)</v>
      </c>
      <c r="B2059">
        <v>2</v>
      </c>
      <c r="C2059" t="s">
        <v>1214</v>
      </c>
    </row>
    <row r="2060" spans="1:3" x14ac:dyDescent="0.45">
      <c r="A2060" t="str">
        <f t="shared" si="32"/>
        <v>357205209412; 57191442923</v>
      </c>
      <c r="B2060">
        <v>3</v>
      </c>
      <c r="C2060" t="s">
        <v>1215</v>
      </c>
    </row>
    <row r="2061" spans="1:3" x14ac:dyDescent="0.45">
      <c r="A2061" t="str">
        <f t="shared" si="32"/>
        <v>4Latino Men Using Compañerismo to Navigate the Unchartered Waters of the Doctoral Program: A Conceptual Model</v>
      </c>
      <c r="B2061">
        <v>4</v>
      </c>
      <c r="C2061" t="s">
        <v>1216</v>
      </c>
    </row>
    <row r="2062" spans="1:3" x14ac:dyDescent="0.45">
      <c r="A2062" t="str">
        <f t="shared" si="32"/>
        <v>5(2023) Journal of College Student Retention: Research, Theory and Practice, 25 (3), pp. 427 - 451, Cited 1 times.</v>
      </c>
      <c r="B2062">
        <v>5</v>
      </c>
      <c r="C2062" t="s">
        <v>1217</v>
      </c>
    </row>
    <row r="2063" spans="1:3" x14ac:dyDescent="0.45">
      <c r="A2063" t="str">
        <f t="shared" si="32"/>
        <v>6DOI: 10.1177/1521025120987816</v>
      </c>
      <c r="B2063">
        <v>6</v>
      </c>
      <c r="C2063" t="s">
        <v>1218</v>
      </c>
    </row>
    <row r="2064" spans="1:3" x14ac:dyDescent="0.45">
      <c r="A2064" t="str">
        <f t="shared" si="32"/>
        <v>7https://www.scopus.com/inward/record.uri?eid=2-s2.0-85099573203&amp;doi=10.1177%2f1521025120987816&amp;partnerID=40&amp;md5=335b1be043f3cddae7e83ab7073b64fd</v>
      </c>
      <c r="B2064">
        <v>7</v>
      </c>
      <c r="C2064" t="s">
        <v>1219</v>
      </c>
    </row>
    <row r="2065" spans="1:3" x14ac:dyDescent="0.45">
      <c r="A2065" t="str">
        <f t="shared" si="32"/>
        <v>8</v>
      </c>
      <c r="B2065">
        <v>8</v>
      </c>
    </row>
    <row r="2066" spans="1:3" x14ac:dyDescent="0.45">
      <c r="A2066" t="str">
        <f t="shared" si="32"/>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2066">
        <v>9</v>
      </c>
      <c r="C2066" t="s">
        <v>1220</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1Sobel A.E.K.</v>
      </c>
      <c r="B2071">
        <v>1</v>
      </c>
      <c r="C2071" t="s">
        <v>1221</v>
      </c>
    </row>
    <row r="2072" spans="1:3" x14ac:dyDescent="0.45">
      <c r="A2072" t="str">
        <f t="shared" si="32"/>
        <v>2AUTHOR FULL NAMES: Sobel, Ann E.K. (13611425900)</v>
      </c>
      <c r="B2072">
        <v>2</v>
      </c>
      <c r="C2072" t="s">
        <v>1222</v>
      </c>
    </row>
    <row r="2073" spans="1:3" x14ac:dyDescent="0.45">
      <c r="A2073" t="str">
        <f t="shared" si="32"/>
        <v>313611425900</v>
      </c>
      <c r="B2073">
        <v>3</v>
      </c>
      <c r="C2073">
        <v>13611425900</v>
      </c>
    </row>
    <row r="2074" spans="1:3" x14ac:dyDescent="0.45">
      <c r="A2074" t="str">
        <f t="shared" si="32"/>
        <v>4The escalating cost of college</v>
      </c>
      <c r="B2074">
        <v>4</v>
      </c>
      <c r="C2074" t="s">
        <v>1223</v>
      </c>
    </row>
    <row r="2075" spans="1:3" x14ac:dyDescent="0.45">
      <c r="A2075" t="str">
        <f t="shared" si="32"/>
        <v>5(2013) Computer, 46 (12), art. no. 6689259, pp. 85 - 87, Cited 1 times.</v>
      </c>
      <c r="B2075">
        <v>5</v>
      </c>
      <c r="C2075" t="s">
        <v>1224</v>
      </c>
    </row>
    <row r="2076" spans="1:3" x14ac:dyDescent="0.45">
      <c r="A2076" t="str">
        <f t="shared" si="32"/>
        <v>6DOI: 10.1109/MC.2013.438</v>
      </c>
      <c r="B2076">
        <v>6</v>
      </c>
      <c r="C2076" t="s">
        <v>1225</v>
      </c>
    </row>
    <row r="2077" spans="1:3" x14ac:dyDescent="0.45">
      <c r="A2077" t="str">
        <f t="shared" si="32"/>
        <v>7https://www.scopus.com/inward/record.uri?eid=2-s2.0-84891518016&amp;doi=10.1109%2fMC.2013.438&amp;partnerID=40&amp;md5=134390879fb4e5d5757e34fcd48c1af9</v>
      </c>
      <c r="B2077">
        <v>7</v>
      </c>
      <c r="C2077" t="s">
        <v>1226</v>
      </c>
    </row>
    <row r="2078" spans="1:3" x14ac:dyDescent="0.45">
      <c r="A2078" t="str">
        <f t="shared" si="32"/>
        <v>8</v>
      </c>
      <c r="B2078">
        <v>8</v>
      </c>
    </row>
    <row r="2079" spans="1:3" x14ac:dyDescent="0.45">
      <c r="A2079" t="str">
        <f t="shared" si="32"/>
        <v>9ABSTRACT: Controlling skyrocketing college tuition costs will require parents, students, and other stakeholders in higher education to recognize that maintaining academic quality means accepting trade-offs in nonessential aspects of the college experience. © 2013 IEEE.</v>
      </c>
      <c r="B2079">
        <v>9</v>
      </c>
      <c r="C2079" t="s">
        <v>1227</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1Vargas V.R., Paucar-Caceres A., Haley D.</v>
      </c>
      <c r="B2084">
        <v>1</v>
      </c>
      <c r="C2084" t="s">
        <v>1228</v>
      </c>
    </row>
    <row r="2085" spans="1:3" x14ac:dyDescent="0.45">
      <c r="A2085" t="str">
        <f t="shared" si="32"/>
        <v>2AUTHOR FULL NAMES: Vargas, Valeria Ruiz (57200134873); Paucar-Caceres, Alberto (6506260181); Haley, David (56290971100)</v>
      </c>
      <c r="B2085">
        <v>2</v>
      </c>
      <c r="C2085" t="s">
        <v>1229</v>
      </c>
    </row>
    <row r="2086" spans="1:3" x14ac:dyDescent="0.45">
      <c r="A2086" t="str">
        <f t="shared" si="32"/>
        <v>357200134873; 6506260181; 56290971100</v>
      </c>
      <c r="B2086">
        <v>3</v>
      </c>
      <c r="C2086" t="s">
        <v>1230</v>
      </c>
    </row>
    <row r="2087" spans="1:3" x14ac:dyDescent="0.45">
      <c r="A2087" t="str">
        <f t="shared" si="32"/>
        <v>4The role of higher education stakeholder networks for sustainable development: A systems perspective</v>
      </c>
      <c r="B2087">
        <v>4</v>
      </c>
      <c r="C2087" t="s">
        <v>1231</v>
      </c>
    </row>
    <row r="2088" spans="1:3" x14ac:dyDescent="0.45">
      <c r="A2088" t="str">
        <f t="shared" si="32"/>
        <v>5(2021) World Sustainability Series, pp. 123 - 139, Cited 4 times.</v>
      </c>
      <c r="B2088">
        <v>5</v>
      </c>
      <c r="C2088" t="s">
        <v>1232</v>
      </c>
    </row>
    <row r="2089" spans="1:3" x14ac:dyDescent="0.45">
      <c r="A2089" t="str">
        <f t="shared" si="32"/>
        <v>6DOI: 10.1007/978-3-030-63399-8_9</v>
      </c>
      <c r="B2089">
        <v>6</v>
      </c>
      <c r="C2089" t="s">
        <v>1233</v>
      </c>
    </row>
    <row r="2090" spans="1:3" x14ac:dyDescent="0.45">
      <c r="A2090" t="str">
        <f t="shared" si="32"/>
        <v>7https://www.scopus.com/inward/record.uri?eid=2-s2.0-85105468331&amp;doi=10.1007%2f978-3-030-63399-8_9&amp;partnerID=40&amp;md5=7e2aaa3e01f479de873177d03948ee28</v>
      </c>
      <c r="B2090">
        <v>7</v>
      </c>
      <c r="C2090" t="s">
        <v>1234</v>
      </c>
    </row>
    <row r="2091" spans="1:3" x14ac:dyDescent="0.45">
      <c r="A2091" t="str">
        <f t="shared" si="32"/>
        <v>8</v>
      </c>
      <c r="B2091">
        <v>8</v>
      </c>
    </row>
    <row r="2092" spans="1:3" x14ac:dyDescent="0.45">
      <c r="A2092" t="str">
        <f t="shared" si="32"/>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2092">
        <v>9</v>
      </c>
      <c r="C2092" t="s">
        <v>1235</v>
      </c>
    </row>
    <row r="2093" spans="1:3" x14ac:dyDescent="0.45">
      <c r="A2093" t="str">
        <f t="shared" si="32"/>
        <v>10LANGUAGE OF ORIGINAL DOCUMENT: English</v>
      </c>
      <c r="B2093">
        <v>10</v>
      </c>
      <c r="C2093" t="s">
        <v>10</v>
      </c>
    </row>
    <row r="2094" spans="1:3" x14ac:dyDescent="0.45">
      <c r="A2094" t="str">
        <f t="shared" si="32"/>
        <v>11DOCUMENT TYPE: Book chapter</v>
      </c>
      <c r="B2094">
        <v>11</v>
      </c>
      <c r="C2094" t="s">
        <v>128</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1Sahin B.B., Brooks R.</v>
      </c>
      <c r="B2097">
        <v>1</v>
      </c>
      <c r="C2097" t="s">
        <v>1236</v>
      </c>
    </row>
    <row r="2098" spans="1:3" x14ac:dyDescent="0.45">
      <c r="A2098" t="str">
        <f t="shared" si="32"/>
        <v>2AUTHOR FULL NAMES: Sahin, Betul Bulut (57190753977); Brooks, Rachel (7402358771)</v>
      </c>
      <c r="B2098">
        <v>2</v>
      </c>
      <c r="C2098" t="s">
        <v>1237</v>
      </c>
    </row>
    <row r="2099" spans="1:3" x14ac:dyDescent="0.45">
      <c r="A2099" t="str">
        <f t="shared" si="32"/>
        <v>357190753977; 7402358771</v>
      </c>
      <c r="B2099">
        <v>3</v>
      </c>
      <c r="C2099" t="s">
        <v>1238</v>
      </c>
    </row>
    <row r="2100" spans="1:3" x14ac:dyDescent="0.45">
      <c r="A2100" t="str">
        <f t="shared" si="32"/>
        <v>4Nation-bounded internationalization of higher education: a comparative analysis of two periphery countries</v>
      </c>
      <c r="B2100">
        <v>4</v>
      </c>
      <c r="C2100" t="s">
        <v>1239</v>
      </c>
    </row>
    <row r="2101" spans="1:3" x14ac:dyDescent="0.45">
      <c r="A2101" t="str">
        <f t="shared" si="32"/>
        <v>5(2023) Higher Education Research and Development, 42 (5), pp. 1071 - 1085, Cited 2 times.</v>
      </c>
      <c r="B2101">
        <v>5</v>
      </c>
      <c r="C2101" t="s">
        <v>1240</v>
      </c>
    </row>
    <row r="2102" spans="1:3" x14ac:dyDescent="0.45">
      <c r="A2102" t="str">
        <f t="shared" si="32"/>
        <v>6DOI: 10.1080/07294360.2023.2193723</v>
      </c>
      <c r="B2102">
        <v>6</v>
      </c>
      <c r="C2102" t="s">
        <v>1241</v>
      </c>
    </row>
    <row r="2103" spans="1:3" x14ac:dyDescent="0.45">
      <c r="A2103" t="str">
        <f t="shared" si="32"/>
        <v>7https://www.scopus.com/inward/record.uri?eid=2-s2.0-85163147436&amp;doi=10.1080%2f07294360.2023.2193723&amp;partnerID=40&amp;md5=5f7e7191393a5019c1e350ee5b367441</v>
      </c>
      <c r="B2103">
        <v>7</v>
      </c>
      <c r="C2103" t="s">
        <v>1242</v>
      </c>
    </row>
    <row r="2104" spans="1:3" x14ac:dyDescent="0.45">
      <c r="A2104" t="str">
        <f t="shared" si="32"/>
        <v>8</v>
      </c>
      <c r="B2104">
        <v>8</v>
      </c>
    </row>
    <row r="2105" spans="1:3" x14ac:dyDescent="0.45">
      <c r="A2105" t="str">
        <f t="shared" si="32"/>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2105">
        <v>9</v>
      </c>
      <c r="C2105" t="s">
        <v>1243</v>
      </c>
    </row>
    <row r="2106" spans="1:3" x14ac:dyDescent="0.45">
      <c r="A2106" t="str">
        <f t="shared" si="32"/>
        <v>10LANGUAGE OF ORIGINAL DOCUMENT: English</v>
      </c>
      <c r="B2106">
        <v>10</v>
      </c>
      <c r="C2106" t="s">
        <v>10</v>
      </c>
    </row>
    <row r="2107" spans="1:3" x14ac:dyDescent="0.45">
      <c r="A2107" t="str">
        <f t="shared" si="32"/>
        <v>11DOCUMENT TYPE: Article</v>
      </c>
      <c r="B2107">
        <v>11</v>
      </c>
      <c r="C2107" t="s">
        <v>11</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1Mwelwa K., Lebeloane L.D.M., Mawela A.S.</v>
      </c>
      <c r="B2110">
        <v>1</v>
      </c>
      <c r="C2110" t="s">
        <v>1244</v>
      </c>
    </row>
    <row r="2111" spans="1:3" x14ac:dyDescent="0.45">
      <c r="A2111" t="str">
        <f t="shared" si="32"/>
        <v>2AUTHOR FULL NAMES: Mwelwa, Kapambwe (57224854510); Lebeloane, Lazarus D.M. (57210152040); Mawela, Ailwei S. (57196419563)</v>
      </c>
      <c r="B2111">
        <v>2</v>
      </c>
      <c r="C2111" t="s">
        <v>1245</v>
      </c>
    </row>
    <row r="2112" spans="1:3" x14ac:dyDescent="0.45">
      <c r="A2112" t="str">
        <f t="shared" si="32"/>
        <v>357224854510; 57210152040; 57196419563</v>
      </c>
      <c r="B2112">
        <v>3</v>
      </c>
      <c r="C2112" t="s">
        <v>1246</v>
      </c>
    </row>
    <row r="2113" spans="1:3" x14ac:dyDescent="0.45">
      <c r="A2113" t="str">
        <f t="shared" si="32"/>
        <v>4Relevance of selected social science degree programs on skills development and graduate employability in Zambia</v>
      </c>
      <c r="B2113">
        <v>4</v>
      </c>
      <c r="C2113" t="s">
        <v>1247</v>
      </c>
    </row>
    <row r="2114" spans="1:3" x14ac:dyDescent="0.45">
      <c r="A2114" t="str">
        <f t="shared" si="32"/>
        <v>5(2021) Journal of Teaching and Learning for Graduate Employability, 12 (2), pp. 131 - 147, Cited 1 times.</v>
      </c>
      <c r="B2114">
        <v>5</v>
      </c>
      <c r="C2114" t="s">
        <v>1248</v>
      </c>
    </row>
    <row r="2115" spans="1:3" x14ac:dyDescent="0.45">
      <c r="A2115" t="str">
        <f t="shared" si="32"/>
        <v>6DOI: 10.21153/JTLGE2021VOL12NO2ART1046</v>
      </c>
      <c r="B2115">
        <v>6</v>
      </c>
      <c r="C2115" t="s">
        <v>1249</v>
      </c>
    </row>
    <row r="2116" spans="1:3" x14ac:dyDescent="0.45">
      <c r="A2116" t="str">
        <f t="shared" si="32"/>
        <v>7https://www.scopus.com/inward/record.uri?eid=2-s2.0-85108408960&amp;doi=10.21153%2fJTLGE2021VOL12NO2ART1046&amp;partnerID=40&amp;md5=572e12e312c611b9329dcadbc5a19834</v>
      </c>
      <c r="B2116">
        <v>7</v>
      </c>
      <c r="C2116" t="s">
        <v>1250</v>
      </c>
    </row>
    <row r="2117" spans="1:3" x14ac:dyDescent="0.45">
      <c r="A2117" t="str">
        <f t="shared" ref="A2117:A2180" si="33">B2117&amp;C2117</f>
        <v>8</v>
      </c>
      <c r="B2117">
        <v>8</v>
      </c>
    </row>
    <row r="2118" spans="1:3" x14ac:dyDescent="0.45">
      <c r="A2118" t="str">
        <f t="shared" si="33"/>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2118">
        <v>9</v>
      </c>
      <c r="C2118" t="s">
        <v>1251</v>
      </c>
    </row>
    <row r="2119" spans="1:3" x14ac:dyDescent="0.45">
      <c r="A2119" t="str">
        <f t="shared" si="33"/>
        <v>10LANGUAGE OF ORIGINAL DOCUMENT: English</v>
      </c>
      <c r="B2119">
        <v>10</v>
      </c>
      <c r="C2119" t="s">
        <v>10</v>
      </c>
    </row>
    <row r="2120" spans="1:3" x14ac:dyDescent="0.45">
      <c r="A2120" t="str">
        <f t="shared" si="33"/>
        <v>11DOCUMENT TYPE: Article</v>
      </c>
      <c r="B2120">
        <v>11</v>
      </c>
      <c r="C2120" t="s">
        <v>11</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1Volchik V., Posukhova O., Strielkowski W.</v>
      </c>
      <c r="B2123">
        <v>1</v>
      </c>
      <c r="C2123" t="s">
        <v>1252</v>
      </c>
    </row>
    <row r="2124" spans="1:3" x14ac:dyDescent="0.45">
      <c r="A2124" t="str">
        <f t="shared" si="33"/>
        <v>2AUTHOR FULL NAMES: Volchik, Vyacheslav (55967741800); Posukhova, Oxana (55962325800); Strielkowski, Wadim (36620065300)</v>
      </c>
      <c r="B2124">
        <v>2</v>
      </c>
      <c r="C2124" t="s">
        <v>1253</v>
      </c>
    </row>
    <row r="2125" spans="1:3" x14ac:dyDescent="0.45">
      <c r="A2125" t="str">
        <f t="shared" si="33"/>
        <v>355967741800; 55962325800; 36620065300</v>
      </c>
      <c r="B2125">
        <v>3</v>
      </c>
      <c r="C2125" t="s">
        <v>1254</v>
      </c>
    </row>
    <row r="2126" spans="1:3" x14ac:dyDescent="0.45">
      <c r="A2126" t="str">
        <f t="shared" si="33"/>
        <v>4Digitalization and sustainable higher education: Constructive and destructive potential of professional dynasties [Skaitmeninimas Ir Tvarus Aukštasis Mokslas: Konstruktyvus Ir Destruktyvus Profesinių Dinastijų Potencialas]</v>
      </c>
      <c r="B2126">
        <v>4</v>
      </c>
      <c r="C2126" t="s">
        <v>1255</v>
      </c>
    </row>
    <row r="2127" spans="1:3" x14ac:dyDescent="0.45">
      <c r="A2127" t="str">
        <f t="shared" si="33"/>
        <v>5(2021) Transformations in Business and Economics, 20 (3), pp. 21 - 43, Cited 2 times.</v>
      </c>
      <c r="B2127">
        <v>5</v>
      </c>
      <c r="C2127" t="s">
        <v>1256</v>
      </c>
    </row>
    <row r="2128" spans="1:3" x14ac:dyDescent="0.45">
      <c r="A2128" t="str">
        <f t="shared" si="33"/>
        <v>6</v>
      </c>
      <c r="B2128">
        <v>6</v>
      </c>
    </row>
    <row r="2129" spans="1:3" x14ac:dyDescent="0.45">
      <c r="A2129" t="str">
        <f t="shared" si="33"/>
        <v>7https://www.scopus.com/inward/record.uri?eid=2-s2.0-85121696616&amp;partnerID=40&amp;md5=b27171d8a36a21ab53ce8a990f216404</v>
      </c>
      <c r="B2129">
        <v>7</v>
      </c>
      <c r="C2129" t="s">
        <v>1257</v>
      </c>
    </row>
    <row r="2130" spans="1:3" x14ac:dyDescent="0.45">
      <c r="A2130" t="str">
        <f t="shared" si="33"/>
        <v>8</v>
      </c>
      <c r="B2130">
        <v>8</v>
      </c>
    </row>
    <row r="2131" spans="1:3" x14ac:dyDescent="0.45">
      <c r="A2131" t="str">
        <f t="shared" si="33"/>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2131">
        <v>9</v>
      </c>
      <c r="C2131" t="s">
        <v>1258</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1Ithnin F., Sahib S., Eng C.K., Sidek S., Harun R.N.S.R.</v>
      </c>
      <c r="B2136">
        <v>1</v>
      </c>
      <c r="C2136" t="s">
        <v>1259</v>
      </c>
    </row>
    <row r="2137" spans="1:3" x14ac:dyDescent="0.45">
      <c r="A2137" t="str">
        <f t="shared" si="33"/>
        <v>2AUTHOR FULL NAMES: Ithnin, Fazidah (57194761593); Sahib, Shahrin (7801640758); Eng, Chong Kuan (57202201580); Sidek, Safiah (55038140800); Harun, Raja Nor Safinas Raja (55622193600)</v>
      </c>
      <c r="B2137">
        <v>2</v>
      </c>
      <c r="C2137" t="s">
        <v>1260</v>
      </c>
    </row>
    <row r="2138" spans="1:3" x14ac:dyDescent="0.45">
      <c r="A2138" t="str">
        <f t="shared" si="33"/>
        <v>357194761593; 7801640758; 57202201580; 55038140800; 55622193600</v>
      </c>
      <c r="B2138">
        <v>3</v>
      </c>
      <c r="C2138" t="s">
        <v>1261</v>
      </c>
    </row>
    <row r="2139" spans="1:3" x14ac:dyDescent="0.45">
      <c r="A2139" t="str">
        <f t="shared" si="33"/>
        <v>4Mapping the futures of Malaysian Higher Education: A meta - analysis of futures studies in the Malaysian Higher Education scenario</v>
      </c>
      <c r="B2139">
        <v>4</v>
      </c>
      <c r="C2139" t="s">
        <v>1262</v>
      </c>
    </row>
    <row r="2140" spans="1:3" x14ac:dyDescent="0.45">
      <c r="A2140" t="str">
        <f t="shared" si="33"/>
        <v>5(2018) Journal of Futures Studies, 22 (3), pp. 1 - 18, Cited 2 times.</v>
      </c>
      <c r="B2140">
        <v>5</v>
      </c>
      <c r="C2140" t="s">
        <v>1263</v>
      </c>
    </row>
    <row r="2141" spans="1:3" x14ac:dyDescent="0.45">
      <c r="A2141" t="str">
        <f t="shared" si="33"/>
        <v>6DOI: 10.6531/JFS.2018.22(3).00A1</v>
      </c>
      <c r="B2141">
        <v>6</v>
      </c>
      <c r="C2141" t="s">
        <v>1264</v>
      </c>
    </row>
    <row r="2142" spans="1:3" x14ac:dyDescent="0.45">
      <c r="A2142" t="str">
        <f t="shared" si="33"/>
        <v>7https://www.scopus.com/inward/record.uri?eid=2-s2.0-85045665363&amp;doi=10.6531%2fJFS.2018.22%283%29.00A1&amp;partnerID=40&amp;md5=1df6a005cf314ceeb43121ee48351685</v>
      </c>
      <c r="B2142">
        <v>7</v>
      </c>
      <c r="C2142" t="s">
        <v>1265</v>
      </c>
    </row>
    <row r="2143" spans="1:3" x14ac:dyDescent="0.45">
      <c r="A2143" t="str">
        <f t="shared" si="33"/>
        <v>8</v>
      </c>
      <c r="B2143">
        <v>8</v>
      </c>
    </row>
    <row r="2144" spans="1:3" x14ac:dyDescent="0.45">
      <c r="A2144" t="str">
        <f t="shared" si="33"/>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2144">
        <v>9</v>
      </c>
      <c r="C2144" t="s">
        <v>1266</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1Moore J.L., Bass R.</v>
      </c>
      <c r="B2149">
        <v>1</v>
      </c>
      <c r="C2149" t="s">
        <v>1267</v>
      </c>
    </row>
    <row r="2150" spans="1:3" x14ac:dyDescent="0.45">
      <c r="A2150" t="str">
        <f t="shared" si="33"/>
        <v>2AUTHOR FULL NAMES: Moore, Jessie L. (56026090400); Bass, Randall (8654404100)</v>
      </c>
      <c r="B2150">
        <v>2</v>
      </c>
      <c r="C2150" t="s">
        <v>1268</v>
      </c>
    </row>
    <row r="2151" spans="1:3" x14ac:dyDescent="0.45">
      <c r="A2151" t="str">
        <f t="shared" si="33"/>
        <v>356026090400; 8654404100</v>
      </c>
      <c r="B2151">
        <v>3</v>
      </c>
      <c r="C2151" t="s">
        <v>1269</v>
      </c>
    </row>
    <row r="2152" spans="1:3" x14ac:dyDescent="0.45">
      <c r="A2152" t="str">
        <f t="shared" si="33"/>
        <v>4UNDERSTANDING WRITING TRANSFER: Implications for Transformative Student Learning in Higher Education</v>
      </c>
      <c r="B2152">
        <v>4</v>
      </c>
      <c r="C2152" t="s">
        <v>1270</v>
      </c>
    </row>
    <row r="2153" spans="1:3" x14ac:dyDescent="0.45">
      <c r="A2153" t="str">
        <f t="shared" si="33"/>
        <v>5(2023) Understanding Writing Transfer: Implications for Transformative Student Learning in Higher Education, pp. 1 - 165, Cited 1 times.</v>
      </c>
      <c r="B2153">
        <v>5</v>
      </c>
      <c r="C2153" t="s">
        <v>1271</v>
      </c>
    </row>
    <row r="2154" spans="1:3" x14ac:dyDescent="0.45">
      <c r="A2154" t="str">
        <f t="shared" si="33"/>
        <v>6DOI: 10.4324/9781003448518</v>
      </c>
      <c r="B2154">
        <v>6</v>
      </c>
      <c r="C2154" t="s">
        <v>1272</v>
      </c>
    </row>
    <row r="2155" spans="1:3" x14ac:dyDescent="0.45">
      <c r="A2155" t="str">
        <f t="shared" si="33"/>
        <v>7https://www.scopus.com/inward/record.uri?eid=2-s2.0-85166041205&amp;doi=10.4324%2f9781003448518&amp;partnerID=40&amp;md5=fb27a1f0f0b2ce15a83ff0e5e12af436</v>
      </c>
      <c r="B2155">
        <v>7</v>
      </c>
      <c r="C2155" t="s">
        <v>1273</v>
      </c>
    </row>
    <row r="2156" spans="1:3" x14ac:dyDescent="0.45">
      <c r="A2156" t="str">
        <f t="shared" si="33"/>
        <v>8</v>
      </c>
      <c r="B2156">
        <v>8</v>
      </c>
    </row>
    <row r="2157" spans="1:3" x14ac:dyDescent="0.45">
      <c r="A2157" t="str">
        <f t="shared" si="33"/>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2157">
        <v>9</v>
      </c>
      <c r="C2157" t="s">
        <v>1274</v>
      </c>
    </row>
    <row r="2158" spans="1:3" x14ac:dyDescent="0.45">
      <c r="A2158" t="str">
        <f t="shared" si="33"/>
        <v>10LANGUAGE OF ORIGINAL DOCUMENT: English</v>
      </c>
      <c r="B2158">
        <v>10</v>
      </c>
      <c r="C2158" t="s">
        <v>10</v>
      </c>
    </row>
    <row r="2159" spans="1:3" x14ac:dyDescent="0.45">
      <c r="A2159" t="str">
        <f t="shared" si="33"/>
        <v>11DOCUMENT TYPE: Book</v>
      </c>
      <c r="B2159">
        <v>11</v>
      </c>
      <c r="C2159" t="s">
        <v>338</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1Cavenett S.</v>
      </c>
      <c r="B2162">
        <v>1</v>
      </c>
      <c r="C2162" t="s">
        <v>1275</v>
      </c>
    </row>
    <row r="2163" spans="1:3" x14ac:dyDescent="0.45">
      <c r="A2163" t="str">
        <f t="shared" si="33"/>
        <v>2AUTHOR FULL NAMES: Cavenett, Simon (57190818944)</v>
      </c>
      <c r="B2163">
        <v>2</v>
      </c>
      <c r="C2163" t="s">
        <v>1276</v>
      </c>
    </row>
    <row r="2164" spans="1:3" x14ac:dyDescent="0.45">
      <c r="A2164" t="str">
        <f t="shared" si="33"/>
        <v>357190818944</v>
      </c>
      <c r="B2164">
        <v>3</v>
      </c>
      <c r="C2164">
        <v>57190818944</v>
      </c>
    </row>
    <row r="2165" spans="1:3" x14ac:dyDescent="0.45">
      <c r="A2165" t="str">
        <f t="shared" si="33"/>
        <v>4Authentically enhancing the learning and development environment</v>
      </c>
      <c r="B2165">
        <v>4</v>
      </c>
      <c r="C2165" t="s">
        <v>1277</v>
      </c>
    </row>
    <row r="2166" spans="1:3" x14ac:dyDescent="0.45">
      <c r="A2166" t="str">
        <f t="shared" si="33"/>
        <v>5(2017) Australasian Journal of Engineering Education, 22 (1), pp. 39 - 53, Cited 3 times.</v>
      </c>
      <c r="B2166">
        <v>5</v>
      </c>
      <c r="C2166" t="s">
        <v>1278</v>
      </c>
    </row>
    <row r="2167" spans="1:3" x14ac:dyDescent="0.45">
      <c r="A2167" t="str">
        <f t="shared" si="33"/>
        <v>6DOI: 10.1080/22054952.2017.1372031</v>
      </c>
      <c r="B2167">
        <v>6</v>
      </c>
      <c r="C2167" t="s">
        <v>1279</v>
      </c>
    </row>
    <row r="2168" spans="1:3" x14ac:dyDescent="0.45">
      <c r="A2168" t="str">
        <f t="shared" si="33"/>
        <v>7https://www.scopus.com/inward/record.uri?eid=2-s2.0-85031313500&amp;doi=10.1080%2f22054952.2017.1372031&amp;partnerID=40&amp;md5=4d76fe01000686bfa81371f36e2acec7</v>
      </c>
      <c r="B2168">
        <v>7</v>
      </c>
      <c r="C2168" t="s">
        <v>1280</v>
      </c>
    </row>
    <row r="2169" spans="1:3" x14ac:dyDescent="0.45">
      <c r="A2169" t="str">
        <f t="shared" si="33"/>
        <v>8</v>
      </c>
      <c r="B2169">
        <v>8</v>
      </c>
    </row>
    <row r="2170" spans="1:3" x14ac:dyDescent="0.45">
      <c r="A2170" t="str">
        <f t="shared" si="33"/>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2170">
        <v>9</v>
      </c>
      <c r="C2170" t="s">
        <v>1281</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1Bai Q., Nam B.H.</v>
      </c>
      <c r="B2175">
        <v>1</v>
      </c>
      <c r="C2175" t="s">
        <v>1282</v>
      </c>
    </row>
    <row r="2176" spans="1:3" x14ac:dyDescent="0.45">
      <c r="A2176" t="str">
        <f t="shared" si="33"/>
        <v>2AUTHOR FULL NAMES: Bai, Qiong (57216693148); Nam, Benjamin H. (57193792731)</v>
      </c>
      <c r="B2176">
        <v>2</v>
      </c>
      <c r="C2176" t="s">
        <v>1283</v>
      </c>
    </row>
    <row r="2177" spans="1:3" x14ac:dyDescent="0.45">
      <c r="A2177" t="str">
        <f t="shared" si="33"/>
        <v>357216693148; 57193792731</v>
      </c>
      <c r="B2177">
        <v>3</v>
      </c>
      <c r="C2177" t="s">
        <v>1284</v>
      </c>
    </row>
    <row r="2178" spans="1:3" x14ac:dyDescent="0.45">
      <c r="A2178" t="str">
        <f t="shared" si="33"/>
        <v>4Symbolic power for student curators as social agents: the emergence of the museum of World Languages at Shanghai International Studies University during the COVID-19 era</v>
      </c>
      <c r="B2178">
        <v>4</v>
      </c>
      <c r="C2178" t="s">
        <v>1285</v>
      </c>
    </row>
    <row r="2179" spans="1:3" x14ac:dyDescent="0.45">
      <c r="A2179" t="str">
        <f t="shared" si="33"/>
        <v>5(2023) Museum Management and Curatorship, 38 (3), pp. 317 - 341, Cited 2 times.</v>
      </c>
      <c r="B2179">
        <v>5</v>
      </c>
      <c r="C2179" t="s">
        <v>1286</v>
      </c>
    </row>
    <row r="2180" spans="1:3" x14ac:dyDescent="0.45">
      <c r="A2180" t="str">
        <f t="shared" si="33"/>
        <v>6DOI: 10.1080/09647775.2023.2188473</v>
      </c>
      <c r="B2180">
        <v>6</v>
      </c>
      <c r="C2180" t="s">
        <v>1287</v>
      </c>
    </row>
    <row r="2181" spans="1:3" x14ac:dyDescent="0.45">
      <c r="A2181" t="str">
        <f t="shared" ref="A2181:A2244" si="34">B2181&amp;C2181</f>
        <v>7https://www.scopus.com/inward/record.uri?eid=2-s2.0-85150851886&amp;doi=10.1080%2f09647775.2023.2188473&amp;partnerID=40&amp;md5=ed2b4bb913430d53b465c85c94f620ec</v>
      </c>
      <c r="B2181">
        <v>7</v>
      </c>
      <c r="C2181" t="s">
        <v>1288</v>
      </c>
    </row>
    <row r="2182" spans="1:3" x14ac:dyDescent="0.45">
      <c r="A2182" t="str">
        <f t="shared" si="34"/>
        <v>8</v>
      </c>
      <c r="B2182">
        <v>8</v>
      </c>
    </row>
    <row r="2183" spans="1:3" x14ac:dyDescent="0.45">
      <c r="A2183" t="str">
        <f t="shared" si="34"/>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2183">
        <v>9</v>
      </c>
      <c r="C2183" t="s">
        <v>1289</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1Wang Y., Wang R., Yao Z.</v>
      </c>
      <c r="B2188">
        <v>1</v>
      </c>
      <c r="C2188" t="s">
        <v>1290</v>
      </c>
    </row>
    <row r="2189" spans="1:3" x14ac:dyDescent="0.45">
      <c r="A2189" t="str">
        <f t="shared" si="34"/>
        <v>2AUTHOR FULL NAMES: Wang, Yanrong (47361534600); Wang, Rui (57216464036); Yao, Zuowen (57208186466)</v>
      </c>
      <c r="B2189">
        <v>2</v>
      </c>
      <c r="C2189" t="s">
        <v>1291</v>
      </c>
    </row>
    <row r="2190" spans="1:3" x14ac:dyDescent="0.45">
      <c r="A2190" t="str">
        <f t="shared" si="34"/>
        <v>347361534600; 57216464036; 57208186466</v>
      </c>
      <c r="B2190">
        <v>3</v>
      </c>
      <c r="C2190" t="s">
        <v>1292</v>
      </c>
    </row>
    <row r="2191" spans="1:3" x14ac:dyDescent="0.45">
      <c r="A2191" t="str">
        <f t="shared" si="34"/>
        <v>4Mechanism of action of policy networks on the performance of university-based agricultural extensions</v>
      </c>
      <c r="B2191">
        <v>4</v>
      </c>
      <c r="C2191" t="s">
        <v>1293</v>
      </c>
    </row>
    <row r="2192" spans="1:3" x14ac:dyDescent="0.45">
      <c r="A2192" t="str">
        <f t="shared" si="34"/>
        <v>5(2020) Journal of Agricultural Education and Extension, 26 (5), pp. 423 - 441, Cited 1 times.</v>
      </c>
      <c r="B2192">
        <v>5</v>
      </c>
      <c r="C2192" t="s">
        <v>1294</v>
      </c>
    </row>
    <row r="2193" spans="1:3" x14ac:dyDescent="0.45">
      <c r="A2193" t="str">
        <f t="shared" si="34"/>
        <v>6DOI: 10.1080/1389224X.2020.1748668</v>
      </c>
      <c r="B2193">
        <v>6</v>
      </c>
      <c r="C2193" t="s">
        <v>1295</v>
      </c>
    </row>
    <row r="2194" spans="1:3" x14ac:dyDescent="0.45">
      <c r="A2194" t="str">
        <f t="shared" si="34"/>
        <v>7https://www.scopus.com/inward/record.uri?eid=2-s2.0-85083589758&amp;doi=10.1080%2f1389224X.2020.1748668&amp;partnerID=40&amp;md5=f409c78d0d90fb12085cd471a06e0619</v>
      </c>
      <c r="B2194">
        <v>7</v>
      </c>
      <c r="C2194" t="s">
        <v>1296</v>
      </c>
    </row>
    <row r="2195" spans="1:3" x14ac:dyDescent="0.45">
      <c r="A2195" t="str">
        <f t="shared" si="34"/>
        <v>8</v>
      </c>
      <c r="B2195">
        <v>8</v>
      </c>
    </row>
    <row r="2196" spans="1:3" x14ac:dyDescent="0.45">
      <c r="A2196" t="str">
        <f t="shared" si="34"/>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2196">
        <v>9</v>
      </c>
      <c r="C2196" t="s">
        <v>1297</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1Minksová L., Pabian P.</v>
      </c>
      <c r="B2201">
        <v>1</v>
      </c>
      <c r="C2201" t="s">
        <v>1298</v>
      </c>
    </row>
    <row r="2202" spans="1:3" x14ac:dyDescent="0.45">
      <c r="A2202" t="str">
        <f t="shared" si="34"/>
        <v>2AUTHOR FULL NAMES: Minksová, Lenka (49561353200); Pabian, Petr (36671781100)</v>
      </c>
      <c r="B2202">
        <v>2</v>
      </c>
      <c r="C2202" t="s">
        <v>1299</v>
      </c>
    </row>
    <row r="2203" spans="1:3" x14ac:dyDescent="0.45">
      <c r="A2203" t="str">
        <f t="shared" si="34"/>
        <v>349561353200; 36671781100</v>
      </c>
      <c r="B2203">
        <v>3</v>
      </c>
      <c r="C2203" t="s">
        <v>1300</v>
      </c>
    </row>
    <row r="2204" spans="1:3" x14ac:dyDescent="0.45">
      <c r="A2204" t="str">
        <f t="shared" si="34"/>
        <v>4Approaching students in higher education governance: Introduction to the special issue</v>
      </c>
      <c r="B2204">
        <v>4</v>
      </c>
      <c r="C2204" t="s">
        <v>1301</v>
      </c>
    </row>
    <row r="2205" spans="1:3" x14ac:dyDescent="0.45">
      <c r="A2205" t="str">
        <f t="shared" si="34"/>
        <v>5(2011) Tertiary Education and Management, 17 (3), pp. 183 - 189, Cited 2 times.</v>
      </c>
      <c r="B2205">
        <v>5</v>
      </c>
      <c r="C2205" t="s">
        <v>1302</v>
      </c>
    </row>
    <row r="2206" spans="1:3" x14ac:dyDescent="0.45">
      <c r="A2206" t="str">
        <f t="shared" si="34"/>
        <v>6DOI: 10.1080/13583883.2011.588720</v>
      </c>
      <c r="B2206">
        <v>6</v>
      </c>
      <c r="C2206" t="s">
        <v>1303</v>
      </c>
    </row>
    <row r="2207" spans="1:3" x14ac:dyDescent="0.45">
      <c r="A2207" t="str">
        <f t="shared" si="34"/>
        <v>7https://www.scopus.com/inward/record.uri?eid=2-s2.0-80052291347&amp;doi=10.1080%2f13583883.2011.588720&amp;partnerID=40&amp;md5=bab43456b58550b2e39e2ffc2f255c4a</v>
      </c>
      <c r="B2207">
        <v>7</v>
      </c>
      <c r="C2207" t="s">
        <v>1304</v>
      </c>
    </row>
    <row r="2208" spans="1:3" x14ac:dyDescent="0.45">
      <c r="A2208" t="str">
        <f t="shared" si="34"/>
        <v>8</v>
      </c>
      <c r="B2208">
        <v>8</v>
      </c>
    </row>
    <row r="2209" spans="1:3" x14ac:dyDescent="0.45">
      <c r="A2209" t="str">
        <f t="shared" si="34"/>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2209">
        <v>9</v>
      </c>
      <c r="C2209" t="s">
        <v>1305</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1Kefalaki M.</v>
      </c>
      <c r="B2214">
        <v>1</v>
      </c>
      <c r="C2214" t="s">
        <v>1306</v>
      </c>
    </row>
    <row r="2215" spans="1:3" x14ac:dyDescent="0.45">
      <c r="A2215" t="str">
        <f t="shared" si="34"/>
        <v>2AUTHOR FULL NAMES: Kefalaki, Margarita (57190126552)</v>
      </c>
      <c r="B2215">
        <v>2</v>
      </c>
      <c r="C2215" t="s">
        <v>1307</v>
      </c>
    </row>
    <row r="2216" spans="1:3" x14ac:dyDescent="0.45">
      <c r="A2216" t="str">
        <f t="shared" si="34"/>
        <v>357190126552</v>
      </c>
      <c r="B2216">
        <v>3</v>
      </c>
      <c r="C2216">
        <v>57190126552</v>
      </c>
    </row>
    <row r="2217" spans="1:3" x14ac:dyDescent="0.45">
      <c r="A2217" t="str">
        <f t="shared" si="34"/>
        <v>4Communicating through music: a tool for students’ inspirational development</v>
      </c>
      <c r="B2217">
        <v>4</v>
      </c>
      <c r="C2217" t="s">
        <v>1308</v>
      </c>
    </row>
    <row r="2218" spans="1:3" x14ac:dyDescent="0.45">
      <c r="A2218" t="str">
        <f t="shared" si="34"/>
        <v>5(2021) Journal of Applied Learning and Teaching, 4 (2), pp. 135 - 141, Cited 3 times.</v>
      </c>
      <c r="B2218">
        <v>5</v>
      </c>
      <c r="C2218" t="s">
        <v>1309</v>
      </c>
    </row>
    <row r="2219" spans="1:3" x14ac:dyDescent="0.45">
      <c r="A2219" t="str">
        <f t="shared" si="34"/>
        <v>6DOI: 10.37074/jalt.2021.4.2.18</v>
      </c>
      <c r="B2219">
        <v>6</v>
      </c>
      <c r="C2219" t="s">
        <v>1310</v>
      </c>
    </row>
    <row r="2220" spans="1:3" x14ac:dyDescent="0.45">
      <c r="A2220" t="str">
        <f t="shared" si="34"/>
        <v>7https://www.scopus.com/inward/record.uri?eid=2-s2.0-85149529252&amp;doi=10.37074%2fjalt.2021.4.2.18&amp;partnerID=40&amp;md5=89cbc58650a69b1f651cfa2216e14c9f</v>
      </c>
      <c r="B2220">
        <v>7</v>
      </c>
      <c r="C2220" t="s">
        <v>1311</v>
      </c>
    </row>
    <row r="2221" spans="1:3" x14ac:dyDescent="0.45">
      <c r="A2221" t="str">
        <f t="shared" si="34"/>
        <v>8</v>
      </c>
      <c r="B2221">
        <v>8</v>
      </c>
    </row>
    <row r="2222" spans="1:3" x14ac:dyDescent="0.45">
      <c r="A2222" t="str">
        <f t="shared" si="34"/>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2222">
        <v>9</v>
      </c>
      <c r="C2222" t="s">
        <v>1312</v>
      </c>
    </row>
    <row r="2223" spans="1:3" x14ac:dyDescent="0.45">
      <c r="A2223" t="str">
        <f t="shared" si="34"/>
        <v>10LANGUAGE OF ORIGINAL DOCUMENT: English</v>
      </c>
      <c r="B2223">
        <v>10</v>
      </c>
      <c r="C2223" t="s">
        <v>10</v>
      </c>
    </row>
    <row r="2224" spans="1:3" x14ac:dyDescent="0.45">
      <c r="A2224" t="str">
        <f t="shared" si="34"/>
        <v>11DOCUMENT TYPE: Article</v>
      </c>
      <c r="B2224">
        <v>11</v>
      </c>
      <c r="C2224" t="s">
        <v>11</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1Schneckenberg D.</v>
      </c>
      <c r="B2227">
        <v>1</v>
      </c>
      <c r="C2227" t="s">
        <v>1313</v>
      </c>
    </row>
    <row r="2228" spans="1:3" x14ac:dyDescent="0.45">
      <c r="A2228" t="str">
        <f t="shared" si="34"/>
        <v>2AUTHOR FULL NAMES: Schneckenberg, Dirk (25961148100)</v>
      </c>
      <c r="B2228">
        <v>2</v>
      </c>
      <c r="C2228" t="s">
        <v>1314</v>
      </c>
    </row>
    <row r="2229" spans="1:3" x14ac:dyDescent="0.45">
      <c r="A2229" t="str">
        <f t="shared" si="34"/>
        <v>325961148100</v>
      </c>
      <c r="B2229">
        <v>3</v>
      </c>
      <c r="C2229">
        <v>25961148100</v>
      </c>
    </row>
    <row r="2230" spans="1:3" x14ac:dyDescent="0.45">
      <c r="A2230" t="str">
        <f t="shared" si="34"/>
        <v>4Conceptual foundations and strategic approaches for eCompetence</v>
      </c>
      <c r="B2230">
        <v>4</v>
      </c>
      <c r="C2230" t="s">
        <v>1315</v>
      </c>
    </row>
    <row r="2231" spans="1:3" x14ac:dyDescent="0.45">
      <c r="A2231" t="str">
        <f t="shared" si="34"/>
        <v>5(2010) International Journal of Continuing Engineering Education and Life-Long Learning, 20 (3-5), pp. 290 - 305, Cited 2 times.</v>
      </c>
      <c r="B2231">
        <v>5</v>
      </c>
      <c r="C2231" t="s">
        <v>1316</v>
      </c>
    </row>
    <row r="2232" spans="1:3" x14ac:dyDescent="0.45">
      <c r="A2232" t="str">
        <f t="shared" si="34"/>
        <v>6DOI: 10.1504/IJCEELL.2010.037047</v>
      </c>
      <c r="B2232">
        <v>6</v>
      </c>
      <c r="C2232" t="s">
        <v>1317</v>
      </c>
    </row>
    <row r="2233" spans="1:3" x14ac:dyDescent="0.45">
      <c r="A2233" t="str">
        <f t="shared" si="34"/>
        <v>7https://www.scopus.com/inward/record.uri?eid=2-s2.0-78649368880&amp;doi=10.1504%2fIJCEELL.2010.037047&amp;partnerID=40&amp;md5=e8208ff8b865add1d476124a8a4645fc</v>
      </c>
      <c r="B2233">
        <v>7</v>
      </c>
      <c r="C2233" t="s">
        <v>1318</v>
      </c>
    </row>
    <row r="2234" spans="1:3" x14ac:dyDescent="0.45">
      <c r="A2234" t="str">
        <f t="shared" si="34"/>
        <v>8</v>
      </c>
      <c r="B2234">
        <v>8</v>
      </c>
    </row>
    <row r="2235" spans="1:3" x14ac:dyDescent="0.45">
      <c r="A2235" t="str">
        <f t="shared" si="34"/>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2235">
        <v>9</v>
      </c>
      <c r="C2235" t="s">
        <v>1319</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1Strielkowski W., Korneeva E., Gorina L.</v>
      </c>
      <c r="B2240">
        <v>1</v>
      </c>
      <c r="C2240" t="s">
        <v>1320</v>
      </c>
    </row>
    <row r="2241" spans="1:3" x14ac:dyDescent="0.45">
      <c r="A2241" t="str">
        <f t="shared" si="34"/>
        <v>2AUTHOR FULL NAMES: Strielkowski, Wadim (36620065300); Korneeva, Elena (57190658874); Gorina, Larisa (56940467200)</v>
      </c>
      <c r="B2241">
        <v>2</v>
      </c>
      <c r="C2241" t="s">
        <v>1321</v>
      </c>
    </row>
    <row r="2242" spans="1:3" x14ac:dyDescent="0.45">
      <c r="A2242" t="str">
        <f t="shared" si="34"/>
        <v>336620065300; 57190658874; 56940467200</v>
      </c>
      <c r="B2242">
        <v>3</v>
      </c>
      <c r="C2242" t="s">
        <v>1322</v>
      </c>
    </row>
    <row r="2243" spans="1:3" x14ac:dyDescent="0.45">
      <c r="A2243" t="str">
        <f t="shared" si="34"/>
        <v>4SUSTAINABLE DEVELOPMENT AND THE DIGITAL TRANSFORMATION OF EDUCATIONAL SYSTEMS</v>
      </c>
      <c r="B2243">
        <v>4</v>
      </c>
      <c r="C2243" t="s">
        <v>1323</v>
      </c>
    </row>
    <row r="2244" spans="1:3" x14ac:dyDescent="0.45">
      <c r="A2244" t="str">
        <f t="shared" si="34"/>
        <v>5(2022) Intellectual Economics, 16 (1), pp. 134 - 150, Cited 1 times.</v>
      </c>
      <c r="B2244">
        <v>5</v>
      </c>
      <c r="C2244" t="s">
        <v>1324</v>
      </c>
    </row>
    <row r="2245" spans="1:3" x14ac:dyDescent="0.45">
      <c r="A2245" t="str">
        <f t="shared" ref="A2245:A2308" si="35">B2245&amp;C2245</f>
        <v>6DOI: 10.13165/IE-22-16-1-08</v>
      </c>
      <c r="B2245">
        <v>6</v>
      </c>
      <c r="C2245" t="s">
        <v>1325</v>
      </c>
    </row>
    <row r="2246" spans="1:3" x14ac:dyDescent="0.45">
      <c r="A2246" t="str">
        <f t="shared" si="35"/>
        <v>7https://www.scopus.com/inward/record.uri?eid=2-s2.0-85136712152&amp;doi=10.13165%2fIE-22-16-1-08&amp;partnerID=40&amp;md5=4c6b6b442584783ba7c749cd76fce178</v>
      </c>
      <c r="B2246">
        <v>7</v>
      </c>
      <c r="C2246" t="s">
        <v>1326</v>
      </c>
    </row>
    <row r="2247" spans="1:3" x14ac:dyDescent="0.45">
      <c r="A2247" t="str">
        <f t="shared" si="35"/>
        <v>8</v>
      </c>
      <c r="B2247">
        <v>8</v>
      </c>
    </row>
    <row r="2248" spans="1:3" x14ac:dyDescent="0.45">
      <c r="A2248" t="str">
        <f t="shared" si="35"/>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2248">
        <v>9</v>
      </c>
      <c r="C2248" t="s">
        <v>1327</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1Al Mansoori S., Maheshwari P.</v>
      </c>
      <c r="B2253">
        <v>1</v>
      </c>
      <c r="C2253" t="s">
        <v>1328</v>
      </c>
    </row>
    <row r="2254" spans="1:3" x14ac:dyDescent="0.45">
      <c r="A2254" t="str">
        <f t="shared" si="35"/>
        <v>2AUTHOR FULL NAMES: Al Mansoori, Suaad (37013166900); Maheshwari, Piyush (57125711700)</v>
      </c>
      <c r="B2254">
        <v>2</v>
      </c>
      <c r="C2254" t="s">
        <v>1329</v>
      </c>
    </row>
    <row r="2255" spans="1:3" x14ac:dyDescent="0.45">
      <c r="A2255" t="str">
        <f t="shared" si="35"/>
        <v>337013166900; 57125711700</v>
      </c>
      <c r="B2255">
        <v>3</v>
      </c>
      <c r="C2255" t="s">
        <v>1330</v>
      </c>
    </row>
    <row r="2256" spans="1:3" x14ac:dyDescent="0.45">
      <c r="A2256" t="str">
        <f t="shared" si="35"/>
        <v>4A Framework to Implement Blockchain in Higher Education Institutions</v>
      </c>
      <c r="B2256">
        <v>4</v>
      </c>
      <c r="C2256" t="s">
        <v>1331</v>
      </c>
    </row>
    <row r="2257" spans="1:3" x14ac:dyDescent="0.45">
      <c r="A2257" t="str">
        <f t="shared" si="35"/>
        <v>5(2022) Lecture Notes in Networks and Systems, 299, pp. 244 - 254, Cited 1 times.</v>
      </c>
      <c r="B2257">
        <v>5</v>
      </c>
      <c r="C2257" t="s">
        <v>1332</v>
      </c>
    </row>
    <row r="2258" spans="1:3" x14ac:dyDescent="0.45">
      <c r="A2258" t="str">
        <f t="shared" si="35"/>
        <v>6DOI: 10.1007/978-3-030-82616-1_22</v>
      </c>
      <c r="B2258">
        <v>6</v>
      </c>
      <c r="C2258" t="s">
        <v>1333</v>
      </c>
    </row>
    <row r="2259" spans="1:3" x14ac:dyDescent="0.45">
      <c r="A2259" t="str">
        <f t="shared" si="35"/>
        <v>7https://www.scopus.com/inward/record.uri?eid=2-s2.0-85113579688&amp;doi=10.1007%2f978-3-030-82616-1_22&amp;partnerID=40&amp;md5=2c8751ff7ebc05b18787d972849f76f5</v>
      </c>
      <c r="B2259">
        <v>7</v>
      </c>
      <c r="C2259" t="s">
        <v>1334</v>
      </c>
    </row>
    <row r="2260" spans="1:3" x14ac:dyDescent="0.45">
      <c r="A2260" t="str">
        <f t="shared" si="35"/>
        <v>8</v>
      </c>
      <c r="B2260">
        <v>8</v>
      </c>
    </row>
    <row r="2261" spans="1:3" x14ac:dyDescent="0.45">
      <c r="A2261" t="str">
        <f t="shared" si="35"/>
        <v>9ABSTRACT: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B2261">
        <v>9</v>
      </c>
      <c r="C2261" t="s">
        <v>1335</v>
      </c>
    </row>
    <row r="2262" spans="1:3" x14ac:dyDescent="0.45">
      <c r="A2262" t="str">
        <f t="shared" si="35"/>
        <v>10LANGUAGE OF ORIGINAL DOCUMENT: English</v>
      </c>
      <c r="B2262">
        <v>10</v>
      </c>
      <c r="C2262" t="s">
        <v>10</v>
      </c>
    </row>
    <row r="2263" spans="1:3" x14ac:dyDescent="0.45">
      <c r="A2263" t="str">
        <f t="shared" si="35"/>
        <v>11DOCUMENT TYPE: Conference paper</v>
      </c>
      <c r="B2263">
        <v>11</v>
      </c>
      <c r="C2263" t="s">
        <v>207</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1Wood M., Su F.</v>
      </c>
      <c r="B2266">
        <v>1</v>
      </c>
      <c r="C2266" t="s">
        <v>1336</v>
      </c>
    </row>
    <row r="2267" spans="1:3" x14ac:dyDescent="0.45">
      <c r="A2267" t="str">
        <f t="shared" si="35"/>
        <v>2AUTHOR FULL NAMES: Wood, Margaret (57155703700); Su, Feng (36619964400)</v>
      </c>
      <c r="B2267">
        <v>2</v>
      </c>
      <c r="C2267" t="s">
        <v>1337</v>
      </c>
    </row>
    <row r="2268" spans="1:3" x14ac:dyDescent="0.45">
      <c r="A2268" t="str">
        <f t="shared" si="35"/>
        <v>357155703700; 36619964400</v>
      </c>
      <c r="B2268">
        <v>3</v>
      </c>
      <c r="C2268" t="s">
        <v>1338</v>
      </c>
    </row>
    <row r="2269" spans="1:3" x14ac:dyDescent="0.45">
      <c r="A2269" t="str">
        <f t="shared" si="35"/>
        <v>4Parents as “stakeholders” and their conceptions of teaching excellence in English higher education</v>
      </c>
      <c r="B2269">
        <v>4</v>
      </c>
      <c r="C2269" t="s">
        <v>1339</v>
      </c>
    </row>
    <row r="2270" spans="1:3" x14ac:dyDescent="0.45">
      <c r="A2270" t="str">
        <f t="shared" si="35"/>
        <v>5(2019) International Journal of Comparative Education and Development, 21 (2), pp. 99 - 111, Cited 2 times.</v>
      </c>
      <c r="B2270">
        <v>5</v>
      </c>
      <c r="C2270" t="s">
        <v>1340</v>
      </c>
    </row>
    <row r="2271" spans="1:3" x14ac:dyDescent="0.45">
      <c r="A2271" t="str">
        <f t="shared" si="35"/>
        <v>6DOI: 10.1108/IJCED-05-2018-0010</v>
      </c>
      <c r="B2271">
        <v>6</v>
      </c>
      <c r="C2271" t="s">
        <v>1341</v>
      </c>
    </row>
    <row r="2272" spans="1:3" x14ac:dyDescent="0.45">
      <c r="A2272" t="str">
        <f t="shared" si="35"/>
        <v>7https://www.scopus.com/inward/record.uri?eid=2-s2.0-85065191037&amp;doi=10.1108%2fIJCED-05-2018-0010&amp;partnerID=40&amp;md5=e91ddbe183094f55586c08925f0216df</v>
      </c>
      <c r="B2272">
        <v>7</v>
      </c>
      <c r="C2272" t="s">
        <v>1342</v>
      </c>
    </row>
    <row r="2273" spans="1:3" x14ac:dyDescent="0.45">
      <c r="A2273" t="str">
        <f t="shared" si="35"/>
        <v>8</v>
      </c>
      <c r="B2273">
        <v>8</v>
      </c>
    </row>
    <row r="2274" spans="1:3" x14ac:dyDescent="0.45">
      <c r="A2274" t="str">
        <f t="shared" si="35"/>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2274">
        <v>9</v>
      </c>
      <c r="C2274" t="s">
        <v>1343</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1Antera S., Costa R., Kalfa V., Mendes P.</v>
      </c>
      <c r="B2279">
        <v>1</v>
      </c>
      <c r="C2279" t="s">
        <v>1344</v>
      </c>
    </row>
    <row r="2280" spans="1:3" x14ac:dyDescent="0.45">
      <c r="A2280" t="str">
        <f t="shared" si="35"/>
        <v>2AUTHOR FULL NAMES: Antera, Sofia (57200727046); Costa, Rita (57207842782); Kalfa, Vasiliki (57207844243); Mendes, Pedro (57207841830)</v>
      </c>
      <c r="B2280">
        <v>2</v>
      </c>
      <c r="C2280" t="s">
        <v>1345</v>
      </c>
    </row>
    <row r="2281" spans="1:3" x14ac:dyDescent="0.45">
      <c r="A2281" t="str">
        <f t="shared" si="35"/>
        <v>357200727046; 57207842782; 57207844243; 57207841830</v>
      </c>
      <c r="B2281">
        <v>3</v>
      </c>
      <c r="C2281" t="s">
        <v>1346</v>
      </c>
    </row>
    <row r="2282" spans="1:3" x14ac:dyDescent="0.45">
      <c r="A2282" t="str">
        <f t="shared" si="35"/>
        <v>4Assessment in Higher STEM Education: The Now and the Future from the Students’ Perspective</v>
      </c>
      <c r="B2282">
        <v>4</v>
      </c>
      <c r="C2282" t="s">
        <v>1347</v>
      </c>
    </row>
    <row r="2283" spans="1:3" x14ac:dyDescent="0.45">
      <c r="A2283" t="str">
        <f t="shared" si="35"/>
        <v>5(2019) Advances in Intelligent Systems and Computing, 917, pp. 772 - 781, Cited 1 times.</v>
      </c>
      <c r="B2283">
        <v>5</v>
      </c>
      <c r="C2283" t="s">
        <v>1348</v>
      </c>
    </row>
    <row r="2284" spans="1:3" x14ac:dyDescent="0.45">
      <c r="A2284" t="str">
        <f t="shared" si="35"/>
        <v>6DOI: 10.1007/978-3-030-11935-5_73</v>
      </c>
      <c r="B2284">
        <v>6</v>
      </c>
      <c r="C2284" t="s">
        <v>1349</v>
      </c>
    </row>
    <row r="2285" spans="1:3" x14ac:dyDescent="0.45">
      <c r="A2285" t="str">
        <f t="shared" si="35"/>
        <v>7https://www.scopus.com/inward/record.uri?eid=2-s2.0-85063038148&amp;doi=10.1007%2f978-3-030-11935-5_73&amp;partnerID=40&amp;md5=2e1e1a25ad04d70eccafefed39c4b424</v>
      </c>
      <c r="B2285">
        <v>7</v>
      </c>
      <c r="C2285" t="s">
        <v>1350</v>
      </c>
    </row>
    <row r="2286" spans="1:3" x14ac:dyDescent="0.45">
      <c r="A2286" t="str">
        <f t="shared" si="35"/>
        <v>8</v>
      </c>
      <c r="B2286">
        <v>8</v>
      </c>
    </row>
    <row r="2287" spans="1:3" x14ac:dyDescent="0.45">
      <c r="A2287" t="str">
        <f t="shared" si="35"/>
        <v>9ABSTRACT: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B2287">
        <v>9</v>
      </c>
      <c r="C2287" t="s">
        <v>1351</v>
      </c>
    </row>
    <row r="2288" spans="1:3" x14ac:dyDescent="0.45">
      <c r="A2288" t="str">
        <f t="shared" si="35"/>
        <v>10LANGUAGE OF ORIGINAL DOCUMENT: English</v>
      </c>
      <c r="B2288">
        <v>10</v>
      </c>
      <c r="C2288" t="s">
        <v>10</v>
      </c>
    </row>
    <row r="2289" spans="1:3" x14ac:dyDescent="0.45">
      <c r="A2289" t="str">
        <f t="shared" si="35"/>
        <v>11DOCUMENT TYPE: Conference paper</v>
      </c>
      <c r="B2289">
        <v>11</v>
      </c>
      <c r="C2289" t="s">
        <v>207</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1Li K.C., Ye C.J., Wong B.T.-M.</v>
      </c>
      <c r="B2292">
        <v>1</v>
      </c>
      <c r="C2292" t="s">
        <v>1352</v>
      </c>
    </row>
    <row r="2293" spans="1:3" x14ac:dyDescent="0.45">
      <c r="A2293" t="str">
        <f t="shared" si="35"/>
        <v>2AUTHOR FULL NAMES: Li, Kam Cheong (55488035400); Ye, Carmen Jiawen (57204013761); Wong, Billy Tak-Ming (35114076400)</v>
      </c>
      <c r="B2293">
        <v>2</v>
      </c>
      <c r="C2293" t="s">
        <v>1353</v>
      </c>
    </row>
    <row r="2294" spans="1:3" x14ac:dyDescent="0.45">
      <c r="A2294" t="str">
        <f t="shared" si="35"/>
        <v>355488035400; 57204013761; 35114076400</v>
      </c>
      <c r="B2294">
        <v>3</v>
      </c>
      <c r="C2294" t="s">
        <v>1354</v>
      </c>
    </row>
    <row r="2295" spans="1:3" x14ac:dyDescent="0.45">
      <c r="A2295" t="str">
        <f t="shared" si="35"/>
        <v>4Status of learning analytics in Asia: Perspectives of higher education stakeholders</v>
      </c>
      <c r="B2295">
        <v>4</v>
      </c>
      <c r="C2295" t="s">
        <v>1355</v>
      </c>
    </row>
    <row r="2296" spans="1:3" x14ac:dyDescent="0.45">
      <c r="A2296" t="str">
        <f t="shared" si="35"/>
        <v>5(2018) Communications in Computer and Information Science, 843, pp. 267 - 275, Cited 5 times.</v>
      </c>
      <c r="B2296">
        <v>5</v>
      </c>
      <c r="C2296" t="s">
        <v>1356</v>
      </c>
    </row>
    <row r="2297" spans="1:3" x14ac:dyDescent="0.45">
      <c r="A2297" t="str">
        <f t="shared" si="35"/>
        <v>6DOI: 10.1007/978-981-13-0008-0_25</v>
      </c>
      <c r="B2297">
        <v>6</v>
      </c>
      <c r="C2297" t="s">
        <v>1357</v>
      </c>
    </row>
    <row r="2298" spans="1:3" x14ac:dyDescent="0.45">
      <c r="A2298" t="str">
        <f t="shared" si="35"/>
        <v>7https://www.scopus.com/inward/record.uri?eid=2-s2.0-85045687719&amp;doi=10.1007%2f978-981-13-0008-0_25&amp;partnerID=40&amp;md5=b0e07b91de98a7355766df3f2101c6ae</v>
      </c>
      <c r="B2298">
        <v>7</v>
      </c>
      <c r="C2298" t="s">
        <v>1358</v>
      </c>
    </row>
    <row r="2299" spans="1:3" x14ac:dyDescent="0.45">
      <c r="A2299" t="str">
        <f t="shared" si="35"/>
        <v>8</v>
      </c>
      <c r="B2299">
        <v>8</v>
      </c>
    </row>
    <row r="2300" spans="1:3" x14ac:dyDescent="0.45">
      <c r="A2300" t="str">
        <f t="shared" si="35"/>
        <v>9ABSTRACT: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B2300">
        <v>9</v>
      </c>
      <c r="C2300" t="s">
        <v>1359</v>
      </c>
    </row>
    <row r="2301" spans="1:3" x14ac:dyDescent="0.45">
      <c r="A2301" t="str">
        <f t="shared" si="35"/>
        <v>10LANGUAGE OF ORIGINAL DOCUMENT: English</v>
      </c>
      <c r="B2301">
        <v>10</v>
      </c>
      <c r="C2301" t="s">
        <v>10</v>
      </c>
    </row>
    <row r="2302" spans="1:3" x14ac:dyDescent="0.45">
      <c r="A2302" t="str">
        <f t="shared" si="35"/>
        <v>11DOCUMENT TYPE: Conference paper</v>
      </c>
      <c r="B2302">
        <v>11</v>
      </c>
      <c r="C2302" t="s">
        <v>207</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1Stokes S.Y., Miller D.</v>
      </c>
      <c r="B2305">
        <v>1</v>
      </c>
      <c r="C2305" t="s">
        <v>1360</v>
      </c>
    </row>
    <row r="2306" spans="1:3" x14ac:dyDescent="0.45">
      <c r="A2306" t="str">
        <f t="shared" si="35"/>
        <v>2AUTHOR FULL NAMES: Stokes, S.Y. (57209974947); Miller, Donté (57209978177)</v>
      </c>
      <c r="B2306">
        <v>2</v>
      </c>
      <c r="C2306" t="s">
        <v>1361</v>
      </c>
    </row>
    <row r="2307" spans="1:3" x14ac:dyDescent="0.45">
      <c r="A2307" t="str">
        <f t="shared" si="35"/>
        <v>357209974947; 57209978177</v>
      </c>
      <c r="B2307">
        <v>3</v>
      </c>
      <c r="C2307" t="s">
        <v>1362</v>
      </c>
    </row>
    <row r="2308" spans="1:3" x14ac:dyDescent="0.45">
      <c r="A2308" t="str">
        <f t="shared" si="35"/>
        <v>4Remembering “the black bruins�? a case study of supporting student activists at ucla</v>
      </c>
      <c r="B2308">
        <v>4</v>
      </c>
      <c r="C2308" t="s">
        <v>1363</v>
      </c>
    </row>
    <row r="2309" spans="1:3" x14ac:dyDescent="0.45">
      <c r="A2309" t="str">
        <f t="shared" ref="A2309:A2372" si="36">B2309&amp;C2309</f>
        <v>5(2019) Student Activism, Politics, and Campus Climate in Higher Education, pp. 143 - 163, Cited 4 times.</v>
      </c>
      <c r="B2309">
        <v>5</v>
      </c>
      <c r="C2309" t="s">
        <v>1364</v>
      </c>
    </row>
    <row r="2310" spans="1:3" x14ac:dyDescent="0.45">
      <c r="A2310" t="str">
        <f t="shared" si="36"/>
        <v>6DOI: 10.4324/9780429449178-9</v>
      </c>
      <c r="B2310">
        <v>6</v>
      </c>
      <c r="C2310" t="s">
        <v>1365</v>
      </c>
    </row>
    <row r="2311" spans="1:3" x14ac:dyDescent="0.45">
      <c r="A2311" t="str">
        <f t="shared" si="36"/>
        <v>7https://www.scopus.com/inward/record.uri?eid=2-s2.0-85069162190&amp;doi=10.4324%2f9780429449178-9&amp;partnerID=40&amp;md5=f6a9d8e27fb25f7dd2efac66e4208128</v>
      </c>
      <c r="B2311">
        <v>7</v>
      </c>
      <c r="C2311" t="s">
        <v>1366</v>
      </c>
    </row>
    <row r="2312" spans="1:3" x14ac:dyDescent="0.45">
      <c r="A2312" t="str">
        <f t="shared" si="36"/>
        <v>8</v>
      </c>
      <c r="B2312">
        <v>8</v>
      </c>
    </row>
    <row r="2313" spans="1:3" x14ac:dyDescent="0.45">
      <c r="A2313" t="str">
        <f t="shared" si="36"/>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2313">
        <v>9</v>
      </c>
      <c r="C2313" t="s">
        <v>1367</v>
      </c>
    </row>
    <row r="2314" spans="1:3" x14ac:dyDescent="0.45">
      <c r="A2314" t="str">
        <f t="shared" si="36"/>
        <v>10LANGUAGE OF ORIGINAL DOCUMENT: English</v>
      </c>
      <c r="B2314">
        <v>10</v>
      </c>
      <c r="C2314" t="s">
        <v>10</v>
      </c>
    </row>
    <row r="2315" spans="1:3" x14ac:dyDescent="0.45">
      <c r="A2315" t="str">
        <f t="shared" si="36"/>
        <v>11DOCUMENT TYPE: Book chapter</v>
      </c>
      <c r="B2315">
        <v>11</v>
      </c>
      <c r="C2315" t="s">
        <v>128</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1Peconcillo L.B., Jr., Peteros E.D., Mamites I.O., Sanchez D.T., Tenerife J.J.L., Suson R.L.</v>
      </c>
      <c r="B2318">
        <v>1</v>
      </c>
      <c r="C2318" t="s">
        <v>1368</v>
      </c>
    </row>
    <row r="2319" spans="1:3" x14ac:dyDescent="0.45">
      <c r="A2319" t="str">
        <f t="shared" si="36"/>
        <v>2AUTHOR FULL NAMES: Peconcillo, Larry B. (57221403678); Peteros, Emerson D. (57219873251); Mamites, Irene O. (57219870525); Sanchez, Domenic T. (57221399125); Tenerife, Janine Joy L. (57219867249); Suson, Roberto L. (57216975232)</v>
      </c>
      <c r="B2319">
        <v>2</v>
      </c>
      <c r="C2319" t="s">
        <v>1369</v>
      </c>
    </row>
    <row r="2320" spans="1:3" x14ac:dyDescent="0.45">
      <c r="A2320" t="str">
        <f t="shared" si="36"/>
        <v>357221403678; 57219873251; 57219870525; 57221399125; 57219867249; 57216975232</v>
      </c>
      <c r="B2320">
        <v>3</v>
      </c>
      <c r="C2320" t="s">
        <v>1370</v>
      </c>
    </row>
    <row r="2321" spans="1:3" x14ac:dyDescent="0.45">
      <c r="A2321" t="str">
        <f t="shared" si="36"/>
        <v>4Structuring determinants to level up students performance</v>
      </c>
      <c r="B2321">
        <v>4</v>
      </c>
      <c r="C2321" t="s">
        <v>1371</v>
      </c>
    </row>
    <row r="2322" spans="1:3" x14ac:dyDescent="0.45">
      <c r="A2322" t="str">
        <f t="shared" si="36"/>
        <v>5(2020) International Journal of Education and Practice, 8 (4), pp. 638 - 651, Cited 3 times.</v>
      </c>
      <c r="B2322">
        <v>5</v>
      </c>
      <c r="C2322" t="s">
        <v>1372</v>
      </c>
    </row>
    <row r="2323" spans="1:3" x14ac:dyDescent="0.45">
      <c r="A2323" t="str">
        <f t="shared" si="36"/>
        <v>6DOI: 10.18488/journal.61.2020.84.638.651</v>
      </c>
      <c r="B2323">
        <v>6</v>
      </c>
      <c r="C2323" t="s">
        <v>1373</v>
      </c>
    </row>
    <row r="2324" spans="1:3" x14ac:dyDescent="0.45">
      <c r="A2324" t="str">
        <f t="shared" si="36"/>
        <v>7https://www.scopus.com/inward/record.uri?eid=2-s2.0-85094979502&amp;doi=10.18488%2fjournal.61.2020.84.638.651&amp;partnerID=40&amp;md5=5cb14723764f70a9d7ffda576e1c00e5</v>
      </c>
      <c r="B2324">
        <v>7</v>
      </c>
      <c r="C2324" t="s">
        <v>1374</v>
      </c>
    </row>
    <row r="2325" spans="1:3" x14ac:dyDescent="0.45">
      <c r="A2325" t="str">
        <f t="shared" si="36"/>
        <v>8</v>
      </c>
      <c r="B2325">
        <v>8</v>
      </c>
    </row>
    <row r="2326" spans="1:3" x14ac:dyDescent="0.45">
      <c r="A2326" t="str">
        <f t="shared" si="36"/>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2326">
        <v>9</v>
      </c>
      <c r="C2326" t="s">
        <v>1375</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1Dailey-Hebert A., Mandernach B.J., Donnelli-Sallee E.</v>
      </c>
      <c r="B2331">
        <v>1</v>
      </c>
      <c r="C2331" t="s">
        <v>1376</v>
      </c>
    </row>
    <row r="2332" spans="1:3" x14ac:dyDescent="0.45">
      <c r="A2332" t="str">
        <f t="shared" si="36"/>
        <v>2AUTHOR FULL NAMES: Dailey-Hebert, Amber (16066707400); Mandernach, B. Jean (16067097500); Donnelli-Sallee, Emily (53873578400)</v>
      </c>
      <c r="B2332">
        <v>2</v>
      </c>
      <c r="C2332" t="s">
        <v>1377</v>
      </c>
    </row>
    <row r="2333" spans="1:3" x14ac:dyDescent="0.45">
      <c r="A2333" t="str">
        <f t="shared" si="36"/>
        <v>316066707400; 16067097500; 53873578400</v>
      </c>
      <c r="B2333">
        <v>3</v>
      </c>
      <c r="C2333" t="s">
        <v>1378</v>
      </c>
    </row>
    <row r="2334" spans="1:3" x14ac:dyDescent="0.45">
      <c r="A2334" t="str">
        <f t="shared" si="36"/>
        <v>4Handbook of research on inclusive development for remote adjunct faculty in higher education</v>
      </c>
      <c r="B2334">
        <v>4</v>
      </c>
      <c r="C2334" t="s">
        <v>1379</v>
      </c>
    </row>
    <row r="2335" spans="1:3" x14ac:dyDescent="0.45">
      <c r="A2335" t="str">
        <f t="shared" si="36"/>
        <v>5(2020) Handbook of Research on Inclusive Development for Remote Adjunct Faculty in Higher Education, pp. 1 - 333, Cited 1 times.</v>
      </c>
      <c r="B2335">
        <v>5</v>
      </c>
      <c r="C2335" t="s">
        <v>1380</v>
      </c>
    </row>
    <row r="2336" spans="1:3" x14ac:dyDescent="0.45">
      <c r="A2336" t="str">
        <f t="shared" si="36"/>
        <v>6DOI: 10.4018/978-1-7998-6758-6</v>
      </c>
      <c r="B2336">
        <v>6</v>
      </c>
      <c r="C2336" t="s">
        <v>1381</v>
      </c>
    </row>
    <row r="2337" spans="1:3" x14ac:dyDescent="0.45">
      <c r="A2337" t="str">
        <f t="shared" si="36"/>
        <v>7https://www.scopus.com/inward/record.uri?eid=2-s2.0-85136479513&amp;doi=10.4018%2f978-1-7998-6758-6&amp;partnerID=40&amp;md5=249f1074d166e36398c179f04a98d833</v>
      </c>
      <c r="B2337">
        <v>7</v>
      </c>
      <c r="C2337" t="s">
        <v>1382</v>
      </c>
    </row>
    <row r="2338" spans="1:3" x14ac:dyDescent="0.45">
      <c r="A2338" t="str">
        <f t="shared" si="36"/>
        <v>8</v>
      </c>
      <c r="B2338">
        <v>8</v>
      </c>
    </row>
    <row r="2339" spans="1:3" x14ac:dyDescent="0.45">
      <c r="A2339" t="str">
        <f t="shared" si="36"/>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2339">
        <v>9</v>
      </c>
      <c r="C2339" t="s">
        <v>1383</v>
      </c>
    </row>
    <row r="2340" spans="1:3" x14ac:dyDescent="0.45">
      <c r="A2340" t="str">
        <f t="shared" si="36"/>
        <v>10LANGUAGE OF ORIGINAL DOCUMENT: English</v>
      </c>
      <c r="B2340">
        <v>10</v>
      </c>
      <c r="C2340" t="s">
        <v>10</v>
      </c>
    </row>
    <row r="2341" spans="1:3" x14ac:dyDescent="0.45">
      <c r="A2341" t="str">
        <f t="shared" si="36"/>
        <v>11DOCUMENT TYPE: Book</v>
      </c>
      <c r="B2341">
        <v>11</v>
      </c>
      <c r="C2341" t="s">
        <v>338</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1Currier S.</v>
      </c>
      <c r="B2344">
        <v>1</v>
      </c>
      <c r="C2344" t="s">
        <v>1384</v>
      </c>
    </row>
    <row r="2345" spans="1:3" x14ac:dyDescent="0.45">
      <c r="A2345" t="str">
        <f t="shared" si="36"/>
        <v>2AUTHOR FULL NAMES: Currier, S. (8368123300)</v>
      </c>
      <c r="B2345">
        <v>2</v>
      </c>
      <c r="C2345" t="s">
        <v>1385</v>
      </c>
    </row>
    <row r="2346" spans="1:3" x14ac:dyDescent="0.45">
      <c r="A2346" t="str">
        <f t="shared" si="36"/>
        <v>38368123300</v>
      </c>
      <c r="B2346">
        <v>3</v>
      </c>
      <c r="C2346">
        <v>8368123300</v>
      </c>
    </row>
    <row r="2347" spans="1:3" x14ac:dyDescent="0.45">
      <c r="A2347" t="str">
        <f t="shared" si="36"/>
        <v>4Integrating information resources and online learning in the UK</v>
      </c>
      <c r="B2347">
        <v>4</v>
      </c>
      <c r="C2347" t="s">
        <v>1386</v>
      </c>
    </row>
    <row r="2348" spans="1:3" x14ac:dyDescent="0.45">
      <c r="A2348" t="str">
        <f t="shared" si="36"/>
        <v>5(2002) Proceedings - International Conference on Computers in Education, ICCE 2002, art. no. 1186083, pp. 818 - 822, Cited 1 times.</v>
      </c>
      <c r="B2348">
        <v>5</v>
      </c>
      <c r="C2348" t="s">
        <v>1387</v>
      </c>
    </row>
    <row r="2349" spans="1:3" x14ac:dyDescent="0.45">
      <c r="A2349" t="str">
        <f t="shared" si="36"/>
        <v>6DOI: 10.1109/CIE.2002.1186083</v>
      </c>
      <c r="B2349">
        <v>6</v>
      </c>
      <c r="C2349" t="s">
        <v>1388</v>
      </c>
    </row>
    <row r="2350" spans="1:3" x14ac:dyDescent="0.45">
      <c r="A2350" t="str">
        <f t="shared" si="36"/>
        <v>7https://www.scopus.com/inward/record.uri?eid=2-s2.0-84961723196&amp;doi=10.1109%2fCIE.2002.1186083&amp;partnerID=40&amp;md5=f0262a3c3199589fbdb489f8cc839634</v>
      </c>
      <c r="B2350">
        <v>7</v>
      </c>
      <c r="C2350" t="s">
        <v>1389</v>
      </c>
    </row>
    <row r="2351" spans="1:3" x14ac:dyDescent="0.45">
      <c r="A2351" t="str">
        <f t="shared" si="36"/>
        <v>8</v>
      </c>
      <c r="B2351">
        <v>8</v>
      </c>
    </row>
    <row r="2352" spans="1:3" x14ac:dyDescent="0.45">
      <c r="A2352" t="str">
        <f t="shared" si="36"/>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2352">
        <v>9</v>
      </c>
      <c r="C2352" t="s">
        <v>1390</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1Bulut-Sahin B., Emil S., Okur S., Seggie F.N.</v>
      </c>
      <c r="B2357">
        <v>1</v>
      </c>
      <c r="C2357" t="s">
        <v>1391</v>
      </c>
    </row>
    <row r="2358" spans="1:3" x14ac:dyDescent="0.45">
      <c r="A2358" t="str">
        <f t="shared" si="36"/>
        <v>2AUTHOR FULL NAMES: Bulut-Sahin, Betul (57820496700); Emil, Serap (35848318100); Okur, Seda (58130921200); Seggie, Fatma Nevra (35729240300)</v>
      </c>
      <c r="B2358">
        <v>2</v>
      </c>
      <c r="C2358" t="s">
        <v>1392</v>
      </c>
    </row>
    <row r="2359" spans="1:3" x14ac:dyDescent="0.45">
      <c r="A2359" t="str">
        <f t="shared" si="36"/>
        <v>357820496700; 35848318100; 58130921200; 35729240300</v>
      </c>
      <c r="B2359">
        <v>3</v>
      </c>
      <c r="C2359" t="s">
        <v>1393</v>
      </c>
    </row>
    <row r="2360" spans="1:3" x14ac:dyDescent="0.45">
      <c r="A2360" t="str">
        <f t="shared" si="36"/>
        <v>4Strategic management of internationalization in higher education institutions: the lens of international office professionals</v>
      </c>
      <c r="B2360">
        <v>4</v>
      </c>
      <c r="C2360" t="s">
        <v>1394</v>
      </c>
    </row>
    <row r="2361" spans="1:3" x14ac:dyDescent="0.45">
      <c r="A2361" t="str">
        <f t="shared" si="36"/>
        <v>5(2023) Tertiary Education and Management, Cited 1 times.</v>
      </c>
      <c r="B2361">
        <v>5</v>
      </c>
      <c r="C2361" t="s">
        <v>1395</v>
      </c>
    </row>
    <row r="2362" spans="1:3" x14ac:dyDescent="0.45">
      <c r="A2362" t="str">
        <f t="shared" si="36"/>
        <v>6DOI: 10.1007/s11233-023-09121-2</v>
      </c>
      <c r="B2362">
        <v>6</v>
      </c>
      <c r="C2362" t="s">
        <v>1396</v>
      </c>
    </row>
    <row r="2363" spans="1:3" x14ac:dyDescent="0.45">
      <c r="A2363" t="str">
        <f t="shared" si="36"/>
        <v>7https://www.scopus.com/inward/record.uri?eid=2-s2.0-85149446071&amp;doi=10.1007%2fs11233-023-09121-2&amp;partnerID=40&amp;md5=ceca0e44dfd0cc6601665e001886e1a3</v>
      </c>
      <c r="B2363">
        <v>7</v>
      </c>
      <c r="C2363" t="s">
        <v>1397</v>
      </c>
    </row>
    <row r="2364" spans="1:3" x14ac:dyDescent="0.45">
      <c r="A2364" t="str">
        <f t="shared" si="36"/>
        <v>8</v>
      </c>
      <c r="B2364">
        <v>8</v>
      </c>
    </row>
    <row r="2365" spans="1:3" x14ac:dyDescent="0.45">
      <c r="A2365" t="str">
        <f t="shared" si="36"/>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2365">
        <v>9</v>
      </c>
      <c r="C2365" t="s">
        <v>1398</v>
      </c>
    </row>
    <row r="2366" spans="1:3" x14ac:dyDescent="0.45">
      <c r="A2366" t="str">
        <f t="shared" si="36"/>
        <v>10LANGUAGE OF ORIGINAL DOCUMENT: English</v>
      </c>
      <c r="B2366">
        <v>10</v>
      </c>
      <c r="C2366" t="s">
        <v>10</v>
      </c>
    </row>
    <row r="2367" spans="1:3" x14ac:dyDescent="0.45">
      <c r="A2367" t="str">
        <f t="shared" si="36"/>
        <v>11DOCUMENT TYPE: Article</v>
      </c>
      <c r="B2367">
        <v>11</v>
      </c>
      <c r="C2367" t="s">
        <v>11</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1Heng K., Sol K., Em S.</v>
      </c>
      <c r="B2370">
        <v>1</v>
      </c>
      <c r="C2370" t="s">
        <v>1399</v>
      </c>
    </row>
    <row r="2371" spans="1:3" x14ac:dyDescent="0.45">
      <c r="A2371" t="str">
        <f t="shared" si="36"/>
        <v>2AUTHOR FULL NAMES: Heng, Kimkong (57219284385); Sol, Koemhong (58000264800); Em, Sereyrath (58000264900)</v>
      </c>
      <c r="B2371">
        <v>2</v>
      </c>
      <c r="C2371" t="s">
        <v>1400</v>
      </c>
    </row>
    <row r="2372" spans="1:3" x14ac:dyDescent="0.45">
      <c r="A2372" t="str">
        <f t="shared" si="36"/>
        <v>357219284385; 58000264800; 58000264900</v>
      </c>
      <c r="B2372">
        <v>3</v>
      </c>
      <c r="C2372" t="s">
        <v>1401</v>
      </c>
    </row>
    <row r="2373" spans="1:3" x14ac:dyDescent="0.45">
      <c r="A2373" t="str">
        <f t="shared" ref="A2373:A2436" si="37">B2373&amp;C2373</f>
        <v>4COVID-19 and digital transformation of Cambodian Higher Education: Opportunities, challenges, and the way forward</v>
      </c>
      <c r="B2373">
        <v>4</v>
      </c>
      <c r="C2373" t="s">
        <v>1402</v>
      </c>
    </row>
    <row r="2374" spans="1:3" x14ac:dyDescent="0.45">
      <c r="A2374" t="str">
        <f t="shared" si="37"/>
        <v>5(2022) Handbook of Research on Education Institutions, Skills, and Jobs in the Digital Era, pp. 307 - 327, Cited 1 times.</v>
      </c>
      <c r="B2374">
        <v>5</v>
      </c>
      <c r="C2374" t="s">
        <v>1403</v>
      </c>
    </row>
    <row r="2375" spans="1:3" x14ac:dyDescent="0.45">
      <c r="A2375" t="str">
        <f t="shared" si="37"/>
        <v>6DOI: 10.4018/978-1-6684-5914-0.ch018</v>
      </c>
      <c r="B2375">
        <v>6</v>
      </c>
      <c r="C2375" t="s">
        <v>1404</v>
      </c>
    </row>
    <row r="2376" spans="1:3" x14ac:dyDescent="0.45">
      <c r="A2376" t="str">
        <f t="shared" si="37"/>
        <v>7https://www.scopus.com/inward/record.uri?eid=2-s2.0-85143720352&amp;doi=10.4018%2f978-1-6684-5914-0.ch018&amp;partnerID=40&amp;md5=bb50c5ce7ea58c56e2d402b11082bed7</v>
      </c>
      <c r="B2376">
        <v>7</v>
      </c>
      <c r="C2376" t="s">
        <v>1405</v>
      </c>
    </row>
    <row r="2377" spans="1:3" x14ac:dyDescent="0.45">
      <c r="A2377" t="str">
        <f t="shared" si="37"/>
        <v>8</v>
      </c>
      <c r="B2377">
        <v>8</v>
      </c>
    </row>
    <row r="2378" spans="1:3" x14ac:dyDescent="0.45">
      <c r="A2378" t="str">
        <f t="shared" si="37"/>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2378">
        <v>9</v>
      </c>
      <c r="C2378" t="s">
        <v>1406</v>
      </c>
    </row>
    <row r="2379" spans="1:3" x14ac:dyDescent="0.45">
      <c r="A2379" t="str">
        <f t="shared" si="37"/>
        <v>10LANGUAGE OF ORIGINAL DOCUMENT: English</v>
      </c>
      <c r="B2379">
        <v>10</v>
      </c>
      <c r="C2379" t="s">
        <v>10</v>
      </c>
    </row>
    <row r="2380" spans="1:3" x14ac:dyDescent="0.45">
      <c r="A2380" t="str">
        <f t="shared" si="37"/>
        <v>11DOCUMENT TYPE: Book chapter</v>
      </c>
      <c r="B2380">
        <v>11</v>
      </c>
      <c r="C2380" t="s">
        <v>128</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1Talbi O., Warin B., Kolski C.</v>
      </c>
      <c r="B2383">
        <v>1</v>
      </c>
      <c r="C2383" t="s">
        <v>1407</v>
      </c>
    </row>
    <row r="2384" spans="1:3" x14ac:dyDescent="0.45">
      <c r="A2384" t="str">
        <f t="shared" si="37"/>
        <v>2AUTHOR FULL NAMES: Talbi, Omar (55919231400); Warin, Bruno (24825849600); Kolski, Christophe (55887029500)</v>
      </c>
      <c r="B2384">
        <v>2</v>
      </c>
      <c r="C2384" t="s">
        <v>1408</v>
      </c>
    </row>
    <row r="2385" spans="1:3" x14ac:dyDescent="0.45">
      <c r="A2385" t="str">
        <f t="shared" si="37"/>
        <v>355919231400; 24825849600; 55887029500</v>
      </c>
      <c r="B2385">
        <v>3</v>
      </c>
      <c r="C2385" t="s">
        <v>1409</v>
      </c>
    </row>
    <row r="2386" spans="1:3" x14ac:dyDescent="0.45">
      <c r="A2386" t="str">
        <f t="shared" si="37"/>
        <v>4Towards a support system for course design</v>
      </c>
      <c r="B2386">
        <v>4</v>
      </c>
      <c r="C2386" t="s">
        <v>1410</v>
      </c>
    </row>
    <row r="2387" spans="1:3" x14ac:dyDescent="0.45">
      <c r="A2387" t="str">
        <f t="shared" si="37"/>
        <v>5(2013) CSEDU 2013 - Proceedings of the 5th International Conference on Computer Supported Education, pp. 449 - 454, Cited 1 times.</v>
      </c>
      <c r="B2387">
        <v>5</v>
      </c>
      <c r="C2387" t="s">
        <v>1411</v>
      </c>
    </row>
    <row r="2388" spans="1:3" x14ac:dyDescent="0.45">
      <c r="A2388" t="str">
        <f t="shared" si="37"/>
        <v>6</v>
      </c>
      <c r="B2388">
        <v>6</v>
      </c>
    </row>
    <row r="2389" spans="1:3" x14ac:dyDescent="0.45">
      <c r="A2389" t="str">
        <f t="shared" si="37"/>
        <v>7https://www.scopus.com/inward/record.uri?eid=2-s2.0-84887178241&amp;partnerID=40&amp;md5=6e8f418ea9ac663c35c28f939e73c4ad</v>
      </c>
      <c r="B2389">
        <v>7</v>
      </c>
      <c r="C2389" t="s">
        <v>1412</v>
      </c>
    </row>
    <row r="2390" spans="1:3" x14ac:dyDescent="0.45">
      <c r="A2390" t="str">
        <f t="shared" si="37"/>
        <v>8</v>
      </c>
      <c r="B2390">
        <v>8</v>
      </c>
    </row>
    <row r="2391" spans="1:3" x14ac:dyDescent="0.45">
      <c r="A2391" t="str">
        <f t="shared" si="37"/>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2391">
        <v>9</v>
      </c>
      <c r="C2391" t="s">
        <v>1413</v>
      </c>
    </row>
    <row r="2392" spans="1:3" x14ac:dyDescent="0.45">
      <c r="A2392" t="str">
        <f t="shared" si="37"/>
        <v>10LANGUAGE OF ORIGINAL DOCUMENT: English</v>
      </c>
      <c r="B2392">
        <v>10</v>
      </c>
      <c r="C2392" t="s">
        <v>10</v>
      </c>
    </row>
    <row r="2393" spans="1:3" x14ac:dyDescent="0.45">
      <c r="A2393" t="str">
        <f t="shared" si="37"/>
        <v>11DOCUMENT TYPE: Conference paper</v>
      </c>
      <c r="B2393">
        <v>11</v>
      </c>
      <c r="C2393" t="s">
        <v>207</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1Natow R.S., Johnson A.T., Manly C.A.</v>
      </c>
      <c r="B2396">
        <v>1</v>
      </c>
      <c r="C2396" t="s">
        <v>1414</v>
      </c>
    </row>
    <row r="2397" spans="1:3" x14ac:dyDescent="0.45">
      <c r="A2397" t="str">
        <f t="shared" si="37"/>
        <v>2AUTHOR FULL NAMES: Natow, Rebecca S. (55928775200); Johnson, Ane Turner (36080649500); Manly, Catherine A. (56270481200)</v>
      </c>
      <c r="B2397">
        <v>2</v>
      </c>
      <c r="C2397" t="s">
        <v>1415</v>
      </c>
    </row>
    <row r="2398" spans="1:3" x14ac:dyDescent="0.45">
      <c r="A2398" t="str">
        <f t="shared" si="37"/>
        <v>355928775200; 36080649500; 56270481200</v>
      </c>
      <c r="B2398">
        <v>3</v>
      </c>
      <c r="C2398" t="s">
        <v>1416</v>
      </c>
    </row>
    <row r="2399" spans="1:3" x14ac:dyDescent="0.45">
      <c r="A2399" t="str">
        <f t="shared" si="37"/>
        <v>4Higher Education Stakeholders’ Early Responses to the COVID-19 Crisis</v>
      </c>
      <c r="B2399">
        <v>4</v>
      </c>
      <c r="C2399" t="s">
        <v>1417</v>
      </c>
    </row>
    <row r="2400" spans="1:3" x14ac:dyDescent="0.45">
      <c r="A2400" t="str">
        <f t="shared" si="37"/>
        <v>5(2023) American Behavioral Scientist, 67 (12), pp. 1387 - 1393, Cited 0 times.</v>
      </c>
      <c r="B2400">
        <v>5</v>
      </c>
      <c r="C2400" t="s">
        <v>1418</v>
      </c>
    </row>
    <row r="2401" spans="1:3" x14ac:dyDescent="0.45">
      <c r="A2401" t="str">
        <f t="shared" si="37"/>
        <v>6DOI: 10.1177/00027642221118288</v>
      </c>
      <c r="B2401">
        <v>6</v>
      </c>
      <c r="C2401" t="s">
        <v>1419</v>
      </c>
    </row>
    <row r="2402" spans="1:3" x14ac:dyDescent="0.45">
      <c r="A2402" t="str">
        <f t="shared" si="37"/>
        <v>7https://www.scopus.com/inward/record.uri?eid=2-s2.0-85137974377&amp;doi=10.1177%2f00027642221118288&amp;partnerID=40&amp;md5=fc8976f6079bbae698538bb100cb1212</v>
      </c>
      <c r="B2402">
        <v>7</v>
      </c>
      <c r="C2402" t="s">
        <v>1420</v>
      </c>
    </row>
    <row r="2403" spans="1:3" x14ac:dyDescent="0.45">
      <c r="A2403" t="str">
        <f t="shared" si="37"/>
        <v>8</v>
      </c>
      <c r="B2403">
        <v>8</v>
      </c>
    </row>
    <row r="2404" spans="1:3" x14ac:dyDescent="0.45">
      <c r="A2404" t="str">
        <f t="shared" si="37"/>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2404">
        <v>9</v>
      </c>
      <c r="C2404" t="s">
        <v>1421</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1Wells R.S.</v>
      </c>
      <c r="B2409">
        <v>1</v>
      </c>
      <c r="C2409" t="s">
        <v>1422</v>
      </c>
    </row>
    <row r="2410" spans="1:3" x14ac:dyDescent="0.45">
      <c r="A2410" t="str">
        <f t="shared" si="37"/>
        <v>2AUTHOR FULL NAMES: Wells, Ryan S. (25622738900)</v>
      </c>
      <c r="B2410">
        <v>2</v>
      </c>
      <c r="C2410" t="s">
        <v>1423</v>
      </c>
    </row>
    <row r="2411" spans="1:3" x14ac:dyDescent="0.45">
      <c r="A2411" t="str">
        <f t="shared" si="37"/>
        <v>325622738900</v>
      </c>
      <c r="B2411">
        <v>3</v>
      </c>
      <c r="C2411">
        <v>25622738900</v>
      </c>
    </row>
    <row r="2412" spans="1:3" x14ac:dyDescent="0.45">
      <c r="A2412" t="str">
        <f t="shared" si="37"/>
        <v>4Learning From COVID-19: Unchanging Inequality and Ideology in Higher Education</v>
      </c>
      <c r="B2412">
        <v>4</v>
      </c>
      <c r="C2412" t="s">
        <v>1424</v>
      </c>
    </row>
    <row r="2413" spans="1:3" x14ac:dyDescent="0.45">
      <c r="A2413" t="str">
        <f t="shared" si="37"/>
        <v>5(2023) American Behavioral Scientist, 67 (13), pp. 1655 - 1664, Cited 2 times.</v>
      </c>
      <c r="B2413">
        <v>5</v>
      </c>
      <c r="C2413" t="s">
        <v>1425</v>
      </c>
    </row>
    <row r="2414" spans="1:3" x14ac:dyDescent="0.45">
      <c r="A2414" t="str">
        <f t="shared" si="37"/>
        <v>6DOI: 10.1177/00027642221118278</v>
      </c>
      <c r="B2414">
        <v>6</v>
      </c>
      <c r="C2414" t="s">
        <v>1426</v>
      </c>
    </row>
    <row r="2415" spans="1:3" x14ac:dyDescent="0.45">
      <c r="A2415" t="str">
        <f t="shared" si="37"/>
        <v>7https://www.scopus.com/inward/record.uri?eid=2-s2.0-85136630004&amp;doi=10.1177%2f00027642221118278&amp;partnerID=40&amp;md5=72c02d7be851b41f56e9244c9327ff19</v>
      </c>
      <c r="B2415">
        <v>7</v>
      </c>
      <c r="C2415" t="s">
        <v>1427</v>
      </c>
    </row>
    <row r="2416" spans="1:3" x14ac:dyDescent="0.45">
      <c r="A2416" t="str">
        <f t="shared" si="37"/>
        <v>8</v>
      </c>
      <c r="B2416">
        <v>8</v>
      </c>
    </row>
    <row r="2417" spans="1:3" x14ac:dyDescent="0.45">
      <c r="A2417" t="str">
        <f t="shared" si="37"/>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2417">
        <v>9</v>
      </c>
      <c r="C2417" t="s">
        <v>1428</v>
      </c>
    </row>
    <row r="2418" spans="1:3" x14ac:dyDescent="0.45">
      <c r="A2418" t="str">
        <f t="shared" si="37"/>
        <v>10LANGUAGE OF ORIGINAL DOCUMENT: English</v>
      </c>
      <c r="B2418">
        <v>10</v>
      </c>
      <c r="C2418" t="s">
        <v>10</v>
      </c>
    </row>
    <row r="2419" spans="1:3" x14ac:dyDescent="0.45">
      <c r="A2419" t="str">
        <f t="shared" si="37"/>
        <v>11DOCUMENT TYPE: Article</v>
      </c>
      <c r="B2419">
        <v>11</v>
      </c>
      <c r="C2419" t="s">
        <v>11</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1Oyelekan O.S., Akinpelu G.A., Daramola F.O.</v>
      </c>
      <c r="B2422">
        <v>1</v>
      </c>
      <c r="C2422" t="s">
        <v>1429</v>
      </c>
    </row>
    <row r="2423" spans="1:3" x14ac:dyDescent="0.45">
      <c r="A2423" t="str">
        <f t="shared" si="37"/>
        <v>2AUTHOR FULL NAMES: Oyelekan, Oloyede Solomon (56600648900); Akinpelu, Gabriel Akinyemi (56922095700); Daramola, Florence Olutunu (56922140800)</v>
      </c>
      <c r="B2423">
        <v>2</v>
      </c>
      <c r="C2423" t="s">
        <v>1430</v>
      </c>
    </row>
    <row r="2424" spans="1:3" x14ac:dyDescent="0.45">
      <c r="A2424" t="str">
        <f t="shared" si="37"/>
        <v>356600648900; 56922095700; 56922140800</v>
      </c>
      <c r="B2424">
        <v>3</v>
      </c>
      <c r="C2424" t="s">
        <v>1431</v>
      </c>
    </row>
    <row r="2425" spans="1:3" x14ac:dyDescent="0.45">
      <c r="A2425" t="str">
        <f t="shared" si="37"/>
        <v>4Science students' use of the internet for learning in higher institutions in Osun State, Nigeria</v>
      </c>
      <c r="B2425">
        <v>4</v>
      </c>
      <c r="C2425" t="s">
        <v>1432</v>
      </c>
    </row>
    <row r="2426" spans="1:3" x14ac:dyDescent="0.45">
      <c r="A2426" t="str">
        <f t="shared" si="37"/>
        <v>5(2015) International Journal of Information and Communication Technology Education, 11 (4), pp. 67 - 82, Cited 1 times.</v>
      </c>
      <c r="B2426">
        <v>5</v>
      </c>
      <c r="C2426" t="s">
        <v>1433</v>
      </c>
    </row>
    <row r="2427" spans="1:3" x14ac:dyDescent="0.45">
      <c r="A2427" t="str">
        <f t="shared" si="37"/>
        <v>6DOI: 10.4018/IJICTE.2015100105</v>
      </c>
      <c r="B2427">
        <v>6</v>
      </c>
      <c r="C2427" t="s">
        <v>1434</v>
      </c>
    </row>
    <row r="2428" spans="1:3" x14ac:dyDescent="0.45">
      <c r="A2428" t="str">
        <f t="shared" si="37"/>
        <v>7https://www.scopus.com/inward/record.uri?eid=2-s2.0-84945189410&amp;doi=10.4018%2fIJICTE.2015100105&amp;partnerID=40&amp;md5=bb81374c7a91d4d91a1edf7f4e7951d8</v>
      </c>
      <c r="B2428">
        <v>7</v>
      </c>
      <c r="C2428" t="s">
        <v>1435</v>
      </c>
    </row>
    <row r="2429" spans="1:3" x14ac:dyDescent="0.45">
      <c r="A2429" t="str">
        <f t="shared" si="37"/>
        <v>8</v>
      </c>
      <c r="B2429">
        <v>8</v>
      </c>
    </row>
    <row r="2430" spans="1:3" x14ac:dyDescent="0.45">
      <c r="A2430" t="str">
        <f t="shared" si="37"/>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2430">
        <v>9</v>
      </c>
      <c r="C2430" t="s">
        <v>1436</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1Cherian J., Jacob J., Qureshi R., Gaikar V.</v>
      </c>
      <c r="B2435">
        <v>1</v>
      </c>
      <c r="C2435" t="s">
        <v>1437</v>
      </c>
    </row>
    <row r="2436" spans="1:3" x14ac:dyDescent="0.45">
      <c r="A2436" t="str">
        <f t="shared" si="37"/>
        <v>2AUTHOR FULL NAMES: Cherian, Jacob (55370498500); Jacob, Jolly (55371613800); Qureshi, Rubina (57074502700); Gaikar, Vilas (57221197802)</v>
      </c>
      <c r="B2436">
        <v>2</v>
      </c>
      <c r="C2436" t="s">
        <v>1438</v>
      </c>
    </row>
    <row r="2437" spans="1:3" x14ac:dyDescent="0.45">
      <c r="A2437" t="str">
        <f t="shared" ref="A2437:A2500" si="38">B2437&amp;C2437</f>
        <v>355370498500; 55371613800; 57074502700; 57221197802</v>
      </c>
      <c r="B2437">
        <v>3</v>
      </c>
      <c r="C2437" t="s">
        <v>1439</v>
      </c>
    </row>
    <row r="2438" spans="1:3" x14ac:dyDescent="0.45">
      <c r="A2438" t="str">
        <f t="shared" si="38"/>
        <v>4Relationship between entry grades and attrition trends in the context of higher education: Implication for open innovation of education policy</v>
      </c>
      <c r="B2438">
        <v>4</v>
      </c>
      <c r="C2438" t="s">
        <v>1440</v>
      </c>
    </row>
    <row r="2439" spans="1:3" x14ac:dyDescent="0.45">
      <c r="A2439" t="str">
        <f t="shared" si="38"/>
        <v>5(2020) Journal of Open Innovation: Technology, Market, and Complexity, 6 (4), art. no. 199, pp. 1 - 17, Cited 5 times.</v>
      </c>
      <c r="B2439">
        <v>5</v>
      </c>
      <c r="C2439" t="s">
        <v>1441</v>
      </c>
    </row>
    <row r="2440" spans="1:3" x14ac:dyDescent="0.45">
      <c r="A2440" t="str">
        <f t="shared" si="38"/>
        <v>6DOI: 10.3390/joitmc6040199</v>
      </c>
      <c r="B2440">
        <v>6</v>
      </c>
      <c r="C2440" t="s">
        <v>1442</v>
      </c>
    </row>
    <row r="2441" spans="1:3" x14ac:dyDescent="0.45">
      <c r="A2441" t="str">
        <f t="shared" si="38"/>
        <v>7https://www.scopus.com/inward/record.uri?eid=2-s2.0-85098511968&amp;doi=10.3390%2fjoitmc6040199&amp;partnerID=40&amp;md5=7f7b75e9870df3d829b4e0585ebabe03</v>
      </c>
      <c r="B2441">
        <v>7</v>
      </c>
      <c r="C2441" t="s">
        <v>1443</v>
      </c>
    </row>
    <row r="2442" spans="1:3" x14ac:dyDescent="0.45">
      <c r="A2442" t="str">
        <f t="shared" si="38"/>
        <v>8</v>
      </c>
      <c r="B2442">
        <v>8</v>
      </c>
    </row>
    <row r="2443" spans="1:3" x14ac:dyDescent="0.45">
      <c r="A2443" t="str">
        <f t="shared" si="38"/>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2443">
        <v>9</v>
      </c>
      <c r="C2443" t="s">
        <v>1444</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1Pathak B.K., Palvia S.C.</v>
      </c>
      <c r="B2448">
        <v>1</v>
      </c>
      <c r="C2448" t="s">
        <v>1445</v>
      </c>
    </row>
    <row r="2449" spans="1:3" x14ac:dyDescent="0.45">
      <c r="A2449" t="str">
        <f t="shared" si="38"/>
        <v>2AUTHOR FULL NAMES: Pathak, Bhavik K. (13007554700); Palvia, Shailendra C. (6603458292)</v>
      </c>
      <c r="B2449">
        <v>2</v>
      </c>
      <c r="C2449" t="s">
        <v>1446</v>
      </c>
    </row>
    <row r="2450" spans="1:3" x14ac:dyDescent="0.45">
      <c r="A2450" t="str">
        <f t="shared" si="38"/>
        <v>313007554700; 6603458292</v>
      </c>
      <c r="B2450">
        <v>3</v>
      </c>
      <c r="C2450" t="s">
        <v>1447</v>
      </c>
    </row>
    <row r="2451" spans="1:3" x14ac:dyDescent="0.45">
      <c r="A2451" t="str">
        <f t="shared" si="38"/>
        <v>4Taxonomy of higher education delivery modes: a conceptual framework</v>
      </c>
      <c r="B2451">
        <v>4</v>
      </c>
      <c r="C2451" t="s">
        <v>1448</v>
      </c>
    </row>
    <row r="2452" spans="1:3" x14ac:dyDescent="0.45">
      <c r="A2452" t="str">
        <f t="shared" si="38"/>
        <v>5(2021) Journal of Information Technology Case and Application Research, 23 (1), pp. 36 - 45, Cited 1 times.</v>
      </c>
      <c r="B2452">
        <v>5</v>
      </c>
      <c r="C2452" t="s">
        <v>1449</v>
      </c>
    </row>
    <row r="2453" spans="1:3" x14ac:dyDescent="0.45">
      <c r="A2453" t="str">
        <f t="shared" si="38"/>
        <v>6DOI: 10.1080/15228053.2021.1901351</v>
      </c>
      <c r="B2453">
        <v>6</v>
      </c>
      <c r="C2453" t="s">
        <v>1450</v>
      </c>
    </row>
    <row r="2454" spans="1:3" x14ac:dyDescent="0.45">
      <c r="A2454" t="str">
        <f t="shared" si="38"/>
        <v>7https://www.scopus.com/inward/record.uri?eid=2-s2.0-85105090014&amp;doi=10.1080%2f15228053.2021.1901351&amp;partnerID=40&amp;md5=c0883d484f92c97670c2ffae5047509f</v>
      </c>
      <c r="B2454">
        <v>7</v>
      </c>
      <c r="C2454" t="s">
        <v>1451</v>
      </c>
    </row>
    <row r="2455" spans="1:3" x14ac:dyDescent="0.45">
      <c r="A2455" t="str">
        <f t="shared" si="38"/>
        <v>8</v>
      </c>
      <c r="B2455">
        <v>8</v>
      </c>
    </row>
    <row r="2456" spans="1:3" x14ac:dyDescent="0.45">
      <c r="A2456" t="str">
        <f t="shared" si="38"/>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2456">
        <v>9</v>
      </c>
      <c r="C2456" t="s">
        <v>1452</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1Ho N.T.T., Abdullah M.R.T.L., Idrus H.B., Sivapalan S., Pham H.-H., Dinh V.-H., Pham H.K., Nguyen L.T.M.</v>
      </c>
      <c r="B2461">
        <v>1</v>
      </c>
      <c r="C2461" t="s">
        <v>1453</v>
      </c>
    </row>
    <row r="2462" spans="1:3" x14ac:dyDescent="0.45">
      <c r="A2462" t="str">
        <f t="shared" si="38"/>
        <v>2AUTHOR FULL NAMES: Ho, Nguyen Thi Thao (57218170777); Abdullah, Muhammad Ridhuan Tony Lim (58638536300); Idrus, Hairuzila Bt (48261201200); Sivapalan, Subarna (34880679700); Pham, Hiep-Hung (57190867974); Dinh, Viet-Hung (57216746736); Pham, Huyen Khanh (57210393067); Nguyen, Linh Thi My (58639195400)</v>
      </c>
      <c r="B2462">
        <v>2</v>
      </c>
      <c r="C2462" t="s">
        <v>1454</v>
      </c>
    </row>
    <row r="2463" spans="1:3" x14ac:dyDescent="0.45">
      <c r="A2463" t="str">
        <f t="shared" si="38"/>
        <v>357218170777; 58638536300; 48261201200; 34880679700; 57190867974; 57216746736; 57210393067; 58639195400</v>
      </c>
      <c r="B2463">
        <v>3</v>
      </c>
      <c r="C2463" t="s">
        <v>1455</v>
      </c>
    </row>
    <row r="2464" spans="1:3" x14ac:dyDescent="0.45">
      <c r="A2464" t="str">
        <f t="shared" si="38"/>
        <v>4Acceptance Toward Coursera MOOCs Blended Learning: A Mixed Methods View of Vietnamese Higher Education Stakeholders</v>
      </c>
      <c r="B2464">
        <v>4</v>
      </c>
      <c r="C2464" t="s">
        <v>1456</v>
      </c>
    </row>
    <row r="2465" spans="1:3" x14ac:dyDescent="0.45">
      <c r="A2465" t="str">
        <f t="shared" si="38"/>
        <v>5(2023) SAGE Open, 13 (4), Cited 0 times.</v>
      </c>
      <c r="B2465">
        <v>5</v>
      </c>
      <c r="C2465" t="s">
        <v>1457</v>
      </c>
    </row>
    <row r="2466" spans="1:3" x14ac:dyDescent="0.45">
      <c r="A2466" t="str">
        <f t="shared" si="38"/>
        <v>6DOI: 10.1177/21582440231197997</v>
      </c>
      <c r="B2466">
        <v>6</v>
      </c>
      <c r="C2466" t="s">
        <v>1458</v>
      </c>
    </row>
    <row r="2467" spans="1:3" x14ac:dyDescent="0.45">
      <c r="A2467" t="str">
        <f t="shared" si="38"/>
        <v>7https://www.scopus.com/inward/record.uri?eid=2-s2.0-85173685868&amp;doi=10.1177%2f21582440231197997&amp;partnerID=40&amp;md5=f9fc0ca0632e65e5351a8e15a6f89848</v>
      </c>
      <c r="B2467">
        <v>7</v>
      </c>
      <c r="C2467" t="s">
        <v>1459</v>
      </c>
    </row>
    <row r="2468" spans="1:3" x14ac:dyDescent="0.45">
      <c r="A2468" t="str">
        <f t="shared" si="38"/>
        <v>8</v>
      </c>
      <c r="B2468">
        <v>8</v>
      </c>
    </row>
    <row r="2469" spans="1:3" x14ac:dyDescent="0.45">
      <c r="A2469" t="str">
        <f t="shared" si="38"/>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2469">
        <v>9</v>
      </c>
      <c r="C2469" t="s">
        <v>1460</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1Roopchund R., Alsaid L.</v>
      </c>
      <c r="B2474">
        <v>1</v>
      </c>
      <c r="C2474" t="s">
        <v>1461</v>
      </c>
    </row>
    <row r="2475" spans="1:3" x14ac:dyDescent="0.45">
      <c r="A2475" t="str">
        <f t="shared" si="38"/>
        <v>2AUTHOR FULL NAMES: Roopchund, R. (57200216285); Alsaid, L. (57194435835)</v>
      </c>
      <c r="B2475">
        <v>2</v>
      </c>
      <c r="C2475" t="s">
        <v>1462</v>
      </c>
    </row>
    <row r="2476" spans="1:3" x14ac:dyDescent="0.45">
      <c r="A2476" t="str">
        <f t="shared" si="38"/>
        <v>357200216285; 57194435835</v>
      </c>
      <c r="B2476">
        <v>3</v>
      </c>
      <c r="C2476" t="s">
        <v>1463</v>
      </c>
    </row>
    <row r="2477" spans="1:3" x14ac:dyDescent="0.45">
      <c r="A2477" t="str">
        <f t="shared" si="38"/>
        <v>4CRM framework for higher education in Mauritius</v>
      </c>
      <c r="B2477">
        <v>4</v>
      </c>
      <c r="C2477" t="s">
        <v>1464</v>
      </c>
    </row>
    <row r="2478" spans="1:3" x14ac:dyDescent="0.45">
      <c r="A2478" t="str">
        <f t="shared" si="38"/>
        <v>5(2017) Pertanika Journal of Social Sciences and Humanities, 25 (4), pp. 1515 - 1528, Cited 1 times.</v>
      </c>
      <c r="B2478">
        <v>5</v>
      </c>
      <c r="C2478" t="s">
        <v>1465</v>
      </c>
    </row>
    <row r="2479" spans="1:3" x14ac:dyDescent="0.45">
      <c r="A2479" t="str">
        <f t="shared" si="38"/>
        <v>6</v>
      </c>
      <c r="B2479">
        <v>6</v>
      </c>
    </row>
    <row r="2480" spans="1:3" x14ac:dyDescent="0.45">
      <c r="A2480" t="str">
        <f t="shared" si="38"/>
        <v>7https://www.scopus.com/inward/record.uri?eid=2-s2.0-85040258338&amp;partnerID=40&amp;md5=62dc4408935929c0b3789eda82a4cfec</v>
      </c>
      <c r="B2480">
        <v>7</v>
      </c>
      <c r="C2480" t="s">
        <v>1466</v>
      </c>
    </row>
    <row r="2481" spans="1:3" x14ac:dyDescent="0.45">
      <c r="A2481" t="str">
        <f t="shared" si="38"/>
        <v>8</v>
      </c>
      <c r="B2481">
        <v>8</v>
      </c>
    </row>
    <row r="2482" spans="1:3" x14ac:dyDescent="0.45">
      <c r="A2482" t="str">
        <f t="shared" si="38"/>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2482">
        <v>9</v>
      </c>
      <c r="C2482" t="s">
        <v>1467</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1Geryk M.</v>
      </c>
      <c r="B2487">
        <v>1</v>
      </c>
      <c r="C2487" t="s">
        <v>1468</v>
      </c>
    </row>
    <row r="2488" spans="1:3" x14ac:dyDescent="0.45">
      <c r="A2488" t="str">
        <f t="shared" si="38"/>
        <v>2AUTHOR FULL NAMES: Geryk, Marcin (57190394096)</v>
      </c>
      <c r="B2488">
        <v>2</v>
      </c>
      <c r="C2488" t="s">
        <v>1469</v>
      </c>
    </row>
    <row r="2489" spans="1:3" x14ac:dyDescent="0.45">
      <c r="A2489" t="str">
        <f t="shared" si="38"/>
        <v>357190394096</v>
      </c>
      <c r="B2489">
        <v>3</v>
      </c>
      <c r="C2489">
        <v>57190394096</v>
      </c>
    </row>
    <row r="2490" spans="1:3" x14ac:dyDescent="0.45">
      <c r="A2490" t="str">
        <f t="shared" si="38"/>
        <v>4The New Trends in Research on Social Responsibility of the University</v>
      </c>
      <c r="B2490">
        <v>4</v>
      </c>
      <c r="C2490" t="s">
        <v>1470</v>
      </c>
    </row>
    <row r="2491" spans="1:3" x14ac:dyDescent="0.45">
      <c r="A2491" t="str">
        <f t="shared" si="38"/>
        <v>5(2020) Advances in Intelligent Systems and Computing, 961, pp. 304 - 312, Cited 3 times.</v>
      </c>
      <c r="B2491">
        <v>5</v>
      </c>
      <c r="C2491" t="s">
        <v>1471</v>
      </c>
    </row>
    <row r="2492" spans="1:3" x14ac:dyDescent="0.45">
      <c r="A2492" t="str">
        <f t="shared" si="38"/>
        <v>6DOI: 10.1007/978-3-030-20154-8_28</v>
      </c>
      <c r="B2492">
        <v>6</v>
      </c>
      <c r="C2492" t="s">
        <v>1472</v>
      </c>
    </row>
    <row r="2493" spans="1:3" x14ac:dyDescent="0.45">
      <c r="A2493" t="str">
        <f t="shared" si="38"/>
        <v>7https://www.scopus.com/inward/record.uri?eid=2-s2.0-85069213354&amp;doi=10.1007%2f978-3-030-20154-8_28&amp;partnerID=40&amp;md5=361b82f27d24bdaeaff02bb46ed11791</v>
      </c>
      <c r="B2493">
        <v>7</v>
      </c>
      <c r="C2493" t="s">
        <v>1473</v>
      </c>
    </row>
    <row r="2494" spans="1:3" x14ac:dyDescent="0.45">
      <c r="A2494" t="str">
        <f t="shared" si="38"/>
        <v>8</v>
      </c>
      <c r="B2494">
        <v>8</v>
      </c>
    </row>
    <row r="2495" spans="1:3" x14ac:dyDescent="0.45">
      <c r="A2495" t="str">
        <f t="shared" si="38"/>
        <v>9ABSTRACT: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B2495">
        <v>9</v>
      </c>
      <c r="C2495" t="s">
        <v>1474</v>
      </c>
    </row>
    <row r="2496" spans="1:3" x14ac:dyDescent="0.45">
      <c r="A2496" t="str">
        <f t="shared" si="38"/>
        <v>10LANGUAGE OF ORIGINAL DOCUMENT: English</v>
      </c>
      <c r="B2496">
        <v>10</v>
      </c>
      <c r="C2496" t="s">
        <v>10</v>
      </c>
    </row>
    <row r="2497" spans="1:3" x14ac:dyDescent="0.45">
      <c r="A2497" t="str">
        <f t="shared" si="38"/>
        <v>11DOCUMENT TYPE: Conference paper</v>
      </c>
      <c r="B2497">
        <v>11</v>
      </c>
      <c r="C2497" t="s">
        <v>207</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1Pavlin S.</v>
      </c>
      <c r="B2500">
        <v>1</v>
      </c>
      <c r="C2500" t="s">
        <v>1475</v>
      </c>
    </row>
    <row r="2501" spans="1:3" x14ac:dyDescent="0.45">
      <c r="A2501" t="str">
        <f t="shared" ref="A2501:A2564" si="39">B2501&amp;C2501</f>
        <v>2AUTHOR FULL NAMES: Pavlin, Samo (14036092900)</v>
      </c>
      <c r="B2501">
        <v>2</v>
      </c>
      <c r="C2501" t="s">
        <v>1476</v>
      </c>
    </row>
    <row r="2502" spans="1:3" x14ac:dyDescent="0.45">
      <c r="A2502" t="str">
        <f t="shared" si="39"/>
        <v>314036092900</v>
      </c>
      <c r="B2502">
        <v>3</v>
      </c>
      <c r="C2502">
        <v>14036092900</v>
      </c>
    </row>
    <row r="2503" spans="1:3" x14ac:dyDescent="0.45">
      <c r="A2503" t="str">
        <f t="shared" si="39"/>
        <v>4Time to reconsider the strategic role of system(s) for monitoring higher education graduates’ careers?</v>
      </c>
      <c r="B2503">
        <v>4</v>
      </c>
      <c r="C2503" t="s">
        <v>1477</v>
      </c>
    </row>
    <row r="2504" spans="1:3" x14ac:dyDescent="0.45">
      <c r="A2504" t="str">
        <f t="shared" si="39"/>
        <v>5(2019) European Journal of Education, 54 (2), pp. 261 - 272, Cited 5 times.</v>
      </c>
      <c r="B2504">
        <v>5</v>
      </c>
      <c r="C2504" t="s">
        <v>1478</v>
      </c>
    </row>
    <row r="2505" spans="1:3" x14ac:dyDescent="0.45">
      <c r="A2505" t="str">
        <f t="shared" si="39"/>
        <v>6DOI: 10.1111/ejed.12313</v>
      </c>
      <c r="B2505">
        <v>6</v>
      </c>
      <c r="C2505" t="s">
        <v>1479</v>
      </c>
    </row>
    <row r="2506" spans="1:3" x14ac:dyDescent="0.45">
      <c r="A2506" t="str">
        <f t="shared" si="39"/>
        <v>7https://www.scopus.com/inward/record.uri?eid=2-s2.0-85056750559&amp;doi=10.1111%2fejed.12313&amp;partnerID=40&amp;md5=2074f67732929e4c2ea3be6e3adb1472</v>
      </c>
      <c r="B2506">
        <v>7</v>
      </c>
      <c r="C2506" t="s">
        <v>1480</v>
      </c>
    </row>
    <row r="2507" spans="1:3" x14ac:dyDescent="0.45">
      <c r="A2507" t="str">
        <f t="shared" si="39"/>
        <v>8</v>
      </c>
      <c r="B2507">
        <v>8</v>
      </c>
    </row>
    <row r="2508" spans="1:3" x14ac:dyDescent="0.45">
      <c r="A2508" t="str">
        <f t="shared" si="39"/>
        <v>9ABSTRACT: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2508">
        <v>9</v>
      </c>
      <c r="C2508" t="s">
        <v>1481</v>
      </c>
    </row>
    <row r="2509" spans="1:3" x14ac:dyDescent="0.45">
      <c r="A2509" t="str">
        <f t="shared" si="39"/>
        <v>10LANGUAGE OF ORIGINAL DOCUMENT: English</v>
      </c>
      <c r="B2509">
        <v>10</v>
      </c>
      <c r="C2509" t="s">
        <v>10</v>
      </c>
    </row>
    <row r="2510" spans="1:3" x14ac:dyDescent="0.45">
      <c r="A2510" t="str">
        <f t="shared" si="39"/>
        <v>11DOCUMENT TYPE: Article</v>
      </c>
      <c r="B2510">
        <v>11</v>
      </c>
      <c r="C2510" t="s">
        <v>11</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1Johnson M.</v>
      </c>
      <c r="B2513">
        <v>1</v>
      </c>
      <c r="C2513" t="s">
        <v>1482</v>
      </c>
    </row>
    <row r="2514" spans="1:3" x14ac:dyDescent="0.45">
      <c r="A2514" t="str">
        <f t="shared" si="39"/>
        <v>2AUTHOR FULL NAMES: Johnson, Michael (57706418400)</v>
      </c>
      <c r="B2514">
        <v>2</v>
      </c>
      <c r="C2514" t="s">
        <v>1483</v>
      </c>
    </row>
    <row r="2515" spans="1:3" x14ac:dyDescent="0.45">
      <c r="A2515" t="str">
        <f t="shared" si="39"/>
        <v>357706418400</v>
      </c>
      <c r="B2515">
        <v>3</v>
      </c>
      <c r="C2515">
        <v>57706418400</v>
      </c>
    </row>
    <row r="2516" spans="1:3" x14ac:dyDescent="0.45">
      <c r="A2516" t="str">
        <f t="shared" si="39"/>
        <v>4Teaching excellence in the context of business and management education: Perspectives from Australian, British and Canadian universities</v>
      </c>
      <c r="B2516">
        <v>4</v>
      </c>
      <c r="C2516" t="s">
        <v>1484</v>
      </c>
    </row>
    <row r="2517" spans="1:3" x14ac:dyDescent="0.45">
      <c r="A2517" t="str">
        <f t="shared" si="39"/>
        <v>5(2021) International Journal of Management Education, 19 (3), art. no. 100508, Cited 3 times.</v>
      </c>
      <c r="B2517">
        <v>5</v>
      </c>
      <c r="C2517" t="s">
        <v>1485</v>
      </c>
    </row>
    <row r="2518" spans="1:3" x14ac:dyDescent="0.45">
      <c r="A2518" t="str">
        <f t="shared" si="39"/>
        <v>6DOI: 10.1016/j.ijme.2021.100508</v>
      </c>
      <c r="B2518">
        <v>6</v>
      </c>
      <c r="C2518" t="s">
        <v>1486</v>
      </c>
    </row>
    <row r="2519" spans="1:3" x14ac:dyDescent="0.45">
      <c r="A2519" t="str">
        <f t="shared" si="39"/>
        <v>7https://www.scopus.com/inward/record.uri?eid=2-s2.0-85110775005&amp;doi=10.1016%2fj.ijme.2021.100508&amp;partnerID=40&amp;md5=bb5272ed5662b6729ec692a82bb670c5</v>
      </c>
      <c r="B2519">
        <v>7</v>
      </c>
      <c r="C2519" t="s">
        <v>1487</v>
      </c>
    </row>
    <row r="2520" spans="1:3" x14ac:dyDescent="0.45">
      <c r="A2520" t="str">
        <f t="shared" si="39"/>
        <v>8</v>
      </c>
      <c r="B2520">
        <v>8</v>
      </c>
    </row>
    <row r="2521" spans="1:3" x14ac:dyDescent="0.45">
      <c r="A2521" t="str">
        <f t="shared" si="3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2521">
        <v>9</v>
      </c>
      <c r="C2521" t="s">
        <v>1488</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1Dobbins M., Horváthová B., Labanino R.P.</v>
      </c>
      <c r="B2526">
        <v>1</v>
      </c>
      <c r="C2526" t="s">
        <v>1489</v>
      </c>
    </row>
    <row r="2527" spans="1:3" x14ac:dyDescent="0.45">
      <c r="A2527" t="str">
        <f t="shared" si="39"/>
        <v>2AUTHOR FULL NAMES: Dobbins, Michael (8583386500); Horváthová, Brigitte (57208222621); Labanino, Rafael Pablo (57218876575)</v>
      </c>
      <c r="B2527">
        <v>2</v>
      </c>
      <c r="C2527" t="s">
        <v>1490</v>
      </c>
    </row>
    <row r="2528" spans="1:3" x14ac:dyDescent="0.45">
      <c r="A2528" t="str">
        <f t="shared" si="39"/>
        <v>38583386500; 57208222621; 57218876575</v>
      </c>
      <c r="B2528">
        <v>3</v>
      </c>
      <c r="C2528" t="s">
        <v>1491</v>
      </c>
    </row>
    <row r="2529" spans="1:3" x14ac:dyDescent="0.45">
      <c r="A2529" t="str">
        <f t="shared" si="39"/>
        <v>4Exploring interest intermediation in Central and Eastern Europe: is higher education different?</v>
      </c>
      <c r="B2529">
        <v>4</v>
      </c>
      <c r="C2529" t="s">
        <v>1492</v>
      </c>
    </row>
    <row r="2530" spans="1:3" x14ac:dyDescent="0.45">
      <c r="A2530" t="str">
        <f t="shared" si="39"/>
        <v>5(2021) Interest Groups and Advocacy, 10 (4), pp. 399 - 429, Cited 4 times.</v>
      </c>
      <c r="B2530">
        <v>5</v>
      </c>
      <c r="C2530" t="s">
        <v>1493</v>
      </c>
    </row>
    <row r="2531" spans="1:3" x14ac:dyDescent="0.45">
      <c r="A2531" t="str">
        <f t="shared" si="39"/>
        <v>6DOI: 10.1057/s41309-021-00136-x</v>
      </c>
      <c r="B2531">
        <v>6</v>
      </c>
      <c r="C2531" t="s">
        <v>1494</v>
      </c>
    </row>
    <row r="2532" spans="1:3" x14ac:dyDescent="0.45">
      <c r="A2532" t="str">
        <f t="shared" si="39"/>
        <v>7https://www.scopus.com/inward/record.uri?eid=2-s2.0-85117579493&amp;doi=10.1057%2fs41309-021-00136-x&amp;partnerID=40&amp;md5=141c77b0f6907515a35169cd460cac9f</v>
      </c>
      <c r="B2532">
        <v>7</v>
      </c>
      <c r="C2532" t="s">
        <v>1495</v>
      </c>
    </row>
    <row r="2533" spans="1:3" x14ac:dyDescent="0.45">
      <c r="A2533" t="str">
        <f t="shared" si="39"/>
        <v>8</v>
      </c>
      <c r="B2533">
        <v>8</v>
      </c>
    </row>
    <row r="2534" spans="1:3" x14ac:dyDescent="0.45">
      <c r="A2534" t="str">
        <f t="shared" si="39"/>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2534">
        <v>9</v>
      </c>
      <c r="C2534" t="s">
        <v>1496</v>
      </c>
    </row>
    <row r="2535" spans="1:3" x14ac:dyDescent="0.45">
      <c r="A2535" t="str">
        <f t="shared" si="39"/>
        <v>10LANGUAGE OF ORIGINAL DOCUMENT: English</v>
      </c>
      <c r="B2535">
        <v>10</v>
      </c>
      <c r="C2535" t="s">
        <v>10</v>
      </c>
    </row>
    <row r="2536" spans="1:3" x14ac:dyDescent="0.45">
      <c r="A2536" t="str">
        <f t="shared" si="39"/>
        <v>11DOCUMENT TYPE: Article</v>
      </c>
      <c r="B2536">
        <v>11</v>
      </c>
      <c r="C2536" t="s">
        <v>11</v>
      </c>
    </row>
    <row r="2537" spans="1:3" x14ac:dyDescent="0.45">
      <c r="A2537" t="str">
        <f t="shared" si="39"/>
        <v>12SOURCE: Scopus</v>
      </c>
      <c r="B2537">
        <v>12</v>
      </c>
      <c r="C2537" t="s">
        <v>12</v>
      </c>
    </row>
    <row r="2538" spans="1:3" x14ac:dyDescent="0.45">
      <c r="A2538" t="str">
        <f t="shared" si="39"/>
        <v>13</v>
      </c>
      <c r="B2538">
        <v>13</v>
      </c>
    </row>
    <row r="2539" spans="1:3" x14ac:dyDescent="0.45">
      <c r="A2539" t="str">
        <f t="shared" si="39"/>
        <v>1Nicholas J.M., Handley M.H.</v>
      </c>
      <c r="B2539">
        <v>1</v>
      </c>
      <c r="C2539" t="s">
        <v>1497</v>
      </c>
    </row>
    <row r="2540" spans="1:3" x14ac:dyDescent="0.45">
      <c r="A2540" t="str">
        <f t="shared" si="39"/>
        <v>2AUTHOR FULL NAMES: Nicholas, Jennifer M. (57203821427); Handley, Meg H. (57190815021)</v>
      </c>
      <c r="B2540">
        <v>2</v>
      </c>
      <c r="C2540" t="s">
        <v>1498</v>
      </c>
    </row>
    <row r="2541" spans="1:3" x14ac:dyDescent="0.45">
      <c r="A2541" t="str">
        <f t="shared" si="39"/>
        <v>357203821427; 57190815021</v>
      </c>
      <c r="B2541">
        <v>3</v>
      </c>
      <c r="C2541" t="s">
        <v>1499</v>
      </c>
    </row>
    <row r="2542" spans="1:3" x14ac:dyDescent="0.45">
      <c r="A2542" t="str">
        <f t="shared" si="39"/>
        <v>4Employability development in business undergraduates: A qualitative inquiry of recruiter perceptions</v>
      </c>
      <c r="B2542">
        <v>4</v>
      </c>
      <c r="C2542" t="s">
        <v>1500</v>
      </c>
    </row>
    <row r="2543" spans="1:3" x14ac:dyDescent="0.45">
      <c r="A2543" t="str">
        <f t="shared" si="39"/>
        <v>5(2020) Journal of Education for Business, 95 (2), pp. 67 - 72, Cited 4 times.</v>
      </c>
      <c r="B2543">
        <v>5</v>
      </c>
      <c r="C2543" t="s">
        <v>1501</v>
      </c>
    </row>
    <row r="2544" spans="1:3" x14ac:dyDescent="0.45">
      <c r="A2544" t="str">
        <f t="shared" si="39"/>
        <v>6DOI: 10.1080/08832323.2019.1604483</v>
      </c>
      <c r="B2544">
        <v>6</v>
      </c>
      <c r="C2544" t="s">
        <v>1502</v>
      </c>
    </row>
    <row r="2545" spans="1:3" x14ac:dyDescent="0.45">
      <c r="A2545" t="str">
        <f t="shared" si="39"/>
        <v>7https://www.scopus.com/inward/record.uri?eid=2-s2.0-85065755116&amp;doi=10.1080%2f08832323.2019.1604483&amp;partnerID=40&amp;md5=d0e4685c386431f3bc2511825a9102ee</v>
      </c>
      <c r="B2545">
        <v>7</v>
      </c>
      <c r="C2545" t="s">
        <v>1503</v>
      </c>
    </row>
    <row r="2546" spans="1:3" x14ac:dyDescent="0.45">
      <c r="A2546" t="str">
        <f t="shared" si="39"/>
        <v>8</v>
      </c>
      <c r="B2546">
        <v>8</v>
      </c>
    </row>
    <row r="2547" spans="1:3" x14ac:dyDescent="0.45">
      <c r="A2547" t="str">
        <f t="shared" si="39"/>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2547">
        <v>9</v>
      </c>
      <c r="C2547" t="s">
        <v>1504</v>
      </c>
    </row>
    <row r="2548" spans="1:3" x14ac:dyDescent="0.45">
      <c r="A2548" t="str">
        <f t="shared" si="39"/>
        <v>10LANGUAGE OF ORIGINAL DOCUMENT: English</v>
      </c>
      <c r="B2548">
        <v>10</v>
      </c>
      <c r="C2548" t="s">
        <v>10</v>
      </c>
    </row>
    <row r="2549" spans="1:3" x14ac:dyDescent="0.45">
      <c r="A2549" t="str">
        <f t="shared" si="39"/>
        <v>11DOCUMENT TYPE: Article</v>
      </c>
      <c r="B2549">
        <v>11</v>
      </c>
      <c r="C2549" t="s">
        <v>11</v>
      </c>
    </row>
    <row r="2550" spans="1:3" x14ac:dyDescent="0.45">
      <c r="A2550" t="str">
        <f t="shared" si="39"/>
        <v>12SOURCE: Scopus</v>
      </c>
      <c r="B2550">
        <v>12</v>
      </c>
      <c r="C2550" t="s">
        <v>12</v>
      </c>
    </row>
    <row r="2551" spans="1:3" x14ac:dyDescent="0.45">
      <c r="A2551" t="str">
        <f t="shared" si="39"/>
        <v>13</v>
      </c>
      <c r="B2551">
        <v>13</v>
      </c>
    </row>
    <row r="2552" spans="1:3" x14ac:dyDescent="0.45">
      <c r="A2552" t="str">
        <f t="shared" si="39"/>
        <v>1Makhubu N., Budree A.</v>
      </c>
      <c r="B2552">
        <v>1</v>
      </c>
      <c r="C2552" t="s">
        <v>1505</v>
      </c>
    </row>
    <row r="2553" spans="1:3" x14ac:dyDescent="0.45">
      <c r="A2553" t="str">
        <f t="shared" si="39"/>
        <v>2AUTHOR FULL NAMES: Makhubu, Nkululeko (57213882257); Budree, Adheesh (57189874732)</v>
      </c>
      <c r="B2553">
        <v>2</v>
      </c>
      <c r="C2553" t="s">
        <v>1506</v>
      </c>
    </row>
    <row r="2554" spans="1:3" x14ac:dyDescent="0.45">
      <c r="A2554" t="str">
        <f t="shared" si="39"/>
        <v>357213882257; 57189874732</v>
      </c>
      <c r="B2554">
        <v>3</v>
      </c>
      <c r="C2554" t="s">
        <v>1507</v>
      </c>
    </row>
    <row r="2555" spans="1:3" x14ac:dyDescent="0.45">
      <c r="A2555" t="str">
        <f t="shared" si="39"/>
        <v>4The Effectiveness of Twitter as a Tertiary Education Stakeholder Communication Tool: A Case of #FeesMustFall in South Africa</v>
      </c>
      <c r="B2555">
        <v>4</v>
      </c>
      <c r="C2555" t="s">
        <v>1508</v>
      </c>
    </row>
    <row r="2556" spans="1:3" x14ac:dyDescent="0.45">
      <c r="A2556" t="str">
        <f t="shared" si="39"/>
        <v>5(2019) Lecture Notes in Computer Science (including subseries Lecture Notes in Artificial Intelligence and Lecture Notes in Bioinformatics), 11578 LNCS, pp. 535 - 555, Cited 3 times.</v>
      </c>
      <c r="B2556">
        <v>5</v>
      </c>
      <c r="C2556" t="s">
        <v>1509</v>
      </c>
    </row>
    <row r="2557" spans="1:3" x14ac:dyDescent="0.45">
      <c r="A2557" t="str">
        <f t="shared" si="39"/>
        <v>6DOI: 10.1007/978-3-030-21902-4_38</v>
      </c>
      <c r="B2557">
        <v>6</v>
      </c>
      <c r="C2557" t="s">
        <v>1510</v>
      </c>
    </row>
    <row r="2558" spans="1:3" x14ac:dyDescent="0.45">
      <c r="A2558" t="str">
        <f t="shared" si="39"/>
        <v>7https://www.scopus.com/inward/record.uri?eid=2-s2.0-85069849407&amp;doi=10.1007%2f978-3-030-21902-4_38&amp;partnerID=40&amp;md5=56cad024f9a141b556121f8f0d958ab1</v>
      </c>
      <c r="B2558">
        <v>7</v>
      </c>
      <c r="C2558" t="s">
        <v>1511</v>
      </c>
    </row>
    <row r="2559" spans="1:3" x14ac:dyDescent="0.45">
      <c r="A2559" t="str">
        <f t="shared" si="39"/>
        <v>8</v>
      </c>
      <c r="B2559">
        <v>8</v>
      </c>
    </row>
    <row r="2560" spans="1:3" x14ac:dyDescent="0.45">
      <c r="A2560" t="str">
        <f t="shared" si="39"/>
        <v>9ABSTRACT: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B2560">
        <v>9</v>
      </c>
      <c r="C2560" t="s">
        <v>1512</v>
      </c>
    </row>
    <row r="2561" spans="1:3" x14ac:dyDescent="0.45">
      <c r="A2561" t="str">
        <f t="shared" si="39"/>
        <v>10LANGUAGE OF ORIGINAL DOCUMENT: English</v>
      </c>
      <c r="B2561">
        <v>10</v>
      </c>
      <c r="C2561" t="s">
        <v>10</v>
      </c>
    </row>
    <row r="2562" spans="1:3" x14ac:dyDescent="0.45">
      <c r="A2562" t="str">
        <f t="shared" si="39"/>
        <v>11DOCUMENT TYPE: Conference paper</v>
      </c>
      <c r="B2562">
        <v>11</v>
      </c>
      <c r="C2562" t="s">
        <v>207</v>
      </c>
    </row>
    <row r="2563" spans="1:3" x14ac:dyDescent="0.45">
      <c r="A2563" t="str">
        <f t="shared" si="39"/>
        <v>12SOURCE: Scopus</v>
      </c>
      <c r="B2563">
        <v>12</v>
      </c>
      <c r="C2563" t="s">
        <v>12</v>
      </c>
    </row>
    <row r="2564" spans="1:3" x14ac:dyDescent="0.45">
      <c r="A2564" t="str">
        <f t="shared" si="39"/>
        <v>13</v>
      </c>
      <c r="B2564">
        <v>13</v>
      </c>
    </row>
    <row r="2565" spans="1:3" x14ac:dyDescent="0.45">
      <c r="A2565" t="str">
        <f t="shared" ref="A2565:A2628" si="40">B2565&amp;C2565</f>
        <v>1Wang X., Sun X.</v>
      </c>
      <c r="B2565">
        <v>1</v>
      </c>
      <c r="C2565" t="s">
        <v>1513</v>
      </c>
    </row>
    <row r="2566" spans="1:3" x14ac:dyDescent="0.45">
      <c r="A2566" t="str">
        <f t="shared" si="40"/>
        <v>2AUTHOR FULL NAMES: Wang, Xuyan (57218898577); Sun, Xiaoyang (57226025473)</v>
      </c>
      <c r="B2566">
        <v>2</v>
      </c>
      <c r="C2566" t="s">
        <v>1514</v>
      </c>
    </row>
    <row r="2567" spans="1:3" x14ac:dyDescent="0.45">
      <c r="A2567" t="str">
        <f t="shared" si="40"/>
        <v>357218898577; 57226025473</v>
      </c>
      <c r="B2567">
        <v>3</v>
      </c>
      <c r="C2567" t="s">
        <v>1515</v>
      </c>
    </row>
    <row r="2568" spans="1:3" x14ac:dyDescent="0.45">
      <c r="A2568" t="str">
        <f t="shared" si="40"/>
        <v>4Higher Education During the COVID-19 Pandemic: Responses and Challenges</v>
      </c>
      <c r="B2568">
        <v>4</v>
      </c>
      <c r="C2568" t="s">
        <v>1516</v>
      </c>
    </row>
    <row r="2569" spans="1:3" x14ac:dyDescent="0.45">
      <c r="A2569" t="str">
        <f t="shared" si="40"/>
        <v>5(2022) Education as Change, 26, art. no. 10024, Cited 2 times.</v>
      </c>
      <c r="B2569">
        <v>5</v>
      </c>
      <c r="C2569" t="s">
        <v>1517</v>
      </c>
    </row>
    <row r="2570" spans="1:3" x14ac:dyDescent="0.45">
      <c r="A2570" t="str">
        <f t="shared" si="40"/>
        <v>6DOI: 10.25159/1947-9417/10024</v>
      </c>
      <c r="B2570">
        <v>6</v>
      </c>
      <c r="C2570" t="s">
        <v>1518</v>
      </c>
    </row>
    <row r="2571" spans="1:3" x14ac:dyDescent="0.45">
      <c r="A2571" t="str">
        <f t="shared" si="40"/>
        <v>7https://www.scopus.com/inward/record.uri?eid=2-s2.0-85135459714&amp;doi=10.25159%2f1947-9417%2f10024&amp;partnerID=40&amp;md5=b9628b738761c50c7747aad1ad9b92d7</v>
      </c>
      <c r="B2571">
        <v>7</v>
      </c>
      <c r="C2571" t="s">
        <v>1519</v>
      </c>
    </row>
    <row r="2572" spans="1:3" x14ac:dyDescent="0.45">
      <c r="A2572" t="str">
        <f t="shared" si="40"/>
        <v>8</v>
      </c>
      <c r="B2572">
        <v>8</v>
      </c>
    </row>
    <row r="2573" spans="1:3" x14ac:dyDescent="0.45">
      <c r="A2573" t="str">
        <f t="shared" si="4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2573">
        <v>9</v>
      </c>
      <c r="C2573" t="s">
        <v>1520</v>
      </c>
    </row>
    <row r="2574" spans="1:3" x14ac:dyDescent="0.45">
      <c r="A2574" t="str">
        <f t="shared" si="40"/>
        <v>10LANGUAGE OF ORIGINAL DOCUMENT: English</v>
      </c>
      <c r="B2574">
        <v>10</v>
      </c>
      <c r="C2574" t="s">
        <v>10</v>
      </c>
    </row>
    <row r="2575" spans="1:3" x14ac:dyDescent="0.45">
      <c r="A2575" t="str">
        <f t="shared" si="40"/>
        <v>11DOCUMENT TYPE: Article</v>
      </c>
      <c r="B2575">
        <v>11</v>
      </c>
      <c r="C2575" t="s">
        <v>11</v>
      </c>
    </row>
    <row r="2576" spans="1:3" x14ac:dyDescent="0.45">
      <c r="A2576" t="str">
        <f t="shared" si="40"/>
        <v>12SOURCE: Scopus</v>
      </c>
      <c r="B2576">
        <v>12</v>
      </c>
      <c r="C2576" t="s">
        <v>12</v>
      </c>
    </row>
    <row r="2577" spans="1:3" x14ac:dyDescent="0.45">
      <c r="A2577" t="str">
        <f t="shared" si="40"/>
        <v>13</v>
      </c>
      <c r="B2577">
        <v>13</v>
      </c>
    </row>
    <row r="2578" spans="1:3" x14ac:dyDescent="0.45">
      <c r="A2578" t="str">
        <f t="shared" si="40"/>
        <v>1Martynova T.A., Gilenko E.V., Kitaeva E.M., Bondar V.A., Orlova E.V., Drozdova N.P., Cherenkov V.I.</v>
      </c>
      <c r="B2578">
        <v>1</v>
      </c>
      <c r="C2578" t="s">
        <v>1521</v>
      </c>
    </row>
    <row r="2579" spans="1:3" x14ac:dyDescent="0.45">
      <c r="A2579" t="str">
        <f t="shared" si="40"/>
        <v>2AUTHOR FULL NAMES: Martynova, Tatyana A. (57216178930); Gilenko, Evgenii V. (55646455500); Kitaeva, Elena M. (57216180485); Bondar, Vladimir A. (57202339437); Orlova, Elena V. (57202331380); Drozdova, Natalia P. (58345011800); Cherenkov, Vitaliy I. (57203510655)</v>
      </c>
      <c r="B2579">
        <v>2</v>
      </c>
      <c r="C2579" t="s">
        <v>1522</v>
      </c>
    </row>
    <row r="2580" spans="1:3" x14ac:dyDescent="0.45">
      <c r="A2580" t="str">
        <f t="shared" si="40"/>
        <v>357216178930; 55646455500; 57216180485; 57202339437; 57202331380; 58345011800; 57203510655</v>
      </c>
      <c r="B2580">
        <v>3</v>
      </c>
      <c r="C2580" t="s">
        <v>1523</v>
      </c>
    </row>
    <row r="2581" spans="1:3" x14ac:dyDescent="0.45">
      <c r="A2581" t="str">
        <f t="shared" si="4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2581">
        <v>4</v>
      </c>
      <c r="C2581" t="s">
        <v>1524</v>
      </c>
    </row>
    <row r="2582" spans="1:3" x14ac:dyDescent="0.45">
      <c r="A2582" t="str">
        <f t="shared" si="40"/>
        <v>5(2023) Obrazovanie i Nauka, 25 (4), pp. 12 - 36, Cited 1 times.</v>
      </c>
      <c r="B2582">
        <v>5</v>
      </c>
      <c r="C2582" t="s">
        <v>1525</v>
      </c>
    </row>
    <row r="2583" spans="1:3" x14ac:dyDescent="0.45">
      <c r="A2583" t="str">
        <f t="shared" si="40"/>
        <v>6DOI: 10.17853/1994-5639-2023-4-12-36</v>
      </c>
      <c r="B2583">
        <v>6</v>
      </c>
      <c r="C2583" t="s">
        <v>1526</v>
      </c>
    </row>
    <row r="2584" spans="1:3" x14ac:dyDescent="0.45">
      <c r="A2584" t="str">
        <f t="shared" si="40"/>
        <v>7https://www.scopus.com/inward/record.uri?eid=2-s2.0-85162741655&amp;doi=10.17853%2f1994-5639-2023-4-12-36&amp;partnerID=40&amp;md5=5ddfd194747cfdce24d8564e26fc09cf</v>
      </c>
      <c r="B2584">
        <v>7</v>
      </c>
      <c r="C2584" t="s">
        <v>1527</v>
      </c>
    </row>
    <row r="2585" spans="1:3" x14ac:dyDescent="0.45">
      <c r="A2585" t="str">
        <f t="shared" si="40"/>
        <v>8</v>
      </c>
      <c r="B2585">
        <v>8</v>
      </c>
    </row>
    <row r="2586" spans="1:3" x14ac:dyDescent="0.45">
      <c r="A2586" t="str">
        <f t="shared" si="4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2586">
        <v>9</v>
      </c>
      <c r="C2586" t="s">
        <v>1528</v>
      </c>
    </row>
    <row r="2587" spans="1:3" x14ac:dyDescent="0.45">
      <c r="A2587" t="str">
        <f t="shared" si="40"/>
        <v>10LANGUAGE OF ORIGINAL DOCUMENT: English</v>
      </c>
      <c r="B2587">
        <v>10</v>
      </c>
      <c r="C2587" t="s">
        <v>10</v>
      </c>
    </row>
    <row r="2588" spans="1:3" x14ac:dyDescent="0.45">
      <c r="A2588" t="str">
        <f t="shared" si="40"/>
        <v>11DOCUMENT TYPE: Article</v>
      </c>
      <c r="B2588">
        <v>11</v>
      </c>
      <c r="C2588" t="s">
        <v>11</v>
      </c>
    </row>
    <row r="2589" spans="1:3" x14ac:dyDescent="0.45">
      <c r="A2589" t="str">
        <f t="shared" si="40"/>
        <v>12SOURCE: Scopus</v>
      </c>
      <c r="B2589">
        <v>12</v>
      </c>
      <c r="C2589" t="s">
        <v>12</v>
      </c>
    </row>
    <row r="2590" spans="1:3" x14ac:dyDescent="0.45">
      <c r="A2590" t="str">
        <f t="shared" si="40"/>
        <v>13</v>
      </c>
      <c r="B2590">
        <v>13</v>
      </c>
    </row>
    <row r="2591" spans="1:3" x14ac:dyDescent="0.45">
      <c r="A2591" t="str">
        <f t="shared" si="40"/>
        <v>1Rubin P.G.</v>
      </c>
      <c r="B2591">
        <v>1</v>
      </c>
      <c r="C2591" t="s">
        <v>1529</v>
      </c>
    </row>
    <row r="2592" spans="1:3" x14ac:dyDescent="0.45">
      <c r="A2592" t="str">
        <f t="shared" si="40"/>
        <v>2AUTHOR FULL NAMES: Rubin, Paul G. (57201992873)</v>
      </c>
      <c r="B2592">
        <v>2</v>
      </c>
      <c r="C2592" t="s">
        <v>1530</v>
      </c>
    </row>
    <row r="2593" spans="1:3" x14ac:dyDescent="0.45">
      <c r="A2593" t="str">
        <f t="shared" si="40"/>
        <v>357201992873</v>
      </c>
      <c r="B2593">
        <v>3</v>
      </c>
      <c r="C2593">
        <v>57201992873</v>
      </c>
    </row>
    <row r="2594" spans="1:3" x14ac:dyDescent="0.45">
      <c r="A2594" t="str">
        <f t="shared" si="4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2594">
        <v>4</v>
      </c>
      <c r="C2594" t="s">
        <v>1531</v>
      </c>
    </row>
    <row r="2595" spans="1:3" x14ac:dyDescent="0.45">
      <c r="A2595" t="str">
        <f t="shared" si="40"/>
        <v>5(2021) Education Policy Analysis Archives, 29, art. no. 115, Cited 2 times.</v>
      </c>
      <c r="B2595">
        <v>5</v>
      </c>
      <c r="C2595" t="s">
        <v>1532</v>
      </c>
    </row>
    <row r="2596" spans="1:3" x14ac:dyDescent="0.45">
      <c r="A2596" t="str">
        <f t="shared" si="40"/>
        <v>6DOI: 10.14507/epaa.29.5214</v>
      </c>
      <c r="B2596">
        <v>6</v>
      </c>
      <c r="C2596" t="s">
        <v>1533</v>
      </c>
    </row>
    <row r="2597" spans="1:3" x14ac:dyDescent="0.45">
      <c r="A2597" t="str">
        <f t="shared" si="40"/>
        <v>7https://www.scopus.com/inward/record.uri?eid=2-s2.0-85121663984&amp;doi=10.14507%2fepaa.29.5214&amp;partnerID=40&amp;md5=325de4b52b1c362ee93b087a84ad4eb3</v>
      </c>
      <c r="B2597">
        <v>7</v>
      </c>
      <c r="C2597" t="s">
        <v>1534</v>
      </c>
    </row>
    <row r="2598" spans="1:3" x14ac:dyDescent="0.45">
      <c r="A2598" t="str">
        <f t="shared" si="40"/>
        <v>8</v>
      </c>
      <c r="B2598">
        <v>8</v>
      </c>
    </row>
    <row r="2599" spans="1:3" x14ac:dyDescent="0.45">
      <c r="A2599" t="str">
        <f t="shared" si="4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2599">
        <v>9</v>
      </c>
      <c r="C2599" t="s">
        <v>1535</v>
      </c>
    </row>
    <row r="2600" spans="1:3" x14ac:dyDescent="0.45">
      <c r="A2600" t="str">
        <f t="shared" si="40"/>
        <v>10LANGUAGE OF ORIGINAL DOCUMENT: English</v>
      </c>
      <c r="B2600">
        <v>10</v>
      </c>
      <c r="C2600" t="s">
        <v>10</v>
      </c>
    </row>
    <row r="2601" spans="1:3" x14ac:dyDescent="0.45">
      <c r="A2601" t="str">
        <f t="shared" si="40"/>
        <v>11DOCUMENT TYPE: Article</v>
      </c>
      <c r="B2601">
        <v>11</v>
      </c>
      <c r="C2601" t="s">
        <v>11</v>
      </c>
    </row>
    <row r="2602" spans="1:3" x14ac:dyDescent="0.45">
      <c r="A2602" t="str">
        <f t="shared" si="40"/>
        <v>12SOURCE: Scopus</v>
      </c>
      <c r="B2602">
        <v>12</v>
      </c>
      <c r="C2602" t="s">
        <v>12</v>
      </c>
    </row>
    <row r="2603" spans="1:3" x14ac:dyDescent="0.45">
      <c r="A2603" t="str">
        <f t="shared" si="40"/>
        <v>13</v>
      </c>
      <c r="B2603">
        <v>13</v>
      </c>
    </row>
    <row r="2604" spans="1:3" x14ac:dyDescent="0.45">
      <c r="A2604" t="str">
        <f t="shared" si="40"/>
        <v>1Graham M.A., Angolo T.T.N., Combrinck C.</v>
      </c>
      <c r="B2604">
        <v>1</v>
      </c>
      <c r="C2604" t="s">
        <v>1536</v>
      </c>
    </row>
    <row r="2605" spans="1:3" x14ac:dyDescent="0.45">
      <c r="A2605" t="str">
        <f t="shared" si="40"/>
        <v>2AUTHOR FULL NAMES: Graham, Marien Alet (25927074700); Angolo, Toini Tuyeimo Ndapewoshali (58643578800); Combrinck, Celeste (57195238321)</v>
      </c>
      <c r="B2605">
        <v>2</v>
      </c>
      <c r="C2605" t="s">
        <v>1537</v>
      </c>
    </row>
    <row r="2606" spans="1:3" x14ac:dyDescent="0.45">
      <c r="A2606" t="str">
        <f t="shared" si="40"/>
        <v>325927074700; 58643578800; 57195238321</v>
      </c>
      <c r="B2606">
        <v>3</v>
      </c>
      <c r="C2606" t="s">
        <v>1538</v>
      </c>
    </row>
    <row r="2607" spans="1:3" x14ac:dyDescent="0.45">
      <c r="A2607" t="str">
        <f t="shared" si="40"/>
        <v>4Internal quality assurance systems in Namibian higher education: Stakeholder perceptions and guidelines for enhancing the system</v>
      </c>
      <c r="B2607">
        <v>4</v>
      </c>
      <c r="C2607" t="s">
        <v>1539</v>
      </c>
    </row>
    <row r="2608" spans="1:3" x14ac:dyDescent="0.45">
      <c r="A2608" t="str">
        <f t="shared" si="40"/>
        <v>5(2023) International Conference on Higher Education Advances, pp. 507 - 515, Cited 0 times.</v>
      </c>
      <c r="B2608">
        <v>5</v>
      </c>
      <c r="C2608" t="s">
        <v>1540</v>
      </c>
    </row>
    <row r="2609" spans="1:3" x14ac:dyDescent="0.45">
      <c r="A2609" t="str">
        <f t="shared" si="40"/>
        <v>6DOI: 10.4995/HEAd23.2023.16114</v>
      </c>
      <c r="B2609">
        <v>6</v>
      </c>
      <c r="C2609" t="s">
        <v>1541</v>
      </c>
    </row>
    <row r="2610" spans="1:3" x14ac:dyDescent="0.45">
      <c r="A2610" t="str">
        <f t="shared" si="40"/>
        <v>7https://www.scopus.com/inward/record.uri?eid=2-s2.0-85173951683&amp;doi=10.4995%2fHEAd23.2023.16114&amp;partnerID=40&amp;md5=32e0e7e3195fd26db8f2780c07c1ecb2</v>
      </c>
      <c r="B2610">
        <v>7</v>
      </c>
      <c r="C2610" t="s">
        <v>1542</v>
      </c>
    </row>
    <row r="2611" spans="1:3" x14ac:dyDescent="0.45">
      <c r="A2611" t="str">
        <f t="shared" si="40"/>
        <v>8</v>
      </c>
      <c r="B2611">
        <v>8</v>
      </c>
    </row>
    <row r="2612" spans="1:3" x14ac:dyDescent="0.45">
      <c r="A2612" t="str">
        <f t="shared" si="40"/>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2612">
        <v>9</v>
      </c>
      <c r="C2612" t="s">
        <v>1543</v>
      </c>
    </row>
    <row r="2613" spans="1:3" x14ac:dyDescent="0.45">
      <c r="A2613" t="str">
        <f t="shared" si="40"/>
        <v>10LANGUAGE OF ORIGINAL DOCUMENT: English</v>
      </c>
      <c r="B2613">
        <v>10</v>
      </c>
      <c r="C2613" t="s">
        <v>10</v>
      </c>
    </row>
    <row r="2614" spans="1:3" x14ac:dyDescent="0.45">
      <c r="A2614" t="str">
        <f t="shared" si="40"/>
        <v>11DOCUMENT TYPE: Conference paper</v>
      </c>
      <c r="B2614">
        <v>11</v>
      </c>
      <c r="C2614" t="s">
        <v>207</v>
      </c>
    </row>
    <row r="2615" spans="1:3" x14ac:dyDescent="0.45">
      <c r="A2615" t="str">
        <f t="shared" si="40"/>
        <v>12SOURCE: Scopus</v>
      </c>
      <c r="B2615">
        <v>12</v>
      </c>
      <c r="C2615" t="s">
        <v>12</v>
      </c>
    </row>
    <row r="2616" spans="1:3" x14ac:dyDescent="0.45">
      <c r="A2616" t="str">
        <f t="shared" si="40"/>
        <v>13</v>
      </c>
      <c r="B2616">
        <v>13</v>
      </c>
    </row>
    <row r="2617" spans="1:3" x14ac:dyDescent="0.45">
      <c r="A2617" t="str">
        <f t="shared" si="40"/>
        <v>1Vauterin J.J., Virkki-Hatakka T., Michelsen K.E.</v>
      </c>
      <c r="B2617">
        <v>1</v>
      </c>
      <c r="C2617" t="s">
        <v>1544</v>
      </c>
    </row>
    <row r="2618" spans="1:3" x14ac:dyDescent="0.45">
      <c r="A2618" t="str">
        <f t="shared" si="40"/>
        <v>2AUTHOR FULL NAMES: Vauterin, J.J. (24438619900); Virkki-Hatakka, T. (6507256070); Michelsen, K.E. (57193812421)</v>
      </c>
      <c r="B2618">
        <v>2</v>
      </c>
      <c r="C2618" t="s">
        <v>1545</v>
      </c>
    </row>
    <row r="2619" spans="1:3" x14ac:dyDescent="0.45">
      <c r="A2619" t="str">
        <f t="shared" si="40"/>
        <v>324438619900; 6507256070; 57193812421</v>
      </c>
      <c r="B2619">
        <v>3</v>
      </c>
      <c r="C2619" t="s">
        <v>1546</v>
      </c>
    </row>
    <row r="2620" spans="1:3" x14ac:dyDescent="0.45">
      <c r="A2620" t="str">
        <f t="shared" si="40"/>
        <v>4Student Mobility and Migrant Knowledge: Recognizing the Flow Value</v>
      </c>
      <c r="B2620">
        <v>4</v>
      </c>
      <c r="C2620" t="s">
        <v>1547</v>
      </c>
    </row>
    <row r="2621" spans="1:3" x14ac:dyDescent="0.45">
      <c r="A2621" t="str">
        <f t="shared" si="40"/>
        <v>5(2014) Industry and Higher Education, 28 (2), pp. 69 - 77, Cited 0 times.</v>
      </c>
      <c r="B2621">
        <v>5</v>
      </c>
      <c r="C2621" t="s">
        <v>1548</v>
      </c>
    </row>
    <row r="2622" spans="1:3" x14ac:dyDescent="0.45">
      <c r="A2622" t="str">
        <f t="shared" si="40"/>
        <v>6DOI: 10.5367/ihe.2014.0197</v>
      </c>
      <c r="B2622">
        <v>6</v>
      </c>
      <c r="C2622" t="s">
        <v>1549</v>
      </c>
    </row>
    <row r="2623" spans="1:3" x14ac:dyDescent="0.45">
      <c r="A2623" t="str">
        <f t="shared" si="40"/>
        <v>7https://www.scopus.com/inward/record.uri?eid=2-s2.0-85033771573&amp;doi=10.5367%2fihe.2014.0197&amp;partnerID=40&amp;md5=f1b9babb4be478606a9df0bda4eaf39d</v>
      </c>
      <c r="B2623">
        <v>7</v>
      </c>
      <c r="C2623" t="s">
        <v>1550</v>
      </c>
    </row>
    <row r="2624" spans="1:3" x14ac:dyDescent="0.45">
      <c r="A2624" t="str">
        <f t="shared" si="40"/>
        <v>8</v>
      </c>
      <c r="B2624">
        <v>8</v>
      </c>
    </row>
    <row r="2625" spans="1:3" x14ac:dyDescent="0.45">
      <c r="A2625" t="str">
        <f t="shared" si="40"/>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2625">
        <v>9</v>
      </c>
      <c r="C2625" t="s">
        <v>1551</v>
      </c>
    </row>
    <row r="2626" spans="1:3" x14ac:dyDescent="0.45">
      <c r="A2626" t="str">
        <f t="shared" si="40"/>
        <v>10LANGUAGE OF ORIGINAL DOCUMENT: English</v>
      </c>
      <c r="B2626">
        <v>10</v>
      </c>
      <c r="C2626" t="s">
        <v>10</v>
      </c>
    </row>
    <row r="2627" spans="1:3" x14ac:dyDescent="0.45">
      <c r="A2627" t="str">
        <f t="shared" si="40"/>
        <v>11DOCUMENT TYPE: Article</v>
      </c>
      <c r="B2627">
        <v>11</v>
      </c>
      <c r="C2627" t="s">
        <v>11</v>
      </c>
    </row>
    <row r="2628" spans="1:3" x14ac:dyDescent="0.45">
      <c r="A2628" t="str">
        <f t="shared" si="40"/>
        <v>12SOURCE: Scopus</v>
      </c>
      <c r="B2628">
        <v>12</v>
      </c>
      <c r="C2628" t="s">
        <v>12</v>
      </c>
    </row>
    <row r="2629" spans="1:3" x14ac:dyDescent="0.45">
      <c r="A2629" t="str">
        <f t="shared" ref="A2629:A2692" si="41">B2629&amp;C2629</f>
        <v>13</v>
      </c>
      <c r="B2629">
        <v>13</v>
      </c>
    </row>
    <row r="2630" spans="1:3" x14ac:dyDescent="0.45">
      <c r="A2630" t="str">
        <f t="shared" si="41"/>
        <v>1Davis T.J., Barnes Y.</v>
      </c>
      <c r="B2630">
        <v>1</v>
      </c>
      <c r="C2630" t="s">
        <v>1552</v>
      </c>
    </row>
    <row r="2631" spans="1:3" x14ac:dyDescent="0.45">
      <c r="A2631" t="str">
        <f t="shared" si="41"/>
        <v>2AUTHOR FULL NAMES: Davis, Tiffany J. (57198780340); Barnes, Yolanda (57219869941)</v>
      </c>
      <c r="B2631">
        <v>2</v>
      </c>
      <c r="C2631" t="s">
        <v>1553</v>
      </c>
    </row>
    <row r="2632" spans="1:3" x14ac:dyDescent="0.45">
      <c r="A2632" t="str">
        <f t="shared" si="41"/>
        <v>357198780340; 57219869941</v>
      </c>
      <c r="B2632">
        <v>3</v>
      </c>
      <c r="C2632" t="s">
        <v>1554</v>
      </c>
    </row>
    <row r="2633" spans="1:3" x14ac:dyDescent="0.45">
      <c r="A2633" t="str">
        <f t="shared" si="41"/>
        <v>4WHO HAS A STAKE IN TODAY’S COLLEGE STUDENTS?</v>
      </c>
      <c r="B2633">
        <v>4</v>
      </c>
      <c r="C2633" t="s">
        <v>1555</v>
      </c>
    </row>
    <row r="2634" spans="1:3" x14ac:dyDescent="0.45">
      <c r="A2634" t="str">
        <f t="shared" si="41"/>
        <v>5(2022) Multiple Perspectives on College Students: Needs, Challenges, and Opportunities, pp. 46 - 59, Cited 0 times.</v>
      </c>
      <c r="B2634">
        <v>5</v>
      </c>
      <c r="C2634" t="s">
        <v>1556</v>
      </c>
    </row>
    <row r="2635" spans="1:3" x14ac:dyDescent="0.45">
      <c r="A2635" t="str">
        <f t="shared" si="41"/>
        <v>6DOI: 10.4324/9780429319471-4</v>
      </c>
      <c r="B2635">
        <v>6</v>
      </c>
      <c r="C2635" t="s">
        <v>1557</v>
      </c>
    </row>
    <row r="2636" spans="1:3" x14ac:dyDescent="0.45">
      <c r="A2636" t="str">
        <f t="shared" si="41"/>
        <v>7https://www.scopus.com/inward/record.uri?eid=2-s2.0-85142828565&amp;doi=10.4324%2f9780429319471-4&amp;partnerID=40&amp;md5=e5fa296a5f146d9b297bfecfab7c9994</v>
      </c>
      <c r="B2636">
        <v>7</v>
      </c>
      <c r="C2636" t="s">
        <v>1558</v>
      </c>
    </row>
    <row r="2637" spans="1:3" x14ac:dyDescent="0.45">
      <c r="A2637" t="str">
        <f t="shared" si="41"/>
        <v>8</v>
      </c>
      <c r="B2637">
        <v>8</v>
      </c>
    </row>
    <row r="2638" spans="1:3" x14ac:dyDescent="0.45">
      <c r="A2638" t="str">
        <f t="shared" si="4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2638">
        <v>9</v>
      </c>
      <c r="C2638" t="s">
        <v>1559</v>
      </c>
    </row>
    <row r="2639" spans="1:3" x14ac:dyDescent="0.45">
      <c r="A2639" t="str">
        <f t="shared" si="41"/>
        <v>10LANGUAGE OF ORIGINAL DOCUMENT: English</v>
      </c>
      <c r="B2639">
        <v>10</v>
      </c>
      <c r="C2639" t="s">
        <v>10</v>
      </c>
    </row>
    <row r="2640" spans="1:3" x14ac:dyDescent="0.45">
      <c r="A2640" t="str">
        <f t="shared" si="41"/>
        <v>11DOCUMENT TYPE: Book chapter</v>
      </c>
      <c r="B2640">
        <v>11</v>
      </c>
      <c r="C2640" t="s">
        <v>128</v>
      </c>
    </row>
    <row r="2641" spans="1:3" x14ac:dyDescent="0.45">
      <c r="A2641" t="str">
        <f t="shared" si="41"/>
        <v>12SOURCE: Scopus</v>
      </c>
      <c r="B2641">
        <v>12</v>
      </c>
      <c r="C2641" t="s">
        <v>12</v>
      </c>
    </row>
    <row r="2642" spans="1:3" x14ac:dyDescent="0.45">
      <c r="A2642" t="str">
        <f t="shared" si="41"/>
        <v>13</v>
      </c>
      <c r="B2642">
        <v>13</v>
      </c>
    </row>
    <row r="2643" spans="1:3" x14ac:dyDescent="0.45">
      <c r="A2643" t="str">
        <f t="shared" si="41"/>
        <v>1Tang Z., Chen L., Jain A.</v>
      </c>
      <c r="B2643">
        <v>1</v>
      </c>
      <c r="C2643" t="s">
        <v>1560</v>
      </c>
    </row>
    <row r="2644" spans="1:3" x14ac:dyDescent="0.45">
      <c r="A2644" t="str">
        <f t="shared" si="41"/>
        <v>2AUTHOR FULL NAMES: Tang, Zaiyong (58220305000); Chen, Lisa (58221168600); Jain, Anurag (57193882164)</v>
      </c>
      <c r="B2644">
        <v>2</v>
      </c>
      <c r="C2644" t="s">
        <v>1561</v>
      </c>
    </row>
    <row r="2645" spans="1:3" x14ac:dyDescent="0.45">
      <c r="A2645" t="str">
        <f t="shared" si="41"/>
        <v>358220305000; 58221168600; 57193882164</v>
      </c>
      <c r="B2645">
        <v>3</v>
      </c>
      <c r="C2645" t="s">
        <v>1562</v>
      </c>
    </row>
    <row r="2646" spans="1:3" x14ac:dyDescent="0.45">
      <c r="A2646" t="str">
        <f t="shared" si="41"/>
        <v>4Exploring Individual Feature Importance in Student Persistence Prediction</v>
      </c>
      <c r="B2646">
        <v>4</v>
      </c>
      <c r="C2646" t="s">
        <v>1563</v>
      </c>
    </row>
    <row r="2647" spans="1:3" x14ac:dyDescent="0.45">
      <c r="A2647" t="str">
        <f t="shared" si="41"/>
        <v>5(2023) Journal of Higher Education Theory and Practice, 23 (6), pp. 1 - 14, Cited 0 times.</v>
      </c>
      <c r="B2647">
        <v>5</v>
      </c>
      <c r="C2647" t="s">
        <v>1564</v>
      </c>
    </row>
    <row r="2648" spans="1:3" x14ac:dyDescent="0.45">
      <c r="A2648" t="str">
        <f t="shared" si="41"/>
        <v>6DOI: 10.33423/jhetp.v23i6.5957</v>
      </c>
      <c r="B2648">
        <v>6</v>
      </c>
      <c r="C2648" t="s">
        <v>1565</v>
      </c>
    </row>
    <row r="2649" spans="1:3" x14ac:dyDescent="0.45">
      <c r="A2649" t="str">
        <f t="shared" si="41"/>
        <v>7https://www.scopus.com/inward/record.uri?eid=2-s2.0-85156180022&amp;doi=10.33423%2fjhetp.v23i6.5957&amp;partnerID=40&amp;md5=1a8fa893330acbb39af4a0b897c324df</v>
      </c>
      <c r="B2649">
        <v>7</v>
      </c>
      <c r="C2649" t="s">
        <v>1566</v>
      </c>
    </row>
    <row r="2650" spans="1:3" x14ac:dyDescent="0.45">
      <c r="A2650" t="str">
        <f t="shared" si="41"/>
        <v>8</v>
      </c>
      <c r="B2650">
        <v>8</v>
      </c>
    </row>
    <row r="2651" spans="1:3" x14ac:dyDescent="0.45">
      <c r="A2651" t="str">
        <f t="shared" si="41"/>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2651">
        <v>9</v>
      </c>
      <c r="C2651" t="s">
        <v>1567</v>
      </c>
    </row>
    <row r="2652" spans="1:3" x14ac:dyDescent="0.45">
      <c r="A2652" t="str">
        <f t="shared" si="41"/>
        <v>10LANGUAGE OF ORIGINAL DOCUMENT: English</v>
      </c>
      <c r="B2652">
        <v>10</v>
      </c>
      <c r="C2652" t="s">
        <v>10</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1Wang X., Rayana S., Bogle S., Aggarwal P., Wan Y.</v>
      </c>
      <c r="B2656">
        <v>1</v>
      </c>
      <c r="C2656" t="s">
        <v>1568</v>
      </c>
    </row>
    <row r="2657" spans="1:3" x14ac:dyDescent="0.45">
      <c r="A2657" t="str">
        <f t="shared" si="41"/>
        <v>2AUTHOR FULL NAMES: Wang, Xiwei (58615845200); Rayana, Shebuti (57053485200); Bogle, Sherrene (26326759800); Aggarwal, Palvi (57188836477); Wan, Yun (58616026600)</v>
      </c>
      <c r="B2657">
        <v>2</v>
      </c>
      <c r="C2657" t="s">
        <v>1569</v>
      </c>
    </row>
    <row r="2658" spans="1:3" x14ac:dyDescent="0.45">
      <c r="A2658" t="str">
        <f t="shared" si="41"/>
        <v>358615845200; 57053485200; 26326759800; 57188836477; 58616026600</v>
      </c>
      <c r="B2658">
        <v>3</v>
      </c>
      <c r="C2658" t="s">
        <v>1570</v>
      </c>
    </row>
    <row r="2659" spans="1:3" x14ac:dyDescent="0.45">
      <c r="A2659" t="str">
        <f t="shared" si="41"/>
        <v>4A Preliminary Factor Analysis on the Success of Computing Major Transfer Students</v>
      </c>
      <c r="B2659">
        <v>4</v>
      </c>
      <c r="C2659" t="s">
        <v>1571</v>
      </c>
    </row>
    <row r="2660" spans="1:3" x14ac:dyDescent="0.45">
      <c r="A2660" t="str">
        <f t="shared" si="41"/>
        <v>5(2023) ASEE Annual Conference and Exposition, Conference Proceedings, Cited 0 times.</v>
      </c>
      <c r="B2660">
        <v>5</v>
      </c>
      <c r="C2660" t="s">
        <v>1572</v>
      </c>
    </row>
    <row r="2661" spans="1:3" x14ac:dyDescent="0.45">
      <c r="A2661" t="str">
        <f t="shared" si="41"/>
        <v>6</v>
      </c>
      <c r="B2661">
        <v>6</v>
      </c>
    </row>
    <row r="2662" spans="1:3" x14ac:dyDescent="0.45">
      <c r="A2662" t="str">
        <f t="shared" si="41"/>
        <v>7https://www.scopus.com/inward/record.uri?eid=2-s2.0-85172112454&amp;partnerID=40&amp;md5=2bea76a2149288adf6874ff9dcd580c6</v>
      </c>
      <c r="B2662">
        <v>7</v>
      </c>
      <c r="C2662" t="s">
        <v>1573</v>
      </c>
    </row>
    <row r="2663" spans="1:3" x14ac:dyDescent="0.45">
      <c r="A2663" t="str">
        <f t="shared" si="41"/>
        <v>8</v>
      </c>
      <c r="B2663">
        <v>8</v>
      </c>
    </row>
    <row r="2664" spans="1:3" x14ac:dyDescent="0.45">
      <c r="A2664" t="str">
        <f t="shared" si="41"/>
        <v>9ABSTRACT: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B2664">
        <v>9</v>
      </c>
      <c r="C2664" t="s">
        <v>1574</v>
      </c>
    </row>
    <row r="2665" spans="1:3" x14ac:dyDescent="0.45">
      <c r="A2665" t="str">
        <f t="shared" si="41"/>
        <v>10LANGUAGE OF ORIGINAL DOCUMENT: English</v>
      </c>
      <c r="B2665">
        <v>10</v>
      </c>
      <c r="C2665" t="s">
        <v>10</v>
      </c>
    </row>
    <row r="2666" spans="1:3" x14ac:dyDescent="0.45">
      <c r="A2666" t="str">
        <f t="shared" si="41"/>
        <v>11DOCUMENT TYPE: Conference paper</v>
      </c>
      <c r="B2666">
        <v>11</v>
      </c>
      <c r="C2666" t="s">
        <v>207</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1Shahjahan R.A., Baizhanov S.</v>
      </c>
      <c r="B2669">
        <v>1</v>
      </c>
      <c r="C2669" t="s">
        <v>1575</v>
      </c>
    </row>
    <row r="2670" spans="1:3" x14ac:dyDescent="0.45">
      <c r="A2670" t="str">
        <f t="shared" si="41"/>
        <v>2AUTHOR FULL NAMES: Shahjahan, Riyad A. (9336590800); Baizhanov, Sanzhar (57206474692)</v>
      </c>
      <c r="B2670">
        <v>2</v>
      </c>
      <c r="C2670" t="s">
        <v>1576</v>
      </c>
    </row>
    <row r="2671" spans="1:3" x14ac:dyDescent="0.45">
      <c r="A2671" t="str">
        <f t="shared" si="41"/>
        <v>39336590800; 57206474692</v>
      </c>
      <c r="B2671">
        <v>3</v>
      </c>
      <c r="C2671" t="s">
        <v>1577</v>
      </c>
    </row>
    <row r="2672" spans="1:3" x14ac:dyDescent="0.45">
      <c r="A2672" t="str">
        <f t="shared" si="41"/>
        <v>4Global university rankings and geopolitics of knowledge</v>
      </c>
      <c r="B2672">
        <v>4</v>
      </c>
      <c r="C2672" t="s">
        <v>1578</v>
      </c>
    </row>
    <row r="2673" spans="1:3" x14ac:dyDescent="0.45">
      <c r="A2673" t="str">
        <f t="shared" si="41"/>
        <v>5(2022) International Encyclopedia of Education: Fourth Edition, pp. 261 - 271, Cited 0 times.</v>
      </c>
      <c r="B2673">
        <v>5</v>
      </c>
      <c r="C2673" t="s">
        <v>1579</v>
      </c>
    </row>
    <row r="2674" spans="1:3" x14ac:dyDescent="0.45">
      <c r="A2674" t="str">
        <f t="shared" si="41"/>
        <v>6DOI: 10.1016/B978-0-12-818630-5.08042-8</v>
      </c>
      <c r="B2674">
        <v>6</v>
      </c>
      <c r="C2674" t="s">
        <v>1580</v>
      </c>
    </row>
    <row r="2675" spans="1:3" x14ac:dyDescent="0.45">
      <c r="A2675" t="str">
        <f t="shared" si="41"/>
        <v>7https://www.scopus.com/inward/record.uri?eid=2-s2.0-85150576363&amp;doi=10.1016%2fB978-0-12-818630-5.08042-8&amp;partnerID=40&amp;md5=ed47052ac6aa49f018349025f412d160</v>
      </c>
      <c r="B2675">
        <v>7</v>
      </c>
      <c r="C2675" t="s">
        <v>1581</v>
      </c>
    </row>
    <row r="2676" spans="1:3" x14ac:dyDescent="0.45">
      <c r="A2676" t="str">
        <f t="shared" si="41"/>
        <v>8</v>
      </c>
      <c r="B2676">
        <v>8</v>
      </c>
    </row>
    <row r="2677" spans="1:3" x14ac:dyDescent="0.45">
      <c r="A2677" t="str">
        <f t="shared" si="41"/>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2677">
        <v>9</v>
      </c>
      <c r="C2677" t="s">
        <v>1582</v>
      </c>
    </row>
    <row r="2678" spans="1:3" x14ac:dyDescent="0.45">
      <c r="A2678" t="str">
        <f t="shared" si="41"/>
        <v>10LANGUAGE OF ORIGINAL DOCUMENT: English</v>
      </c>
      <c r="B2678">
        <v>10</v>
      </c>
      <c r="C2678" t="s">
        <v>10</v>
      </c>
    </row>
    <row r="2679" spans="1:3" x14ac:dyDescent="0.45">
      <c r="A2679" t="str">
        <f t="shared" si="41"/>
        <v>11DOCUMENT TYPE: Book chapter</v>
      </c>
      <c r="B2679">
        <v>11</v>
      </c>
      <c r="C2679" t="s">
        <v>128</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1Ibe E., Aneke J., Abamuche J.</v>
      </c>
      <c r="B2682">
        <v>1</v>
      </c>
      <c r="C2682" t="s">
        <v>1583</v>
      </c>
    </row>
    <row r="2683" spans="1:3" x14ac:dyDescent="0.45">
      <c r="A2683" t="str">
        <f t="shared" si="41"/>
        <v>2AUTHOR FULL NAMES: Ibe, Ebere (57209419106); Aneke, Joseph (57205421421); Abamuche, Joy (57209413373)</v>
      </c>
      <c r="B2683">
        <v>2</v>
      </c>
      <c r="C2683" t="s">
        <v>1584</v>
      </c>
    </row>
    <row r="2684" spans="1:3" x14ac:dyDescent="0.45">
      <c r="A2684" t="str">
        <f t="shared" si="41"/>
        <v>357209419106; 57205421421; 57209413373</v>
      </c>
      <c r="B2684">
        <v>3</v>
      </c>
      <c r="C2684" t="s">
        <v>1585</v>
      </c>
    </row>
    <row r="2685" spans="1:3" x14ac:dyDescent="0.45">
      <c r="A2685" t="str">
        <f t="shared" si="41"/>
        <v>4The Differential Effects of Distance Learning and Presential Classroom Instructions on Performance of Male and Female Students of Science Education in Undergraduate Introductory Biology Course</v>
      </c>
      <c r="B2685">
        <v>4</v>
      </c>
      <c r="C2685" t="s">
        <v>1586</v>
      </c>
    </row>
    <row r="2686" spans="1:3" x14ac:dyDescent="0.45">
      <c r="A2686" t="str">
        <f t="shared" si="41"/>
        <v>5(2021) Communications in Computer and Information Science, 1344, pp. 324 - 336, Cited 0 times.</v>
      </c>
      <c r="B2686">
        <v>5</v>
      </c>
      <c r="C2686" t="s">
        <v>1587</v>
      </c>
    </row>
    <row r="2687" spans="1:3" x14ac:dyDescent="0.45">
      <c r="A2687" t="str">
        <f t="shared" si="41"/>
        <v>6DOI: 10.1007/978-3-030-67435-9_25</v>
      </c>
      <c r="B2687">
        <v>6</v>
      </c>
      <c r="C2687" t="s">
        <v>1588</v>
      </c>
    </row>
    <row r="2688" spans="1:3" x14ac:dyDescent="0.45">
      <c r="A2688" t="str">
        <f t="shared" si="41"/>
        <v>7https://www.scopus.com/inward/record.uri?eid=2-s2.0-85101503621&amp;doi=10.1007%2f978-3-030-67435-9_25&amp;partnerID=40&amp;md5=a7fabc6228da4175697ee5a123db9f65</v>
      </c>
      <c r="B2688">
        <v>7</v>
      </c>
      <c r="C2688" t="s">
        <v>1589</v>
      </c>
    </row>
    <row r="2689" spans="1:3" x14ac:dyDescent="0.45">
      <c r="A2689" t="str">
        <f t="shared" si="41"/>
        <v>8</v>
      </c>
      <c r="B2689">
        <v>8</v>
      </c>
    </row>
    <row r="2690" spans="1:3" x14ac:dyDescent="0.45">
      <c r="A2690" t="str">
        <f t="shared" si="41"/>
        <v>9ABSTRACT: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B2690">
        <v>9</v>
      </c>
      <c r="C2690" t="s">
        <v>1590</v>
      </c>
    </row>
    <row r="2691" spans="1:3" x14ac:dyDescent="0.45">
      <c r="A2691" t="str">
        <f t="shared" si="41"/>
        <v>10LANGUAGE OF ORIGINAL DOCUMENT: English</v>
      </c>
      <c r="B2691">
        <v>10</v>
      </c>
      <c r="C2691" t="s">
        <v>10</v>
      </c>
    </row>
    <row r="2692" spans="1:3" x14ac:dyDescent="0.45">
      <c r="A2692" t="str">
        <f t="shared" si="41"/>
        <v>11DOCUMENT TYPE: Conference paper</v>
      </c>
      <c r="B2692">
        <v>11</v>
      </c>
      <c r="C2692" t="s">
        <v>207</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1Robinson D., Suhr J., Buelow M., Beasley C.</v>
      </c>
      <c r="B2695">
        <v>1</v>
      </c>
      <c r="C2695" t="s">
        <v>1591</v>
      </c>
    </row>
    <row r="2696" spans="1:3" x14ac:dyDescent="0.45">
      <c r="A2696" t="str">
        <f t="shared" si="42"/>
        <v>2AUTHOR FULL NAMES: Robinson, Dwan (57189330357); Suhr, Julie (7006624687); Buelow, Melissa (25648957400); Beasley, Catrina (58298314900)</v>
      </c>
      <c r="B2696">
        <v>2</v>
      </c>
      <c r="C2696" t="s">
        <v>1592</v>
      </c>
    </row>
    <row r="2697" spans="1:3" x14ac:dyDescent="0.45">
      <c r="A2697" t="str">
        <f t="shared" si="42"/>
        <v>357189330357; 7006624687; 25648957400; 58298314900</v>
      </c>
      <c r="B2697">
        <v>3</v>
      </c>
      <c r="C2697" t="s">
        <v>1593</v>
      </c>
    </row>
    <row r="2698" spans="1:3" x14ac:dyDescent="0.45">
      <c r="A2698" t="str">
        <f t="shared" si="42"/>
        <v>4Factors related to academic self-handicapping in Black students attending a predominantly White University</v>
      </c>
      <c r="B2698">
        <v>4</v>
      </c>
      <c r="C2698" t="s">
        <v>1594</v>
      </c>
    </row>
    <row r="2699" spans="1:3" x14ac:dyDescent="0.45">
      <c r="A2699" t="str">
        <f t="shared" si="42"/>
        <v>5(2023) Social Psychology of Education, 26 (5), pp. 1437 - 1454, Cited 0 times.</v>
      </c>
      <c r="B2699">
        <v>5</v>
      </c>
      <c r="C2699" t="s">
        <v>1595</v>
      </c>
    </row>
    <row r="2700" spans="1:3" x14ac:dyDescent="0.45">
      <c r="A2700" t="str">
        <f t="shared" si="42"/>
        <v>6DOI: 10.1007/s11218-023-09798-8</v>
      </c>
      <c r="B2700">
        <v>6</v>
      </c>
      <c r="C2700" t="s">
        <v>1596</v>
      </c>
    </row>
    <row r="2701" spans="1:3" x14ac:dyDescent="0.45">
      <c r="A2701" t="str">
        <f t="shared" si="42"/>
        <v>7https://www.scopus.com/inward/record.uri?eid=2-s2.0-85160812553&amp;doi=10.1007%2fs11218-023-09798-8&amp;partnerID=40&amp;md5=83db0f8dae57fcee4942fa174addc6f8</v>
      </c>
      <c r="B2701">
        <v>7</v>
      </c>
      <c r="C2701" t="s">
        <v>1597</v>
      </c>
    </row>
    <row r="2702" spans="1:3" x14ac:dyDescent="0.45">
      <c r="A2702" t="str">
        <f t="shared" si="42"/>
        <v>8</v>
      </c>
      <c r="B2702">
        <v>8</v>
      </c>
    </row>
    <row r="2703" spans="1:3" x14ac:dyDescent="0.45">
      <c r="A2703" t="str">
        <f t="shared" si="42"/>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2703">
        <v>9</v>
      </c>
      <c r="C2703" t="s">
        <v>1598</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1Penrod C., Stacy M.E., Pharris L., Tarver M.B.</v>
      </c>
      <c r="B2708">
        <v>1</v>
      </c>
      <c r="C2708" t="s">
        <v>1599</v>
      </c>
    </row>
    <row r="2709" spans="1:3" x14ac:dyDescent="0.45">
      <c r="A2709" t="str">
        <f t="shared" si="42"/>
        <v>2AUTHOR FULL NAMES: Penrod, Curtis (58284452200); Stacy, Mary Edith (58284639000); Pharris, Lily (57731561600); Tarver, Mary Beth (58284759300)</v>
      </c>
      <c r="B2709">
        <v>2</v>
      </c>
      <c r="C2709" t="s">
        <v>1600</v>
      </c>
    </row>
    <row r="2710" spans="1:3" x14ac:dyDescent="0.45">
      <c r="A2710" t="str">
        <f t="shared" si="42"/>
        <v>358284452200; 58284639000; 57731561600; 58284759300</v>
      </c>
      <c r="B2710">
        <v>3</v>
      </c>
      <c r="C2710" t="s">
        <v>1601</v>
      </c>
    </row>
    <row r="2711" spans="1:3" x14ac:dyDescent="0.45">
      <c r="A2711" t="str">
        <f t="shared" si="42"/>
        <v>4Powerful or pointless? Examining the effect of excel on business statistics success</v>
      </c>
      <c r="B2711">
        <v>4</v>
      </c>
      <c r="C2711" t="s">
        <v>1602</v>
      </c>
    </row>
    <row r="2712" spans="1:3" x14ac:dyDescent="0.45">
      <c r="A2712" t="str">
        <f t="shared" si="42"/>
        <v>5(2021) Issues in Information Systems, 22 (2), pp. 83 - 95, Cited 0 times.</v>
      </c>
      <c r="B2712">
        <v>5</v>
      </c>
      <c r="C2712" t="s">
        <v>1603</v>
      </c>
    </row>
    <row r="2713" spans="1:3" x14ac:dyDescent="0.45">
      <c r="A2713" t="str">
        <f t="shared" si="42"/>
        <v>6DOI: 10.48009/2_iis_2021_84-96</v>
      </c>
      <c r="B2713">
        <v>6</v>
      </c>
      <c r="C2713" t="s">
        <v>1604</v>
      </c>
    </row>
    <row r="2714" spans="1:3" x14ac:dyDescent="0.45">
      <c r="A2714" t="str">
        <f t="shared" si="42"/>
        <v>7https://www.scopus.com/inward/record.uri?eid=2-s2.0-85159939591&amp;doi=10.48009%2f2_iis_2021_84-96&amp;partnerID=40&amp;md5=ff187f2e96ade4aeba9b0b185381c48a</v>
      </c>
      <c r="B2714">
        <v>7</v>
      </c>
      <c r="C2714" t="s">
        <v>1605</v>
      </c>
    </row>
    <row r="2715" spans="1:3" x14ac:dyDescent="0.45">
      <c r="A2715" t="str">
        <f t="shared" si="42"/>
        <v>8</v>
      </c>
      <c r="B2715">
        <v>8</v>
      </c>
    </row>
    <row r="2716" spans="1:3" x14ac:dyDescent="0.45">
      <c r="A2716" t="str">
        <f t="shared" si="42"/>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2716">
        <v>9</v>
      </c>
      <c r="C2716" t="s">
        <v>1606</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1Khan M.A., Ebner N.</v>
      </c>
      <c r="B2721">
        <v>1</v>
      </c>
      <c r="C2721" t="s">
        <v>1122</v>
      </c>
    </row>
    <row r="2722" spans="1:3" x14ac:dyDescent="0.45">
      <c r="A2722" t="str">
        <f t="shared" si="42"/>
        <v>2AUTHOR FULL NAMES: Khan, Mohammad Ayub (56069678100); Ebner, Noam (8676622700)</v>
      </c>
      <c r="B2722">
        <v>2</v>
      </c>
      <c r="C2722" t="s">
        <v>1123</v>
      </c>
    </row>
    <row r="2723" spans="1:3" x14ac:dyDescent="0.45">
      <c r="A2723" t="str">
        <f t="shared" si="42"/>
        <v>356069678100; 8676622700</v>
      </c>
      <c r="B2723">
        <v>3</v>
      </c>
      <c r="C2723" t="s">
        <v>1124</v>
      </c>
    </row>
    <row r="2724" spans="1:3" x14ac:dyDescent="0.45">
      <c r="A2724" t="str">
        <f t="shared" si="42"/>
        <v>4The self-internationalization model (sim) versus conventional internationalization models (cims) of the institutions of higher education: A preliminary insight from management perspectives</v>
      </c>
      <c r="B2724">
        <v>4</v>
      </c>
      <c r="C2724" t="s">
        <v>1607</v>
      </c>
    </row>
    <row r="2725" spans="1:3" x14ac:dyDescent="0.45">
      <c r="A2725" t="str">
        <f t="shared" si="42"/>
        <v>5(2017) Proceedings of the 30th International Business Information Management Association Conference, IBIMA 2017 - Vision 2020: Sustainable Economic development, Innovation Management, and Global Growth, 2017-January, pp. 1191 - 1203, Cited 0 times.</v>
      </c>
      <c r="B2725">
        <v>5</v>
      </c>
      <c r="C2725" t="s">
        <v>1608</v>
      </c>
    </row>
    <row r="2726" spans="1:3" x14ac:dyDescent="0.45">
      <c r="A2726" t="str">
        <f t="shared" si="42"/>
        <v>6DOI: 10.15549/jeecar.v5i1.189</v>
      </c>
      <c r="B2726">
        <v>6</v>
      </c>
      <c r="C2726" t="s">
        <v>1127</v>
      </c>
    </row>
    <row r="2727" spans="1:3" x14ac:dyDescent="0.45">
      <c r="A2727" t="str">
        <f t="shared" si="42"/>
        <v>7https://www.scopus.com/inward/record.uri?eid=2-s2.0-85048680378&amp;doi=10.15549%2fjeecar.v5i1.189&amp;partnerID=40&amp;md5=e2db6028a81a777eabf83b35536a0f57</v>
      </c>
      <c r="B2727">
        <v>7</v>
      </c>
      <c r="C2727" t="s">
        <v>1609</v>
      </c>
    </row>
    <row r="2728" spans="1:3" x14ac:dyDescent="0.45">
      <c r="A2728" t="str">
        <f t="shared" si="42"/>
        <v>8</v>
      </c>
      <c r="B2728">
        <v>8</v>
      </c>
    </row>
    <row r="2729" spans="1:3" x14ac:dyDescent="0.45">
      <c r="A2729" t="str">
        <f t="shared" si="42"/>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2729">
        <v>9</v>
      </c>
      <c r="C2729" t="s">
        <v>1610</v>
      </c>
    </row>
    <row r="2730" spans="1:3" x14ac:dyDescent="0.45">
      <c r="A2730" t="str">
        <f t="shared" si="42"/>
        <v>10LANGUAGE OF ORIGINAL DOCUMENT: English</v>
      </c>
      <c r="B2730">
        <v>10</v>
      </c>
      <c r="C2730" t="s">
        <v>10</v>
      </c>
    </row>
    <row r="2731" spans="1:3" x14ac:dyDescent="0.45">
      <c r="A2731" t="str">
        <f t="shared" si="42"/>
        <v>11DOCUMENT TYPE: Conference paper</v>
      </c>
      <c r="B2731">
        <v>11</v>
      </c>
      <c r="C2731" t="s">
        <v>207</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1Wahab A.Y.A., Shuib M., Shaik A.R.A.R.</v>
      </c>
      <c r="B2734">
        <v>1</v>
      </c>
      <c r="C2734" t="s">
        <v>1611</v>
      </c>
    </row>
    <row r="2735" spans="1:3" x14ac:dyDescent="0.45">
      <c r="A2735" t="str">
        <f t="shared" si="42"/>
        <v>2AUTHOR FULL NAMES: Wahab, Amelia Yuliana Abd (57215531964); Shuib, Munir (23393795200); Shaik, Abdul Rahman Abdul Razak (57219015453)</v>
      </c>
      <c r="B2735">
        <v>2</v>
      </c>
      <c r="C2735" t="s">
        <v>1612</v>
      </c>
    </row>
    <row r="2736" spans="1:3" x14ac:dyDescent="0.45">
      <c r="A2736" t="str">
        <f t="shared" si="42"/>
        <v>357215531964; 23393795200; 57219015453</v>
      </c>
      <c r="B2736">
        <v>3</v>
      </c>
      <c r="C2736" t="s">
        <v>1613</v>
      </c>
    </row>
    <row r="2737" spans="1:3" x14ac:dyDescent="0.45">
      <c r="A2737" t="str">
        <f t="shared" si="42"/>
        <v>4Higher education for the creation of prosperity, sustainability in security and development in times of COVID-19 pandemic: A case study</v>
      </c>
      <c r="B2737">
        <v>4</v>
      </c>
      <c r="C2737" t="s">
        <v>1614</v>
      </c>
    </row>
    <row r="2738" spans="1:3" x14ac:dyDescent="0.45">
      <c r="A2738" t="str">
        <f t="shared" si="42"/>
        <v>5(2020) Annals of Tropical Medicine and Public Health, 23 (13A), art. no. 8199, Cited 0 times.</v>
      </c>
      <c r="B2738">
        <v>5</v>
      </c>
      <c r="C2738" t="s">
        <v>1615</v>
      </c>
    </row>
    <row r="2739" spans="1:3" x14ac:dyDescent="0.45">
      <c r="A2739" t="str">
        <f t="shared" si="42"/>
        <v>6DOI: 10.36295/ASRO.2020.231331</v>
      </c>
      <c r="B2739">
        <v>6</v>
      </c>
      <c r="C2739" t="s">
        <v>1616</v>
      </c>
    </row>
    <row r="2740" spans="1:3" x14ac:dyDescent="0.45">
      <c r="A2740" t="str">
        <f t="shared" si="42"/>
        <v>7https://www.scopus.com/inward/record.uri?eid=2-s2.0-85091004598&amp;doi=10.36295%2fASRO.2020.231331&amp;partnerID=40&amp;md5=c7c65405069064751e094644962ae960</v>
      </c>
      <c r="B2740">
        <v>7</v>
      </c>
      <c r="C2740" t="s">
        <v>1617</v>
      </c>
    </row>
    <row r="2741" spans="1:3" x14ac:dyDescent="0.45">
      <c r="A2741" t="str">
        <f t="shared" si="42"/>
        <v>8</v>
      </c>
      <c r="B2741">
        <v>8</v>
      </c>
    </row>
    <row r="2742" spans="1:3" x14ac:dyDescent="0.45">
      <c r="A2742" t="str">
        <f t="shared" si="42"/>
        <v>9ABSTRACT: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B2742">
        <v>9</v>
      </c>
      <c r="C2742" t="s">
        <v>1618</v>
      </c>
    </row>
    <row r="2743" spans="1:3" x14ac:dyDescent="0.45">
      <c r="A2743" t="str">
        <f t="shared" si="42"/>
        <v>10LANGUAGE OF ORIGINAL DOCUMENT: English</v>
      </c>
      <c r="B2743">
        <v>10</v>
      </c>
      <c r="C2743" t="s">
        <v>10</v>
      </c>
    </row>
    <row r="2744" spans="1:3" x14ac:dyDescent="0.45">
      <c r="A2744" t="str">
        <f t="shared" si="42"/>
        <v>11DOCUMENT TYPE: Article</v>
      </c>
      <c r="B2744">
        <v>11</v>
      </c>
      <c r="C2744" t="s">
        <v>11</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1Maragakis A., Van Den Dobbelsteen A.</v>
      </c>
      <c r="B2747">
        <v>1</v>
      </c>
      <c r="C2747" t="s">
        <v>1619</v>
      </c>
    </row>
    <row r="2748" spans="1:3" x14ac:dyDescent="0.45">
      <c r="A2748" t="str">
        <f t="shared" si="42"/>
        <v>2AUTHOR FULL NAMES: Maragakis, Antonios (55961248700); Van Den Dobbelsteen, Andy (6508242828)</v>
      </c>
      <c r="B2748">
        <v>2</v>
      </c>
      <c r="C2748" t="s">
        <v>1620</v>
      </c>
    </row>
    <row r="2749" spans="1:3" x14ac:dyDescent="0.45">
      <c r="A2749" t="str">
        <f t="shared" si="42"/>
        <v>355961248700; 6508242828</v>
      </c>
      <c r="B2749">
        <v>3</v>
      </c>
      <c r="C2749" t="s">
        <v>1621</v>
      </c>
    </row>
    <row r="2750" spans="1:3" x14ac:dyDescent="0.45">
      <c r="A2750" t="str">
        <f t="shared" si="42"/>
        <v>4Higher education: Features, trends and needs in sustainability</v>
      </c>
      <c r="B2750">
        <v>4</v>
      </c>
      <c r="C2750" t="s">
        <v>1622</v>
      </c>
    </row>
    <row r="2751" spans="1:3" x14ac:dyDescent="0.45">
      <c r="A2751" t="str">
        <f t="shared" si="42"/>
        <v>5(2017) A+BE Architecture and the Built Environment, 3, pp. 33 - 51, Cited 0 times.</v>
      </c>
      <c r="B2751">
        <v>5</v>
      </c>
      <c r="C2751" t="s">
        <v>1623</v>
      </c>
    </row>
    <row r="2752" spans="1:3" x14ac:dyDescent="0.45">
      <c r="A2752" t="str">
        <f t="shared" si="42"/>
        <v>6</v>
      </c>
      <c r="B2752">
        <v>6</v>
      </c>
    </row>
    <row r="2753" spans="1:3" x14ac:dyDescent="0.45">
      <c r="A2753" t="str">
        <f t="shared" si="42"/>
        <v>7https://www.scopus.com/inward/record.uri?eid=2-s2.0-85019441600&amp;partnerID=40&amp;md5=0784272156b8bbd4766f4215a21e72f7</v>
      </c>
      <c r="B2753">
        <v>7</v>
      </c>
      <c r="C2753" t="s">
        <v>1624</v>
      </c>
    </row>
    <row r="2754" spans="1:3" x14ac:dyDescent="0.45">
      <c r="A2754" t="str">
        <f t="shared" si="42"/>
        <v>8</v>
      </c>
      <c r="B2754">
        <v>8</v>
      </c>
    </row>
    <row r="2755" spans="1:3" x14ac:dyDescent="0.45">
      <c r="A2755" t="str">
        <f t="shared" si="42"/>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2755">
        <v>9</v>
      </c>
      <c r="C2755" t="s">
        <v>1625</v>
      </c>
    </row>
    <row r="2756" spans="1:3" x14ac:dyDescent="0.45">
      <c r="A2756" t="str">
        <f t="shared" si="42"/>
        <v>10LANGUAGE OF ORIGINAL DOCUMENT: English</v>
      </c>
      <c r="B2756">
        <v>10</v>
      </c>
      <c r="C2756" t="s">
        <v>10</v>
      </c>
    </row>
    <row r="2757" spans="1:3" x14ac:dyDescent="0.45">
      <c r="A2757" t="str">
        <f t="shared" ref="A2757:A2820" si="43">B2757&amp;C2757</f>
        <v>11DOCUMENT TYPE: Article</v>
      </c>
      <c r="B2757">
        <v>11</v>
      </c>
      <c r="C2757" t="s">
        <v>11</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1Son-Turan S.</v>
      </c>
      <c r="B2760">
        <v>1</v>
      </c>
      <c r="C2760" t="s">
        <v>1626</v>
      </c>
    </row>
    <row r="2761" spans="1:3" x14ac:dyDescent="0.45">
      <c r="A2761" t="str">
        <f t="shared" si="43"/>
        <v>2AUTHOR FULL NAMES: Son-Turan, Semen (57189076696)</v>
      </c>
      <c r="B2761">
        <v>2</v>
      </c>
      <c r="C2761" t="s">
        <v>1627</v>
      </c>
    </row>
    <row r="2762" spans="1:3" x14ac:dyDescent="0.45">
      <c r="A2762" t="str">
        <f t="shared" si="43"/>
        <v>357189076696</v>
      </c>
      <c r="B2762">
        <v>3</v>
      </c>
      <c r="C2762">
        <v>57189076696</v>
      </c>
    </row>
    <row r="2763" spans="1:3" x14ac:dyDescent="0.45">
      <c r="A2763" t="str">
        <f t="shared" si="43"/>
        <v>4Tokenization and NFTs: A Tokenized Income Sharing Model for Higher Education as a Potential Solution for Student Debt in the USA</v>
      </c>
      <c r="B2763">
        <v>4</v>
      </c>
      <c r="C2763" t="s">
        <v>1628</v>
      </c>
    </row>
    <row r="2764" spans="1:3" x14ac:dyDescent="0.45">
      <c r="A2764" t="str">
        <f t="shared" si="43"/>
        <v>5(2023) Contributions to Finance and Accounting, Part F1238, pp. 145 - 158, Cited 0 times.</v>
      </c>
      <c r="B2764">
        <v>5</v>
      </c>
      <c r="C2764" t="s">
        <v>1629</v>
      </c>
    </row>
    <row r="2765" spans="1:3" x14ac:dyDescent="0.45">
      <c r="A2765" t="str">
        <f t="shared" si="43"/>
        <v>6DOI: 10.1007/978-3-031-30069-1_9</v>
      </c>
      <c r="B2765">
        <v>6</v>
      </c>
      <c r="C2765" t="s">
        <v>1630</v>
      </c>
    </row>
    <row r="2766" spans="1:3" x14ac:dyDescent="0.45">
      <c r="A2766" t="str">
        <f t="shared" si="43"/>
        <v>7https://www.scopus.com/inward/record.uri?eid=2-s2.0-85168699337&amp;doi=10.1007%2f978-3-031-30069-1_9&amp;partnerID=40&amp;md5=64453052a540ddf153db3566d397f648</v>
      </c>
      <c r="B2766">
        <v>7</v>
      </c>
      <c r="C2766" t="s">
        <v>1631</v>
      </c>
    </row>
    <row r="2767" spans="1:3" x14ac:dyDescent="0.45">
      <c r="A2767" t="str">
        <f t="shared" si="43"/>
        <v>8</v>
      </c>
      <c r="B2767">
        <v>8</v>
      </c>
    </row>
    <row r="2768" spans="1:3" x14ac:dyDescent="0.45">
      <c r="A2768" t="str">
        <f t="shared" si="43"/>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2768">
        <v>9</v>
      </c>
      <c r="C2768" t="s">
        <v>1632</v>
      </c>
    </row>
    <row r="2769" spans="1:3" x14ac:dyDescent="0.45">
      <c r="A2769" t="str">
        <f t="shared" si="43"/>
        <v>10LANGUAGE OF ORIGINAL DOCUMENT: English</v>
      </c>
      <c r="B2769">
        <v>10</v>
      </c>
      <c r="C2769" t="s">
        <v>10</v>
      </c>
    </row>
    <row r="2770" spans="1:3" x14ac:dyDescent="0.45">
      <c r="A2770" t="str">
        <f t="shared" si="43"/>
        <v>11DOCUMENT TYPE: Book chapter</v>
      </c>
      <c r="B2770">
        <v>11</v>
      </c>
      <c r="C2770" t="s">
        <v>128</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1Musiał K.</v>
      </c>
      <c r="B2773">
        <v>1</v>
      </c>
      <c r="C2773" t="s">
        <v>1633</v>
      </c>
    </row>
    <row r="2774" spans="1:3" x14ac:dyDescent="0.45">
      <c r="A2774" t="str">
        <f t="shared" si="43"/>
        <v>2AUTHOR FULL NAMES: Musiał, Kazimierz (35574334300)</v>
      </c>
      <c r="B2774">
        <v>2</v>
      </c>
      <c r="C2774" t="s">
        <v>1634</v>
      </c>
    </row>
    <row r="2775" spans="1:3" x14ac:dyDescent="0.45">
      <c r="A2775" t="str">
        <f t="shared" si="43"/>
        <v>335574334300</v>
      </c>
      <c r="B2775">
        <v>3</v>
      </c>
      <c r="C2775">
        <v>35574334300</v>
      </c>
    </row>
    <row r="2776" spans="1:3" x14ac:dyDescent="0.45">
      <c r="A2776" t="str">
        <f t="shared" si="43"/>
        <v>4Internationalization as myth, ceremony and doxa in higher education. The case of the Nordic countries between centre and periphery</v>
      </c>
      <c r="B2776">
        <v>4</v>
      </c>
      <c r="C2776" t="s">
        <v>1635</v>
      </c>
    </row>
    <row r="2777" spans="1:3" x14ac:dyDescent="0.45">
      <c r="A2777" t="str">
        <f t="shared" si="43"/>
        <v>5(2023) Nordic Journal of Studies in Educational Policy, 9 (1), pp. 20 - 36, Cited 0 times.</v>
      </c>
      <c r="B2777">
        <v>5</v>
      </c>
      <c r="C2777" t="s">
        <v>1636</v>
      </c>
    </row>
    <row r="2778" spans="1:3" x14ac:dyDescent="0.45">
      <c r="A2778" t="str">
        <f t="shared" si="43"/>
        <v>6DOI: 10.1080/20020317.2023.2166344</v>
      </c>
      <c r="B2778">
        <v>6</v>
      </c>
      <c r="C2778" t="s">
        <v>1637</v>
      </c>
    </row>
    <row r="2779" spans="1:3" x14ac:dyDescent="0.45">
      <c r="A2779" t="str">
        <f t="shared" si="43"/>
        <v>7https://www.scopus.com/inward/record.uri?eid=2-s2.0-85146232825&amp;doi=10.1080%2f20020317.2023.2166344&amp;partnerID=40&amp;md5=387fd9a858650a635c156812f1f03169</v>
      </c>
      <c r="B2779">
        <v>7</v>
      </c>
      <c r="C2779" t="s">
        <v>1638</v>
      </c>
    </row>
    <row r="2780" spans="1:3" x14ac:dyDescent="0.45">
      <c r="A2780" t="str">
        <f t="shared" si="43"/>
        <v>8</v>
      </c>
      <c r="B2780">
        <v>8</v>
      </c>
    </row>
    <row r="2781" spans="1:3" x14ac:dyDescent="0.45">
      <c r="A2781" t="str">
        <f t="shared" si="43"/>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2781">
        <v>9</v>
      </c>
      <c r="C2781" t="s">
        <v>1639</v>
      </c>
    </row>
    <row r="2782" spans="1:3" x14ac:dyDescent="0.45">
      <c r="A2782" t="str">
        <f t="shared" si="43"/>
        <v>10LANGUAGE OF ORIGINAL DOCUMENT: English</v>
      </c>
      <c r="B2782">
        <v>10</v>
      </c>
      <c r="C2782" t="s">
        <v>10</v>
      </c>
    </row>
    <row r="2783" spans="1:3" x14ac:dyDescent="0.45">
      <c r="A2783" t="str">
        <f t="shared" si="43"/>
        <v>11DOCUMENT TYPE: Article</v>
      </c>
      <c r="B2783">
        <v>11</v>
      </c>
      <c r="C2783" t="s">
        <v>11</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1Smith A.R.</v>
      </c>
      <c r="B2786">
        <v>1</v>
      </c>
      <c r="C2786" t="s">
        <v>558</v>
      </c>
    </row>
    <row r="2787" spans="1:3" x14ac:dyDescent="0.45">
      <c r="A2787" t="str">
        <f t="shared" si="43"/>
        <v>2AUTHOR FULL NAMES: Smith, Arthur Richardson (57193705397)</v>
      </c>
      <c r="B2787">
        <v>2</v>
      </c>
      <c r="C2787" t="s">
        <v>559</v>
      </c>
    </row>
    <row r="2788" spans="1:3" x14ac:dyDescent="0.45">
      <c r="A2788" t="str">
        <f t="shared" si="43"/>
        <v>357193705397</v>
      </c>
      <c r="B2788">
        <v>3</v>
      </c>
      <c r="C2788">
        <v>57193705397</v>
      </c>
    </row>
    <row r="2789" spans="1:3" x14ac:dyDescent="0.45">
      <c r="A2789" t="str">
        <f t="shared" si="43"/>
        <v>4Ensuring quality: The faculty role in online higher education</v>
      </c>
      <c r="B2789">
        <v>4</v>
      </c>
      <c r="C2789" t="s">
        <v>560</v>
      </c>
    </row>
    <row r="2790" spans="1:3" x14ac:dyDescent="0.45">
      <c r="A2790" t="str">
        <f t="shared" si="43"/>
        <v>5(2018) Teacher Training and Professional Development: Concepts, Methodologies, Tools, and Applications, 3, pp. 1193 - 1214, Cited 0 times.</v>
      </c>
      <c r="B2790">
        <v>5</v>
      </c>
      <c r="C2790" t="s">
        <v>1640</v>
      </c>
    </row>
    <row r="2791" spans="1:3" x14ac:dyDescent="0.45">
      <c r="A2791" t="str">
        <f t="shared" si="43"/>
        <v>6DOI: 10.4018/978-1-5225-5631-2.ch055</v>
      </c>
      <c r="B2791">
        <v>6</v>
      </c>
      <c r="C2791" t="s">
        <v>1641</v>
      </c>
    </row>
    <row r="2792" spans="1:3" x14ac:dyDescent="0.45">
      <c r="A2792" t="str">
        <f t="shared" si="43"/>
        <v>7https://www.scopus.com/inward/record.uri?eid=2-s2.0-85049438953&amp;doi=10.4018%2f978-1-5225-5631-2.ch055&amp;partnerID=40&amp;md5=9e282a04c73046fd0bd3f3818373038a</v>
      </c>
      <c r="B2792">
        <v>7</v>
      </c>
      <c r="C2792" t="s">
        <v>1642</v>
      </c>
    </row>
    <row r="2793" spans="1:3" x14ac:dyDescent="0.45">
      <c r="A2793" t="str">
        <f t="shared" si="43"/>
        <v>8</v>
      </c>
      <c r="B2793">
        <v>8</v>
      </c>
    </row>
    <row r="2794" spans="1:3" x14ac:dyDescent="0.45">
      <c r="A2794" t="str">
        <f t="shared" si="43"/>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2794">
        <v>9</v>
      </c>
      <c r="C2794" t="s">
        <v>1643</v>
      </c>
    </row>
    <row r="2795" spans="1:3" x14ac:dyDescent="0.45">
      <c r="A2795" t="str">
        <f t="shared" si="43"/>
        <v>10LANGUAGE OF ORIGINAL DOCUMENT: English</v>
      </c>
      <c r="B2795">
        <v>10</v>
      </c>
      <c r="C2795" t="s">
        <v>10</v>
      </c>
    </row>
    <row r="2796" spans="1:3" x14ac:dyDescent="0.45">
      <c r="A2796" t="str">
        <f t="shared" si="43"/>
        <v>11DOCUMENT TYPE: Book chapter</v>
      </c>
      <c r="B2796">
        <v>11</v>
      </c>
      <c r="C2796" t="s">
        <v>128</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1Ghofrani M., Valizadeh L., Zamanzadeh V., Ghahramanian A., Janati A., Taleghani F.</v>
      </c>
      <c r="B2799">
        <v>1</v>
      </c>
      <c r="C2799" t="s">
        <v>1644</v>
      </c>
    </row>
    <row r="2800" spans="1:3" x14ac:dyDescent="0.45">
      <c r="A2800" t="str">
        <f t="shared" si="43"/>
        <v>2AUTHOR FULL NAMES: Ghofrani, Marjan (57202587116); Valizadeh, Leila (6504820479); Zamanzadeh, Vahid (6505749334); Ghahramanian, Akram (56022478900); Janati, Ali (57280336100); Taleghani, Fariba (13007677800)</v>
      </c>
      <c r="B2800">
        <v>2</v>
      </c>
      <c r="C2800" t="s">
        <v>1645</v>
      </c>
    </row>
    <row r="2801" spans="1:3" x14ac:dyDescent="0.45">
      <c r="A2801" t="str">
        <f t="shared" si="43"/>
        <v>357202587116; 6504820479; 6505749334; 56022478900; 57280336100; 13007677800</v>
      </c>
      <c r="B2801">
        <v>3</v>
      </c>
      <c r="C2801" t="s">
        <v>1646</v>
      </c>
    </row>
    <row r="2802" spans="1:3" x14ac:dyDescent="0.45">
      <c r="A2802" t="str">
        <f t="shared" si="43"/>
        <v>4What should be measured? Nursing education institutions performance: A qualitative study</v>
      </c>
      <c r="B2802">
        <v>4</v>
      </c>
      <c r="C2802" t="s">
        <v>1647</v>
      </c>
    </row>
    <row r="2803" spans="1:3" x14ac:dyDescent="0.45">
      <c r="A2803" t="str">
        <f t="shared" si="43"/>
        <v>5(2022) BMJ Open, 12 (12), art. no. e063114, Cited 0 times.</v>
      </c>
      <c r="B2803">
        <v>5</v>
      </c>
      <c r="C2803" t="s">
        <v>1648</v>
      </c>
    </row>
    <row r="2804" spans="1:3" x14ac:dyDescent="0.45">
      <c r="A2804" t="str">
        <f t="shared" si="43"/>
        <v>6DOI: 10.1136/bmjopen-2022-063114</v>
      </c>
      <c r="B2804">
        <v>6</v>
      </c>
      <c r="C2804" t="s">
        <v>1649</v>
      </c>
    </row>
    <row r="2805" spans="1:3" x14ac:dyDescent="0.45">
      <c r="A2805" t="str">
        <f t="shared" si="43"/>
        <v>7https://www.scopus.com/inward/record.uri?eid=2-s2.0-85143185115&amp;doi=10.1136%2fbmjopen-2022-063114&amp;partnerID=40&amp;md5=0a92e638a345c3b2bddca85b87b88f47</v>
      </c>
      <c r="B2805">
        <v>7</v>
      </c>
      <c r="C2805" t="s">
        <v>1650</v>
      </c>
    </row>
    <row r="2806" spans="1:3" x14ac:dyDescent="0.45">
      <c r="A2806" t="str">
        <f t="shared" si="43"/>
        <v>8</v>
      </c>
      <c r="B2806">
        <v>8</v>
      </c>
    </row>
    <row r="2807" spans="1:3" x14ac:dyDescent="0.45">
      <c r="A2807" t="str">
        <f t="shared" si="43"/>
        <v xml:space="preserve">9ABSTRACT: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B2807">
        <v>9</v>
      </c>
      <c r="C2807" t="s">
        <v>1651</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1Adeola A.O., Bukola A.B.</v>
      </c>
      <c r="B2812">
        <v>1</v>
      </c>
      <c r="C2812" t="s">
        <v>1652</v>
      </c>
    </row>
    <row r="2813" spans="1:3" x14ac:dyDescent="0.45">
      <c r="A2813" t="str">
        <f t="shared" si="43"/>
        <v>2AUTHOR FULL NAMES: Adeola, Adegun Olajire (6508050008); Bukola, Arogundade Babatope (56160264300)</v>
      </c>
      <c r="B2813">
        <v>2</v>
      </c>
      <c r="C2813" t="s">
        <v>1653</v>
      </c>
    </row>
    <row r="2814" spans="1:3" x14ac:dyDescent="0.45">
      <c r="A2814" t="str">
        <f t="shared" si="43"/>
        <v>36508050008; 56160264300</v>
      </c>
      <c r="B2814">
        <v>3</v>
      </c>
      <c r="C2814" t="s">
        <v>1654</v>
      </c>
    </row>
    <row r="2815" spans="1:3" x14ac:dyDescent="0.45">
      <c r="A2815" t="str">
        <f t="shared" si="43"/>
        <v>4Students' participation in governance and organizational effectiveness in universities in Nigeria</v>
      </c>
      <c r="B2815">
        <v>4</v>
      </c>
      <c r="C2815" t="s">
        <v>1655</v>
      </c>
    </row>
    <row r="2816" spans="1:3" x14ac:dyDescent="0.45">
      <c r="A2816" t="str">
        <f t="shared" si="43"/>
        <v>5(2014) Mediterranean Journal of Social Sciences, 5 (9), pp. 400 - 404, Cited 0 times.</v>
      </c>
      <c r="B2816">
        <v>5</v>
      </c>
      <c r="C2816" t="s">
        <v>1656</v>
      </c>
    </row>
    <row r="2817" spans="1:3" x14ac:dyDescent="0.45">
      <c r="A2817" t="str">
        <f t="shared" si="43"/>
        <v>6DOI: 10.5901/mjss.2014.v5n9p400</v>
      </c>
      <c r="B2817">
        <v>6</v>
      </c>
      <c r="C2817" t="s">
        <v>1657</v>
      </c>
    </row>
    <row r="2818" spans="1:3" x14ac:dyDescent="0.45">
      <c r="A2818" t="str">
        <f t="shared" si="43"/>
        <v>7https://www.scopus.com/inward/record.uri?eid=2-s2.0-84900563791&amp;doi=10.5901%2fmjss.2014.v5n9p400&amp;partnerID=40&amp;md5=49c69ae273d3823155599b9e88158655</v>
      </c>
      <c r="B2818">
        <v>7</v>
      </c>
      <c r="C2818" t="s">
        <v>1658</v>
      </c>
    </row>
    <row r="2819" spans="1:3" x14ac:dyDescent="0.45">
      <c r="A2819" t="str">
        <f t="shared" si="43"/>
        <v>8</v>
      </c>
      <c r="B2819">
        <v>8</v>
      </c>
    </row>
    <row r="2820" spans="1:3" x14ac:dyDescent="0.45">
      <c r="A2820" t="str">
        <f t="shared" si="43"/>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2820">
        <v>9</v>
      </c>
      <c r="C2820" t="s">
        <v>1659</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1Muhamad S., Kusairi S., Aziz N., Kadir R., Wan Kassim W.Z.</v>
      </c>
      <c r="B2825">
        <v>1</v>
      </c>
      <c r="C2825" t="s">
        <v>1660</v>
      </c>
    </row>
    <row r="2826" spans="1:3" x14ac:dyDescent="0.45">
      <c r="A2826" t="str">
        <f t="shared" si="44"/>
        <v>2AUTHOR FULL NAMES: Muhamad, Suriyani (39861962500); Kusairi, Suhal (56725636000); Aziz, Nazli (57205627701); Kadir, Rokiah (55242330400); Wan Kassim, Wan Zulkifli (57224455314)</v>
      </c>
      <c r="B2826">
        <v>2</v>
      </c>
      <c r="C2826" t="s">
        <v>1661</v>
      </c>
    </row>
    <row r="2827" spans="1:3" x14ac:dyDescent="0.45">
      <c r="A2827" t="str">
        <f t="shared" si="44"/>
        <v>339861962500; 56725636000; 57205627701; 55242330400; 57224455314</v>
      </c>
      <c r="B2827">
        <v>3</v>
      </c>
      <c r="C2827" t="s">
        <v>1662</v>
      </c>
    </row>
    <row r="2828" spans="1:3" x14ac:dyDescent="0.45">
      <c r="A2828" t="str">
        <f t="shared" si="44"/>
        <v>4Economic and social impact of Malaysian higher education: stakeholders' perspectives</v>
      </c>
      <c r="B2828">
        <v>4</v>
      </c>
      <c r="C2828" t="s">
        <v>1663</v>
      </c>
    </row>
    <row r="2829" spans="1:3" x14ac:dyDescent="0.45">
      <c r="A2829" t="str">
        <f t="shared" si="44"/>
        <v>5(2022) Journal of Applied Research in Higher Education, 14 (4), pp. 1623 - 1636, Cited 0 times.</v>
      </c>
      <c r="B2829">
        <v>5</v>
      </c>
      <c r="C2829" t="s">
        <v>1664</v>
      </c>
    </row>
    <row r="2830" spans="1:3" x14ac:dyDescent="0.45">
      <c r="A2830" t="str">
        <f t="shared" si="44"/>
        <v>6DOI: 10.1108/JARHE-11-2020-0396</v>
      </c>
      <c r="B2830">
        <v>6</v>
      </c>
      <c r="C2830" t="s">
        <v>1665</v>
      </c>
    </row>
    <row r="2831" spans="1:3" x14ac:dyDescent="0.45">
      <c r="A2831" t="str">
        <f t="shared" si="44"/>
        <v>7https://www.scopus.com/inward/record.uri?eid=2-s2.0-85120172444&amp;doi=10.1108%2fJARHE-11-2020-0396&amp;partnerID=40&amp;md5=2ba8b218a2ec6c0d03f9da4da4e70393</v>
      </c>
      <c r="B2831">
        <v>7</v>
      </c>
      <c r="C2831" t="s">
        <v>1666</v>
      </c>
    </row>
    <row r="2832" spans="1:3" x14ac:dyDescent="0.45">
      <c r="A2832" t="str">
        <f t="shared" si="44"/>
        <v>8</v>
      </c>
      <c r="B2832">
        <v>8</v>
      </c>
    </row>
    <row r="2833" spans="1:3" x14ac:dyDescent="0.45">
      <c r="A2833" t="str">
        <f t="shared" si="44"/>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2833">
        <v>9</v>
      </c>
      <c r="C2833" t="s">
        <v>1667</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1Handke S.</v>
      </c>
      <c r="B2838">
        <v>1</v>
      </c>
      <c r="C2838" t="s">
        <v>1668</v>
      </c>
    </row>
    <row r="2839" spans="1:3" x14ac:dyDescent="0.45">
      <c r="A2839" t="str">
        <f t="shared" si="44"/>
        <v>2AUTHOR FULL NAMES: Handke, Stefan (58503324200)</v>
      </c>
      <c r="B2839">
        <v>2</v>
      </c>
      <c r="C2839" t="s">
        <v>1669</v>
      </c>
    </row>
    <row r="2840" spans="1:3" x14ac:dyDescent="0.45">
      <c r="A2840" t="str">
        <f t="shared" si="44"/>
        <v>358503324200</v>
      </c>
      <c r="B2840">
        <v>3</v>
      </c>
      <c r="C2840">
        <v>58503324200</v>
      </c>
    </row>
    <row r="2841" spans="1:3" x14ac:dyDescent="0.45">
      <c r="A2841" t="str">
        <f t="shared" si="44"/>
        <v>4Accreditation agencies in the European Higher Education Area: Nonprofit business models, competition and survival</v>
      </c>
      <c r="B2841">
        <v>4</v>
      </c>
      <c r="C2841" t="s">
        <v>1670</v>
      </c>
    </row>
    <row r="2842" spans="1:3" x14ac:dyDescent="0.45">
      <c r="A2842" t="str">
        <f t="shared" si="44"/>
        <v>5(2023) Accreditation Agencies in the European Higher Education Area: Nonprofit Business Models, Competition and Survival, pp. 1 - 162, Cited 0 times.</v>
      </c>
      <c r="B2842">
        <v>5</v>
      </c>
      <c r="C2842" t="s">
        <v>1671</v>
      </c>
    </row>
    <row r="2843" spans="1:3" x14ac:dyDescent="0.45">
      <c r="A2843" t="str">
        <f t="shared" si="44"/>
        <v>6DOI: 10.4337/9781800881259</v>
      </c>
      <c r="B2843">
        <v>6</v>
      </c>
      <c r="C2843" t="s">
        <v>1672</v>
      </c>
    </row>
    <row r="2844" spans="1:3" x14ac:dyDescent="0.45">
      <c r="A2844" t="str">
        <f t="shared" si="44"/>
        <v>7https://www.scopus.com/inward/record.uri?eid=2-s2.0-85165558083&amp;doi=10.4337%2f9781800881259&amp;partnerID=40&amp;md5=d9f2f5d10d21b442252ad85643b33fa2</v>
      </c>
      <c r="B2844">
        <v>7</v>
      </c>
      <c r="C2844" t="s">
        <v>1673</v>
      </c>
    </row>
    <row r="2845" spans="1:3" x14ac:dyDescent="0.45">
      <c r="A2845" t="str">
        <f t="shared" si="44"/>
        <v>8</v>
      </c>
      <c r="B2845">
        <v>8</v>
      </c>
    </row>
    <row r="2846" spans="1:3" x14ac:dyDescent="0.45">
      <c r="A2846" t="str">
        <f t="shared" si="44"/>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2846">
        <v>9</v>
      </c>
      <c r="C2846" t="s">
        <v>1674</v>
      </c>
    </row>
    <row r="2847" spans="1:3" x14ac:dyDescent="0.45">
      <c r="A2847" t="str">
        <f t="shared" si="44"/>
        <v>10LANGUAGE OF ORIGINAL DOCUMENT: English</v>
      </c>
      <c r="B2847">
        <v>10</v>
      </c>
      <c r="C2847" t="s">
        <v>10</v>
      </c>
    </row>
    <row r="2848" spans="1:3" x14ac:dyDescent="0.45">
      <c r="A2848" t="str">
        <f t="shared" si="44"/>
        <v>11DOCUMENT TYPE: Book</v>
      </c>
      <c r="B2848">
        <v>11</v>
      </c>
      <c r="C2848" t="s">
        <v>338</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1Premawardhena N.C., Saleh A., Kurtishi A.</v>
      </c>
      <c r="B2851">
        <v>1</v>
      </c>
      <c r="C2851" t="s">
        <v>1675</v>
      </c>
    </row>
    <row r="2852" spans="1:3" x14ac:dyDescent="0.45">
      <c r="A2852" t="str">
        <f t="shared" si="44"/>
        <v>2AUTHOR FULL NAMES: Premawardhena, Neelakshi Chandrasena (54395930500); Saleh, Amr (55973267700); Kurtishi, Agron (58133950600)</v>
      </c>
      <c r="B2852">
        <v>2</v>
      </c>
      <c r="C2852" t="s">
        <v>1676</v>
      </c>
    </row>
    <row r="2853" spans="1:3" x14ac:dyDescent="0.45">
      <c r="A2853" t="str">
        <f t="shared" si="44"/>
        <v>354395930500; 55973267700; 58133950600</v>
      </c>
      <c r="B2853">
        <v>3</v>
      </c>
      <c r="C2853" t="s">
        <v>1677</v>
      </c>
    </row>
    <row r="2854" spans="1:3" x14ac:dyDescent="0.45">
      <c r="A2854" t="str">
        <f t="shared" si="44"/>
        <v>4Building a Digital Bridge Across Cultures and Continents: Exploring New Vistas in Virtual Collaboration</v>
      </c>
      <c r="B2854">
        <v>4</v>
      </c>
      <c r="C2854" t="s">
        <v>1678</v>
      </c>
    </row>
    <row r="2855" spans="1:3" x14ac:dyDescent="0.45">
      <c r="A2855" t="str">
        <f t="shared" si="44"/>
        <v>5(2023) Lecture Notes in Networks and Systems, 634 LNNS, pp. 757 - 768, Cited 0 times.</v>
      </c>
      <c r="B2855">
        <v>5</v>
      </c>
      <c r="C2855" t="s">
        <v>1679</v>
      </c>
    </row>
    <row r="2856" spans="1:3" x14ac:dyDescent="0.45">
      <c r="A2856" t="str">
        <f t="shared" si="44"/>
        <v>6DOI: 10.1007/978-3-031-26190-9_79</v>
      </c>
      <c r="B2856">
        <v>6</v>
      </c>
      <c r="C2856" t="s">
        <v>1680</v>
      </c>
    </row>
    <row r="2857" spans="1:3" x14ac:dyDescent="0.45">
      <c r="A2857" t="str">
        <f t="shared" si="44"/>
        <v>7https://www.scopus.com/inward/record.uri?eid=2-s2.0-85149665801&amp;doi=10.1007%2f978-3-031-26190-9_79&amp;partnerID=40&amp;md5=36237b1aae70aaaa59cdbf69cabf968b</v>
      </c>
      <c r="B2857">
        <v>7</v>
      </c>
      <c r="C2857" t="s">
        <v>1681</v>
      </c>
    </row>
    <row r="2858" spans="1:3" x14ac:dyDescent="0.45">
      <c r="A2858" t="str">
        <f t="shared" si="44"/>
        <v>8</v>
      </c>
      <c r="B2858">
        <v>8</v>
      </c>
    </row>
    <row r="2859" spans="1:3" x14ac:dyDescent="0.45">
      <c r="A2859" t="str">
        <f t="shared" si="44"/>
        <v>9ABSTRACT: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B2859">
        <v>9</v>
      </c>
      <c r="C2859" t="s">
        <v>1682</v>
      </c>
    </row>
    <row r="2860" spans="1:3" x14ac:dyDescent="0.45">
      <c r="A2860" t="str">
        <f t="shared" si="44"/>
        <v>10LANGUAGE OF ORIGINAL DOCUMENT: English</v>
      </c>
      <c r="B2860">
        <v>10</v>
      </c>
      <c r="C2860" t="s">
        <v>10</v>
      </c>
    </row>
    <row r="2861" spans="1:3" x14ac:dyDescent="0.45">
      <c r="A2861" t="str">
        <f t="shared" si="44"/>
        <v>11DOCUMENT TYPE: Conference paper</v>
      </c>
      <c r="B2861">
        <v>11</v>
      </c>
      <c r="C2861" t="s">
        <v>207</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1Bombaça C., Pedersen L.K.</v>
      </c>
      <c r="B2864">
        <v>1</v>
      </c>
      <c r="C2864" t="s">
        <v>1683</v>
      </c>
    </row>
    <row r="2865" spans="1:3" x14ac:dyDescent="0.45">
      <c r="A2865" t="str">
        <f t="shared" si="44"/>
        <v>2AUTHOR FULL NAMES: Bombaça, Catarina (58578158300); Pedersen, Line Kloster (57211219190)</v>
      </c>
      <c r="B2865">
        <v>2</v>
      </c>
      <c r="C2865" t="s">
        <v>1684</v>
      </c>
    </row>
    <row r="2866" spans="1:3" x14ac:dyDescent="0.45">
      <c r="A2866" t="str">
        <f t="shared" si="44"/>
        <v>358578158300; 57211219190</v>
      </c>
      <c r="B2866">
        <v>3</v>
      </c>
      <c r="C2866" t="s">
        <v>1685</v>
      </c>
    </row>
    <row r="2867" spans="1:3" x14ac:dyDescent="0.45">
      <c r="A2867" t="str">
        <f t="shared" si="44"/>
        <v>4The overlooked stakeholder: Discovering the cornerstones of future universities through students' opinions Workshop proposed by BEST (Board of European Students of Technology)</v>
      </c>
      <c r="B2867">
        <v>4</v>
      </c>
      <c r="C2867" t="s">
        <v>1686</v>
      </c>
    </row>
    <row r="2868" spans="1:3" x14ac:dyDescent="0.45">
      <c r="A2868" t="str">
        <f t="shared" si="44"/>
        <v>5(2019) Proceedings of the 46th SEFI Annual Conference 2018: Creativity, Innovation and Entrepreneurship for Engineering Education Excellence, pp. 1450 - 1453, Cited 0 times.</v>
      </c>
      <c r="B2868">
        <v>5</v>
      </c>
      <c r="C2868" t="s">
        <v>1687</v>
      </c>
    </row>
    <row r="2869" spans="1:3" x14ac:dyDescent="0.45">
      <c r="A2869" t="str">
        <f t="shared" si="44"/>
        <v>6</v>
      </c>
      <c r="B2869">
        <v>6</v>
      </c>
    </row>
    <row r="2870" spans="1:3" x14ac:dyDescent="0.45">
      <c r="A2870" t="str">
        <f t="shared" si="44"/>
        <v>7https://www.scopus.com/inward/record.uri?eid=2-s2.0-85073009870&amp;partnerID=40&amp;md5=440af14bb1fc7456ad862925b5c1e5dc</v>
      </c>
      <c r="B2870">
        <v>7</v>
      </c>
      <c r="C2870" t="s">
        <v>1688</v>
      </c>
    </row>
    <row r="2871" spans="1:3" x14ac:dyDescent="0.45">
      <c r="A2871" t="str">
        <f t="shared" si="44"/>
        <v>8</v>
      </c>
      <c r="B2871">
        <v>8</v>
      </c>
    </row>
    <row r="2872" spans="1:3" x14ac:dyDescent="0.45">
      <c r="A2872" t="str">
        <f t="shared" si="44"/>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2872">
        <v>9</v>
      </c>
      <c r="C2872" t="s">
        <v>1689</v>
      </c>
    </row>
    <row r="2873" spans="1:3" x14ac:dyDescent="0.45">
      <c r="A2873" t="str">
        <f t="shared" si="44"/>
        <v>10LANGUAGE OF ORIGINAL DOCUMENT: English</v>
      </c>
      <c r="B2873">
        <v>10</v>
      </c>
      <c r="C2873" t="s">
        <v>10</v>
      </c>
    </row>
    <row r="2874" spans="1:3" x14ac:dyDescent="0.45">
      <c r="A2874" t="str">
        <f t="shared" si="44"/>
        <v>11DOCUMENT TYPE: Conference paper</v>
      </c>
      <c r="B2874">
        <v>11</v>
      </c>
      <c r="C2874" t="s">
        <v>207</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1Ho C., Goulden A., Hubley D., Adamson K., Hammond J., Zarem A.</v>
      </c>
      <c r="B2877">
        <v>1</v>
      </c>
      <c r="C2877" t="s">
        <v>1690</v>
      </c>
    </row>
    <row r="2878" spans="1:3" x14ac:dyDescent="0.45">
      <c r="A2878" t="str">
        <f t="shared" si="44"/>
        <v>2AUTHOR FULL NAMES: Ho, Clara (57210972921); Goulden, Ami (57209267341); Hubley, Darlene (57207662165); Adamson, Keith (56076815900); Hammond, Jean (57217504187); Zarem, Adrienne (57204767113)</v>
      </c>
      <c r="B2878">
        <v>2</v>
      </c>
      <c r="C2878" t="s">
        <v>1691</v>
      </c>
    </row>
    <row r="2879" spans="1:3" x14ac:dyDescent="0.45">
      <c r="A2879" t="str">
        <f t="shared" si="44"/>
        <v>357210972921; 57209267341; 57207662165; 56076815900; 57217504187; 57204767113</v>
      </c>
      <c r="B2879">
        <v>3</v>
      </c>
      <c r="C2879" t="s">
        <v>1692</v>
      </c>
    </row>
    <row r="2880" spans="1:3" x14ac:dyDescent="0.45">
      <c r="A2880" t="str">
        <f t="shared" si="44"/>
        <v>4Teaching and Facilitation Course for Family as Faculty: Preparing Families to be Faculty Partners in Healthcare Education</v>
      </c>
      <c r="B2880">
        <v>4</v>
      </c>
      <c r="C2880" t="s">
        <v>1693</v>
      </c>
    </row>
    <row r="2881" spans="1:3" x14ac:dyDescent="0.45">
      <c r="A2881" t="str">
        <f t="shared" si="44"/>
        <v>5(2023) Clinical Social Work Journal, Cited 0 times.</v>
      </c>
      <c r="B2881">
        <v>5</v>
      </c>
      <c r="C2881" t="s">
        <v>1694</v>
      </c>
    </row>
    <row r="2882" spans="1:3" x14ac:dyDescent="0.45">
      <c r="A2882" t="str">
        <f t="shared" si="44"/>
        <v>6DOI: 10.1007/s10615-023-00886-y</v>
      </c>
      <c r="B2882">
        <v>6</v>
      </c>
      <c r="C2882" t="s">
        <v>1695</v>
      </c>
    </row>
    <row r="2883" spans="1:3" x14ac:dyDescent="0.45">
      <c r="A2883" t="str">
        <f t="shared" si="44"/>
        <v>7https://www.scopus.com/inward/record.uri?eid=2-s2.0-85168341945&amp;doi=10.1007%2fs10615-023-00886-y&amp;partnerID=40&amp;md5=830a37fb9323d6713334cc3a098f1d5c</v>
      </c>
      <c r="B2883">
        <v>7</v>
      </c>
      <c r="C2883" t="s">
        <v>1696</v>
      </c>
    </row>
    <row r="2884" spans="1:3" x14ac:dyDescent="0.45">
      <c r="A2884" t="str">
        <f t="shared" si="44"/>
        <v>8</v>
      </c>
      <c r="B2884">
        <v>8</v>
      </c>
    </row>
    <row r="2885" spans="1:3" x14ac:dyDescent="0.45">
      <c r="A2885" t="str">
        <f t="shared" ref="A2885:A2948" si="45">B2885&amp;C2885</f>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2885">
        <v>9</v>
      </c>
      <c r="C2885" t="s">
        <v>1697</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1Bickerdike A., Dinneen J., O' Neill C.</v>
      </c>
      <c r="B2890">
        <v>1</v>
      </c>
      <c r="C2890" t="s">
        <v>1698</v>
      </c>
    </row>
    <row r="2891" spans="1:3" x14ac:dyDescent="0.45">
      <c r="A2891" t="str">
        <f t="shared" si="45"/>
        <v>2AUTHOR FULL NAMES: Bickerdike, Andrea (57195271934); Dinneen, Joan (57211643308); O' Neill, Cian (57446516400)</v>
      </c>
      <c r="B2891">
        <v>2</v>
      </c>
      <c r="C2891" t="s">
        <v>1699</v>
      </c>
    </row>
    <row r="2892" spans="1:3" x14ac:dyDescent="0.45">
      <c r="A2892" t="str">
        <f t="shared" si="45"/>
        <v>357195271934; 57211643308; 57446516400</v>
      </c>
      <c r="B2892">
        <v>3</v>
      </c>
      <c r="C2892" t="s">
        <v>1700</v>
      </c>
    </row>
    <row r="2893" spans="1:3" x14ac:dyDescent="0.45">
      <c r="A2893" t="str">
        <f t="shared" si="45"/>
        <v>4Thriving or surviving: staff health metrics and lifestyle behaviours within an Irish higher education setting</v>
      </c>
      <c r="B2893">
        <v>4</v>
      </c>
      <c r="C2893" t="s">
        <v>1701</v>
      </c>
    </row>
    <row r="2894" spans="1:3" x14ac:dyDescent="0.45">
      <c r="A2894" t="str">
        <f t="shared" si="45"/>
        <v>5(2022) International Journal of Workplace Health Management, 15 (2), pp. 193 - 214, Cited 0 times.</v>
      </c>
      <c r="B2894">
        <v>5</v>
      </c>
      <c r="C2894" t="s">
        <v>1702</v>
      </c>
    </row>
    <row r="2895" spans="1:3" x14ac:dyDescent="0.45">
      <c r="A2895" t="str">
        <f t="shared" si="45"/>
        <v>6DOI: 10.1108/IJWHM-02-2021-0033</v>
      </c>
      <c r="B2895">
        <v>6</v>
      </c>
      <c r="C2895" t="s">
        <v>1703</v>
      </c>
    </row>
    <row r="2896" spans="1:3" x14ac:dyDescent="0.45">
      <c r="A2896" t="str">
        <f t="shared" si="45"/>
        <v>7https://www.scopus.com/inward/record.uri?eid=2-s2.0-85124365863&amp;doi=10.1108%2fIJWHM-02-2021-0033&amp;partnerID=40&amp;md5=2bf347c7550e7b1428bc725378e304e6</v>
      </c>
      <c r="B2896">
        <v>7</v>
      </c>
      <c r="C2896" t="s">
        <v>1704</v>
      </c>
    </row>
    <row r="2897" spans="1:3" x14ac:dyDescent="0.45">
      <c r="A2897" t="str">
        <f t="shared" si="45"/>
        <v>8</v>
      </c>
      <c r="B2897">
        <v>8</v>
      </c>
    </row>
    <row r="2898" spans="1:3" x14ac:dyDescent="0.45">
      <c r="A2898" t="str">
        <f t="shared" si="45"/>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2898">
        <v>9</v>
      </c>
      <c r="C2898" t="s">
        <v>1705</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1Torrez M.A.</v>
      </c>
      <c r="B2903">
        <v>1</v>
      </c>
      <c r="C2903" t="s">
        <v>1706</v>
      </c>
    </row>
    <row r="2904" spans="1:3" x14ac:dyDescent="0.45">
      <c r="A2904" t="str">
        <f t="shared" si="45"/>
        <v>2AUTHOR FULL NAMES: Torrez, Mark Anthony (57193273431)</v>
      </c>
      <c r="B2904">
        <v>2</v>
      </c>
      <c r="C2904" t="s">
        <v>1707</v>
      </c>
    </row>
    <row r="2905" spans="1:3" x14ac:dyDescent="0.45">
      <c r="A2905" t="str">
        <f t="shared" si="45"/>
        <v>357193273431</v>
      </c>
      <c r="B2905">
        <v>3</v>
      </c>
      <c r="C2905">
        <v>57193273431</v>
      </c>
    </row>
    <row r="2906" spans="1:3" x14ac:dyDescent="0.45">
      <c r="A2906" t="str">
        <f t="shared" si="45"/>
        <v>4DIVERSITY AMONG TODAY’S COLLEGE STUDENTS</v>
      </c>
      <c r="B2906">
        <v>4</v>
      </c>
      <c r="C2906" t="s">
        <v>1708</v>
      </c>
    </row>
    <row r="2907" spans="1:3" x14ac:dyDescent="0.45">
      <c r="A2907" t="str">
        <f t="shared" si="45"/>
        <v>5(2022) Multiple Perspectives on College Students: Needs, Challenges, and Opportunities, pp. 33 - 45, Cited 0 times.</v>
      </c>
      <c r="B2907">
        <v>5</v>
      </c>
      <c r="C2907" t="s">
        <v>1709</v>
      </c>
    </row>
    <row r="2908" spans="1:3" x14ac:dyDescent="0.45">
      <c r="A2908" t="str">
        <f t="shared" si="45"/>
        <v>6DOI: 10.4324/9780429319471-3</v>
      </c>
      <c r="B2908">
        <v>6</v>
      </c>
      <c r="C2908" t="s">
        <v>1710</v>
      </c>
    </row>
    <row r="2909" spans="1:3" x14ac:dyDescent="0.45">
      <c r="A2909" t="str">
        <f t="shared" si="45"/>
        <v>7https://www.scopus.com/inward/record.uri?eid=2-s2.0-85142826275&amp;doi=10.4324%2f9780429319471-3&amp;partnerID=40&amp;md5=88ba791ee148163e93fdaa1d86a9ae07</v>
      </c>
      <c r="B2909">
        <v>7</v>
      </c>
      <c r="C2909" t="s">
        <v>1711</v>
      </c>
    </row>
    <row r="2910" spans="1:3" x14ac:dyDescent="0.45">
      <c r="A2910" t="str">
        <f t="shared" si="45"/>
        <v>8</v>
      </c>
      <c r="B2910">
        <v>8</v>
      </c>
    </row>
    <row r="2911" spans="1:3" x14ac:dyDescent="0.45">
      <c r="A2911" t="str">
        <f t="shared" si="45"/>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2911">
        <v>9</v>
      </c>
      <c r="C2911" t="s">
        <v>1712</v>
      </c>
    </row>
    <row r="2912" spans="1:3" x14ac:dyDescent="0.45">
      <c r="A2912" t="str">
        <f t="shared" si="45"/>
        <v>10LANGUAGE OF ORIGINAL DOCUMENT: English</v>
      </c>
      <c r="B2912">
        <v>10</v>
      </c>
      <c r="C2912" t="s">
        <v>10</v>
      </c>
    </row>
    <row r="2913" spans="1:3" x14ac:dyDescent="0.45">
      <c r="A2913" t="str">
        <f t="shared" si="45"/>
        <v>11DOCUMENT TYPE: Book chapter</v>
      </c>
      <c r="B2913">
        <v>11</v>
      </c>
      <c r="C2913" t="s">
        <v>128</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1Soni A., Shrivastava N., Vaidya S., Soni S.</v>
      </c>
      <c r="B2916">
        <v>1</v>
      </c>
      <c r="C2916" t="s">
        <v>1713</v>
      </c>
    </row>
    <row r="2917" spans="1:3" x14ac:dyDescent="0.45">
      <c r="A2917" t="str">
        <f t="shared" si="45"/>
        <v>2AUTHOR FULL NAMES: Soni, Abhishek (57194244441); Shrivastava, Nitin (57198054579); Vaidya, Sameer (57194244683); Soni, Sanjay (57194244198)</v>
      </c>
      <c r="B2917">
        <v>2</v>
      </c>
      <c r="C2917" t="s">
        <v>1714</v>
      </c>
    </row>
    <row r="2918" spans="1:3" x14ac:dyDescent="0.45">
      <c r="A2918" t="str">
        <f t="shared" si="45"/>
        <v>357194244441; 57198054579; 57194244683; 57194244198</v>
      </c>
      <c r="B2918">
        <v>3</v>
      </c>
      <c r="C2918" t="s">
        <v>1715</v>
      </c>
    </row>
    <row r="2919" spans="1:3" x14ac:dyDescent="0.45">
      <c r="A2919" t="str">
        <f t="shared" si="45"/>
        <v>4Total quality management aspects of implementation and performance investigation with a focous on higher education by using QFD &amp; staticscal analysis in mechanical engineering</v>
      </c>
      <c r="B2919">
        <v>4</v>
      </c>
      <c r="C2919" t="s">
        <v>1716</v>
      </c>
    </row>
    <row r="2920" spans="1:3" x14ac:dyDescent="0.45">
      <c r="A2920" t="str">
        <f t="shared" si="45"/>
        <v>5(2016) IIOAB Journal, 7 (9Special Issue), pp. 675 - 682, Cited 0 times.</v>
      </c>
      <c r="B2920">
        <v>5</v>
      </c>
      <c r="C2920" t="s">
        <v>1717</v>
      </c>
    </row>
    <row r="2921" spans="1:3" x14ac:dyDescent="0.45">
      <c r="A2921" t="str">
        <f t="shared" si="45"/>
        <v>6</v>
      </c>
      <c r="B2921">
        <v>6</v>
      </c>
    </row>
    <row r="2922" spans="1:3" x14ac:dyDescent="0.45">
      <c r="A2922" t="str">
        <f t="shared" si="45"/>
        <v>7https://www.scopus.com/inward/record.uri?eid=2-s2.0-85019515418&amp;partnerID=40&amp;md5=3835fb7cd95c6be7bc6e5989806d80fd</v>
      </c>
      <c r="B2922">
        <v>7</v>
      </c>
      <c r="C2922" t="s">
        <v>1718</v>
      </c>
    </row>
    <row r="2923" spans="1:3" x14ac:dyDescent="0.45">
      <c r="A2923" t="str">
        <f t="shared" si="45"/>
        <v>8</v>
      </c>
      <c r="B2923">
        <v>8</v>
      </c>
    </row>
    <row r="2924" spans="1:3" x14ac:dyDescent="0.45">
      <c r="A2924" t="str">
        <f t="shared" si="45"/>
        <v>9ABSTRACT: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B2924">
        <v>9</v>
      </c>
      <c r="C2924" t="s">
        <v>1719</v>
      </c>
    </row>
    <row r="2925" spans="1:3" x14ac:dyDescent="0.45">
      <c r="A2925" t="str">
        <f t="shared" si="45"/>
        <v>10LANGUAGE OF ORIGINAL DOCUMENT: English</v>
      </c>
      <c r="B2925">
        <v>10</v>
      </c>
      <c r="C2925" t="s">
        <v>10</v>
      </c>
    </row>
    <row r="2926" spans="1:3" x14ac:dyDescent="0.45">
      <c r="A2926" t="str">
        <f t="shared" si="45"/>
        <v>11DOCUMENT TYPE: Article</v>
      </c>
      <c r="B2926">
        <v>11</v>
      </c>
      <c r="C2926" t="s">
        <v>11</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1Özdiyar Ö., Demirkaya A.S.</v>
      </c>
      <c r="B2929">
        <v>1</v>
      </c>
      <c r="C2929" t="s">
        <v>1720</v>
      </c>
    </row>
    <row r="2930" spans="1:3" x14ac:dyDescent="0.45">
      <c r="A2930" t="str">
        <f t="shared" si="45"/>
        <v>2AUTHOR FULL NAMES: Özdiyar, Özlenen (57208674620); Demirkaya, Abdul Samet (57103454200)</v>
      </c>
      <c r="B2930">
        <v>2</v>
      </c>
      <c r="C2930" t="s">
        <v>1721</v>
      </c>
    </row>
    <row r="2931" spans="1:3" x14ac:dyDescent="0.45">
      <c r="A2931" t="str">
        <f t="shared" si="45"/>
        <v>357208674620; 57103454200</v>
      </c>
      <c r="B2931">
        <v>3</v>
      </c>
      <c r="C2931" t="s">
        <v>1722</v>
      </c>
    </row>
    <row r="2932" spans="1:3" x14ac:dyDescent="0.45">
      <c r="A2932" t="str">
        <f t="shared" si="45"/>
        <v>4The COVID-19 Pandemic and Transformation of Distance Education: Web 2.0 in Higher Education</v>
      </c>
      <c r="B2932">
        <v>4</v>
      </c>
      <c r="C2932" t="s">
        <v>1723</v>
      </c>
    </row>
    <row r="2933" spans="1:3" x14ac:dyDescent="0.45">
      <c r="A2933" t="str">
        <f t="shared" si="45"/>
        <v>5(2022) Beyond COVID-19: Multidisciplinary Approaches and Outcomes on Diverse Fields, pp. 277 - 292, Cited 0 times.</v>
      </c>
      <c r="B2933">
        <v>5</v>
      </c>
      <c r="C2933" t="s">
        <v>1724</v>
      </c>
    </row>
    <row r="2934" spans="1:3" x14ac:dyDescent="0.45">
      <c r="A2934" t="str">
        <f t="shared" si="45"/>
        <v>6DOI: 10.1142/9781800611450_0015</v>
      </c>
      <c r="B2934">
        <v>6</v>
      </c>
      <c r="C2934" t="s">
        <v>1725</v>
      </c>
    </row>
    <row r="2935" spans="1:3" x14ac:dyDescent="0.45">
      <c r="A2935" t="str">
        <f t="shared" si="45"/>
        <v>7https://www.scopus.com/inward/record.uri?eid=2-s2.0-85143452469&amp;doi=10.1142%2f9781800611450_0015&amp;partnerID=40&amp;md5=b21ec7fbda21ecf0b57fbe7f90245a14</v>
      </c>
      <c r="B2935">
        <v>7</v>
      </c>
      <c r="C2935" t="s">
        <v>1726</v>
      </c>
    </row>
    <row r="2936" spans="1:3" x14ac:dyDescent="0.45">
      <c r="A2936" t="str">
        <f t="shared" si="45"/>
        <v>8</v>
      </c>
      <c r="B2936">
        <v>8</v>
      </c>
    </row>
    <row r="2937" spans="1:3" x14ac:dyDescent="0.45">
      <c r="A2937" t="str">
        <f t="shared" si="45"/>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2937">
        <v>9</v>
      </c>
      <c r="C2937" t="s">
        <v>1727</v>
      </c>
    </row>
    <row r="2938" spans="1:3" x14ac:dyDescent="0.45">
      <c r="A2938" t="str">
        <f t="shared" si="45"/>
        <v>10LANGUAGE OF ORIGINAL DOCUMENT: English</v>
      </c>
      <c r="B2938">
        <v>10</v>
      </c>
      <c r="C2938" t="s">
        <v>10</v>
      </c>
    </row>
    <row r="2939" spans="1:3" x14ac:dyDescent="0.45">
      <c r="A2939" t="str">
        <f t="shared" si="45"/>
        <v>11DOCUMENT TYPE: Book chapter</v>
      </c>
      <c r="B2939">
        <v>11</v>
      </c>
      <c r="C2939" t="s">
        <v>128</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1Buzaboon A., Albuflasa H., Alnaser W., Shatnawi S., Albinali K., Almohsin E.</v>
      </c>
      <c r="B2942">
        <v>1</v>
      </c>
      <c r="C2942" t="s">
        <v>1728</v>
      </c>
    </row>
    <row r="2943" spans="1:3" x14ac:dyDescent="0.45">
      <c r="A2943" t="str">
        <f t="shared" si="45"/>
        <v>2AUTHOR FULL NAMES: Buzaboon, Anwaar (57346853500); Albuflasa, Hanan (16240749000); Alnaser, Waheeb (7007018164); Shatnawi, Safwan (57195426641); Albinali, Khawla (57346041700); Almohsin, Eman (57463087700)</v>
      </c>
      <c r="B2943">
        <v>2</v>
      </c>
      <c r="C2943" t="s">
        <v>1729</v>
      </c>
    </row>
    <row r="2944" spans="1:3" x14ac:dyDescent="0.45">
      <c r="A2944" t="str">
        <f t="shared" si="45"/>
        <v>357346853500; 16240749000; 7007018164; 57195426641; 57346041700; 57463087700</v>
      </c>
      <c r="B2944">
        <v>3</v>
      </c>
      <c r="C2944" t="s">
        <v>1730</v>
      </c>
    </row>
    <row r="2945" spans="1:3" x14ac:dyDescent="0.45">
      <c r="A2945" t="str">
        <f t="shared" si="45"/>
        <v>4Temperature-dependency of Environmental Higher Education Ranking Systems</v>
      </c>
      <c r="B2945">
        <v>4</v>
      </c>
      <c r="C2945" t="s">
        <v>1731</v>
      </c>
    </row>
    <row r="2946" spans="1:3" x14ac:dyDescent="0.45">
      <c r="A2946" t="str">
        <f t="shared" si="45"/>
        <v>5(2021) 2021 3rd International Sustainability and Resilience Conference: Climate Change, pp. 83 - 87, Cited 0 times.</v>
      </c>
      <c r="B2946">
        <v>5</v>
      </c>
      <c r="C2946" t="s">
        <v>1732</v>
      </c>
    </row>
    <row r="2947" spans="1:3" x14ac:dyDescent="0.45">
      <c r="A2947" t="str">
        <f t="shared" si="45"/>
        <v>6DOI: 10.1109/IEEECONF53624.2021.9667995</v>
      </c>
      <c r="B2947">
        <v>6</v>
      </c>
      <c r="C2947" t="s">
        <v>1733</v>
      </c>
    </row>
    <row r="2948" spans="1:3" x14ac:dyDescent="0.45">
      <c r="A2948" t="str">
        <f t="shared" si="45"/>
        <v>7https://www.scopus.com/inward/record.uri?eid=2-s2.0-85125056306&amp;doi=10.1109%2fIEEECONF53624.2021.9667995&amp;partnerID=40&amp;md5=fd1884cf10929a01bcaf76fb47794feb</v>
      </c>
      <c r="B2948">
        <v>7</v>
      </c>
      <c r="C2948" t="s">
        <v>1734</v>
      </c>
    </row>
    <row r="2949" spans="1:3" x14ac:dyDescent="0.45">
      <c r="A2949" t="str">
        <f t="shared" ref="A2949:A3012" si="46">B2949&amp;C2949</f>
        <v>8</v>
      </c>
      <c r="B2949">
        <v>8</v>
      </c>
    </row>
    <row r="2950" spans="1:3" x14ac:dyDescent="0.45">
      <c r="A2950" t="str">
        <f t="shared" si="46"/>
        <v>9ABSTRACT: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B2950">
        <v>9</v>
      </c>
      <c r="C2950" t="s">
        <v>1735</v>
      </c>
    </row>
    <row r="2951" spans="1:3" x14ac:dyDescent="0.45">
      <c r="A2951" t="str">
        <f t="shared" si="46"/>
        <v>10LANGUAGE OF ORIGINAL DOCUMENT: English</v>
      </c>
      <c r="B2951">
        <v>10</v>
      </c>
      <c r="C2951" t="s">
        <v>10</v>
      </c>
    </row>
    <row r="2952" spans="1:3" x14ac:dyDescent="0.45">
      <c r="A2952" t="str">
        <f t="shared" si="46"/>
        <v>11DOCUMENT TYPE: Conference paper</v>
      </c>
      <c r="B2952">
        <v>11</v>
      </c>
      <c r="C2952" t="s">
        <v>207</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1Nguyen-Viet B., Nguyen-Viet B.</v>
      </c>
      <c r="B2955">
        <v>1</v>
      </c>
      <c r="C2955" t="s">
        <v>1736</v>
      </c>
    </row>
    <row r="2956" spans="1:3" x14ac:dyDescent="0.45">
      <c r="A2956" t="str">
        <f t="shared" si="46"/>
        <v>2AUTHOR FULL NAMES: Nguyen-Viet, Bang (57202018511); Nguyen-Viet, Bac (58497668900)</v>
      </c>
      <c r="B2956">
        <v>2</v>
      </c>
      <c r="C2956" t="s">
        <v>1737</v>
      </c>
    </row>
    <row r="2957" spans="1:3" x14ac:dyDescent="0.45">
      <c r="A2957" t="str">
        <f t="shared" si="46"/>
        <v>357202018511; 58497668900</v>
      </c>
      <c r="B2957">
        <v>3</v>
      </c>
      <c r="C2957" t="s">
        <v>1738</v>
      </c>
    </row>
    <row r="2958" spans="1:3" x14ac:dyDescent="0.45">
      <c r="A2958" t="str">
        <f t="shared" si="46"/>
        <v>4Enhancing satisfaction among Vietnamese students through gamification: The mediating role of engagement and learning effectiveness</v>
      </c>
      <c r="B2958">
        <v>4</v>
      </c>
      <c r="C2958" t="s">
        <v>1739</v>
      </c>
    </row>
    <row r="2959" spans="1:3" x14ac:dyDescent="0.45">
      <c r="A2959" t="str">
        <f t="shared" si="46"/>
        <v>5(2023) Cogent Education, 10 (2), art. no. 2265276, Cited 0 times.</v>
      </c>
      <c r="B2959">
        <v>5</v>
      </c>
      <c r="C2959" t="s">
        <v>1740</v>
      </c>
    </row>
    <row r="2960" spans="1:3" x14ac:dyDescent="0.45">
      <c r="A2960" t="str">
        <f t="shared" si="46"/>
        <v>6DOI: 10.1080/2331186X.2023.2265276</v>
      </c>
      <c r="B2960">
        <v>6</v>
      </c>
      <c r="C2960" t="s">
        <v>1741</v>
      </c>
    </row>
    <row r="2961" spans="1:3" x14ac:dyDescent="0.45">
      <c r="A2961" t="str">
        <f t="shared" si="46"/>
        <v>7https://www.scopus.com/inward/record.uri?eid=2-s2.0-85173514663&amp;doi=10.1080%2f2331186X.2023.2265276&amp;partnerID=40&amp;md5=e569c91cd5275e1e4b7cb5aba5b0eff6</v>
      </c>
      <c r="B2961">
        <v>7</v>
      </c>
      <c r="C2961" t="s">
        <v>1742</v>
      </c>
    </row>
    <row r="2962" spans="1:3" x14ac:dyDescent="0.45">
      <c r="A2962" t="str">
        <f t="shared" si="46"/>
        <v>8</v>
      </c>
      <c r="B2962">
        <v>8</v>
      </c>
    </row>
    <row r="2963" spans="1:3" x14ac:dyDescent="0.45">
      <c r="A2963" t="str">
        <f t="shared" si="46"/>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2963">
        <v>9</v>
      </c>
      <c r="C2963" t="s">
        <v>1743</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1Ferrández-Berrueco R., Moliner O., Sánchez-Tarazaga L., Sales A.</v>
      </c>
      <c r="B2968">
        <v>1</v>
      </c>
      <c r="C2968" t="s">
        <v>1744</v>
      </c>
    </row>
    <row r="2969" spans="1:3" x14ac:dyDescent="0.45">
      <c r="A2969" t="str">
        <f t="shared" si="46"/>
        <v>2AUTHOR FULL NAMES: Ferrández-Berrueco, Reina (55567405000); Moliner, Odet (57860926100); Sánchez-Tarazaga, Lucía (56604232200); Sales, Auxiliadora (36605121900)</v>
      </c>
      <c r="B2969">
        <v>2</v>
      </c>
      <c r="C2969" t="s">
        <v>1745</v>
      </c>
    </row>
    <row r="2970" spans="1:3" x14ac:dyDescent="0.45">
      <c r="A2970" t="str">
        <f t="shared" si="46"/>
        <v>355567405000; 57860926100; 56604232200; 36605121900</v>
      </c>
      <c r="B2970">
        <v>3</v>
      </c>
      <c r="C2970" t="s">
        <v>1746</v>
      </c>
    </row>
    <row r="2971" spans="1:3" x14ac:dyDescent="0.45">
      <c r="A2971" t="str">
        <f t="shared" si="46"/>
        <v>4University responsible research and innovation and society: dialogue or monologue?</v>
      </c>
      <c r="B2971">
        <v>4</v>
      </c>
      <c r="C2971" t="s">
        <v>1747</v>
      </c>
    </row>
    <row r="2972" spans="1:3" x14ac:dyDescent="0.45">
      <c r="A2972" t="str">
        <f t="shared" si="46"/>
        <v>5(2023) Journal of Responsible Innovation, 10 (1), art. no. 2272331, Cited 0 times.</v>
      </c>
      <c r="B2972">
        <v>5</v>
      </c>
      <c r="C2972" t="s">
        <v>1748</v>
      </c>
    </row>
    <row r="2973" spans="1:3" x14ac:dyDescent="0.45">
      <c r="A2973" t="str">
        <f t="shared" si="46"/>
        <v>6DOI: 10.1080/23299460.2023.2272331</v>
      </c>
      <c r="B2973">
        <v>6</v>
      </c>
      <c r="C2973" t="s">
        <v>1749</v>
      </c>
    </row>
    <row r="2974" spans="1:3" x14ac:dyDescent="0.45">
      <c r="A2974" t="str">
        <f t="shared" si="46"/>
        <v>7https://www.scopus.com/inward/record.uri?eid=2-s2.0-85175651950&amp;doi=10.1080%2f23299460.2023.2272331&amp;partnerID=40&amp;md5=006069385efc8343f58856fba89c7aa4</v>
      </c>
      <c r="B2974">
        <v>7</v>
      </c>
      <c r="C2974" t="s">
        <v>1750</v>
      </c>
    </row>
    <row r="2975" spans="1:3" x14ac:dyDescent="0.45">
      <c r="A2975" t="str">
        <f t="shared" si="46"/>
        <v>8</v>
      </c>
      <c r="B2975">
        <v>8</v>
      </c>
    </row>
    <row r="2976" spans="1:3" x14ac:dyDescent="0.45">
      <c r="A2976" t="str">
        <f t="shared" si="46"/>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2976">
        <v>9</v>
      </c>
      <c r="C2976" t="s">
        <v>1751</v>
      </c>
    </row>
    <row r="2977" spans="1:3" x14ac:dyDescent="0.45">
      <c r="A2977" t="str">
        <f t="shared" si="46"/>
        <v>10LANGUAGE OF ORIGINAL DOCUMENT: English</v>
      </c>
      <c r="B2977">
        <v>10</v>
      </c>
      <c r="C2977" t="s">
        <v>10</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1Galletta D., Anderson G., King J.L., Gaskin M.J., Panelists, Lowry P.B., Koch H., Jessup L., Wetherbe J.</v>
      </c>
      <c r="B2981">
        <v>1</v>
      </c>
      <c r="C2981" t="s">
        <v>1752</v>
      </c>
    </row>
    <row r="2982" spans="1:3" x14ac:dyDescent="0.45">
      <c r="A2982" t="str">
        <f t="shared" si="46"/>
        <v>2AUTHOR FULL NAMES: Galletta, Dennis (6602344883); Anderson, Greg (57217477068); King, John Leslie (55574229141); Gaskin, Moderators James (36006215900); Panelists (57220834465); Lowry, Paul Benjamin (7102105723); Koch, Hope (8726907100); Jessup, Len (6603965320); Wetherbe, Jim (6603733835)</v>
      </c>
      <c r="B2982">
        <v>2</v>
      </c>
      <c r="C2982" t="s">
        <v>1753</v>
      </c>
    </row>
    <row r="2983" spans="1:3" x14ac:dyDescent="0.45">
      <c r="A2983" t="str">
        <f t="shared" si="46"/>
        <v>36602344883; 57217477068; 55574229141; 36006215900; 57220834465; 7102105723; 8726907100; 6603965320; 6603733835</v>
      </c>
      <c r="B2983">
        <v>3</v>
      </c>
      <c r="C2983" t="s">
        <v>1754</v>
      </c>
    </row>
    <row r="2984" spans="1:3" x14ac:dyDescent="0.45">
      <c r="A2984" t="str">
        <f t="shared" si="46"/>
        <v>4Educational disruption &amp; rising faculty expectations</v>
      </c>
      <c r="B2984">
        <v>4</v>
      </c>
      <c r="C2984" t="s">
        <v>1755</v>
      </c>
    </row>
    <row r="2985" spans="1:3" x14ac:dyDescent="0.45">
      <c r="A2985" t="str">
        <f t="shared" si="46"/>
        <v>5(2020) 26th Americas Conference on Information Systems, AMCIS 2020, Cited 0 times.</v>
      </c>
      <c r="B2985">
        <v>5</v>
      </c>
      <c r="C2985" t="s">
        <v>1756</v>
      </c>
    </row>
    <row r="2986" spans="1:3" x14ac:dyDescent="0.45">
      <c r="A2986" t="str">
        <f t="shared" si="46"/>
        <v>6</v>
      </c>
      <c r="B2986">
        <v>6</v>
      </c>
    </row>
    <row r="2987" spans="1:3" x14ac:dyDescent="0.45">
      <c r="A2987" t="str">
        <f t="shared" si="46"/>
        <v>7https://www.scopus.com/inward/record.uri?eid=2-s2.0-85097721073&amp;partnerID=40&amp;md5=bd3ad9a4c9f87cf598ee0d20fd6d5f68</v>
      </c>
      <c r="B2987">
        <v>7</v>
      </c>
      <c r="C2987" t="s">
        <v>1757</v>
      </c>
    </row>
    <row r="2988" spans="1:3" x14ac:dyDescent="0.45">
      <c r="A2988" t="str">
        <f t="shared" si="46"/>
        <v>8</v>
      </c>
      <c r="B2988">
        <v>8</v>
      </c>
    </row>
    <row r="2989" spans="1:3" x14ac:dyDescent="0.45">
      <c r="A2989" t="str">
        <f t="shared" si="46"/>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2989">
        <v>9</v>
      </c>
      <c r="C2989" t="s">
        <v>1758</v>
      </c>
    </row>
    <row r="2990" spans="1:3" x14ac:dyDescent="0.45">
      <c r="A2990" t="str">
        <f t="shared" si="46"/>
        <v>10LANGUAGE OF ORIGINAL DOCUMENT: English</v>
      </c>
      <c r="B2990">
        <v>10</v>
      </c>
      <c r="C2990" t="s">
        <v>10</v>
      </c>
    </row>
    <row r="2991" spans="1:3" x14ac:dyDescent="0.45">
      <c r="A2991" t="str">
        <f t="shared" si="46"/>
        <v>11DOCUMENT TYPE: Conference paper</v>
      </c>
      <c r="B2991">
        <v>11</v>
      </c>
      <c r="C2991" t="s">
        <v>207</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1Altakhaineh A.R.M., Mohammad M.A., Zibin A.</v>
      </c>
      <c r="B2994">
        <v>1</v>
      </c>
      <c r="C2994" t="s">
        <v>1759</v>
      </c>
    </row>
    <row r="2995" spans="1:3" x14ac:dyDescent="0.45">
      <c r="A2995" t="str">
        <f t="shared" si="46"/>
        <v>2AUTHOR FULL NAMES: Altakhaineh, Abdel Rahman Mitib (57168901500); Mohammad, Marwa Ahmed (58689957500); Zibin, Aseel (57168905900)</v>
      </c>
      <c r="B2995">
        <v>2</v>
      </c>
      <c r="C2995" t="s">
        <v>1760</v>
      </c>
    </row>
    <row r="2996" spans="1:3" x14ac:dyDescent="0.45">
      <c r="A2996" t="str">
        <f t="shared" si="46"/>
        <v>357168901500; 58689957500; 57168905900</v>
      </c>
      <c r="B2996">
        <v>3</v>
      </c>
      <c r="C2996" t="s">
        <v>1761</v>
      </c>
    </row>
    <row r="2997" spans="1:3" x14ac:dyDescent="0.45">
      <c r="A2997" t="str">
        <f t="shared" si="46"/>
        <v>4“Open access and without fees”: Arab university professors' views on the journal access types</v>
      </c>
      <c r="B2997">
        <v>4</v>
      </c>
      <c r="C2997" t="s">
        <v>1762</v>
      </c>
    </row>
    <row r="2998" spans="1:3" x14ac:dyDescent="0.45">
      <c r="A2998" t="str">
        <f t="shared" si="46"/>
        <v>5(2023) Journal of Applied Research in Higher Education, Cited 0 times.</v>
      </c>
      <c r="B2998">
        <v>5</v>
      </c>
      <c r="C2998" t="s">
        <v>1763</v>
      </c>
    </row>
    <row r="2999" spans="1:3" x14ac:dyDescent="0.45">
      <c r="A2999" t="str">
        <f t="shared" si="46"/>
        <v>6DOI: 10.1108/JARHE-06-2023-0249</v>
      </c>
      <c r="B2999">
        <v>6</v>
      </c>
      <c r="C2999" t="s">
        <v>1764</v>
      </c>
    </row>
    <row r="3000" spans="1:3" x14ac:dyDescent="0.45">
      <c r="A3000" t="str">
        <f t="shared" si="46"/>
        <v>7https://www.scopus.com/inward/record.uri?eid=2-s2.0-85176320029&amp;doi=10.1108%2fJARHE-06-2023-0249&amp;partnerID=40&amp;md5=26fc3160c699721a75dd30d1653b708f</v>
      </c>
      <c r="B3000">
        <v>7</v>
      </c>
      <c r="C3000" t="s">
        <v>1765</v>
      </c>
    </row>
    <row r="3001" spans="1:3" x14ac:dyDescent="0.45">
      <c r="A3001" t="str">
        <f t="shared" si="46"/>
        <v>8</v>
      </c>
      <c r="B3001">
        <v>8</v>
      </c>
    </row>
    <row r="3002" spans="1:3" x14ac:dyDescent="0.45">
      <c r="A3002" t="str">
        <f t="shared" si="46"/>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3002">
        <v>9</v>
      </c>
      <c r="C3002" t="s">
        <v>1766</v>
      </c>
    </row>
    <row r="3003" spans="1:3" x14ac:dyDescent="0.45">
      <c r="A3003" t="str">
        <f t="shared" si="46"/>
        <v>10LANGUAGE OF ORIGINAL DOCUMENT: English</v>
      </c>
      <c r="B3003">
        <v>10</v>
      </c>
      <c r="C3003" t="s">
        <v>10</v>
      </c>
    </row>
    <row r="3004" spans="1:3" x14ac:dyDescent="0.45">
      <c r="A3004" t="str">
        <f t="shared" si="46"/>
        <v>11DOCUMENT TYPE: Article</v>
      </c>
      <c r="B3004">
        <v>11</v>
      </c>
      <c r="C3004" t="s">
        <v>11</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1Yang N., Li T.</v>
      </c>
      <c r="B3007">
        <v>1</v>
      </c>
      <c r="C3007" t="s">
        <v>1767</v>
      </c>
    </row>
    <row r="3008" spans="1:3" x14ac:dyDescent="0.45">
      <c r="A3008" t="str">
        <f t="shared" si="46"/>
        <v>2AUTHOR FULL NAMES: Yang, Nan (57200001796); Li, Tong (56226319700)</v>
      </c>
      <c r="B3008">
        <v>2</v>
      </c>
      <c r="C3008" t="s">
        <v>1768</v>
      </c>
    </row>
    <row r="3009" spans="1:3" x14ac:dyDescent="0.45">
      <c r="A3009" t="str">
        <f t="shared" si="46"/>
        <v>357200001796; 56226319700</v>
      </c>
      <c r="B3009">
        <v>3</v>
      </c>
      <c r="C3009" t="s">
        <v>1769</v>
      </c>
    </row>
    <row r="3010" spans="1:3" x14ac:dyDescent="0.45">
      <c r="A3010" t="str">
        <f t="shared" si="46"/>
        <v>4How Stakeholders’ Data Literacy Contributes to Quality in Higher Education: A Goal-Oriented Analysis</v>
      </c>
      <c r="B3010">
        <v>4</v>
      </c>
      <c r="C3010" t="s">
        <v>1770</v>
      </c>
    </row>
    <row r="3011" spans="1:3" x14ac:dyDescent="0.45">
      <c r="A3011" t="str">
        <f t="shared" si="46"/>
        <v>5(2023) Higher Education Dynamics, 59, pp. 313 - 327, Cited 0 times.</v>
      </c>
      <c r="B3011">
        <v>5</v>
      </c>
      <c r="C3011" t="s">
        <v>1771</v>
      </c>
    </row>
    <row r="3012" spans="1:3" x14ac:dyDescent="0.45">
      <c r="A3012" t="str">
        <f t="shared" si="46"/>
        <v>6DOI: 10.1007/978-3-031-24193-2_13</v>
      </c>
      <c r="B3012">
        <v>6</v>
      </c>
      <c r="C3012" t="s">
        <v>1772</v>
      </c>
    </row>
    <row r="3013" spans="1:3" x14ac:dyDescent="0.45">
      <c r="A3013" t="str">
        <f t="shared" ref="A3013:A3076" si="47">B3013&amp;C3013</f>
        <v>7https://www.scopus.com/inward/record.uri?eid=2-s2.0-85149953837&amp;doi=10.1007%2f978-3-031-24193-2_13&amp;partnerID=40&amp;md5=3d3c614151114c004030b5ca505c9e33</v>
      </c>
      <c r="B3013">
        <v>7</v>
      </c>
      <c r="C3013" t="s">
        <v>1773</v>
      </c>
    </row>
    <row r="3014" spans="1:3" x14ac:dyDescent="0.45">
      <c r="A3014" t="str">
        <f t="shared" si="47"/>
        <v>8</v>
      </c>
      <c r="B3014">
        <v>8</v>
      </c>
    </row>
    <row r="3015" spans="1:3" x14ac:dyDescent="0.45">
      <c r="A3015" t="str">
        <f t="shared" si="47"/>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3015">
        <v>9</v>
      </c>
      <c r="C3015" t="s">
        <v>1774</v>
      </c>
    </row>
    <row r="3016" spans="1:3" x14ac:dyDescent="0.45">
      <c r="A3016" t="str">
        <f t="shared" si="47"/>
        <v>10LANGUAGE OF ORIGINAL DOCUMENT: English</v>
      </c>
      <c r="B3016">
        <v>10</v>
      </c>
      <c r="C3016" t="s">
        <v>10</v>
      </c>
    </row>
    <row r="3017" spans="1:3" x14ac:dyDescent="0.45">
      <c r="A3017" t="str">
        <f t="shared" si="47"/>
        <v>11DOCUMENT TYPE: Book chapter</v>
      </c>
      <c r="B3017">
        <v>11</v>
      </c>
      <c r="C3017" t="s">
        <v>128</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1Ndiaye S.A.R.</v>
      </c>
      <c r="B3020">
        <v>1</v>
      </c>
      <c r="C3020" t="s">
        <v>1775</v>
      </c>
    </row>
    <row r="3021" spans="1:3" x14ac:dyDescent="0.45">
      <c r="A3021" t="str">
        <f t="shared" si="47"/>
        <v>2AUTHOR FULL NAMES: Ndiaye, Sokhna A. Rosalie (57220078489)</v>
      </c>
      <c r="B3021">
        <v>2</v>
      </c>
      <c r="C3021" t="s">
        <v>1776</v>
      </c>
    </row>
    <row r="3022" spans="1:3" x14ac:dyDescent="0.45">
      <c r="A3022" t="str">
        <f t="shared" si="47"/>
        <v>357220078489</v>
      </c>
      <c r="B3022">
        <v>3</v>
      </c>
      <c r="C3022">
        <v>57220078489</v>
      </c>
    </row>
    <row r="3023" spans="1:3" x14ac:dyDescent="0.45">
      <c r="A3023" t="str">
        <f t="shared" si="47"/>
        <v>4Theoretical expectations of youth involvement in university management</v>
      </c>
      <c r="B3023">
        <v>4</v>
      </c>
      <c r="C3023" t="s">
        <v>1777</v>
      </c>
    </row>
    <row r="3024" spans="1:3" x14ac:dyDescent="0.45">
      <c r="A3024" t="str">
        <f t="shared" si="47"/>
        <v>5(2021) Youth Voice Journal, 2021 (Special issue 3), pp. 50 - 59, Cited 0 times.</v>
      </c>
      <c r="B3024">
        <v>5</v>
      </c>
      <c r="C3024" t="s">
        <v>1778</v>
      </c>
    </row>
    <row r="3025" spans="1:3" x14ac:dyDescent="0.45">
      <c r="A3025" t="str">
        <f t="shared" si="47"/>
        <v>6</v>
      </c>
      <c r="B3025">
        <v>6</v>
      </c>
    </row>
    <row r="3026" spans="1:3" x14ac:dyDescent="0.45">
      <c r="A3026" t="str">
        <f t="shared" si="47"/>
        <v>7https://www.scopus.com/inward/record.uri?eid=2-s2.0-85103956614&amp;partnerID=40&amp;md5=bc03c543ab7dba1088fdfbe52e44e4b6</v>
      </c>
      <c r="B3026">
        <v>7</v>
      </c>
      <c r="C3026" t="s">
        <v>1779</v>
      </c>
    </row>
    <row r="3027" spans="1:3" x14ac:dyDescent="0.45">
      <c r="A3027" t="str">
        <f t="shared" si="47"/>
        <v>8</v>
      </c>
      <c r="B3027">
        <v>8</v>
      </c>
    </row>
    <row r="3028" spans="1:3" x14ac:dyDescent="0.45">
      <c r="A3028" t="str">
        <f t="shared" si="47"/>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3028">
        <v>9</v>
      </c>
      <c r="C3028" t="s">
        <v>1780</v>
      </c>
    </row>
    <row r="3029" spans="1:3" x14ac:dyDescent="0.45">
      <c r="A3029" t="str">
        <f t="shared" si="47"/>
        <v>10LANGUAGE OF ORIGINAL DOCUMENT: English</v>
      </c>
      <c r="B3029">
        <v>10</v>
      </c>
      <c r="C3029" t="s">
        <v>10</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1Badu E.E.</v>
      </c>
      <c r="B3033">
        <v>1</v>
      </c>
      <c r="C3033" t="s">
        <v>1781</v>
      </c>
    </row>
    <row r="3034" spans="1:3" x14ac:dyDescent="0.45">
      <c r="A3034" t="str">
        <f t="shared" si="47"/>
        <v>2AUTHOR FULL NAMES: Badu, Edwin Ellis (14321177100)</v>
      </c>
      <c r="B3034">
        <v>2</v>
      </c>
      <c r="C3034" t="s">
        <v>1782</v>
      </c>
    </row>
    <row r="3035" spans="1:3" x14ac:dyDescent="0.45">
      <c r="A3035" t="str">
        <f t="shared" si="47"/>
        <v>314321177100</v>
      </c>
      <c r="B3035">
        <v>3</v>
      </c>
      <c r="C3035">
        <v>14321177100</v>
      </c>
    </row>
    <row r="3036" spans="1:3" x14ac:dyDescent="0.45">
      <c r="A3036" t="str">
        <f t="shared" si="47"/>
        <v>4Developing an information provision strategy for University Libraries in Ghana</v>
      </c>
      <c r="B3036">
        <v>4</v>
      </c>
      <c r="C3036" t="s">
        <v>1783</v>
      </c>
    </row>
    <row r="3037" spans="1:3" x14ac:dyDescent="0.45">
      <c r="A3037" t="str">
        <f t="shared" si="47"/>
        <v>5(1999) Libri, 49 (2), pp. 90 - 105, Cited 0 times.</v>
      </c>
      <c r="B3037">
        <v>5</v>
      </c>
      <c r="C3037" t="s">
        <v>1784</v>
      </c>
    </row>
    <row r="3038" spans="1:3" x14ac:dyDescent="0.45">
      <c r="A3038" t="str">
        <f t="shared" si="47"/>
        <v>6DOI: 10.1515/libr.1999.49.2.90</v>
      </c>
      <c r="B3038">
        <v>6</v>
      </c>
      <c r="C3038" t="s">
        <v>1785</v>
      </c>
    </row>
    <row r="3039" spans="1:3" x14ac:dyDescent="0.45">
      <c r="A3039" t="str">
        <f t="shared" si="47"/>
        <v>7https://www.scopus.com/inward/record.uri?eid=2-s2.0-33748088198&amp;doi=10.1515%2flibr.1999.49.2.90&amp;partnerID=40&amp;md5=af6a3f98cc3969f05d9d8fcbf373eb7e</v>
      </c>
      <c r="B3039">
        <v>7</v>
      </c>
      <c r="C3039" t="s">
        <v>1786</v>
      </c>
    </row>
    <row r="3040" spans="1:3" x14ac:dyDescent="0.45">
      <c r="A3040" t="str">
        <f t="shared" si="47"/>
        <v>8</v>
      </c>
      <c r="B3040">
        <v>8</v>
      </c>
    </row>
    <row r="3041" spans="1:3" x14ac:dyDescent="0.45">
      <c r="A3041" t="str">
        <f t="shared" si="47"/>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3041">
        <v>9</v>
      </c>
      <c r="C3041" t="s">
        <v>1787</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1Amoako G.K., Ampong G.O., Gabrah A.Y.B., de Heer F., Antwi-Adjei A.</v>
      </c>
      <c r="B3046">
        <v>1</v>
      </c>
      <c r="C3046" t="s">
        <v>1788</v>
      </c>
    </row>
    <row r="3047" spans="1:3" x14ac:dyDescent="0.45">
      <c r="A3047" t="str">
        <f t="shared" si="47"/>
        <v>2AUTHOR FULL NAMES: Amoako, George Kofi (54384837400); Ampong, George Oppong (57203746023); Gabrah, Antoinette Yaa Benewaa (57202300043); de Heer, Felicia (56526558100); Antwi-Adjei, Alex (57210890203)</v>
      </c>
      <c r="B3047">
        <v>2</v>
      </c>
      <c r="C3047" t="s">
        <v>1789</v>
      </c>
    </row>
    <row r="3048" spans="1:3" x14ac:dyDescent="0.45">
      <c r="A3048" t="str">
        <f t="shared" si="47"/>
        <v>354384837400; 57203746023; 57202300043; 56526558100; 57210890203</v>
      </c>
      <c r="B3048">
        <v>3</v>
      </c>
      <c r="C3048" t="s">
        <v>1790</v>
      </c>
    </row>
    <row r="3049" spans="1:3" x14ac:dyDescent="0.45">
      <c r="A3049" t="str">
        <f t="shared" si="47"/>
        <v>4Service quality affecting student satisfaction in higher education institutions in Ghana</v>
      </c>
      <c r="B3049">
        <v>4</v>
      </c>
      <c r="C3049" t="s">
        <v>1791</v>
      </c>
    </row>
    <row r="3050" spans="1:3" x14ac:dyDescent="0.45">
      <c r="A3050" t="str">
        <f t="shared" si="47"/>
        <v>5(2023) Cogent Education, 10 (2), art. no. 2238468, Cited 0 times.</v>
      </c>
      <c r="B3050">
        <v>5</v>
      </c>
      <c r="C3050" t="s">
        <v>1792</v>
      </c>
    </row>
    <row r="3051" spans="1:3" x14ac:dyDescent="0.45">
      <c r="A3051" t="str">
        <f t="shared" si="47"/>
        <v>6DOI: 10.1080/2331186X.2023.2238468</v>
      </c>
      <c r="B3051">
        <v>6</v>
      </c>
      <c r="C3051" t="s">
        <v>1793</v>
      </c>
    </row>
    <row r="3052" spans="1:3" x14ac:dyDescent="0.45">
      <c r="A3052" t="str">
        <f t="shared" si="47"/>
        <v>7https://www.scopus.com/inward/record.uri?eid=2-s2.0-85175100824&amp;doi=10.1080%2f2331186X.2023.2238468&amp;partnerID=40&amp;md5=5550cdd0a20e820cba4f6ae5457f81fc</v>
      </c>
      <c r="B3052">
        <v>7</v>
      </c>
      <c r="C3052" t="s">
        <v>1794</v>
      </c>
    </row>
    <row r="3053" spans="1:3" x14ac:dyDescent="0.45">
      <c r="A3053" t="str">
        <f t="shared" si="47"/>
        <v>8</v>
      </c>
      <c r="B3053">
        <v>8</v>
      </c>
    </row>
    <row r="3054" spans="1:3" x14ac:dyDescent="0.45">
      <c r="A3054" t="str">
        <f t="shared" si="47"/>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3054">
        <v>9</v>
      </c>
      <c r="C3054" t="s">
        <v>1795</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1Deniz Ü., Özek B.Y.</v>
      </c>
      <c r="B3059">
        <v>1</v>
      </c>
      <c r="C3059" t="s">
        <v>1796</v>
      </c>
    </row>
    <row r="3060" spans="1:3" x14ac:dyDescent="0.45">
      <c r="A3060" t="str">
        <f t="shared" si="47"/>
        <v>2AUTHOR FULL NAMES: Deniz, Ünal (57221445127); Özek, Bahar Yakut (57214152924)</v>
      </c>
      <c r="B3060">
        <v>2</v>
      </c>
      <c r="C3060" t="s">
        <v>1797</v>
      </c>
    </row>
    <row r="3061" spans="1:3" x14ac:dyDescent="0.45">
      <c r="A3061" t="str">
        <f t="shared" si="47"/>
        <v>357221445127; 57214152924</v>
      </c>
      <c r="B3061">
        <v>3</v>
      </c>
      <c r="C3061" t="s">
        <v>1798</v>
      </c>
    </row>
    <row r="3062" spans="1:3" x14ac:dyDescent="0.45">
      <c r="A3062" t="str">
        <f t="shared" si="47"/>
        <v>4Online Learning Experiences of Graduate Students in Türkiye: Could This Be the Footsteps of a Reform?</v>
      </c>
      <c r="B3062">
        <v>4</v>
      </c>
      <c r="C3062" t="s">
        <v>1799</v>
      </c>
    </row>
    <row r="3063" spans="1:3" x14ac:dyDescent="0.45">
      <c r="A3063" t="str">
        <f t="shared" si="47"/>
        <v>5(2023) Participatory Educational Research, 10 (1), pp. 213 - 236, Cited 0 times.</v>
      </c>
      <c r="B3063">
        <v>5</v>
      </c>
      <c r="C3063" t="s">
        <v>1800</v>
      </c>
    </row>
    <row r="3064" spans="1:3" x14ac:dyDescent="0.45">
      <c r="A3064" t="str">
        <f t="shared" si="47"/>
        <v>6DOI: 10.17275/per.23.12.10.1</v>
      </c>
      <c r="B3064">
        <v>6</v>
      </c>
      <c r="C3064" t="s">
        <v>1801</v>
      </c>
    </row>
    <row r="3065" spans="1:3" x14ac:dyDescent="0.45">
      <c r="A3065" t="str">
        <f t="shared" si="47"/>
        <v>7https://www.scopus.com/inward/record.uri?eid=2-s2.0-85146342625&amp;doi=10.17275%2fper.23.12.10.1&amp;partnerID=40&amp;md5=8cb27018143d0cd790802c44bd85c76a</v>
      </c>
      <c r="B3065">
        <v>7</v>
      </c>
      <c r="C3065" t="s">
        <v>1802</v>
      </c>
    </row>
    <row r="3066" spans="1:3" x14ac:dyDescent="0.45">
      <c r="A3066" t="str">
        <f t="shared" si="47"/>
        <v>8</v>
      </c>
      <c r="B3066">
        <v>8</v>
      </c>
    </row>
    <row r="3067" spans="1:3" x14ac:dyDescent="0.45">
      <c r="A3067" t="str">
        <f t="shared" si="47"/>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3067">
        <v>9</v>
      </c>
      <c r="C3067" t="s">
        <v>1803</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1Isaacs A.K.</v>
      </c>
      <c r="B3072">
        <v>1</v>
      </c>
      <c r="C3072" t="s">
        <v>1804</v>
      </c>
    </row>
    <row r="3073" spans="1:3" x14ac:dyDescent="0.45">
      <c r="A3073" t="str">
        <f t="shared" si="47"/>
        <v>2AUTHOR FULL NAMES: Isaacs, Ann Katherine (57195635973)</v>
      </c>
      <c r="B3073">
        <v>2</v>
      </c>
      <c r="C3073" t="s">
        <v>1805</v>
      </c>
    </row>
    <row r="3074" spans="1:3" x14ac:dyDescent="0.45">
      <c r="A3074" t="str">
        <f t="shared" si="47"/>
        <v>357195635973</v>
      </c>
      <c r="B3074">
        <v>3</v>
      </c>
      <c r="C3074">
        <v>57195635973</v>
      </c>
    </row>
    <row r="3075" spans="1:3" x14ac:dyDescent="0.45">
      <c r="A3075" t="str">
        <f t="shared" si="47"/>
        <v>4A new concept for the future EHEA</v>
      </c>
      <c r="B3075">
        <v>4</v>
      </c>
      <c r="C3075" t="s">
        <v>1806</v>
      </c>
    </row>
    <row r="3076" spans="1:3" x14ac:dyDescent="0.45">
      <c r="A3076" t="str">
        <f t="shared" si="47"/>
        <v>5(2020) European Higher Education Area: Challenges for a New Decade, pp. 375 - 390, Cited 0 times.</v>
      </c>
      <c r="B3076">
        <v>5</v>
      </c>
      <c r="C3076" t="s">
        <v>1807</v>
      </c>
    </row>
    <row r="3077" spans="1:3" x14ac:dyDescent="0.45">
      <c r="A3077" t="str">
        <f t="shared" ref="A3077:A3140" si="48">B3077&amp;C3077</f>
        <v>6DOI: 10.1007/978-3-030-56316-5_24</v>
      </c>
      <c r="B3077">
        <v>6</v>
      </c>
      <c r="C3077" t="s">
        <v>1808</v>
      </c>
    </row>
    <row r="3078" spans="1:3" x14ac:dyDescent="0.45">
      <c r="A3078" t="str">
        <f t="shared" si="48"/>
        <v>7https://www.scopus.com/inward/record.uri?eid=2-s2.0-85149349733&amp;doi=10.1007%2f978-3-030-56316-5_24&amp;partnerID=40&amp;md5=e1874083b352b4112b28dc7e4b5545bf</v>
      </c>
      <c r="B3078">
        <v>7</v>
      </c>
      <c r="C3078" t="s">
        <v>1809</v>
      </c>
    </row>
    <row r="3079" spans="1:3" x14ac:dyDescent="0.45">
      <c r="A3079" t="str">
        <f t="shared" si="48"/>
        <v>8</v>
      </c>
      <c r="B3079">
        <v>8</v>
      </c>
    </row>
    <row r="3080" spans="1:3" x14ac:dyDescent="0.45">
      <c r="A3080" t="str">
        <f t="shared" si="48"/>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3080">
        <v>9</v>
      </c>
      <c r="C3080" t="s">
        <v>1810</v>
      </c>
    </row>
    <row r="3081" spans="1:3" x14ac:dyDescent="0.45">
      <c r="A3081" t="str">
        <f t="shared" si="48"/>
        <v>10LANGUAGE OF ORIGINAL DOCUMENT: English</v>
      </c>
      <c r="B3081">
        <v>10</v>
      </c>
      <c r="C3081" t="s">
        <v>10</v>
      </c>
    </row>
    <row r="3082" spans="1:3" x14ac:dyDescent="0.45">
      <c r="A3082" t="str">
        <f t="shared" si="48"/>
        <v>11DOCUMENT TYPE: Book chapter</v>
      </c>
      <c r="B3082">
        <v>11</v>
      </c>
      <c r="C3082" t="s">
        <v>128</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1Hider P., Dalgarno B., Bennett S., Liu Y.-H., Gerts C., Daws C., Spiller B., Parkes R., Knight P., Macaulay R., Carlson L.</v>
      </c>
      <c r="B3085">
        <v>1</v>
      </c>
      <c r="C3085" t="s">
        <v>1811</v>
      </c>
    </row>
    <row r="3086" spans="1:3" x14ac:dyDescent="0.45">
      <c r="A3086" t="str">
        <f t="shared" si="48"/>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3086">
        <v>2</v>
      </c>
      <c r="C3086" t="s">
        <v>1812</v>
      </c>
    </row>
    <row r="3087" spans="1:3" x14ac:dyDescent="0.45">
      <c r="A3087" t="str">
        <f t="shared" si="48"/>
        <v>316028302700; 57196427179; 14631581000; 26662786100; 56642741400; 56642805200; 56642657800; 23028977100; 56642359100; 56642548900; 37080229600</v>
      </c>
      <c r="B3087">
        <v>3</v>
      </c>
      <c r="C3087" t="s">
        <v>1813</v>
      </c>
    </row>
    <row r="3088" spans="1:3" x14ac:dyDescent="0.45">
      <c r="A3088" t="str">
        <f t="shared" si="48"/>
        <v>4Auditing the office for learning and teaching resource library</v>
      </c>
      <c r="B3088">
        <v>4</v>
      </c>
      <c r="C3088" t="s">
        <v>1814</v>
      </c>
    </row>
    <row r="3089" spans="1:3" x14ac:dyDescent="0.45">
      <c r="A3089" t="str">
        <f t="shared" si="48"/>
        <v>5(2014) Proceedings of ASCILITE 2014 - Annual Conference of the Australian Society for Computers in Tertiary Education, pp. 663 - 667, Cited 0 times.</v>
      </c>
      <c r="B3089">
        <v>5</v>
      </c>
      <c r="C3089" t="s">
        <v>1815</v>
      </c>
    </row>
    <row r="3090" spans="1:3" x14ac:dyDescent="0.45">
      <c r="A3090" t="str">
        <f t="shared" si="48"/>
        <v>6</v>
      </c>
      <c r="B3090">
        <v>6</v>
      </c>
    </row>
    <row r="3091" spans="1:3" x14ac:dyDescent="0.45">
      <c r="A3091" t="str">
        <f t="shared" si="48"/>
        <v>7https://www.scopus.com/inward/record.uri?eid=2-s2.0-84955326568&amp;partnerID=40&amp;md5=037f1f428909bdea10d2fe425f4c22c1</v>
      </c>
      <c r="B3091">
        <v>7</v>
      </c>
      <c r="C3091" t="s">
        <v>1816</v>
      </c>
    </row>
    <row r="3092" spans="1:3" x14ac:dyDescent="0.45">
      <c r="A3092" t="str">
        <f t="shared" si="48"/>
        <v>8</v>
      </c>
      <c r="B3092">
        <v>8</v>
      </c>
    </row>
    <row r="3093" spans="1:3" x14ac:dyDescent="0.45">
      <c r="A3093" t="str">
        <f t="shared" si="48"/>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3093">
        <v>9</v>
      </c>
      <c r="C3093" t="s">
        <v>1817</v>
      </c>
    </row>
    <row r="3094" spans="1:3" x14ac:dyDescent="0.45">
      <c r="A3094" t="str">
        <f t="shared" si="48"/>
        <v>10LANGUAGE OF ORIGINAL DOCUMENT: English</v>
      </c>
      <c r="B3094">
        <v>10</v>
      </c>
      <c r="C3094" t="s">
        <v>10</v>
      </c>
    </row>
    <row r="3095" spans="1:3" x14ac:dyDescent="0.45">
      <c r="A3095" t="str">
        <f t="shared" si="48"/>
        <v>11DOCUMENT TYPE: Conference paper</v>
      </c>
      <c r="B3095">
        <v>11</v>
      </c>
      <c r="C3095" t="s">
        <v>207</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1Koksharov V.A., Sandler D., Kuznetsov P., Klyagin A., Leshukov O.</v>
      </c>
      <c r="B3098">
        <v>1</v>
      </c>
      <c r="C3098" t="s">
        <v>1818</v>
      </c>
    </row>
    <row r="3099" spans="1:3" x14ac:dyDescent="0.45">
      <c r="A3099" t="str">
        <f t="shared" si="48"/>
        <v>2AUTHOR FULL NAMES: Koksharov, V.A. (26530541900); Sandler, Daniil (56581474400); Kuznetsov, Pavel (57190414377); Klyagin, Alexander (57222671691); Leshukov, Oleg (57190431219)</v>
      </c>
      <c r="B3099">
        <v>2</v>
      </c>
      <c r="C3099" t="s">
        <v>1819</v>
      </c>
    </row>
    <row r="3100" spans="1:3" x14ac:dyDescent="0.45">
      <c r="A3100" t="str">
        <f t="shared" si="48"/>
        <v>326530541900; 56581474400; 57190414377; 57222671691; 57190431219</v>
      </c>
      <c r="B3100">
        <v>3</v>
      </c>
      <c r="C3100" t="s">
        <v>501</v>
      </c>
    </row>
    <row r="3101" spans="1:3" x14ac:dyDescent="0.45">
      <c r="A3101" t="str">
        <f t="shared" si="48"/>
        <v>4The Pandemic as a Challenge to the Development of University Networks in Russia: Differentiation or Collaboration?</v>
      </c>
      <c r="B3101">
        <v>4</v>
      </c>
      <c r="C3101" t="s">
        <v>502</v>
      </c>
    </row>
    <row r="3102" spans="1:3" x14ac:dyDescent="0.45">
      <c r="A3102" t="str">
        <f t="shared" si="48"/>
        <v>5(2021) Mir Rossii, 30 (1), Cited 0 times.</v>
      </c>
      <c r="B3102">
        <v>5</v>
      </c>
      <c r="C3102" t="s">
        <v>1820</v>
      </c>
    </row>
    <row r="3103" spans="1:3" x14ac:dyDescent="0.45">
      <c r="A3103" t="str">
        <f t="shared" si="48"/>
        <v>6</v>
      </c>
      <c r="B3103">
        <v>6</v>
      </c>
    </row>
    <row r="3104" spans="1:3" x14ac:dyDescent="0.45">
      <c r="A3104" t="str">
        <f t="shared" si="48"/>
        <v>7https://www.scopus.com/inward/record.uri?eid=2-s2.0-85122170408&amp;partnerID=40&amp;md5=585d7759625d2bb9e7bea53394873dd5</v>
      </c>
      <c r="B3104">
        <v>7</v>
      </c>
      <c r="C3104" t="s">
        <v>1821</v>
      </c>
    </row>
    <row r="3105" spans="1:3" x14ac:dyDescent="0.45">
      <c r="A3105" t="str">
        <f t="shared" si="48"/>
        <v>8</v>
      </c>
      <c r="B3105">
        <v>8</v>
      </c>
    </row>
    <row r="3106" spans="1:3" x14ac:dyDescent="0.45">
      <c r="A3106" t="str">
        <f t="shared" si="48"/>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3106">
        <v>9</v>
      </c>
      <c r="C3106" t="s">
        <v>1822</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1Astrini N., Bakti I.G.M.Y., Yarmen M., Jati R.K., Damayanti S., Sumaedi S., Rakhmawati T., Widianti T.</v>
      </c>
      <c r="B3111">
        <v>1</v>
      </c>
      <c r="C3111" t="s">
        <v>1823</v>
      </c>
    </row>
    <row r="3112" spans="1:3" x14ac:dyDescent="0.45">
      <c r="A3112" t="str">
        <f t="shared" si="48"/>
        <v>2AUTHOR FULL NAMES: Astrini, Nidya (56183270900); Bakti, I. Gede Mahatma Yuda (55848650500); Yarmen, Medi (56461337800); Jati, Rahmi Kartika (57196081565); Damayanti, Sih (57203400123); Sumaedi, Sik (55191280500); Rakhmawati, Tri (56584598200); Widianti, Tri (57204107705)</v>
      </c>
      <c r="B3112">
        <v>2</v>
      </c>
      <c r="C3112" t="s">
        <v>1824</v>
      </c>
    </row>
    <row r="3113" spans="1:3" x14ac:dyDescent="0.45">
      <c r="A3113" t="str">
        <f t="shared" si="48"/>
        <v>356183270900; 55848650500; 56461337800; 57196081565; 57203400123; 55191280500; 56584598200; 57204107705</v>
      </c>
      <c r="B3113">
        <v>3</v>
      </c>
      <c r="C3113" t="s">
        <v>1825</v>
      </c>
    </row>
    <row r="3114" spans="1:3" x14ac:dyDescent="0.45">
      <c r="A3114" t="str">
        <f t="shared" si="48"/>
        <v>4Quality management in R&amp;D organization: Critical success factors</v>
      </c>
      <c r="B3114">
        <v>4</v>
      </c>
      <c r="C3114" t="s">
        <v>1826</v>
      </c>
    </row>
    <row r="3115" spans="1:3" x14ac:dyDescent="0.45">
      <c r="A3115" t="str">
        <f t="shared" si="48"/>
        <v>5(2023) AIP Conference Proceedings, 2691, art. no. 070001, Cited 0 times.</v>
      </c>
      <c r="B3115">
        <v>5</v>
      </c>
      <c r="C3115" t="s">
        <v>1827</v>
      </c>
    </row>
    <row r="3116" spans="1:3" x14ac:dyDescent="0.45">
      <c r="A3116" t="str">
        <f t="shared" si="48"/>
        <v>6DOI: 10.1063/5.0114994</v>
      </c>
      <c r="B3116">
        <v>6</v>
      </c>
      <c r="C3116" t="s">
        <v>1828</v>
      </c>
    </row>
    <row r="3117" spans="1:3" x14ac:dyDescent="0.45">
      <c r="A3117" t="str">
        <f t="shared" si="48"/>
        <v>7https://www.scopus.com/inward/record.uri?eid=2-s2.0-85163175524&amp;doi=10.1063%2f5.0114994&amp;partnerID=40&amp;md5=02463dafb8b8fb7a3272c26f1f448653</v>
      </c>
      <c r="B3117">
        <v>7</v>
      </c>
      <c r="C3117" t="s">
        <v>1829</v>
      </c>
    </row>
    <row r="3118" spans="1:3" x14ac:dyDescent="0.45">
      <c r="A3118" t="str">
        <f t="shared" si="48"/>
        <v>8</v>
      </c>
      <c r="B3118">
        <v>8</v>
      </c>
    </row>
    <row r="3119" spans="1:3" x14ac:dyDescent="0.45">
      <c r="A3119" t="str">
        <f t="shared" si="48"/>
        <v>9ABSTRACT: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B3119">
        <v>9</v>
      </c>
      <c r="C3119" t="s">
        <v>1830</v>
      </c>
    </row>
    <row r="3120" spans="1:3" x14ac:dyDescent="0.45">
      <c r="A3120" t="str">
        <f t="shared" si="48"/>
        <v>10LANGUAGE OF ORIGINAL DOCUMENT: English</v>
      </c>
      <c r="B3120">
        <v>10</v>
      </c>
      <c r="C3120" t="s">
        <v>10</v>
      </c>
    </row>
    <row r="3121" spans="1:3" x14ac:dyDescent="0.45">
      <c r="A3121" t="str">
        <f t="shared" si="48"/>
        <v>11DOCUMENT TYPE: Conference paper</v>
      </c>
      <c r="B3121">
        <v>11</v>
      </c>
      <c r="C3121" t="s">
        <v>207</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1Counselman-Carpenter E., Aguilar J.</v>
      </c>
      <c r="B3124">
        <v>1</v>
      </c>
      <c r="C3124" t="s">
        <v>1831</v>
      </c>
    </row>
    <row r="3125" spans="1:3" x14ac:dyDescent="0.45">
      <c r="A3125" t="str">
        <f t="shared" si="48"/>
        <v>2AUTHOR FULL NAMES: Counselman-Carpenter, Elisabeth (57191842716); Aguilar, Jemel (55434810700)</v>
      </c>
      <c r="B3125">
        <v>2</v>
      </c>
      <c r="C3125" t="s">
        <v>1832</v>
      </c>
    </row>
    <row r="3126" spans="1:3" x14ac:dyDescent="0.45">
      <c r="A3126" t="str">
        <f t="shared" si="48"/>
        <v>357191842716; 55434810700</v>
      </c>
      <c r="B3126">
        <v>3</v>
      </c>
      <c r="C3126" t="s">
        <v>1833</v>
      </c>
    </row>
    <row r="3127" spans="1:3" x14ac:dyDescent="0.45">
      <c r="A3127" t="str">
        <f t="shared" si="48"/>
        <v>4Best Practices for Assessing Digital Literacy and Strengthening Online Teaching Pedagogy of Digitally Immigrant Stakeholders in Higher Education</v>
      </c>
      <c r="B3127">
        <v>4</v>
      </c>
      <c r="C3127" t="s">
        <v>1834</v>
      </c>
    </row>
    <row r="3128" spans="1:3" x14ac:dyDescent="0.45">
      <c r="A3128" t="str">
        <f t="shared" si="48"/>
        <v>5(2022) Lecture Notes in Networks and Systems, 349 LNNS, pp. 80 - 88, Cited 0 times.</v>
      </c>
      <c r="B3128">
        <v>5</v>
      </c>
      <c r="C3128" t="s">
        <v>1835</v>
      </c>
    </row>
    <row r="3129" spans="1:3" x14ac:dyDescent="0.45">
      <c r="A3129" t="str">
        <f t="shared" si="48"/>
        <v>6DOI: 10.1007/978-3-030-90677-1_8</v>
      </c>
      <c r="B3129">
        <v>6</v>
      </c>
      <c r="C3129" t="s">
        <v>1836</v>
      </c>
    </row>
    <row r="3130" spans="1:3" x14ac:dyDescent="0.45">
      <c r="A3130" t="str">
        <f t="shared" si="48"/>
        <v>7https://www.scopus.com/inward/record.uri?eid=2-s2.0-85119863951&amp;doi=10.1007%2f978-3-030-90677-1_8&amp;partnerID=40&amp;md5=8780f79af7758c0f293d723016d6954c</v>
      </c>
      <c r="B3130">
        <v>7</v>
      </c>
      <c r="C3130" t="s">
        <v>1837</v>
      </c>
    </row>
    <row r="3131" spans="1:3" x14ac:dyDescent="0.45">
      <c r="A3131" t="str">
        <f t="shared" si="48"/>
        <v>8</v>
      </c>
      <c r="B3131">
        <v>8</v>
      </c>
    </row>
    <row r="3132" spans="1:3" x14ac:dyDescent="0.45">
      <c r="A3132" t="str">
        <f t="shared" si="48"/>
        <v>9ABSTRACT: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B3132">
        <v>9</v>
      </c>
      <c r="C3132" t="s">
        <v>1838</v>
      </c>
    </row>
    <row r="3133" spans="1:3" x14ac:dyDescent="0.45">
      <c r="A3133" t="str">
        <f t="shared" si="48"/>
        <v>10LANGUAGE OF ORIGINAL DOCUMENT: English</v>
      </c>
      <c r="B3133">
        <v>10</v>
      </c>
      <c r="C3133" t="s">
        <v>10</v>
      </c>
    </row>
    <row r="3134" spans="1:3" x14ac:dyDescent="0.45">
      <c r="A3134" t="str">
        <f t="shared" si="48"/>
        <v>11DOCUMENT TYPE: Conference paper</v>
      </c>
      <c r="B3134">
        <v>11</v>
      </c>
      <c r="C3134" t="s">
        <v>207</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1Clanton T.L., Shelton R.N., Franz N.</v>
      </c>
      <c r="B3137">
        <v>1</v>
      </c>
      <c r="C3137" t="s">
        <v>1839</v>
      </c>
    </row>
    <row r="3138" spans="1:3" x14ac:dyDescent="0.45">
      <c r="A3138" t="str">
        <f t="shared" si="48"/>
        <v>2AUTHOR FULL NAMES: Clanton, TaLaya L. (58533754000); Shelton, Ryann N. (57203873470); Franz, Nadine (58090640200)</v>
      </c>
      <c r="B3138">
        <v>2</v>
      </c>
      <c r="C3138" t="s">
        <v>1840</v>
      </c>
    </row>
    <row r="3139" spans="1:3" x14ac:dyDescent="0.45">
      <c r="A3139" t="str">
        <f t="shared" si="48"/>
        <v>358533754000; 57203873470; 58090640200</v>
      </c>
      <c r="B3139">
        <v>3</v>
      </c>
      <c r="C3139" t="s">
        <v>1841</v>
      </c>
    </row>
    <row r="3140" spans="1:3" x14ac:dyDescent="0.45">
      <c r="A3140" t="str">
        <f t="shared" si="48"/>
        <v>4Thriving Despite the Odds: A Review of Literature on the Experiences of Black Women at Predominately White Institutions</v>
      </c>
      <c r="B3140">
        <v>4</v>
      </c>
      <c r="C3140" t="s">
        <v>1842</v>
      </c>
    </row>
    <row r="3141" spans="1:3" x14ac:dyDescent="0.45">
      <c r="A3141" t="str">
        <f t="shared" ref="A3141:A3204" si="49">B3141&amp;C3141</f>
        <v>5(2023) Handbook of Research on Exploring Gender Equity, Diversity, and Inclusion Through an Intersectional Lens, pp. 423 - 437, Cited 0 times.</v>
      </c>
      <c r="B3141">
        <v>5</v>
      </c>
      <c r="C3141" t="s">
        <v>1843</v>
      </c>
    </row>
    <row r="3142" spans="1:3" x14ac:dyDescent="0.45">
      <c r="A3142" t="str">
        <f t="shared" si="49"/>
        <v>6DOI: 10.4018/978-1-6684-8412-8.ch020</v>
      </c>
      <c r="B3142">
        <v>6</v>
      </c>
      <c r="C3142" t="s">
        <v>1844</v>
      </c>
    </row>
    <row r="3143" spans="1:3" x14ac:dyDescent="0.45">
      <c r="A3143" t="str">
        <f t="shared" si="49"/>
        <v>7https://www.scopus.com/inward/record.uri?eid=2-s2.0-85167768995&amp;doi=10.4018%2f978-1-6684-8412-8.ch020&amp;partnerID=40&amp;md5=f8338a3f37e5d4eca3b08e20f77918e1</v>
      </c>
      <c r="B3143">
        <v>7</v>
      </c>
      <c r="C3143" t="s">
        <v>1845</v>
      </c>
    </row>
    <row r="3144" spans="1:3" x14ac:dyDescent="0.45">
      <c r="A3144" t="str">
        <f t="shared" si="49"/>
        <v>8</v>
      </c>
      <c r="B3144">
        <v>8</v>
      </c>
    </row>
    <row r="3145" spans="1:3" x14ac:dyDescent="0.45">
      <c r="A3145" t="str">
        <f t="shared" si="49"/>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3145">
        <v>9</v>
      </c>
      <c r="C3145" t="s">
        <v>1846</v>
      </c>
    </row>
    <row r="3146" spans="1:3" x14ac:dyDescent="0.45">
      <c r="A3146" t="str">
        <f t="shared" si="49"/>
        <v>10LANGUAGE OF ORIGINAL DOCUMENT: English</v>
      </c>
      <c r="B3146">
        <v>10</v>
      </c>
      <c r="C3146" t="s">
        <v>10</v>
      </c>
    </row>
    <row r="3147" spans="1:3" x14ac:dyDescent="0.45">
      <c r="A3147" t="str">
        <f t="shared" si="49"/>
        <v>11DOCUMENT TYPE: Book chapter</v>
      </c>
      <c r="B3147">
        <v>11</v>
      </c>
      <c r="C3147" t="s">
        <v>128</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13rd International Conference on Technology in Education, ICTE 2018</v>
      </c>
      <c r="B3150">
        <v>1</v>
      </c>
      <c r="C3150" t="s">
        <v>1847</v>
      </c>
    </row>
    <row r="3151" spans="1:3" x14ac:dyDescent="0.45">
      <c r="A3151" t="str">
        <f t="shared" si="49"/>
        <v>2(2018) Communications in Computer and Information Science, 843, Cited 0 times.</v>
      </c>
      <c r="B3151">
        <v>2</v>
      </c>
      <c r="C3151" t="s">
        <v>1848</v>
      </c>
    </row>
    <row r="3152" spans="1:3" x14ac:dyDescent="0.45">
      <c r="A3152" t="str">
        <f t="shared" si="49"/>
        <v>3https://www.scopus.com/inward/record.uri?eid=2-s2.0-85045627836&amp;partnerID=40&amp;md5=bf343e47d6ed0567ff0eae9d32ae493e</v>
      </c>
      <c r="B3152">
        <v>3</v>
      </c>
      <c r="C3152" t="s">
        <v>1849</v>
      </c>
    </row>
    <row r="3153" spans="1:3" x14ac:dyDescent="0.45">
      <c r="A3153" t="str">
        <f t="shared" si="49"/>
        <v>4</v>
      </c>
      <c r="B3153">
        <v>4</v>
      </c>
    </row>
    <row r="3154" spans="1:3" x14ac:dyDescent="0.45">
      <c r="A3154" t="str">
        <f t="shared" si="49"/>
        <v>5</v>
      </c>
      <c r="B3154">
        <v>5</v>
      </c>
    </row>
    <row r="3155" spans="1:3" x14ac:dyDescent="0.45">
      <c r="A3155" t="str">
        <f t="shared" si="49"/>
        <v>6</v>
      </c>
      <c r="B3155">
        <v>6</v>
      </c>
    </row>
    <row r="3156" spans="1:3" x14ac:dyDescent="0.45">
      <c r="A3156" t="str">
        <f t="shared" si="49"/>
        <v>7</v>
      </c>
      <c r="B3156">
        <v>7</v>
      </c>
    </row>
    <row r="3157" spans="1:3" x14ac:dyDescent="0.45">
      <c r="A3157" t="str">
        <f t="shared" si="49"/>
        <v>8</v>
      </c>
      <c r="B3157">
        <v>8</v>
      </c>
    </row>
    <row r="3158" spans="1:3" x14ac:dyDescent="0.45">
      <c r="A3158" t="str">
        <f t="shared" si="49"/>
        <v>9ABSTRACT: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B3158">
        <v>9</v>
      </c>
      <c r="C3158" t="s">
        <v>1850</v>
      </c>
    </row>
    <row r="3159" spans="1:3" x14ac:dyDescent="0.45">
      <c r="A3159" t="str">
        <f t="shared" si="49"/>
        <v>10LANGUAGE OF ORIGINAL DOCUMENT: English</v>
      </c>
      <c r="B3159">
        <v>10</v>
      </c>
      <c r="C3159" t="s">
        <v>10</v>
      </c>
    </row>
    <row r="3160" spans="1:3" x14ac:dyDescent="0.45">
      <c r="A3160" t="str">
        <f t="shared" si="49"/>
        <v>11DOCUMENT TYPE: Conference review</v>
      </c>
      <c r="B3160">
        <v>11</v>
      </c>
      <c r="C3160" t="s">
        <v>1851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1Ezzeddine R., Otaki F., Darwish S., Algurg R.</v>
      </c>
      <c r="B3163">
        <v>1</v>
      </c>
      <c r="C3163" t="s">
        <v>1852</v>
      </c>
    </row>
    <row r="3164" spans="1:3" x14ac:dyDescent="0.45">
      <c r="A3164" t="str">
        <f t="shared" si="49"/>
        <v>2AUTHOR FULL NAMES: Ezzeddine, Rima (58500570100); Otaki, Farah (55807708300); Darwish, Sohaib (58500011000); Algurg, Reem (57216734592)</v>
      </c>
      <c r="B3164">
        <v>2</v>
      </c>
      <c r="C3164" t="s">
        <v>1853</v>
      </c>
    </row>
    <row r="3165" spans="1:3" x14ac:dyDescent="0.45">
      <c r="A3165" t="str">
        <f t="shared" si="49"/>
        <v>358500570100; 55807708300; 58500011000; 57216734592</v>
      </c>
      <c r="B3165">
        <v>3</v>
      </c>
      <c r="C3165" t="s">
        <v>1854</v>
      </c>
    </row>
    <row r="3166" spans="1:3" x14ac:dyDescent="0.45">
      <c r="A3166" t="str">
        <f t="shared" si="49"/>
        <v>4Change management in higher education: A sequential mixed methods study exploring employees’ perception</v>
      </c>
      <c r="B3166">
        <v>4</v>
      </c>
      <c r="C3166" t="s">
        <v>1855</v>
      </c>
    </row>
    <row r="3167" spans="1:3" x14ac:dyDescent="0.45">
      <c r="A3167" t="str">
        <f t="shared" si="49"/>
        <v>5(2023) PLoS ONE, 18 (7 July), art. no. e0289005, Cited 0 times.</v>
      </c>
      <c r="B3167">
        <v>5</v>
      </c>
      <c r="C3167" t="s">
        <v>1856</v>
      </c>
    </row>
    <row r="3168" spans="1:3" x14ac:dyDescent="0.45">
      <c r="A3168" t="str">
        <f t="shared" si="49"/>
        <v>6DOI: 10.1371/journal.pone.0289005</v>
      </c>
      <c r="B3168">
        <v>6</v>
      </c>
      <c r="C3168" t="s">
        <v>1857</v>
      </c>
    </row>
    <row r="3169" spans="1:3" x14ac:dyDescent="0.45">
      <c r="A3169" t="str">
        <f t="shared" si="49"/>
        <v>7https://www.scopus.com/inward/record.uri?eid=2-s2.0-85165491058&amp;doi=10.1371%2fjournal.pone.0289005&amp;partnerID=40&amp;md5=69a32fa5f853518ccfb8c2cba0efe574</v>
      </c>
      <c r="B3169">
        <v>7</v>
      </c>
      <c r="C3169" t="s">
        <v>1858</v>
      </c>
    </row>
    <row r="3170" spans="1:3" x14ac:dyDescent="0.45">
      <c r="A3170" t="str">
        <f t="shared" si="49"/>
        <v>8</v>
      </c>
      <c r="B3170">
        <v>8</v>
      </c>
    </row>
    <row r="3171" spans="1:3" x14ac:dyDescent="0.45">
      <c r="A3171" t="str">
        <f t="shared" si="49"/>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3171">
        <v>9</v>
      </c>
      <c r="C3171" t="s">
        <v>1859</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1Reinken C., Draxler-Weber N., Hoppe U.</v>
      </c>
      <c r="B3176">
        <v>1</v>
      </c>
      <c r="C3176" t="s">
        <v>1860</v>
      </c>
    </row>
    <row r="3177" spans="1:3" x14ac:dyDescent="0.45">
      <c r="A3177" t="str">
        <f t="shared" si="49"/>
        <v>2AUTHOR FULL NAMES: Reinken, Carla (57268894200); Draxler-Weber, Nicole (57268752800); Hoppe, Uwe (37048857000)</v>
      </c>
      <c r="B3177">
        <v>2</v>
      </c>
      <c r="C3177" t="s">
        <v>1861</v>
      </c>
    </row>
    <row r="3178" spans="1:3" x14ac:dyDescent="0.45">
      <c r="A3178" t="str">
        <f t="shared" si="49"/>
        <v>357268894200; 57268752800; 37048857000</v>
      </c>
      <c r="B3178">
        <v>3</v>
      </c>
      <c r="C3178" t="s">
        <v>1862</v>
      </c>
    </row>
    <row r="3179" spans="1:3" x14ac:dyDescent="0.45">
      <c r="A3179" t="str">
        <f t="shared" si="49"/>
        <v>4A Maturity Model for Open Educational Resources in Higher Education Institutions – Development and Evaluation</v>
      </c>
      <c r="B3179">
        <v>4</v>
      </c>
      <c r="C3179" t="s">
        <v>1863</v>
      </c>
    </row>
    <row r="3180" spans="1:3" x14ac:dyDescent="0.45">
      <c r="A3180" t="str">
        <f t="shared" si="49"/>
        <v>5(2022) Lecture Notes in Business Information Processing, 461 LNBIP, pp. 94 - 111, Cited 0 times.</v>
      </c>
      <c r="B3180">
        <v>5</v>
      </c>
      <c r="C3180" t="s">
        <v>1864</v>
      </c>
    </row>
    <row r="3181" spans="1:3" x14ac:dyDescent="0.45">
      <c r="A3181" t="str">
        <f t="shared" si="49"/>
        <v>6DOI: 10.1007/978-3-031-17037-9_7</v>
      </c>
      <c r="B3181">
        <v>6</v>
      </c>
      <c r="C3181" t="s">
        <v>1865</v>
      </c>
    </row>
    <row r="3182" spans="1:3" x14ac:dyDescent="0.45">
      <c r="A3182" t="str">
        <f t="shared" si="49"/>
        <v>7https://www.scopus.com/inward/record.uri?eid=2-s2.0-85140435146&amp;doi=10.1007%2f978-3-031-17037-9_7&amp;partnerID=40&amp;md5=0c10c3999f235c7c9b2b9300bb4d2f52</v>
      </c>
      <c r="B3182">
        <v>7</v>
      </c>
      <c r="C3182" t="s">
        <v>1866</v>
      </c>
    </row>
    <row r="3183" spans="1:3" x14ac:dyDescent="0.45">
      <c r="A3183" t="str">
        <f t="shared" si="49"/>
        <v>8</v>
      </c>
      <c r="B3183">
        <v>8</v>
      </c>
    </row>
    <row r="3184" spans="1:3" x14ac:dyDescent="0.45">
      <c r="A3184" t="str">
        <f t="shared" si="49"/>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3184">
        <v>9</v>
      </c>
      <c r="C3184" t="s">
        <v>1867</v>
      </c>
    </row>
    <row r="3185" spans="1:3" x14ac:dyDescent="0.45">
      <c r="A3185" t="str">
        <f t="shared" si="49"/>
        <v>10LANGUAGE OF ORIGINAL DOCUMENT: English</v>
      </c>
      <c r="B3185">
        <v>10</v>
      </c>
      <c r="C3185" t="s">
        <v>10</v>
      </c>
    </row>
    <row r="3186" spans="1:3" x14ac:dyDescent="0.45">
      <c r="A3186" t="str">
        <f t="shared" si="49"/>
        <v>11DOCUMENT TYPE: Conference paper</v>
      </c>
      <c r="B3186">
        <v>11</v>
      </c>
      <c r="C3186" t="s">
        <v>207</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1Hartmann D.H.</v>
      </c>
      <c r="B3189">
        <v>1</v>
      </c>
      <c r="C3189" t="s">
        <v>1868</v>
      </c>
    </row>
    <row r="3190" spans="1:3" x14ac:dyDescent="0.45">
      <c r="A3190" t="str">
        <f t="shared" si="49"/>
        <v>2AUTHOR FULL NAMES: Hartmann, David H. (56851047500)</v>
      </c>
      <c r="B3190">
        <v>2</v>
      </c>
      <c r="C3190" t="s">
        <v>1869</v>
      </c>
    </row>
    <row r="3191" spans="1:3" x14ac:dyDescent="0.45">
      <c r="A3191" t="str">
        <f t="shared" si="49"/>
        <v>356851047500</v>
      </c>
      <c r="B3191">
        <v>3</v>
      </c>
      <c r="C3191">
        <v>56851047500</v>
      </c>
    </row>
    <row r="3192" spans="1:3" x14ac:dyDescent="0.45">
      <c r="A3192" t="str">
        <f t="shared" si="49"/>
        <v>4A methodological approach to developing stakeholder defined demand-pull requirements for graduate-level industrial engineering graduates</v>
      </c>
      <c r="B3192">
        <v>4</v>
      </c>
      <c r="C3192" t="s">
        <v>1870</v>
      </c>
    </row>
    <row r="3193" spans="1:3" x14ac:dyDescent="0.45">
      <c r="A3193" t="str">
        <f t="shared" si="49"/>
        <v>5(2005) ASEE Annual Conference and Exposition, Conference Proceedings, pp. 10297 - 10319, Cited 0 times.</v>
      </c>
      <c r="B3193">
        <v>5</v>
      </c>
      <c r="C3193" t="s">
        <v>1871</v>
      </c>
    </row>
    <row r="3194" spans="1:3" x14ac:dyDescent="0.45">
      <c r="A3194" t="str">
        <f t="shared" si="49"/>
        <v>6</v>
      </c>
      <c r="B3194">
        <v>6</v>
      </c>
    </row>
    <row r="3195" spans="1:3" x14ac:dyDescent="0.45">
      <c r="A3195" t="str">
        <f t="shared" si="49"/>
        <v>7https://www.scopus.com/inward/record.uri?eid=2-s2.0-22644446282&amp;partnerID=40&amp;md5=af7180b3ebdaadfc45f9ed7c892af0eb</v>
      </c>
      <c r="B3195">
        <v>7</v>
      </c>
      <c r="C3195" t="s">
        <v>1872</v>
      </c>
    </row>
    <row r="3196" spans="1:3" x14ac:dyDescent="0.45">
      <c r="A3196" t="str">
        <f t="shared" si="49"/>
        <v>8</v>
      </c>
      <c r="B3196">
        <v>8</v>
      </c>
    </row>
    <row r="3197" spans="1:3" x14ac:dyDescent="0.45">
      <c r="A3197" t="str">
        <f t="shared" si="49"/>
        <v>9ABSTRACT: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B3197">
        <v>9</v>
      </c>
      <c r="C3197" t="s">
        <v>1873</v>
      </c>
    </row>
    <row r="3198" spans="1:3" x14ac:dyDescent="0.45">
      <c r="A3198" t="str">
        <f t="shared" si="49"/>
        <v>10LANGUAGE OF ORIGINAL DOCUMENT: English</v>
      </c>
      <c r="B3198">
        <v>10</v>
      </c>
      <c r="C3198" t="s">
        <v>10</v>
      </c>
    </row>
    <row r="3199" spans="1:3" x14ac:dyDescent="0.45">
      <c r="A3199" t="str">
        <f t="shared" si="49"/>
        <v>11DOCUMENT TYPE: Conference paper</v>
      </c>
      <c r="B3199">
        <v>11</v>
      </c>
      <c r="C3199" t="s">
        <v>207</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1Yarkent Ç., Mutaf T., Temel S., Sukan F.V., Oncel S.S.</v>
      </c>
      <c r="B3202">
        <v>1</v>
      </c>
      <c r="C3202" t="s">
        <v>1874</v>
      </c>
    </row>
    <row r="3203" spans="1:3" x14ac:dyDescent="0.45">
      <c r="A3203" t="str">
        <f t="shared" si="49"/>
        <v>2AUTHOR FULL NAMES: Yarkent, Ça ğ la (57208878391); Mutaf, Tu Ğ Çe (57208883929); Temel, Serdal (38663343900); Sukan, Fazilet Vardar (58633352300); Oncel, Suphi S. (23995769500)</v>
      </c>
      <c r="B3203">
        <v>2</v>
      </c>
      <c r="C3203" t="s">
        <v>1875</v>
      </c>
    </row>
    <row r="3204" spans="1:3" x14ac:dyDescent="0.45">
      <c r="A3204" t="str">
        <f t="shared" si="49"/>
        <v>357208878391; 57208883929; 38663343900; 58633352300; 23995769500</v>
      </c>
      <c r="B3204">
        <v>3</v>
      </c>
      <c r="C3204" t="s">
        <v>1876</v>
      </c>
    </row>
    <row r="3205" spans="1:3" x14ac:dyDescent="0.45">
      <c r="A3205" t="str">
        <f t="shared" ref="A3205:A3268" si="50">B3205&amp;C3205</f>
        <v>4University-Industry Collaboration: A Way to New Technologies</v>
      </c>
      <c r="B3205">
        <v>4</v>
      </c>
      <c r="C3205" t="s">
        <v>1877</v>
      </c>
    </row>
    <row r="3206" spans="1:3" x14ac:dyDescent="0.45">
      <c r="A3206" t="str">
        <f t="shared" si="50"/>
        <v>5(2023) A Sustainable Green Future: Perspectives on Energy, Economy, Industry, Cities and Environment, pp. 53 - 68, Cited 0 times.</v>
      </c>
      <c r="B3206">
        <v>5</v>
      </c>
      <c r="C3206" t="s">
        <v>1878</v>
      </c>
    </row>
    <row r="3207" spans="1:3" x14ac:dyDescent="0.45">
      <c r="A3207" t="str">
        <f t="shared" si="50"/>
        <v>6DOI: 10.1007/978-3-031-24942-6_3</v>
      </c>
      <c r="B3207">
        <v>6</v>
      </c>
      <c r="C3207" t="s">
        <v>1879</v>
      </c>
    </row>
    <row r="3208" spans="1:3" x14ac:dyDescent="0.45">
      <c r="A3208" t="str">
        <f t="shared" si="50"/>
        <v>7https://www.scopus.com/inward/record.uri?eid=2-s2.0-85173373114&amp;doi=10.1007%2f978-3-031-24942-6_3&amp;partnerID=40&amp;md5=b226ec12ec26ea1f49a688b43e2ae298</v>
      </c>
      <c r="B3208">
        <v>7</v>
      </c>
      <c r="C3208" t="s">
        <v>1880</v>
      </c>
    </row>
    <row r="3209" spans="1:3" x14ac:dyDescent="0.45">
      <c r="A3209" t="str">
        <f t="shared" si="50"/>
        <v>8</v>
      </c>
      <c r="B3209">
        <v>8</v>
      </c>
    </row>
    <row r="3210" spans="1:3" x14ac:dyDescent="0.45">
      <c r="A3210" t="str">
        <f t="shared" si="50"/>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3210">
        <v>9</v>
      </c>
      <c r="C3210" t="s">
        <v>1881</v>
      </c>
    </row>
    <row r="3211" spans="1:3" x14ac:dyDescent="0.45">
      <c r="A3211" t="str">
        <f t="shared" si="50"/>
        <v>10LANGUAGE OF ORIGINAL DOCUMENT: English</v>
      </c>
      <c r="B3211">
        <v>10</v>
      </c>
      <c r="C3211" t="s">
        <v>10</v>
      </c>
    </row>
    <row r="3212" spans="1:3" x14ac:dyDescent="0.45">
      <c r="A3212" t="str">
        <f t="shared" si="50"/>
        <v>11DOCUMENT TYPE: Book chapter</v>
      </c>
      <c r="B3212">
        <v>11</v>
      </c>
      <c r="C3212" t="s">
        <v>128</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1Thorsos N.J., Martínez J., Gabriel M.L.</v>
      </c>
      <c r="B3215">
        <v>1</v>
      </c>
      <c r="C3215" t="s">
        <v>1882</v>
      </c>
    </row>
    <row r="3216" spans="1:3" x14ac:dyDescent="0.45">
      <c r="A3216" t="str">
        <f t="shared" si="50"/>
        <v>2AUTHOR FULL NAMES: Thorsos, Nilsa J. (56078385200); Martínez, James (56300693700); Gabriel, María L. (57143818000)</v>
      </c>
      <c r="B3216">
        <v>2</v>
      </c>
      <c r="C3216" t="s">
        <v>1883</v>
      </c>
    </row>
    <row r="3217" spans="1:3" x14ac:dyDescent="0.45">
      <c r="A3217" t="str">
        <f t="shared" si="50"/>
        <v>356078385200; 56300693700; 57143818000</v>
      </c>
      <c r="B3217">
        <v>3</v>
      </c>
      <c r="C3217" t="s">
        <v>1884</v>
      </c>
    </row>
    <row r="3218" spans="1:3" x14ac:dyDescent="0.45">
      <c r="A3218" t="str">
        <f t="shared" si="50"/>
        <v>4Losing the mother tongue in the USA: Implications for adult latinxs in the 21st century</v>
      </c>
      <c r="B3218">
        <v>4</v>
      </c>
      <c r="C3218" t="s">
        <v>1885</v>
      </c>
    </row>
    <row r="3219" spans="1:3" x14ac:dyDescent="0.45">
      <c r="A3219" t="str">
        <f t="shared" si="50"/>
        <v>5(2020) Losing the Mother Tongue in the USA: Implications for Adult Latinxs in the 21st Century, pp. 1 - 276, Cited 0 times.</v>
      </c>
      <c r="B3219">
        <v>5</v>
      </c>
      <c r="C3219" t="s">
        <v>1886</v>
      </c>
    </row>
    <row r="3220" spans="1:3" x14ac:dyDescent="0.45">
      <c r="A3220" t="str">
        <f t="shared" si="50"/>
        <v>6</v>
      </c>
      <c r="B3220">
        <v>6</v>
      </c>
    </row>
    <row r="3221" spans="1:3" x14ac:dyDescent="0.45">
      <c r="A3221" t="str">
        <f t="shared" si="50"/>
        <v>7https://www.scopus.com/inward/record.uri?eid=2-s2.0-85089061669&amp;partnerID=40&amp;md5=facb9ac29cbf3e395a432033bfcd054f</v>
      </c>
      <c r="B3221">
        <v>7</v>
      </c>
      <c r="C3221" t="s">
        <v>1887</v>
      </c>
    </row>
    <row r="3222" spans="1:3" x14ac:dyDescent="0.45">
      <c r="A3222" t="str">
        <f t="shared" si="50"/>
        <v>8</v>
      </c>
      <c r="B3222">
        <v>8</v>
      </c>
    </row>
    <row r="3223" spans="1:3" x14ac:dyDescent="0.45">
      <c r="A3223" t="str">
        <f t="shared" si="50"/>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3223">
        <v>9</v>
      </c>
      <c r="C3223" t="s">
        <v>1888</v>
      </c>
    </row>
    <row r="3224" spans="1:3" x14ac:dyDescent="0.45">
      <c r="A3224" t="str">
        <f t="shared" si="50"/>
        <v>10LANGUAGE OF ORIGINAL DOCUMENT: English</v>
      </c>
      <c r="B3224">
        <v>10</v>
      </c>
      <c r="C3224" t="s">
        <v>10</v>
      </c>
    </row>
    <row r="3225" spans="1:3" x14ac:dyDescent="0.45">
      <c r="A3225" t="str">
        <f t="shared" si="50"/>
        <v>11DOCUMENT TYPE: Book</v>
      </c>
      <c r="B3225">
        <v>11</v>
      </c>
      <c r="C3225" t="s">
        <v>338</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1Mngo Z.</v>
      </c>
      <c r="B3228">
        <v>1</v>
      </c>
      <c r="C3228" t="s">
        <v>1889</v>
      </c>
    </row>
    <row r="3229" spans="1:3" x14ac:dyDescent="0.45">
      <c r="A3229" t="str">
        <f t="shared" si="50"/>
        <v>2AUTHOR FULL NAMES: Mngo, Zachary (57205639151)</v>
      </c>
      <c r="B3229">
        <v>2</v>
      </c>
      <c r="C3229" t="s">
        <v>1890</v>
      </c>
    </row>
    <row r="3230" spans="1:3" x14ac:dyDescent="0.45">
      <c r="A3230" t="str">
        <f t="shared" si="50"/>
        <v>357205639151</v>
      </c>
      <c r="B3230">
        <v>3</v>
      </c>
      <c r="C3230">
        <v>57205639151</v>
      </c>
    </row>
    <row r="3231" spans="1:3" x14ac:dyDescent="0.45">
      <c r="A3231" t="str">
        <f t="shared" si="50"/>
        <v>4A Case for Caution: Twenty-One Years of Bologna and Ramifications for the U.S. Higher Education</v>
      </c>
      <c r="B3231">
        <v>4</v>
      </c>
      <c r="C3231" t="s">
        <v>1891</v>
      </c>
    </row>
    <row r="3232" spans="1:3" x14ac:dyDescent="0.45">
      <c r="A3232" t="str">
        <f t="shared" si="50"/>
        <v>5(2023) Journal of Education, 203 (3), pp. 520 - 530, Cited 0 times.</v>
      </c>
      <c r="B3232">
        <v>5</v>
      </c>
      <c r="C3232" t="s">
        <v>1892</v>
      </c>
    </row>
    <row r="3233" spans="1:3" x14ac:dyDescent="0.45">
      <c r="A3233" t="str">
        <f t="shared" si="50"/>
        <v>6DOI: 10.1177/00220574211032583</v>
      </c>
      <c r="B3233">
        <v>6</v>
      </c>
      <c r="C3233" t="s">
        <v>1893</v>
      </c>
    </row>
    <row r="3234" spans="1:3" x14ac:dyDescent="0.45">
      <c r="A3234" t="str">
        <f t="shared" si="50"/>
        <v>7https://www.scopus.com/inward/record.uri?eid=2-s2.0-85113845054&amp;doi=10.1177%2f00220574211032583&amp;partnerID=40&amp;md5=e858c780b0024064c3b59d93021cc8c5</v>
      </c>
      <c r="B3234">
        <v>7</v>
      </c>
      <c r="C3234" t="s">
        <v>1894</v>
      </c>
    </row>
    <row r="3235" spans="1:3" x14ac:dyDescent="0.45">
      <c r="A3235" t="str">
        <f t="shared" si="50"/>
        <v>8</v>
      </c>
      <c r="B3235">
        <v>8</v>
      </c>
    </row>
    <row r="3236" spans="1:3" x14ac:dyDescent="0.45">
      <c r="A3236" t="str">
        <f t="shared" si="50"/>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3236">
        <v>9</v>
      </c>
      <c r="C3236" t="s">
        <v>1895</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1Greere A.</v>
      </c>
      <c r="B3241">
        <v>1</v>
      </c>
      <c r="C3241" t="s">
        <v>1896</v>
      </c>
    </row>
    <row r="3242" spans="1:3" x14ac:dyDescent="0.45">
      <c r="A3242" t="str">
        <f t="shared" si="50"/>
        <v>2AUTHOR FULL NAMES: Greere, Anca (37070541700)</v>
      </c>
      <c r="B3242">
        <v>2</v>
      </c>
      <c r="C3242" t="s">
        <v>1897</v>
      </c>
    </row>
    <row r="3243" spans="1:3" x14ac:dyDescent="0.45">
      <c r="A3243" t="str">
        <f t="shared" si="50"/>
        <v>337070541700</v>
      </c>
      <c r="B3243">
        <v>3</v>
      </c>
      <c r="C3243">
        <v>37070541700</v>
      </c>
    </row>
    <row r="3244" spans="1:3" x14ac:dyDescent="0.45">
      <c r="A3244" t="str">
        <f t="shared" si="50"/>
        <v>4COVID-19 Special Section: Introduction Targeted reflection, mutual understanding, and collaborative working. Building blocks for post-pandemic models in higher education</v>
      </c>
      <c r="B3244">
        <v>4</v>
      </c>
      <c r="C3244" t="s">
        <v>1898</v>
      </c>
    </row>
    <row r="3245" spans="1:3" x14ac:dyDescent="0.45">
      <c r="A3245" t="str">
        <f t="shared" si="50"/>
        <v>5(2022) Tuning Journal for Higher Education, 10 (1), pp. 229 - 239, Cited 0 times.</v>
      </c>
      <c r="B3245">
        <v>5</v>
      </c>
      <c r="C3245" t="s">
        <v>1899</v>
      </c>
    </row>
    <row r="3246" spans="1:3" x14ac:dyDescent="0.45">
      <c r="A3246" t="str">
        <f t="shared" si="50"/>
        <v>6DOI: 10.18543/tjhe.2600</v>
      </c>
      <c r="B3246">
        <v>6</v>
      </c>
      <c r="C3246" t="s">
        <v>1900</v>
      </c>
    </row>
    <row r="3247" spans="1:3" x14ac:dyDescent="0.45">
      <c r="A3247" t="str">
        <f t="shared" si="50"/>
        <v>7https://www.scopus.com/inward/record.uri?eid=2-s2.0-85147272118&amp;doi=10.18543%2ftjhe.2600&amp;partnerID=40&amp;md5=80987f48f581dc7ccde4c71e4a45681c</v>
      </c>
      <c r="B3247">
        <v>7</v>
      </c>
      <c r="C3247" t="s">
        <v>1901</v>
      </c>
    </row>
    <row r="3248" spans="1:3" x14ac:dyDescent="0.45">
      <c r="A3248" t="str">
        <f t="shared" si="50"/>
        <v>8</v>
      </c>
      <c r="B3248">
        <v>8</v>
      </c>
    </row>
    <row r="3249" spans="1:3" x14ac:dyDescent="0.45">
      <c r="A3249" t="str">
        <f t="shared" si="50"/>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3249">
        <v>9</v>
      </c>
      <c r="C3249" t="s">
        <v>1902</v>
      </c>
    </row>
    <row r="3250" spans="1:3" x14ac:dyDescent="0.45">
      <c r="A3250" t="str">
        <f t="shared" si="50"/>
        <v>10LANGUAGE OF ORIGINAL DOCUMENT: English</v>
      </c>
      <c r="B3250">
        <v>10</v>
      </c>
      <c r="C3250" t="s">
        <v>10</v>
      </c>
    </row>
    <row r="3251" spans="1:3" x14ac:dyDescent="0.45">
      <c r="A3251" t="str">
        <f t="shared" si="50"/>
        <v>11DOCUMENT TYPE: Review</v>
      </c>
      <c r="B3251">
        <v>11</v>
      </c>
      <c r="C3251" t="s">
        <v>175</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1Kasozi A.B.K.</v>
      </c>
      <c r="B3254">
        <v>1</v>
      </c>
      <c r="C3254" t="s">
        <v>1903</v>
      </c>
    </row>
    <row r="3255" spans="1:3" x14ac:dyDescent="0.45">
      <c r="A3255" t="str">
        <f t="shared" si="50"/>
        <v>2AUTHOR FULL NAMES: Kasozi, A.B.K. (6505582435)</v>
      </c>
      <c r="B3255">
        <v>2</v>
      </c>
      <c r="C3255" t="s">
        <v>1904</v>
      </c>
    </row>
    <row r="3256" spans="1:3" x14ac:dyDescent="0.45">
      <c r="A3256" t="str">
        <f t="shared" si="50"/>
        <v>36505582435</v>
      </c>
      <c r="B3256">
        <v>3</v>
      </c>
      <c r="C3256">
        <v>6505582435</v>
      </c>
    </row>
    <row r="3257" spans="1:3" x14ac:dyDescent="0.45">
      <c r="A3257" t="str">
        <f t="shared" si="50"/>
        <v>4The National Council for Higher Education and the growth of the university sub-sector in Uganda, 2002-2012</v>
      </c>
      <c r="B3257">
        <v>4</v>
      </c>
      <c r="C3257" t="s">
        <v>1905</v>
      </c>
    </row>
    <row r="3258" spans="1:3" x14ac:dyDescent="0.45">
      <c r="A3258" t="str">
        <f t="shared" si="50"/>
        <v>5(2016) The National Council for Higher Education and the Growth of the University Sub-sector in Uganda, 2002-2012, pp. 1 - 340, Cited 0 times.</v>
      </c>
      <c r="B3258">
        <v>5</v>
      </c>
      <c r="C3258" t="s">
        <v>1906</v>
      </c>
    </row>
    <row r="3259" spans="1:3" x14ac:dyDescent="0.45">
      <c r="A3259" t="str">
        <f t="shared" si="50"/>
        <v>6</v>
      </c>
      <c r="B3259">
        <v>6</v>
      </c>
    </row>
    <row r="3260" spans="1:3" x14ac:dyDescent="0.45">
      <c r="A3260" t="str">
        <f t="shared" si="50"/>
        <v>7https://www.scopus.com/inward/record.uri?eid=2-s2.0-85037063206&amp;partnerID=40&amp;md5=fdc7b76737f119f3f8d0089c1941fd27</v>
      </c>
      <c r="B3260">
        <v>7</v>
      </c>
      <c r="C3260" t="s">
        <v>1907</v>
      </c>
    </row>
    <row r="3261" spans="1:3" x14ac:dyDescent="0.45">
      <c r="A3261" t="str">
        <f t="shared" si="50"/>
        <v>8</v>
      </c>
      <c r="B3261">
        <v>8</v>
      </c>
    </row>
    <row r="3262" spans="1:3" x14ac:dyDescent="0.45">
      <c r="A3262" t="str">
        <f t="shared" si="5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3262">
        <v>9</v>
      </c>
      <c r="C3262" t="s">
        <v>1908</v>
      </c>
    </row>
    <row r="3263" spans="1:3" x14ac:dyDescent="0.45">
      <c r="A3263" t="str">
        <f t="shared" si="50"/>
        <v>10LANGUAGE OF ORIGINAL DOCUMENT: English</v>
      </c>
      <c r="B3263">
        <v>10</v>
      </c>
      <c r="C3263" t="s">
        <v>10</v>
      </c>
    </row>
    <row r="3264" spans="1:3" x14ac:dyDescent="0.45">
      <c r="A3264" t="str">
        <f t="shared" si="50"/>
        <v>11DOCUMENT TYPE: Book</v>
      </c>
      <c r="B3264">
        <v>11</v>
      </c>
      <c r="C3264" t="s">
        <v>338</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1Mohan K.P.</v>
      </c>
      <c r="B3267">
        <v>1</v>
      </c>
      <c r="C3267" t="s">
        <v>1909</v>
      </c>
    </row>
    <row r="3268" spans="1:3" x14ac:dyDescent="0.45">
      <c r="A3268" t="str">
        <f t="shared" si="50"/>
        <v>2AUTHOR FULL NAMES: Mohan, Kanu Priya (57211678720)</v>
      </c>
      <c r="B3268">
        <v>2</v>
      </c>
      <c r="C3268" t="s">
        <v>1910</v>
      </c>
    </row>
    <row r="3269" spans="1:3" x14ac:dyDescent="0.45">
      <c r="A3269" t="str">
        <f t="shared" ref="A3269:A3332" si="51">B3269&amp;C3269</f>
        <v>357211678720</v>
      </c>
      <c r="B3269">
        <v>3</v>
      </c>
      <c r="C3269">
        <v>57211678720</v>
      </c>
    </row>
    <row r="3270" spans="1:3" x14ac:dyDescent="0.45">
      <c r="A3270" t="str">
        <f t="shared" si="51"/>
        <v>4Mental Health and Well-Being Support for Thai University Graduates: A Qualitative Exploration of Pathways to Develop a Resilient Workforce</v>
      </c>
      <c r="B3270">
        <v>4</v>
      </c>
      <c r="C3270" t="s">
        <v>1911</v>
      </c>
    </row>
    <row r="3271" spans="1:3" x14ac:dyDescent="0.45">
      <c r="A3271" t="str">
        <f t="shared" si="51"/>
        <v>5(2023) Journal of Population and Social Studies, 31, pp. 783 - 801, Cited 0 times.</v>
      </c>
      <c r="B3271">
        <v>5</v>
      </c>
      <c r="C3271" t="s">
        <v>1912</v>
      </c>
    </row>
    <row r="3272" spans="1:3" x14ac:dyDescent="0.45">
      <c r="A3272" t="str">
        <f t="shared" si="51"/>
        <v>6DOI: 10.25133/JPSSV312023.043</v>
      </c>
      <c r="B3272">
        <v>6</v>
      </c>
      <c r="C3272" t="s">
        <v>1913</v>
      </c>
    </row>
    <row r="3273" spans="1:3" x14ac:dyDescent="0.45">
      <c r="A3273" t="str">
        <f t="shared" si="51"/>
        <v>7https://www.scopus.com/inward/record.uri?eid=2-s2.0-85166950687&amp;doi=10.25133%2fJPSSV312023.043&amp;partnerID=40&amp;md5=dd6ce661da36075561bddc0f9fb4f8b9</v>
      </c>
      <c r="B3273">
        <v>7</v>
      </c>
      <c r="C3273" t="s">
        <v>1914</v>
      </c>
    </row>
    <row r="3274" spans="1:3" x14ac:dyDescent="0.45">
      <c r="A3274" t="str">
        <f t="shared" si="51"/>
        <v>8</v>
      </c>
      <c r="B3274">
        <v>8</v>
      </c>
    </row>
    <row r="3275" spans="1:3" x14ac:dyDescent="0.45">
      <c r="A3275" t="str">
        <f t="shared" si="51"/>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3275">
        <v>9</v>
      </c>
      <c r="C3275" t="s">
        <v>1915</v>
      </c>
    </row>
    <row r="3276" spans="1:3" x14ac:dyDescent="0.45">
      <c r="A3276" t="str">
        <f t="shared" si="51"/>
        <v>10LANGUAGE OF ORIGINAL DOCUMENT: English</v>
      </c>
      <c r="B3276">
        <v>10</v>
      </c>
      <c r="C3276" t="s">
        <v>10</v>
      </c>
    </row>
    <row r="3277" spans="1:3" x14ac:dyDescent="0.45">
      <c r="A3277" t="str">
        <f t="shared" si="51"/>
        <v>11DOCUMENT TYPE: Article</v>
      </c>
      <c r="B3277">
        <v>11</v>
      </c>
      <c r="C3277" t="s">
        <v>11</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1Badran A., Baydoun E., Mesmar J.</v>
      </c>
      <c r="B3280">
        <v>1</v>
      </c>
      <c r="C3280" t="s">
        <v>1916</v>
      </c>
    </row>
    <row r="3281" spans="1:3" x14ac:dyDescent="0.45">
      <c r="A3281" t="str">
        <f t="shared" si="51"/>
        <v>2AUTHOR FULL NAMES: Badran, Adnan (55863604400); Baydoun, Elias (6603770525); Mesmar, Joelle (57209688756)</v>
      </c>
      <c r="B3281">
        <v>2</v>
      </c>
      <c r="C3281" t="s">
        <v>1917</v>
      </c>
    </row>
    <row r="3282" spans="1:3" x14ac:dyDescent="0.45">
      <c r="A3282" t="str">
        <f t="shared" si="51"/>
        <v>355863604400; 6603770525; 57209688756</v>
      </c>
      <c r="B3282">
        <v>3</v>
      </c>
      <c r="C3282" t="s">
        <v>1918</v>
      </c>
    </row>
    <row r="3283" spans="1:3" x14ac:dyDescent="0.45">
      <c r="A3283" t="str">
        <f t="shared" si="51"/>
        <v>4Introduction</v>
      </c>
      <c r="B3283">
        <v>4</v>
      </c>
      <c r="C3283" t="s">
        <v>1919</v>
      </c>
    </row>
    <row r="3284" spans="1:3" x14ac:dyDescent="0.45">
      <c r="A3284" t="str">
        <f t="shared" si="51"/>
        <v>5(2022) Higher Education in the Arab World: New Priorities in the Post COVID-19 Era, pp. 1 - 9, Cited 0 times.</v>
      </c>
      <c r="B3284">
        <v>5</v>
      </c>
      <c r="C3284" t="s">
        <v>1920</v>
      </c>
    </row>
    <row r="3285" spans="1:3" x14ac:dyDescent="0.45">
      <c r="A3285" t="str">
        <f t="shared" si="51"/>
        <v>6DOI: 10.1007/978-3-031-07539-1_1</v>
      </c>
      <c r="B3285">
        <v>6</v>
      </c>
      <c r="C3285" t="s">
        <v>1921</v>
      </c>
    </row>
    <row r="3286" spans="1:3" x14ac:dyDescent="0.45">
      <c r="A3286" t="str">
        <f t="shared" si="51"/>
        <v>7https://www.scopus.com/inward/record.uri?eid=2-s2.0-85153432272&amp;doi=10.1007%2f978-3-031-07539-1_1&amp;partnerID=40&amp;md5=d79c51264a8755b9998a4bf65e096616</v>
      </c>
      <c r="B3286">
        <v>7</v>
      </c>
      <c r="C3286" t="s">
        <v>1922</v>
      </c>
    </row>
    <row r="3287" spans="1:3" x14ac:dyDescent="0.45">
      <c r="A3287" t="str">
        <f t="shared" si="51"/>
        <v>8</v>
      </c>
      <c r="B3287">
        <v>8</v>
      </c>
    </row>
    <row r="3288" spans="1:3" x14ac:dyDescent="0.45">
      <c r="A3288" t="str">
        <f t="shared" si="51"/>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3288">
        <v>9</v>
      </c>
      <c r="C3288" t="s">
        <v>1923</v>
      </c>
    </row>
    <row r="3289" spans="1:3" x14ac:dyDescent="0.45">
      <c r="A3289" t="str">
        <f t="shared" si="51"/>
        <v>10LANGUAGE OF ORIGINAL DOCUMENT: English</v>
      </c>
      <c r="B3289">
        <v>10</v>
      </c>
      <c r="C3289" t="s">
        <v>10</v>
      </c>
    </row>
    <row r="3290" spans="1:3" x14ac:dyDescent="0.45">
      <c r="A3290" t="str">
        <f t="shared" si="51"/>
        <v>11DOCUMENT TYPE: Editorial</v>
      </c>
      <c r="B3290">
        <v>11</v>
      </c>
      <c r="C3290" t="s">
        <v>307</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1Soliudeen M.J., Adenuga K.I., Sadiq F.I.</v>
      </c>
      <c r="B3293">
        <v>1</v>
      </c>
      <c r="C3293" t="s">
        <v>1924</v>
      </c>
    </row>
    <row r="3294" spans="1:3" x14ac:dyDescent="0.45">
      <c r="A3294" t="str">
        <f t="shared" si="51"/>
        <v>2AUTHOR FULL NAMES: Soliudeen, Muhammed Jamiu (57209747969); Adenuga, Kayode Ibrahim (57041331400); Sadiq, Fatai Idowu (56562857000)</v>
      </c>
      <c r="B3294">
        <v>2</v>
      </c>
      <c r="C3294" t="s">
        <v>1925</v>
      </c>
    </row>
    <row r="3295" spans="1:3" x14ac:dyDescent="0.45">
      <c r="A3295" t="str">
        <f t="shared" si="51"/>
        <v>357209747969; 57041331400; 56562857000</v>
      </c>
      <c r="B3295">
        <v>3</v>
      </c>
      <c r="C3295" t="s">
        <v>1926</v>
      </c>
    </row>
    <row r="3296" spans="1:3" x14ac:dyDescent="0.45">
      <c r="A3296" t="str">
        <f t="shared" si="51"/>
        <v>4Higher education governance of big data: A systematic literature review</v>
      </c>
      <c r="B3296">
        <v>4</v>
      </c>
      <c r="C3296" t="s">
        <v>1927</v>
      </c>
    </row>
    <row r="3297" spans="1:3" x14ac:dyDescent="0.45">
      <c r="A3297" t="str">
        <f t="shared" si="51"/>
        <v>5(2020) Digital Solutions and the Case for Africa's Sustainable Development, pp. 152 - 172, Cited 0 times.</v>
      </c>
      <c r="B3297">
        <v>5</v>
      </c>
      <c r="C3297" t="s">
        <v>1928</v>
      </c>
    </row>
    <row r="3298" spans="1:3" x14ac:dyDescent="0.45">
      <c r="A3298" t="str">
        <f t="shared" si="51"/>
        <v>6DOI: 10.4018/978-1-7998-2967-6.ch010</v>
      </c>
      <c r="B3298">
        <v>6</v>
      </c>
      <c r="C3298" t="s">
        <v>1929</v>
      </c>
    </row>
    <row r="3299" spans="1:3" x14ac:dyDescent="0.45">
      <c r="A3299" t="str">
        <f t="shared" si="51"/>
        <v>7https://www.scopus.com/inward/record.uri?eid=2-s2.0-85137192761&amp;doi=10.4018%2f978-1-7998-2967-6.ch010&amp;partnerID=40&amp;md5=8c9c994ac034ab407a4d4da0e5469d29</v>
      </c>
      <c r="B3299">
        <v>7</v>
      </c>
      <c r="C3299" t="s">
        <v>1930</v>
      </c>
    </row>
    <row r="3300" spans="1:3" x14ac:dyDescent="0.45">
      <c r="A3300" t="str">
        <f t="shared" si="51"/>
        <v>8</v>
      </c>
      <c r="B3300">
        <v>8</v>
      </c>
    </row>
    <row r="3301" spans="1:3" x14ac:dyDescent="0.45">
      <c r="A3301" t="str">
        <f t="shared" si="51"/>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3301">
        <v>9</v>
      </c>
      <c r="C3301" t="s">
        <v>1931</v>
      </c>
    </row>
    <row r="3302" spans="1:3" x14ac:dyDescent="0.45">
      <c r="A3302" t="str">
        <f t="shared" si="51"/>
        <v>10LANGUAGE OF ORIGINAL DOCUMENT: English</v>
      </c>
      <c r="B3302">
        <v>10</v>
      </c>
      <c r="C3302" t="s">
        <v>10</v>
      </c>
    </row>
    <row r="3303" spans="1:3" x14ac:dyDescent="0.45">
      <c r="A3303" t="str">
        <f t="shared" si="51"/>
        <v>11DOCUMENT TYPE: Book chapter</v>
      </c>
      <c r="B3303">
        <v>11</v>
      </c>
      <c r="C3303" t="s">
        <v>128</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1Balković M., Kozak D., Šimović V.</v>
      </c>
      <c r="B3306">
        <v>1</v>
      </c>
      <c r="C3306" t="s">
        <v>1932</v>
      </c>
    </row>
    <row r="3307" spans="1:3" x14ac:dyDescent="0.45">
      <c r="A3307" t="str">
        <f t="shared" si="51"/>
        <v>2AUTHOR FULL NAMES: Balković, Mislav (49561022000); Kozak, Dražan (24080656900); Šimović, Vladimir (57219301297)</v>
      </c>
      <c r="B3307">
        <v>2</v>
      </c>
      <c r="C3307" t="s">
        <v>1933</v>
      </c>
    </row>
    <row r="3308" spans="1:3" x14ac:dyDescent="0.45">
      <c r="A3308" t="str">
        <f t="shared" si="51"/>
        <v>349561022000; 24080656900; 57219301297</v>
      </c>
      <c r="B3308">
        <v>3</v>
      </c>
      <c r="C3308" t="s">
        <v>1934</v>
      </c>
    </row>
    <row r="3309" spans="1:3" x14ac:dyDescent="0.45">
      <c r="A3309" t="str">
        <f t="shared" si="51"/>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3309">
        <v>4</v>
      </c>
      <c r="C3309" t="s">
        <v>1935</v>
      </c>
    </row>
    <row r="3310" spans="1:3" x14ac:dyDescent="0.45">
      <c r="A3310" t="str">
        <f t="shared" si="51"/>
        <v>5(2017) Croatian Journal of Education, 19 (3), pp. 729 - 762, Cited 0 times.</v>
      </c>
      <c r="B3310">
        <v>5</v>
      </c>
      <c r="C3310" t="s">
        <v>1936</v>
      </c>
    </row>
    <row r="3311" spans="1:3" x14ac:dyDescent="0.45">
      <c r="A3311" t="str">
        <f t="shared" si="51"/>
        <v>6DOI: 10.15516/cje.v19i3.2391</v>
      </c>
      <c r="B3311">
        <v>6</v>
      </c>
      <c r="C3311" t="s">
        <v>1937</v>
      </c>
    </row>
    <row r="3312" spans="1:3" x14ac:dyDescent="0.45">
      <c r="A3312" t="str">
        <f t="shared" si="51"/>
        <v>7https://www.scopus.com/inward/record.uri?eid=2-s2.0-85032023735&amp;doi=10.15516%2fcje.v19i3.2391&amp;partnerID=40&amp;md5=7eab1b2df8bc3aad9b4af8e853509cac</v>
      </c>
      <c r="B3312">
        <v>7</v>
      </c>
      <c r="C3312" t="s">
        <v>1938</v>
      </c>
    </row>
    <row r="3313" spans="1:3" x14ac:dyDescent="0.45">
      <c r="A3313" t="str">
        <f t="shared" si="51"/>
        <v>8</v>
      </c>
      <c r="B3313">
        <v>8</v>
      </c>
    </row>
    <row r="3314" spans="1:3" x14ac:dyDescent="0.45">
      <c r="A3314" t="str">
        <f t="shared" si="5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3314">
        <v>9</v>
      </c>
      <c r="C3314" t="s">
        <v>1939</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1Nguyen H.T.T.</v>
      </c>
      <c r="B3319">
        <v>1</v>
      </c>
      <c r="C3319" t="s">
        <v>1940</v>
      </c>
    </row>
    <row r="3320" spans="1:3" x14ac:dyDescent="0.45">
      <c r="A3320" t="str">
        <f t="shared" si="51"/>
        <v>2AUTHOR FULL NAMES: Nguyen, Hong Thu Thi (57216501406)</v>
      </c>
      <c r="B3320">
        <v>2</v>
      </c>
      <c r="C3320" t="s">
        <v>1941</v>
      </c>
    </row>
    <row r="3321" spans="1:3" x14ac:dyDescent="0.45">
      <c r="A3321" t="str">
        <f t="shared" si="51"/>
        <v>357216501406</v>
      </c>
      <c r="B3321">
        <v>3</v>
      </c>
      <c r="C3321">
        <v>57216501406</v>
      </c>
    </row>
    <row r="3322" spans="1:3" x14ac:dyDescent="0.45">
      <c r="A3322" t="str">
        <f t="shared" si="51"/>
        <v>4Unproctored assignment-based online assessment in higher education: Stakeholder evaluation of issues</v>
      </c>
      <c r="B3322">
        <v>4</v>
      </c>
      <c r="C3322" t="s">
        <v>1942</v>
      </c>
    </row>
    <row r="3323" spans="1:3" x14ac:dyDescent="0.45">
      <c r="A3323" t="str">
        <f t="shared" si="51"/>
        <v>5(2023) Issues in Educational Research, 33 (1), pp. 207 - 226, Cited 0 times.</v>
      </c>
      <c r="B3323">
        <v>5</v>
      </c>
      <c r="C3323" t="s">
        <v>1943</v>
      </c>
    </row>
    <row r="3324" spans="1:3" x14ac:dyDescent="0.45">
      <c r="A3324" t="str">
        <f t="shared" si="51"/>
        <v>6</v>
      </c>
      <c r="B3324">
        <v>6</v>
      </c>
    </row>
    <row r="3325" spans="1:3" x14ac:dyDescent="0.45">
      <c r="A3325" t="str">
        <f t="shared" si="51"/>
        <v>7https://www.scopus.com/inward/record.uri?eid=2-s2.0-85162217410&amp;partnerID=40&amp;md5=dc9b6a671ed8d93652565a5dcae9ce8a</v>
      </c>
      <c r="B3325">
        <v>7</v>
      </c>
      <c r="C3325" t="s">
        <v>1944</v>
      </c>
    </row>
    <row r="3326" spans="1:3" x14ac:dyDescent="0.45">
      <c r="A3326" t="str">
        <f t="shared" si="51"/>
        <v>8</v>
      </c>
      <c r="B3326">
        <v>8</v>
      </c>
    </row>
    <row r="3327" spans="1:3" x14ac:dyDescent="0.45">
      <c r="A3327" t="str">
        <f t="shared" si="51"/>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3327">
        <v>9</v>
      </c>
      <c r="C3327" t="s">
        <v>1945</v>
      </c>
    </row>
    <row r="3328" spans="1:3" x14ac:dyDescent="0.45">
      <c r="A3328" t="str">
        <f t="shared" si="51"/>
        <v>10LANGUAGE OF ORIGINAL DOCUMENT: English</v>
      </c>
      <c r="B3328">
        <v>10</v>
      </c>
      <c r="C3328" t="s">
        <v>10</v>
      </c>
    </row>
    <row r="3329" spans="1:3" x14ac:dyDescent="0.45">
      <c r="A3329" t="str">
        <f t="shared" si="51"/>
        <v>11DOCUMENT TYPE: Article</v>
      </c>
      <c r="B3329">
        <v>11</v>
      </c>
      <c r="C3329" t="s">
        <v>11</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1Espino M.M.</v>
      </c>
      <c r="B3332">
        <v>1</v>
      </c>
      <c r="C3332" t="s">
        <v>1946</v>
      </c>
    </row>
    <row r="3333" spans="1:3" x14ac:dyDescent="0.45">
      <c r="A3333" t="str">
        <f t="shared" ref="A3333:A3396" si="52">B3333&amp;C3333</f>
        <v>2AUTHOR FULL NAMES: Espino, Michelle M. (36607720000)</v>
      </c>
      <c r="B3333">
        <v>2</v>
      </c>
      <c r="C3333" t="s">
        <v>1947</v>
      </c>
    </row>
    <row r="3334" spans="1:3" x14ac:dyDescent="0.45">
      <c r="A3334" t="str">
        <f t="shared" si="52"/>
        <v>336607720000</v>
      </c>
      <c r="B3334">
        <v>3</v>
      </c>
      <c r="C3334">
        <v>36607720000</v>
      </c>
    </row>
    <row r="3335" spans="1:3" x14ac:dyDescent="0.45">
      <c r="A3335" t="str">
        <f t="shared" si="52"/>
        <v>4ANALYSIS: What Are the Needs of Today’s College Students?</v>
      </c>
      <c r="B3335">
        <v>4</v>
      </c>
      <c r="C3335" t="s">
        <v>1948</v>
      </c>
    </row>
    <row r="3336" spans="1:3" x14ac:dyDescent="0.45">
      <c r="A3336" t="str">
        <f t="shared" si="52"/>
        <v>5(2022) Multiple Perspectives on College Students: Needs, Challenges, and Opportunities, pp. 102 - 111, Cited 0 times.</v>
      </c>
      <c r="B3336">
        <v>5</v>
      </c>
      <c r="C3336" t="s">
        <v>1949</v>
      </c>
    </row>
    <row r="3337" spans="1:3" x14ac:dyDescent="0.45">
      <c r="A3337" t="str">
        <f t="shared" si="52"/>
        <v>6DOI: 10.4324/9780429319471-10</v>
      </c>
      <c r="B3337">
        <v>6</v>
      </c>
      <c r="C3337" t="s">
        <v>1950</v>
      </c>
    </row>
    <row r="3338" spans="1:3" x14ac:dyDescent="0.45">
      <c r="A3338" t="str">
        <f t="shared" si="52"/>
        <v>7https://www.scopus.com/inward/record.uri?eid=2-s2.0-85142784398&amp;doi=10.4324%2f9780429319471-10&amp;partnerID=40&amp;md5=a6af0b7fe53857ea288342d5ec8c260c</v>
      </c>
      <c r="B3338">
        <v>7</v>
      </c>
      <c r="C3338" t="s">
        <v>1951</v>
      </c>
    </row>
    <row r="3339" spans="1:3" x14ac:dyDescent="0.45">
      <c r="A3339" t="str">
        <f t="shared" si="52"/>
        <v>8</v>
      </c>
      <c r="B3339">
        <v>8</v>
      </c>
    </row>
    <row r="3340" spans="1:3" x14ac:dyDescent="0.45">
      <c r="A3340" t="str">
        <f t="shared" si="52"/>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340">
        <v>9</v>
      </c>
      <c r="C3340" t="s">
        <v>1952</v>
      </c>
    </row>
    <row r="3341" spans="1:3" x14ac:dyDescent="0.45">
      <c r="A3341" t="str">
        <f t="shared" si="52"/>
        <v>10LANGUAGE OF ORIGINAL DOCUMENT: English</v>
      </c>
      <c r="B3341">
        <v>10</v>
      </c>
      <c r="C3341" t="s">
        <v>10</v>
      </c>
    </row>
    <row r="3342" spans="1:3" x14ac:dyDescent="0.45">
      <c r="A3342" t="str">
        <f t="shared" si="52"/>
        <v>11DOCUMENT TYPE: Book chapter</v>
      </c>
      <c r="B3342">
        <v>11</v>
      </c>
      <c r="C3342" t="s">
        <v>128</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1Zhao T.</v>
      </c>
      <c r="B3345">
        <v>1</v>
      </c>
      <c r="C3345" t="s">
        <v>1169</v>
      </c>
    </row>
    <row r="3346" spans="1:3" x14ac:dyDescent="0.45">
      <c r="A3346" t="str">
        <f t="shared" si="52"/>
        <v>2AUTHOR FULL NAMES: Zhao, Teng (57242946100)</v>
      </c>
      <c r="B3346">
        <v>2</v>
      </c>
      <c r="C3346" t="s">
        <v>1170</v>
      </c>
    </row>
    <row r="3347" spans="1:3" x14ac:dyDescent="0.45">
      <c r="A3347" t="str">
        <f t="shared" si="52"/>
        <v>357242946100</v>
      </c>
      <c r="B3347">
        <v>3</v>
      </c>
      <c r="C3347">
        <v>57242946100</v>
      </c>
    </row>
    <row r="3348" spans="1:3" x14ac:dyDescent="0.45">
      <c r="A3348" t="str">
        <f t="shared" si="52"/>
        <v>4China’s Sustainable Talent Cultivations for Basic Disciplines: Evaluating the Reformed National College Enrollment Policy</v>
      </c>
      <c r="B3348">
        <v>4</v>
      </c>
      <c r="C3348" t="s">
        <v>1953</v>
      </c>
    </row>
    <row r="3349" spans="1:3" x14ac:dyDescent="0.45">
      <c r="A3349" t="str">
        <f t="shared" si="52"/>
        <v>5(2023) Sustainability (Switzerland), 15 (4), art. no. 3545, Cited 0 times.</v>
      </c>
      <c r="B3349">
        <v>5</v>
      </c>
      <c r="C3349" t="s">
        <v>1954</v>
      </c>
    </row>
    <row r="3350" spans="1:3" x14ac:dyDescent="0.45">
      <c r="A3350" t="str">
        <f t="shared" si="52"/>
        <v>6DOI: 10.3390/su15043545</v>
      </c>
      <c r="B3350">
        <v>6</v>
      </c>
      <c r="C3350" t="s">
        <v>1955</v>
      </c>
    </row>
    <row r="3351" spans="1:3" x14ac:dyDescent="0.45">
      <c r="A3351" t="str">
        <f t="shared" si="52"/>
        <v>7https://www.scopus.com/inward/record.uri?eid=2-s2.0-85149323172&amp;doi=10.3390%2fsu15043545&amp;partnerID=40&amp;md5=4d445cd0d03c3ccc1a4dd7a5e0b51239</v>
      </c>
      <c r="B3351">
        <v>7</v>
      </c>
      <c r="C3351" t="s">
        <v>1956</v>
      </c>
    </row>
    <row r="3352" spans="1:3" x14ac:dyDescent="0.45">
      <c r="A3352" t="str">
        <f t="shared" si="52"/>
        <v>8</v>
      </c>
      <c r="B3352">
        <v>8</v>
      </c>
    </row>
    <row r="3353" spans="1:3" x14ac:dyDescent="0.45">
      <c r="A3353" t="str">
        <f t="shared" si="52"/>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3353">
        <v>9</v>
      </c>
      <c r="C3353" t="s">
        <v>1957</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1Leshukov O.V., Yevseyeva D.G., Gromov A.D., Platonova D.P.</v>
      </c>
      <c r="B3358">
        <v>1</v>
      </c>
      <c r="C3358" t="s">
        <v>1958</v>
      </c>
    </row>
    <row r="3359" spans="1:3" x14ac:dyDescent="0.45">
      <c r="A3359" t="str">
        <f t="shared" si="52"/>
        <v>2AUTHOR FULL NAMES: Leshukov, O.V. (57190431219); Yevseyeva, D.G. (57200089547); Gromov, A.D. (57200090544); Platonova, D.P. (57190431251)</v>
      </c>
      <c r="B3359">
        <v>2</v>
      </c>
      <c r="C3359" t="s">
        <v>1959</v>
      </c>
    </row>
    <row r="3360" spans="1:3" x14ac:dyDescent="0.45">
      <c r="A3360" t="str">
        <f t="shared" si="52"/>
        <v>357190431219; 57200089547; 57200090544; 57190431251</v>
      </c>
      <c r="B3360">
        <v>3</v>
      </c>
      <c r="C3360" t="s">
        <v>1960</v>
      </c>
    </row>
    <row r="3361" spans="1:3" x14ac:dyDescent="0.45">
      <c r="A3361" t="str">
        <f t="shared" si="52"/>
        <v>4Assessment of the Contribution of Regional Higher Education Systems to the Socio-Economic Development of the Russian Regions</v>
      </c>
      <c r="B3361">
        <v>4</v>
      </c>
      <c r="C3361" t="s">
        <v>1961</v>
      </c>
    </row>
    <row r="3362" spans="1:3" x14ac:dyDescent="0.45">
      <c r="A3362" t="str">
        <f t="shared" si="52"/>
        <v>5(2017) Russian Education and Society, 59 (1-2), pp. 68 - 93, Cited 0 times.</v>
      </c>
      <c r="B3362">
        <v>5</v>
      </c>
      <c r="C3362" t="s">
        <v>1962</v>
      </c>
    </row>
    <row r="3363" spans="1:3" x14ac:dyDescent="0.45">
      <c r="A3363" t="str">
        <f t="shared" si="52"/>
        <v>6DOI: 10.1080/10609393.2017.1392802</v>
      </c>
      <c r="B3363">
        <v>6</v>
      </c>
      <c r="C3363" t="s">
        <v>1963</v>
      </c>
    </row>
    <row r="3364" spans="1:3" x14ac:dyDescent="0.45">
      <c r="A3364" t="str">
        <f t="shared" si="52"/>
        <v>7https://www.scopus.com/inward/record.uri?eid=2-s2.0-85039432156&amp;doi=10.1080%2f10609393.2017.1392802&amp;partnerID=40&amp;md5=7bc3df145f5601f2b0e27d677e478e4d</v>
      </c>
      <c r="B3364">
        <v>7</v>
      </c>
      <c r="C3364" t="s">
        <v>1964</v>
      </c>
    </row>
    <row r="3365" spans="1:3" x14ac:dyDescent="0.45">
      <c r="A3365" t="str">
        <f t="shared" si="52"/>
        <v>8</v>
      </c>
      <c r="B3365">
        <v>8</v>
      </c>
    </row>
    <row r="3366" spans="1:3" x14ac:dyDescent="0.45">
      <c r="A3366" t="str">
        <f t="shared" si="52"/>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3366">
        <v>9</v>
      </c>
      <c r="C3366" t="s">
        <v>1965</v>
      </c>
    </row>
    <row r="3367" spans="1:3" x14ac:dyDescent="0.45">
      <c r="A3367" t="str">
        <f t="shared" si="52"/>
        <v>10LANGUAGE OF ORIGINAL DOCUMENT: English</v>
      </c>
      <c r="B3367">
        <v>10</v>
      </c>
      <c r="C3367" t="s">
        <v>10</v>
      </c>
    </row>
    <row r="3368" spans="1:3" x14ac:dyDescent="0.45">
      <c r="A3368" t="str">
        <f t="shared" si="52"/>
        <v>11DOCUMENT TYPE: Article</v>
      </c>
      <c r="B3368">
        <v>11</v>
      </c>
      <c r="C3368" t="s">
        <v>11</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1Gulley N.Y.</v>
      </c>
      <c r="B3371">
        <v>1</v>
      </c>
      <c r="C3371" t="s">
        <v>1966</v>
      </c>
    </row>
    <row r="3372" spans="1:3" x14ac:dyDescent="0.45">
      <c r="A3372" t="str">
        <f t="shared" si="52"/>
        <v>2AUTHOR FULL NAMES: Gulley, Needham Yancey (56059060800)</v>
      </c>
      <c r="B3372">
        <v>2</v>
      </c>
      <c r="C3372" t="s">
        <v>1967</v>
      </c>
    </row>
    <row r="3373" spans="1:3" x14ac:dyDescent="0.45">
      <c r="A3373" t="str">
        <f t="shared" si="52"/>
        <v>356059060800</v>
      </c>
      <c r="B3373">
        <v>3</v>
      </c>
      <c r="C3373">
        <v>56059060800</v>
      </c>
    </row>
    <row r="3374" spans="1:3" x14ac:dyDescent="0.45">
      <c r="A3374" t="str">
        <f t="shared" si="52"/>
        <v>4MULTIPLE PERSPECTIVES ON COLLEGE STUDENTS: Needs, Challenges, and Opportunities</v>
      </c>
      <c r="B3374">
        <v>4</v>
      </c>
      <c r="C3374" t="s">
        <v>1968</v>
      </c>
    </row>
    <row r="3375" spans="1:3" x14ac:dyDescent="0.45">
      <c r="A3375" t="str">
        <f t="shared" si="52"/>
        <v>5(2022) Multiple Perspectives on College Students: Needs, Challenges, and Opportunities, pp. 1 - 211, Cited 0 times.</v>
      </c>
      <c r="B3375">
        <v>5</v>
      </c>
      <c r="C3375" t="s">
        <v>1969</v>
      </c>
    </row>
    <row r="3376" spans="1:3" x14ac:dyDescent="0.45">
      <c r="A3376" t="str">
        <f t="shared" si="52"/>
        <v>6DOI: 10.4324/9780429319471</v>
      </c>
      <c r="B3376">
        <v>6</v>
      </c>
      <c r="C3376" t="s">
        <v>1970</v>
      </c>
    </row>
    <row r="3377" spans="1:3" x14ac:dyDescent="0.45">
      <c r="A3377" t="str">
        <f t="shared" si="52"/>
        <v>7https://www.scopus.com/inward/record.uri?eid=2-s2.0-85142792733&amp;doi=10.4324%2f9780429319471&amp;partnerID=40&amp;md5=0ec23501f918f7ef5d4eb014bcffac3c</v>
      </c>
      <c r="B3377">
        <v>7</v>
      </c>
      <c r="C3377" t="s">
        <v>1971</v>
      </c>
    </row>
    <row r="3378" spans="1:3" x14ac:dyDescent="0.45">
      <c r="A3378" t="str">
        <f t="shared" si="52"/>
        <v>8</v>
      </c>
      <c r="B3378">
        <v>8</v>
      </c>
    </row>
    <row r="3379" spans="1:3" x14ac:dyDescent="0.45">
      <c r="A3379" t="str">
        <f t="shared" si="52"/>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3379">
        <v>9</v>
      </c>
      <c r="C3379" t="s">
        <v>1972</v>
      </c>
    </row>
    <row r="3380" spans="1:3" x14ac:dyDescent="0.45">
      <c r="A3380" t="str">
        <f t="shared" si="52"/>
        <v>10LANGUAGE OF ORIGINAL DOCUMENT: English</v>
      </c>
      <c r="B3380">
        <v>10</v>
      </c>
      <c r="C3380" t="s">
        <v>10</v>
      </c>
    </row>
    <row r="3381" spans="1:3" x14ac:dyDescent="0.45">
      <c r="A3381" t="str">
        <f t="shared" si="52"/>
        <v>11DOCUMENT TYPE: Book</v>
      </c>
      <c r="B3381">
        <v>11</v>
      </c>
      <c r="C3381" t="s">
        <v>338</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1Ifenthaler D., Yau J.Y.-K.</v>
      </c>
      <c r="B3384">
        <v>1</v>
      </c>
      <c r="C3384" t="s">
        <v>1973</v>
      </c>
    </row>
    <row r="3385" spans="1:3" x14ac:dyDescent="0.45">
      <c r="A3385" t="str">
        <f t="shared" si="52"/>
        <v>2AUTHOR FULL NAMES: Ifenthaler, Dirk (57192168368); Yau, Jane Yin-Kim (24449784800)</v>
      </c>
      <c r="B3385">
        <v>2</v>
      </c>
      <c r="C3385" t="s">
        <v>1974</v>
      </c>
    </row>
    <row r="3386" spans="1:3" x14ac:dyDescent="0.45">
      <c r="A3386" t="str">
        <f t="shared" si="52"/>
        <v>357192168368; 24449784800</v>
      </c>
      <c r="B3386">
        <v>3</v>
      </c>
      <c r="C3386" t="s">
        <v>1975</v>
      </c>
    </row>
    <row r="3387" spans="1:3" x14ac:dyDescent="0.45">
      <c r="A3387" t="str">
        <f t="shared" si="52"/>
        <v>4Higher education stakeholders’ views on guiding the implementation of learning analytics for study success</v>
      </c>
      <c r="B3387">
        <v>4</v>
      </c>
      <c r="C3387" t="s">
        <v>1976</v>
      </c>
    </row>
    <row r="3388" spans="1:3" x14ac:dyDescent="0.45">
      <c r="A3388" t="str">
        <f t="shared" si="52"/>
        <v>5(2019) ASCILITE 2019 - Conference Proceedings - 36th International Conference of Innovation, Practice and Research in the Use of Educational Technologies in Tertiary Education: Personalised Learning. Diverse Goals. One Heart., pp. 453 - 457, Cited 0 times.</v>
      </c>
      <c r="B3388">
        <v>5</v>
      </c>
      <c r="C3388" t="s">
        <v>1977</v>
      </c>
    </row>
    <row r="3389" spans="1:3" x14ac:dyDescent="0.45">
      <c r="A3389" t="str">
        <f t="shared" si="52"/>
        <v>6</v>
      </c>
      <c r="B3389">
        <v>6</v>
      </c>
    </row>
    <row r="3390" spans="1:3" x14ac:dyDescent="0.45">
      <c r="A3390" t="str">
        <f t="shared" si="52"/>
        <v>7https://www.scopus.com/inward/record.uri?eid=2-s2.0-85088519782&amp;partnerID=40&amp;md5=3121e051761df167eeadf0e72035a9bf</v>
      </c>
      <c r="B3390">
        <v>7</v>
      </c>
      <c r="C3390" t="s">
        <v>1978</v>
      </c>
    </row>
    <row r="3391" spans="1:3" x14ac:dyDescent="0.45">
      <c r="A3391" t="str">
        <f t="shared" si="52"/>
        <v>8</v>
      </c>
      <c r="B3391">
        <v>8</v>
      </c>
    </row>
    <row r="3392" spans="1:3" x14ac:dyDescent="0.45">
      <c r="A3392" t="str">
        <f t="shared" si="52"/>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3392">
        <v>9</v>
      </c>
      <c r="C3392" t="s">
        <v>1979</v>
      </c>
    </row>
    <row r="3393" spans="1:3" x14ac:dyDescent="0.45">
      <c r="A3393" t="str">
        <f t="shared" si="52"/>
        <v>10LANGUAGE OF ORIGINAL DOCUMENT: English</v>
      </c>
      <c r="B3393">
        <v>10</v>
      </c>
      <c r="C3393" t="s">
        <v>10</v>
      </c>
    </row>
    <row r="3394" spans="1:3" x14ac:dyDescent="0.45">
      <c r="A3394" t="str">
        <f t="shared" si="52"/>
        <v>11DOCUMENT TYPE: Conference paper</v>
      </c>
      <c r="B3394">
        <v>11</v>
      </c>
      <c r="C3394" t="s">
        <v>207</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1Dean L.A., Wallace J.</v>
      </c>
      <c r="B3397">
        <v>1</v>
      </c>
      <c r="C3397" t="s">
        <v>1980</v>
      </c>
    </row>
    <row r="3398" spans="1:3" x14ac:dyDescent="0.45">
      <c r="A3398" t="str">
        <f t="shared" si="53"/>
        <v>2AUTHOR FULL NAMES: Dean, Laura A. (57530006800); Wallace, Jason (57213150363)</v>
      </c>
      <c r="B3398">
        <v>2</v>
      </c>
      <c r="C3398" t="s">
        <v>1981</v>
      </c>
    </row>
    <row r="3399" spans="1:3" x14ac:dyDescent="0.45">
      <c r="A3399" t="str">
        <f t="shared" si="53"/>
        <v>357530006800; 57213150363</v>
      </c>
      <c r="B3399">
        <v>3</v>
      </c>
      <c r="C3399" t="s">
        <v>1982</v>
      </c>
    </row>
    <row r="3400" spans="1:3" x14ac:dyDescent="0.45">
      <c r="A3400" t="str">
        <f t="shared" si="53"/>
        <v>4ANALYSIS: Who Are Today’s College Students?</v>
      </c>
      <c r="B3400">
        <v>4</v>
      </c>
      <c r="C3400" t="s">
        <v>1983</v>
      </c>
    </row>
    <row r="3401" spans="1:3" x14ac:dyDescent="0.45">
      <c r="A3401" t="str">
        <f t="shared" si="53"/>
        <v>5(2022) Multiple Perspectives on College Students: Needs, Challenges, and Opportunities, pp. 76 - 86, Cited 0 times.</v>
      </c>
      <c r="B3401">
        <v>5</v>
      </c>
      <c r="C3401" t="s">
        <v>1984</v>
      </c>
    </row>
    <row r="3402" spans="1:3" x14ac:dyDescent="0.45">
      <c r="A3402" t="str">
        <f t="shared" si="53"/>
        <v>6DOI: 10.4324/9780429319471-7</v>
      </c>
      <c r="B3402">
        <v>6</v>
      </c>
      <c r="C3402" t="s">
        <v>1985</v>
      </c>
    </row>
    <row r="3403" spans="1:3" x14ac:dyDescent="0.45">
      <c r="A3403" t="str">
        <f t="shared" si="53"/>
        <v>7https://www.scopus.com/inward/record.uri?eid=2-s2.0-85142845240&amp;doi=10.4324%2f9780429319471-7&amp;partnerID=40&amp;md5=84f7b4aaabff735e24d12fecccbe6fa1</v>
      </c>
      <c r="B3403">
        <v>7</v>
      </c>
      <c r="C3403" t="s">
        <v>1986</v>
      </c>
    </row>
    <row r="3404" spans="1:3" x14ac:dyDescent="0.45">
      <c r="A3404" t="str">
        <f t="shared" si="53"/>
        <v>8</v>
      </c>
      <c r="B3404">
        <v>8</v>
      </c>
    </row>
    <row r="3405" spans="1:3" x14ac:dyDescent="0.45">
      <c r="A3405" t="str">
        <f t="shared" si="53"/>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05">
        <v>9</v>
      </c>
      <c r="C3405" t="s">
        <v>1987</v>
      </c>
    </row>
    <row r="3406" spans="1:3" x14ac:dyDescent="0.45">
      <c r="A3406" t="str">
        <f t="shared" si="53"/>
        <v>10LANGUAGE OF ORIGINAL DOCUMENT: English</v>
      </c>
      <c r="B3406">
        <v>10</v>
      </c>
      <c r="C3406" t="s">
        <v>10</v>
      </c>
    </row>
    <row r="3407" spans="1:3" x14ac:dyDescent="0.45">
      <c r="A3407" t="str">
        <f t="shared" si="53"/>
        <v>11DOCUMENT TYPE: Book chapter</v>
      </c>
      <c r="B3407">
        <v>11</v>
      </c>
      <c r="C3407" t="s">
        <v>128</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1Inkelas K.K., Hanlon T.</v>
      </c>
      <c r="B3410">
        <v>1</v>
      </c>
      <c r="C3410" t="s">
        <v>1988</v>
      </c>
    </row>
    <row r="3411" spans="1:3" x14ac:dyDescent="0.45">
      <c r="A3411" t="str">
        <f t="shared" si="53"/>
        <v>2AUTHOR FULL NAMES: Inkelas, Karen Kurotsuchi (6602616751); Hanlon, Terrence (57984975600)</v>
      </c>
      <c r="B3411">
        <v>2</v>
      </c>
      <c r="C3411" t="s">
        <v>1989</v>
      </c>
    </row>
    <row r="3412" spans="1:3" x14ac:dyDescent="0.45">
      <c r="A3412" t="str">
        <f t="shared" si="53"/>
        <v>36602616751; 57984975600</v>
      </c>
      <c r="B3412">
        <v>3</v>
      </c>
      <c r="C3412" t="s">
        <v>1990</v>
      </c>
    </row>
    <row r="3413" spans="1:3" x14ac:dyDescent="0.45">
      <c r="A3413" t="str">
        <f t="shared" si="53"/>
        <v>4ANALYSIS: What Are the Most Significant Opportunities for Today’s College Students?</v>
      </c>
      <c r="B3413">
        <v>4</v>
      </c>
      <c r="C3413" t="s">
        <v>1991</v>
      </c>
    </row>
    <row r="3414" spans="1:3" x14ac:dyDescent="0.45">
      <c r="A3414" t="str">
        <f t="shared" si="53"/>
        <v>5(2022) Multiple Perspectives on College Students: Needs, Challenges, and Opportunities, pp. 154 - 164, Cited 0 times.</v>
      </c>
      <c r="B3414">
        <v>5</v>
      </c>
      <c r="C3414" t="s">
        <v>1992</v>
      </c>
    </row>
    <row r="3415" spans="1:3" x14ac:dyDescent="0.45">
      <c r="A3415" t="str">
        <f t="shared" si="53"/>
        <v>6DOI: 10.4324/9780429319471-16</v>
      </c>
      <c r="B3415">
        <v>6</v>
      </c>
      <c r="C3415" t="s">
        <v>1993</v>
      </c>
    </row>
    <row r="3416" spans="1:3" x14ac:dyDescent="0.45">
      <c r="A3416" t="str">
        <f t="shared" si="53"/>
        <v>7https://www.scopus.com/inward/record.uri?eid=2-s2.0-85142837229&amp;doi=10.4324%2f9780429319471-16&amp;partnerID=40&amp;md5=f1c04be80fd348aa1dcd65b21cba1784</v>
      </c>
      <c r="B3416">
        <v>7</v>
      </c>
      <c r="C3416" t="s">
        <v>1994</v>
      </c>
    </row>
    <row r="3417" spans="1:3" x14ac:dyDescent="0.45">
      <c r="A3417" t="str">
        <f t="shared" si="53"/>
        <v>8</v>
      </c>
      <c r="B3417">
        <v>8</v>
      </c>
    </row>
    <row r="3418" spans="1:3" x14ac:dyDescent="0.45">
      <c r="A3418" t="str">
        <f t="shared" si="53"/>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18">
        <v>9</v>
      </c>
      <c r="C3418" t="s">
        <v>1995</v>
      </c>
    </row>
    <row r="3419" spans="1:3" x14ac:dyDescent="0.45">
      <c r="A3419" t="str">
        <f t="shared" si="53"/>
        <v>10LANGUAGE OF ORIGINAL DOCUMENT: English</v>
      </c>
      <c r="B3419">
        <v>10</v>
      </c>
      <c r="C3419" t="s">
        <v>10</v>
      </c>
    </row>
    <row r="3420" spans="1:3" x14ac:dyDescent="0.45">
      <c r="A3420" t="str">
        <f t="shared" si="53"/>
        <v>11DOCUMENT TYPE: Book chapter</v>
      </c>
      <c r="B3420">
        <v>11</v>
      </c>
      <c r="C3420" t="s">
        <v>128</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1Hilliger I., Pérez-Sanagustín M.</v>
      </c>
      <c r="B3423">
        <v>1</v>
      </c>
      <c r="C3423" t="s">
        <v>1996</v>
      </c>
    </row>
    <row r="3424" spans="1:3" x14ac:dyDescent="0.45">
      <c r="A3424" t="str">
        <f t="shared" si="53"/>
        <v>2AUTHOR FULL NAMES: Hilliger, Isabel (57190130459); Pérez-Sanagustín, Mar (23393559900)</v>
      </c>
      <c r="B3424">
        <v>2</v>
      </c>
      <c r="C3424" t="s">
        <v>1997</v>
      </c>
    </row>
    <row r="3425" spans="1:3" x14ac:dyDescent="0.45">
      <c r="A3425" t="str">
        <f t="shared" si="53"/>
        <v>357190130459; 23393559900</v>
      </c>
      <c r="B3425">
        <v>3</v>
      </c>
      <c r="C3425" t="s">
        <v>1998</v>
      </c>
    </row>
    <row r="3426" spans="1:3" x14ac:dyDescent="0.45">
      <c r="A3426" t="str">
        <f t="shared" si="53"/>
        <v>4Facing the change beyond COVID-19: Continuous curriculum improvement in higher education using learning analytics</v>
      </c>
      <c r="B3426">
        <v>4</v>
      </c>
      <c r="C3426" t="s">
        <v>1999</v>
      </c>
    </row>
    <row r="3427" spans="1:3" x14ac:dyDescent="0.45">
      <c r="A3427" t="str">
        <f t="shared" si="53"/>
        <v>5(2022) A Research Agenda for Global Higher Education, pp. 193 - 209, Cited 0 times.</v>
      </c>
      <c r="B3427">
        <v>5</v>
      </c>
      <c r="C3427" t="s">
        <v>2000</v>
      </c>
    </row>
    <row r="3428" spans="1:3" x14ac:dyDescent="0.45">
      <c r="A3428" t="str">
        <f t="shared" si="53"/>
        <v>6</v>
      </c>
      <c r="B3428">
        <v>6</v>
      </c>
    </row>
    <row r="3429" spans="1:3" x14ac:dyDescent="0.45">
      <c r="A3429" t="str">
        <f t="shared" si="53"/>
        <v>7https://www.scopus.com/inward/record.uri?eid=2-s2.0-85130116176&amp;partnerID=40&amp;md5=acffdb8a92f3355f2376f56e9aeb2dc9</v>
      </c>
      <c r="B3429">
        <v>7</v>
      </c>
      <c r="C3429" t="s">
        <v>2001</v>
      </c>
    </row>
    <row r="3430" spans="1:3" x14ac:dyDescent="0.45">
      <c r="A3430" t="str">
        <f t="shared" si="53"/>
        <v>8</v>
      </c>
      <c r="B3430">
        <v>8</v>
      </c>
    </row>
    <row r="3431" spans="1:3" x14ac:dyDescent="0.45">
      <c r="A3431" t="str">
        <f t="shared" si="53"/>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3431">
        <v>9</v>
      </c>
      <c r="C3431" t="s">
        <v>2002</v>
      </c>
    </row>
    <row r="3432" spans="1:3" x14ac:dyDescent="0.45">
      <c r="A3432" t="str">
        <f t="shared" si="53"/>
        <v>10LANGUAGE OF ORIGINAL DOCUMENT: English</v>
      </c>
      <c r="B3432">
        <v>10</v>
      </c>
      <c r="C3432" t="s">
        <v>10</v>
      </c>
    </row>
    <row r="3433" spans="1:3" x14ac:dyDescent="0.45">
      <c r="A3433" t="str">
        <f t="shared" si="53"/>
        <v>11DOCUMENT TYPE: Book chapter</v>
      </c>
      <c r="B3433">
        <v>11</v>
      </c>
      <c r="C3433" t="s">
        <v>128</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1Owen J.E.</v>
      </c>
      <c r="B3436">
        <v>1</v>
      </c>
      <c r="C3436" t="s">
        <v>2003</v>
      </c>
    </row>
    <row r="3437" spans="1:3" x14ac:dyDescent="0.45">
      <c r="A3437" t="str">
        <f t="shared" si="53"/>
        <v>2AUTHOR FULL NAMES: Owen, Julie E. (12785469800)</v>
      </c>
      <c r="B3437">
        <v>2</v>
      </c>
      <c r="C3437" t="s">
        <v>2004</v>
      </c>
    </row>
    <row r="3438" spans="1:3" x14ac:dyDescent="0.45">
      <c r="A3438" t="str">
        <f t="shared" si="53"/>
        <v>312785469800</v>
      </c>
      <c r="B3438">
        <v>3</v>
      </c>
      <c r="C3438">
        <v>12785469800</v>
      </c>
    </row>
    <row r="3439" spans="1:3" x14ac:dyDescent="0.45">
      <c r="A3439" t="str">
        <f t="shared" si="53"/>
        <v>4ANALYSIS: What Can You Do to Support Today’s College Students?</v>
      </c>
      <c r="B3439">
        <v>4</v>
      </c>
      <c r="C3439" t="s">
        <v>2005</v>
      </c>
    </row>
    <row r="3440" spans="1:3" x14ac:dyDescent="0.45">
      <c r="A3440" t="str">
        <f t="shared" si="53"/>
        <v>5(2022) Multiple Perspectives on College Students: Needs, Challenges, and Opportunities, pp. 180 - 192, Cited 0 times.</v>
      </c>
      <c r="B3440">
        <v>5</v>
      </c>
      <c r="C3440" t="s">
        <v>2006</v>
      </c>
    </row>
    <row r="3441" spans="1:3" x14ac:dyDescent="0.45">
      <c r="A3441" t="str">
        <f t="shared" si="53"/>
        <v>6DOI: 10.4324/9780429319471-19</v>
      </c>
      <c r="B3441">
        <v>6</v>
      </c>
      <c r="C3441" t="s">
        <v>2007</v>
      </c>
    </row>
    <row r="3442" spans="1:3" x14ac:dyDescent="0.45">
      <c r="A3442" t="str">
        <f t="shared" si="53"/>
        <v>7https://www.scopus.com/inward/record.uri?eid=2-s2.0-85142839649&amp;doi=10.4324%2f9780429319471-19&amp;partnerID=40&amp;md5=97c8369134bcda39453c42d51adc15bc</v>
      </c>
      <c r="B3442">
        <v>7</v>
      </c>
      <c r="C3442" t="s">
        <v>2008</v>
      </c>
    </row>
    <row r="3443" spans="1:3" x14ac:dyDescent="0.45">
      <c r="A3443" t="str">
        <f t="shared" si="53"/>
        <v>8</v>
      </c>
      <c r="B3443">
        <v>8</v>
      </c>
    </row>
    <row r="3444" spans="1:3" x14ac:dyDescent="0.45">
      <c r="A3444" t="str">
        <f t="shared" si="53"/>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44">
        <v>9</v>
      </c>
      <c r="C3444" t="s">
        <v>2009</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1Gulley N.Y.</v>
      </c>
      <c r="B3449">
        <v>1</v>
      </c>
      <c r="C3449" t="s">
        <v>1966</v>
      </c>
    </row>
    <row r="3450" spans="1:3" x14ac:dyDescent="0.45">
      <c r="A3450" t="str">
        <f t="shared" si="53"/>
        <v>2AUTHOR FULL NAMES: Gulley, Needham Yancey (56059060800)</v>
      </c>
      <c r="B3450">
        <v>2</v>
      </c>
      <c r="C3450" t="s">
        <v>1967</v>
      </c>
    </row>
    <row r="3451" spans="1:3" x14ac:dyDescent="0.45">
      <c r="A3451" t="str">
        <f t="shared" si="53"/>
        <v>356059060800</v>
      </c>
      <c r="B3451">
        <v>3</v>
      </c>
      <c r="C3451">
        <v>56059060800</v>
      </c>
    </row>
    <row r="3452" spans="1:3" x14ac:dyDescent="0.45">
      <c r="A3452" t="str">
        <f t="shared" si="53"/>
        <v>4CONCLUSION</v>
      </c>
      <c r="B3452">
        <v>4</v>
      </c>
      <c r="C3452" t="s">
        <v>2010</v>
      </c>
    </row>
    <row r="3453" spans="1:3" x14ac:dyDescent="0.45">
      <c r="A3453" t="str">
        <f t="shared" si="53"/>
        <v>5(2022) Multiple Perspectives on College Students: Needs, Challenges, and Opportunities, pp. 193 - 205, Cited 0 times.</v>
      </c>
      <c r="B3453">
        <v>5</v>
      </c>
      <c r="C3453" t="s">
        <v>2011</v>
      </c>
    </row>
    <row r="3454" spans="1:3" x14ac:dyDescent="0.45">
      <c r="A3454" t="str">
        <f t="shared" si="53"/>
        <v>6DOI: 10.4324/9780429319471-20</v>
      </c>
      <c r="B3454">
        <v>6</v>
      </c>
      <c r="C3454" t="s">
        <v>2012</v>
      </c>
    </row>
    <row r="3455" spans="1:3" x14ac:dyDescent="0.45">
      <c r="A3455" t="str">
        <f t="shared" si="53"/>
        <v>7https://www.scopus.com/inward/record.uri?eid=2-s2.0-85142854108&amp;doi=10.4324%2f9780429319471-20&amp;partnerID=40&amp;md5=d94d4d0a1984a1310697e98f1ed4b2c0</v>
      </c>
      <c r="B3455">
        <v>7</v>
      </c>
      <c r="C3455" t="s">
        <v>2013</v>
      </c>
    </row>
    <row r="3456" spans="1:3" x14ac:dyDescent="0.45">
      <c r="A3456" t="str">
        <f t="shared" si="53"/>
        <v>8</v>
      </c>
      <c r="B3456">
        <v>8</v>
      </c>
    </row>
    <row r="3457" spans="1:3" x14ac:dyDescent="0.45">
      <c r="A3457" t="str">
        <f t="shared" si="53"/>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3457">
        <v>9</v>
      </c>
      <c r="C3457" t="s">
        <v>2014</v>
      </c>
    </row>
    <row r="3458" spans="1:3" x14ac:dyDescent="0.45">
      <c r="A3458" t="str">
        <f t="shared" si="53"/>
        <v>10LANGUAGE OF ORIGINAL DOCUMENT: English</v>
      </c>
      <c r="B3458">
        <v>10</v>
      </c>
      <c r="C3458" t="s">
        <v>10</v>
      </c>
    </row>
    <row r="3459" spans="1:3" x14ac:dyDescent="0.45">
      <c r="A3459" t="str">
        <f t="shared" si="53"/>
        <v>11DOCUMENT TYPE: Editorial</v>
      </c>
      <c r="B3459">
        <v>11</v>
      </c>
      <c r="C3459" t="s">
        <v>307</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1Pacheco-Guffrey H.A., Boivin J.A.</v>
      </c>
      <c r="B3462">
        <v>1</v>
      </c>
      <c r="C3462" t="s">
        <v>2015</v>
      </c>
    </row>
    <row r="3463" spans="1:3" x14ac:dyDescent="0.45">
      <c r="A3463" t="str">
        <f t="shared" si="54"/>
        <v>2AUTHOR FULL NAMES: Pacheco-Guffrey, Heather Anne (57223040977); Boivin, Jacquelynne Anne (57219803477)</v>
      </c>
      <c r="B3463">
        <v>2</v>
      </c>
      <c r="C3463" t="s">
        <v>2016</v>
      </c>
    </row>
    <row r="3464" spans="1:3" x14ac:dyDescent="0.45">
      <c r="A3464" t="str">
        <f t="shared" si="54"/>
        <v>357223040977; 57219803477</v>
      </c>
      <c r="B3464">
        <v>3</v>
      </c>
      <c r="C3464" t="s">
        <v>2017</v>
      </c>
    </row>
    <row r="3465" spans="1:3" x14ac:dyDescent="0.45">
      <c r="A3465" t="str">
        <f t="shared" si="54"/>
        <v>4Striving for equity: Ways education can be used to fight against oppressive systems</v>
      </c>
      <c r="B3465">
        <v>4</v>
      </c>
      <c r="C3465" t="s">
        <v>2018</v>
      </c>
    </row>
    <row r="3466" spans="1:3" x14ac:dyDescent="0.45">
      <c r="A3466" t="str">
        <f t="shared" si="54"/>
        <v>5(2023) The Role of Educators as Agents and Conveyors for Positive Change in Global Education, pp. 83 - 111, Cited 0 times.</v>
      </c>
      <c r="B3466">
        <v>5</v>
      </c>
      <c r="C3466" t="s">
        <v>2019</v>
      </c>
    </row>
    <row r="3467" spans="1:3" x14ac:dyDescent="0.45">
      <c r="A3467" t="str">
        <f t="shared" si="54"/>
        <v>6DOI: 10.4018/978-1-6684-7869-1.ch004</v>
      </c>
      <c r="B3467">
        <v>6</v>
      </c>
      <c r="C3467" t="s">
        <v>2020</v>
      </c>
    </row>
    <row r="3468" spans="1:3" x14ac:dyDescent="0.45">
      <c r="A3468" t="str">
        <f t="shared" si="54"/>
        <v>7https://www.scopus.com/inward/record.uri?eid=2-s2.0-85163548212&amp;doi=10.4018%2f978-1-6684-7869-1.ch004&amp;partnerID=40&amp;md5=c52a39e568f47aba86e3c1e7061a9b7c</v>
      </c>
      <c r="B3468">
        <v>7</v>
      </c>
      <c r="C3468" t="s">
        <v>2021</v>
      </c>
    </row>
    <row r="3469" spans="1:3" x14ac:dyDescent="0.45">
      <c r="A3469" t="str">
        <f t="shared" si="54"/>
        <v>8</v>
      </c>
      <c r="B3469">
        <v>8</v>
      </c>
    </row>
    <row r="3470" spans="1:3" x14ac:dyDescent="0.45">
      <c r="A3470" t="str">
        <f t="shared" si="54"/>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3470">
        <v>9</v>
      </c>
      <c r="C3470" t="s">
        <v>2022</v>
      </c>
    </row>
    <row r="3471" spans="1:3" x14ac:dyDescent="0.45">
      <c r="A3471" t="str">
        <f t="shared" si="54"/>
        <v>10LANGUAGE OF ORIGINAL DOCUMENT: English</v>
      </c>
      <c r="B3471">
        <v>10</v>
      </c>
      <c r="C3471" t="s">
        <v>10</v>
      </c>
    </row>
    <row r="3472" spans="1:3" x14ac:dyDescent="0.45">
      <c r="A3472" t="str">
        <f t="shared" si="54"/>
        <v>11DOCUMENT TYPE: Book chapter</v>
      </c>
      <c r="B3472">
        <v>11</v>
      </c>
      <c r="C3472" t="s">
        <v>128</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1Fischer K., Isenmann R.</v>
      </c>
      <c r="B3475">
        <v>1</v>
      </c>
      <c r="C3475" t="s">
        <v>2023</v>
      </c>
    </row>
    <row r="3476" spans="1:3" x14ac:dyDescent="0.45">
      <c r="A3476" t="str">
        <f t="shared" si="54"/>
        <v>2AUTHOR FULL NAMES: Fischer, Klaus (57784230700); Isenmann, Ralf (8052259000)</v>
      </c>
      <c r="B3476">
        <v>2</v>
      </c>
      <c r="C3476" t="s">
        <v>2024</v>
      </c>
    </row>
    <row r="3477" spans="1:3" x14ac:dyDescent="0.45">
      <c r="A3477" t="str">
        <f t="shared" si="54"/>
        <v>357784230700; 8052259000</v>
      </c>
      <c r="B3477">
        <v>3</v>
      </c>
      <c r="C3477" t="s">
        <v>2025</v>
      </c>
    </row>
    <row r="3478" spans="1:3" x14ac:dyDescent="0.45">
      <c r="A3478" t="str">
        <f t="shared" si="54"/>
        <v>4Education for Sustainability at Distance and Online Learning Universities: Methodologies and Good Practices for Educating Sustainability Experts and Leaders of the Future</v>
      </c>
      <c r="B3478">
        <v>4</v>
      </c>
      <c r="C3478" t="s">
        <v>2026</v>
      </c>
    </row>
    <row r="3479" spans="1:3" x14ac:dyDescent="0.45">
      <c r="A3479" t="str">
        <f t="shared" si="54"/>
        <v>5(2023) World Sustainability Series, pp. 147 - 169, Cited 0 times.</v>
      </c>
      <c r="B3479">
        <v>5</v>
      </c>
      <c r="C3479" t="s">
        <v>2027</v>
      </c>
    </row>
    <row r="3480" spans="1:3" x14ac:dyDescent="0.45">
      <c r="A3480" t="str">
        <f t="shared" si="54"/>
        <v>6DOI: 10.1007/978-3-031-22856-8_9</v>
      </c>
      <c r="B3480">
        <v>6</v>
      </c>
      <c r="C3480" t="s">
        <v>2028</v>
      </c>
    </row>
    <row r="3481" spans="1:3" x14ac:dyDescent="0.45">
      <c r="A3481" t="str">
        <f t="shared" si="54"/>
        <v>7https://www.scopus.com/inward/record.uri?eid=2-s2.0-85150155488&amp;doi=10.1007%2f978-3-031-22856-8_9&amp;partnerID=40&amp;md5=0da5da4a0fce616ada747131bae8f8be</v>
      </c>
      <c r="B3481">
        <v>7</v>
      </c>
      <c r="C3481" t="s">
        <v>2029</v>
      </c>
    </row>
    <row r="3482" spans="1:3" x14ac:dyDescent="0.45">
      <c r="A3482" t="str">
        <f t="shared" si="54"/>
        <v>8</v>
      </c>
      <c r="B3482">
        <v>8</v>
      </c>
    </row>
    <row r="3483" spans="1:3" x14ac:dyDescent="0.45">
      <c r="A3483" t="str">
        <f t="shared" si="54"/>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3483">
        <v>9</v>
      </c>
      <c r="C3483" t="s">
        <v>2030</v>
      </c>
    </row>
    <row r="3484" spans="1:3" x14ac:dyDescent="0.45">
      <c r="A3484" t="str">
        <f t="shared" si="54"/>
        <v>10LANGUAGE OF ORIGINAL DOCUMENT: English</v>
      </c>
      <c r="B3484">
        <v>10</v>
      </c>
      <c r="C3484" t="s">
        <v>10</v>
      </c>
    </row>
    <row r="3485" spans="1:3" x14ac:dyDescent="0.45">
      <c r="A3485" t="str">
        <f t="shared" si="54"/>
        <v>11DOCUMENT TYPE: Book chapter</v>
      </c>
      <c r="B3485">
        <v>11</v>
      </c>
      <c r="C3485" t="s">
        <v>128</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1Maragakis A., Van Den Dobbelsteen A., Maragakis A.</v>
      </c>
      <c r="B3488">
        <v>1</v>
      </c>
      <c r="C3488" t="s">
        <v>2031</v>
      </c>
    </row>
    <row r="3489" spans="1:3" x14ac:dyDescent="0.45">
      <c r="A3489" t="str">
        <f t="shared" si="54"/>
        <v>2AUTHOR FULL NAMES: Maragakis, Antonios (55961248700); Van Den Dobbelsteen, Andy (6508242828); Maragakis, Alexandros (36661207700)</v>
      </c>
      <c r="B3489">
        <v>2</v>
      </c>
      <c r="C3489" t="s">
        <v>2032</v>
      </c>
    </row>
    <row r="3490" spans="1:3" x14ac:dyDescent="0.45">
      <c r="A3490" t="str">
        <f t="shared" si="54"/>
        <v>355961248700; 6508242828; 36661207700</v>
      </c>
      <c r="B3490">
        <v>3</v>
      </c>
      <c r="C3490" t="s">
        <v>2033</v>
      </c>
    </row>
    <row r="3491" spans="1:3" x14ac:dyDescent="0.45">
      <c r="A3491" t="str">
        <f t="shared" si="54"/>
        <v>4Earning capacity of sustainable education -a review of current perceptions regarding the salaries, under-employment and over-education of higher-education graduates and their potential application in sustainability assessments</v>
      </c>
      <c r="B3491">
        <v>4</v>
      </c>
      <c r="C3491" t="s">
        <v>2034</v>
      </c>
    </row>
    <row r="3492" spans="1:3" x14ac:dyDescent="0.45">
      <c r="A3492" t="str">
        <f t="shared" si="54"/>
        <v>5(2017) A+BE Architecture and the Built Environment, 3, pp. 99 - 115, Cited 0 times.</v>
      </c>
      <c r="B3492">
        <v>5</v>
      </c>
      <c r="C3492" t="s">
        <v>2035</v>
      </c>
    </row>
    <row r="3493" spans="1:3" x14ac:dyDescent="0.45">
      <c r="A3493" t="str">
        <f t="shared" si="54"/>
        <v>6</v>
      </c>
      <c r="B3493">
        <v>6</v>
      </c>
    </row>
    <row r="3494" spans="1:3" x14ac:dyDescent="0.45">
      <c r="A3494" t="str">
        <f t="shared" si="54"/>
        <v>7https://www.scopus.com/inward/record.uri?eid=2-s2.0-85019461849&amp;partnerID=40&amp;md5=d227cc5bf93e21e3289dec9a2cdce849</v>
      </c>
      <c r="B3494">
        <v>7</v>
      </c>
      <c r="C3494" t="s">
        <v>2036</v>
      </c>
    </row>
    <row r="3495" spans="1:3" x14ac:dyDescent="0.45">
      <c r="A3495" t="str">
        <f t="shared" si="54"/>
        <v>8</v>
      </c>
      <c r="B3495">
        <v>8</v>
      </c>
    </row>
    <row r="3496" spans="1:3" x14ac:dyDescent="0.45">
      <c r="A3496" t="str">
        <f t="shared" si="54"/>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3496">
        <v>9</v>
      </c>
      <c r="C3496" t="s">
        <v>2037</v>
      </c>
    </row>
    <row r="3497" spans="1:3" x14ac:dyDescent="0.45">
      <c r="A3497" t="str">
        <f t="shared" si="54"/>
        <v>10LANGUAGE OF ORIGINAL DOCUMENT: English</v>
      </c>
      <c r="B3497">
        <v>10</v>
      </c>
      <c r="C3497" t="s">
        <v>10</v>
      </c>
    </row>
    <row r="3498" spans="1:3" x14ac:dyDescent="0.45">
      <c r="A3498" t="str">
        <f t="shared" si="54"/>
        <v>11DOCUMENT TYPE: Article</v>
      </c>
      <c r="B3498">
        <v>11</v>
      </c>
      <c r="C3498" t="s">
        <v>11</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1Dean-Scott S.</v>
      </c>
      <c r="B3501">
        <v>1</v>
      </c>
      <c r="C3501" t="s">
        <v>2038</v>
      </c>
    </row>
    <row r="3502" spans="1:3" x14ac:dyDescent="0.45">
      <c r="A3502" t="str">
        <f t="shared" si="54"/>
        <v>2AUTHOR FULL NAMES: Dean-Scott, Shannon (57984079900)</v>
      </c>
      <c r="B3502">
        <v>2</v>
      </c>
      <c r="C3502" t="s">
        <v>2039</v>
      </c>
    </row>
    <row r="3503" spans="1:3" x14ac:dyDescent="0.45">
      <c r="A3503" t="str">
        <f t="shared" si="54"/>
        <v>357984079900</v>
      </c>
      <c r="B3503">
        <v>3</v>
      </c>
      <c r="C3503">
        <v>57984079900</v>
      </c>
    </row>
    <row r="3504" spans="1:3" x14ac:dyDescent="0.45">
      <c r="A3504" t="str">
        <f t="shared" si="54"/>
        <v>4ANALYSIS: What Are the Most Significant Challenges for Today’s College Students?</v>
      </c>
      <c r="B3504">
        <v>4</v>
      </c>
      <c r="C3504" t="s">
        <v>2040</v>
      </c>
    </row>
    <row r="3505" spans="1:3" x14ac:dyDescent="0.45">
      <c r="A3505" t="str">
        <f t="shared" si="54"/>
        <v>5(2022) Multiple Perspectives on College Students: Needs, Challenges, and Opportunities, pp. 127 - 137, Cited 0 times.</v>
      </c>
      <c r="B3505">
        <v>5</v>
      </c>
      <c r="C3505" t="s">
        <v>2041</v>
      </c>
    </row>
    <row r="3506" spans="1:3" x14ac:dyDescent="0.45">
      <c r="A3506" t="str">
        <f t="shared" si="54"/>
        <v>6DOI: 10.4324/9780429319471-13</v>
      </c>
      <c r="B3506">
        <v>6</v>
      </c>
      <c r="C3506" t="s">
        <v>2042</v>
      </c>
    </row>
    <row r="3507" spans="1:3" x14ac:dyDescent="0.45">
      <c r="A3507" t="str">
        <f t="shared" si="54"/>
        <v>7https://www.scopus.com/inward/record.uri?eid=2-s2.0-85142778469&amp;doi=10.4324%2f9780429319471-13&amp;partnerID=40&amp;md5=091770433ebd40c01144c84d74648bcf</v>
      </c>
      <c r="B3507">
        <v>7</v>
      </c>
      <c r="C3507" t="s">
        <v>2043</v>
      </c>
    </row>
    <row r="3508" spans="1:3" x14ac:dyDescent="0.45">
      <c r="A3508" t="str">
        <f t="shared" si="54"/>
        <v>8</v>
      </c>
      <c r="B3508">
        <v>8</v>
      </c>
    </row>
    <row r="3509" spans="1:3" x14ac:dyDescent="0.45">
      <c r="A3509" t="str">
        <f t="shared" si="54"/>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509">
        <v>9</v>
      </c>
      <c r="C3509" t="s">
        <v>2044</v>
      </c>
    </row>
    <row r="3510" spans="1:3" x14ac:dyDescent="0.45">
      <c r="A3510" t="str">
        <f t="shared" si="54"/>
        <v>10LANGUAGE OF ORIGINAL DOCUMENT: English</v>
      </c>
      <c r="B3510">
        <v>10</v>
      </c>
      <c r="C3510" t="s">
        <v>10</v>
      </c>
    </row>
    <row r="3511" spans="1:3" x14ac:dyDescent="0.45">
      <c r="A3511" t="str">
        <f t="shared" si="54"/>
        <v>11DOCUMENT TYPE: Book chapter</v>
      </c>
      <c r="B3511">
        <v>11</v>
      </c>
      <c r="C3511" t="s">
        <v>128</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1Okoro C.S., Phiri N.B.</v>
      </c>
      <c r="B3514">
        <v>1</v>
      </c>
      <c r="C3514" t="s">
        <v>2045</v>
      </c>
    </row>
    <row r="3515" spans="1:3" x14ac:dyDescent="0.45">
      <c r="A3515" t="str">
        <f t="shared" si="54"/>
        <v>2AUTHOR FULL NAMES: Okoro, Chioma Sylvia (57196279662); Phiri, Nelson Bakali (58642809900)</v>
      </c>
      <c r="B3515">
        <v>2</v>
      </c>
      <c r="C3515" t="s">
        <v>2046</v>
      </c>
    </row>
    <row r="3516" spans="1:3" x14ac:dyDescent="0.45">
      <c r="A3516" t="str">
        <f t="shared" si="54"/>
        <v>357196279662; 58642809900</v>
      </c>
      <c r="B3516">
        <v>3</v>
      </c>
      <c r="C3516" t="s">
        <v>2047</v>
      </c>
    </row>
    <row r="3517" spans="1:3" x14ac:dyDescent="0.45">
      <c r="A3517" t="str">
        <f t="shared" si="54"/>
        <v>4Institutional influencers and support for tutoring in a South African higher education institution</v>
      </c>
      <c r="B3517">
        <v>4</v>
      </c>
      <c r="C3517" t="s">
        <v>2048</v>
      </c>
    </row>
    <row r="3518" spans="1:3" x14ac:dyDescent="0.45">
      <c r="A3518" t="str">
        <f t="shared" si="54"/>
        <v>5(2023) International Conference on Higher Education Advances, pp. 1113 - 1121, Cited 0 times.</v>
      </c>
      <c r="B3518">
        <v>5</v>
      </c>
      <c r="C3518" t="s">
        <v>2049</v>
      </c>
    </row>
    <row r="3519" spans="1:3" x14ac:dyDescent="0.45">
      <c r="A3519" t="str">
        <f t="shared" si="54"/>
        <v>6DOI: 10.4995/HEAd23.2023.16361</v>
      </c>
      <c r="B3519">
        <v>6</v>
      </c>
      <c r="C3519" t="s">
        <v>2050</v>
      </c>
    </row>
    <row r="3520" spans="1:3" x14ac:dyDescent="0.45">
      <c r="A3520" t="str">
        <f t="shared" si="54"/>
        <v>7https://www.scopus.com/inward/record.uri?eid=2-s2.0-85173963657&amp;doi=10.4995%2fHEAd23.2023.16361&amp;partnerID=40&amp;md5=d7f999a34f9cfbbadae11cc48190508d</v>
      </c>
      <c r="B3520">
        <v>7</v>
      </c>
      <c r="C3520" t="s">
        <v>2051</v>
      </c>
    </row>
    <row r="3521" spans="1:3" x14ac:dyDescent="0.45">
      <c r="A3521" t="str">
        <f t="shared" si="54"/>
        <v>8</v>
      </c>
      <c r="B3521">
        <v>8</v>
      </c>
    </row>
    <row r="3522" spans="1:3" x14ac:dyDescent="0.45">
      <c r="A3522" t="str">
        <f t="shared" si="54"/>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3522">
        <v>9</v>
      </c>
      <c r="C3522" t="s">
        <v>2052</v>
      </c>
    </row>
    <row r="3523" spans="1:3" x14ac:dyDescent="0.45">
      <c r="A3523" t="str">
        <f t="shared" si="54"/>
        <v>10LANGUAGE OF ORIGINAL DOCUMENT: English</v>
      </c>
      <c r="B3523">
        <v>10</v>
      </c>
      <c r="C3523" t="s">
        <v>10</v>
      </c>
    </row>
    <row r="3524" spans="1:3" x14ac:dyDescent="0.45">
      <c r="A3524" t="str">
        <f t="shared" si="54"/>
        <v>11DOCUMENT TYPE: Conference paper</v>
      </c>
      <c r="B3524">
        <v>11</v>
      </c>
      <c r="C3524" t="s">
        <v>207</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1Bureau D.A., Bingham R.P.</v>
      </c>
      <c r="B3527">
        <v>1</v>
      </c>
      <c r="C3527" t="s">
        <v>2053</v>
      </c>
    </row>
    <row r="3528" spans="1:3" x14ac:dyDescent="0.45">
      <c r="A3528" t="str">
        <f t="shared" si="55"/>
        <v>2AUTHOR FULL NAMES: Bureau, Daniel A. (57209801249); Bingham, Rosie Phillips (58566560900)</v>
      </c>
      <c r="B3528">
        <v>2</v>
      </c>
      <c r="C3528" t="s">
        <v>2054</v>
      </c>
    </row>
    <row r="3529" spans="1:3" x14ac:dyDescent="0.45">
      <c r="A3529" t="str">
        <f t="shared" si="55"/>
        <v>357209801249; 58566560900</v>
      </c>
      <c r="B3529">
        <v>3</v>
      </c>
      <c r="C3529" t="s">
        <v>2055</v>
      </c>
    </row>
    <row r="3530" spans="1:3" x14ac:dyDescent="0.45">
      <c r="A3530" t="str">
        <f t="shared" si="55"/>
        <v>4INTRODUCTION</v>
      </c>
      <c r="B3530">
        <v>4</v>
      </c>
      <c r="C3530" t="s">
        <v>2056</v>
      </c>
    </row>
    <row r="3531" spans="1:3" x14ac:dyDescent="0.45">
      <c r="A3531" t="str">
        <f t="shared" si="55"/>
        <v>5(2023) Leading Assessment for Student Success: Ten Tenets that Change Culture and Practice in Student Affairs, pp. 1 - 6, Cited 0 times.</v>
      </c>
      <c r="B3531">
        <v>5</v>
      </c>
      <c r="C3531" t="s">
        <v>2057</v>
      </c>
    </row>
    <row r="3532" spans="1:3" x14ac:dyDescent="0.45">
      <c r="A3532" t="str">
        <f t="shared" si="55"/>
        <v>6DOI: 10.4324/9781003445609-1</v>
      </c>
      <c r="B3532">
        <v>6</v>
      </c>
      <c r="C3532" t="s">
        <v>2058</v>
      </c>
    </row>
    <row r="3533" spans="1:3" x14ac:dyDescent="0.45">
      <c r="A3533" t="str">
        <f t="shared" si="55"/>
        <v>7https://www.scopus.com/inward/record.uri?eid=2-s2.0-85170181232&amp;doi=10.4324%2f9781003445609-1&amp;partnerID=40&amp;md5=ea4ada57a92b705856406bddc3e99faf</v>
      </c>
      <c r="B3533">
        <v>7</v>
      </c>
      <c r="C3533" t="s">
        <v>2059</v>
      </c>
    </row>
    <row r="3534" spans="1:3" x14ac:dyDescent="0.45">
      <c r="A3534" t="str">
        <f t="shared" si="55"/>
        <v>8</v>
      </c>
      <c r="B3534">
        <v>8</v>
      </c>
    </row>
    <row r="3535" spans="1:3" x14ac:dyDescent="0.45">
      <c r="A3535" t="str">
        <f t="shared" si="55"/>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3535">
        <v>9</v>
      </c>
      <c r="C3535" t="s">
        <v>2060</v>
      </c>
    </row>
    <row r="3536" spans="1:3" x14ac:dyDescent="0.45">
      <c r="A3536" t="str">
        <f t="shared" si="55"/>
        <v>10LANGUAGE OF ORIGINAL DOCUMENT: English</v>
      </c>
      <c r="B3536">
        <v>10</v>
      </c>
      <c r="C3536" t="s">
        <v>10</v>
      </c>
    </row>
    <row r="3537" spans="1:3" x14ac:dyDescent="0.45">
      <c r="A3537" t="str">
        <f t="shared" si="55"/>
        <v>11DOCUMENT TYPE: Editorial</v>
      </c>
      <c r="B3537">
        <v>11</v>
      </c>
      <c r="C3537" t="s">
        <v>307</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1Hamilton R., Vincent S., Cooper S., Downey S., Horseman T., Stoneley L.</v>
      </c>
      <c r="B3540">
        <v>1</v>
      </c>
      <c r="C3540" t="s">
        <v>2061</v>
      </c>
    </row>
    <row r="3541" spans="1:3" x14ac:dyDescent="0.45">
      <c r="A3541" t="str">
        <f t="shared" si="55"/>
        <v>2AUTHOR FULL NAMES: Hamilton, Ruth (57194850478); Vincent, Sharon (55774434900); Cooper, Suzie (57350805700); Downey, Steph (57223084104); Horseman, Tracey (57350344000); Stoneley, Lynn (57350805800)</v>
      </c>
      <c r="B3541">
        <v>2</v>
      </c>
      <c r="C3541" t="s">
        <v>2062</v>
      </c>
    </row>
    <row r="3542" spans="1:3" x14ac:dyDescent="0.45">
      <c r="A3542" t="str">
        <f t="shared" si="55"/>
        <v>357194850478; 55774434900; 57350805700; 57223084104; 57350344000; 57350805800</v>
      </c>
      <c r="B3542">
        <v>3</v>
      </c>
      <c r="C3542" t="s">
        <v>2063</v>
      </c>
    </row>
    <row r="3543" spans="1:3" x14ac:dyDescent="0.45">
      <c r="A3543" t="str">
        <f t="shared" si="55"/>
        <v>4Teaching Partnership Four Years on: Lessons Learned about Relationships between Universities and Practice Partners?</v>
      </c>
      <c r="B3543">
        <v>4</v>
      </c>
      <c r="C3543" t="s">
        <v>2064</v>
      </c>
    </row>
    <row r="3544" spans="1:3" x14ac:dyDescent="0.45">
      <c r="A3544" t="str">
        <f t="shared" si="55"/>
        <v>5(2023) Practice, 35 (1), pp. 17 - 26, Cited 0 times.</v>
      </c>
      <c r="B3544">
        <v>5</v>
      </c>
      <c r="C3544" t="s">
        <v>2065</v>
      </c>
    </row>
    <row r="3545" spans="1:3" x14ac:dyDescent="0.45">
      <c r="A3545" t="str">
        <f t="shared" si="55"/>
        <v>6DOI: 10.1080/09503153.2021.1998412</v>
      </c>
      <c r="B3545">
        <v>6</v>
      </c>
      <c r="C3545" t="s">
        <v>2066</v>
      </c>
    </row>
    <row r="3546" spans="1:3" x14ac:dyDescent="0.45">
      <c r="A3546" t="str">
        <f t="shared" si="55"/>
        <v>7https://www.scopus.com/inward/record.uri?eid=2-s2.0-85119700195&amp;doi=10.1080%2f09503153.2021.1998412&amp;partnerID=40&amp;md5=0534f7aa3f12dca9c053316abe96b757</v>
      </c>
      <c r="B3546">
        <v>7</v>
      </c>
      <c r="C3546" t="s">
        <v>2067</v>
      </c>
    </row>
    <row r="3547" spans="1:3" x14ac:dyDescent="0.45">
      <c r="A3547" t="str">
        <f t="shared" si="55"/>
        <v>8</v>
      </c>
      <c r="B3547">
        <v>8</v>
      </c>
    </row>
    <row r="3548" spans="1:3" x14ac:dyDescent="0.45">
      <c r="A3548" t="str">
        <f t="shared" si="55"/>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3548">
        <v>9</v>
      </c>
      <c r="C3548" t="s">
        <v>2068</v>
      </c>
    </row>
    <row r="3549" spans="1:3" x14ac:dyDescent="0.45">
      <c r="A3549" t="str">
        <f t="shared" si="55"/>
        <v>10LANGUAGE OF ORIGINAL DOCUMENT: English</v>
      </c>
      <c r="B3549">
        <v>10</v>
      </c>
      <c r="C3549" t="s">
        <v>10</v>
      </c>
    </row>
    <row r="3550" spans="1:3" x14ac:dyDescent="0.45">
      <c r="A3550" t="str">
        <f t="shared" si="55"/>
        <v>11DOCUMENT TYPE: Article</v>
      </c>
      <c r="B3550">
        <v>11</v>
      </c>
      <c r="C3550" t="s">
        <v>11</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1Hwami M.</v>
      </c>
      <c r="B3553">
        <v>1</v>
      </c>
      <c r="C3553" t="s">
        <v>2069</v>
      </c>
    </row>
    <row r="3554" spans="1:3" x14ac:dyDescent="0.45">
      <c r="A3554" t="str">
        <f t="shared" si="55"/>
        <v>2AUTHOR FULL NAMES: Hwami, Munyaradzi (56366857200)</v>
      </c>
      <c r="B3554">
        <v>2</v>
      </c>
      <c r="C3554" t="s">
        <v>2070</v>
      </c>
    </row>
    <row r="3555" spans="1:3" x14ac:dyDescent="0.45">
      <c r="A3555" t="str">
        <f t="shared" si="55"/>
        <v>356366857200</v>
      </c>
      <c r="B3555">
        <v>3</v>
      </c>
      <c r="C3555">
        <v>56366857200</v>
      </c>
    </row>
    <row r="3556" spans="1:3" x14ac:dyDescent="0.45">
      <c r="A3556" t="str">
        <f t="shared" si="55"/>
        <v>4The challenge for university teaching and research practice in Zimbabwe: an empirical study</v>
      </c>
      <c r="B3556">
        <v>4</v>
      </c>
      <c r="C3556" t="s">
        <v>2071</v>
      </c>
    </row>
    <row r="3557" spans="1:3" x14ac:dyDescent="0.45">
      <c r="A3557" t="str">
        <f t="shared" si="55"/>
        <v>5(2021) Teaching in Higher Education, Cited 0 times.</v>
      </c>
      <c r="B3557">
        <v>5</v>
      </c>
      <c r="C3557" t="s">
        <v>2072</v>
      </c>
    </row>
    <row r="3558" spans="1:3" x14ac:dyDescent="0.45">
      <c r="A3558" t="str">
        <f t="shared" si="55"/>
        <v>6DOI: 10.1080/13562517.2021.1973411</v>
      </c>
      <c r="B3558">
        <v>6</v>
      </c>
      <c r="C3558" t="s">
        <v>2073</v>
      </c>
    </row>
    <row r="3559" spans="1:3" x14ac:dyDescent="0.45">
      <c r="A3559" t="str">
        <f t="shared" si="55"/>
        <v>7https://www.scopus.com/inward/record.uri?eid=2-s2.0-85114599635&amp;doi=10.1080%2f13562517.2021.1973411&amp;partnerID=40&amp;md5=bd0c7ac07fef645b7e8562df0ee3ecb7</v>
      </c>
      <c r="B3559">
        <v>7</v>
      </c>
      <c r="C3559" t="s">
        <v>2074</v>
      </c>
    </row>
    <row r="3560" spans="1:3" x14ac:dyDescent="0.45">
      <c r="A3560" t="str">
        <f t="shared" si="55"/>
        <v>8</v>
      </c>
      <c r="B3560">
        <v>8</v>
      </c>
    </row>
    <row r="3561" spans="1:3" x14ac:dyDescent="0.45">
      <c r="A3561" t="str">
        <f t="shared" si="55"/>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3561">
        <v>9</v>
      </c>
      <c r="C3561" t="s">
        <v>2075</v>
      </c>
    </row>
    <row r="3562" spans="1:3" x14ac:dyDescent="0.45">
      <c r="A3562" t="str">
        <f t="shared" si="55"/>
        <v>10LANGUAGE OF ORIGINAL DOCUMENT: English</v>
      </c>
      <c r="B3562">
        <v>10</v>
      </c>
      <c r="C3562" t="s">
        <v>10</v>
      </c>
    </row>
    <row r="3563" spans="1:3" x14ac:dyDescent="0.45">
      <c r="A3563" t="str">
        <f t="shared" si="55"/>
        <v>11DOCUMENT TYPE: Article</v>
      </c>
      <c r="B3563">
        <v>11</v>
      </c>
      <c r="C3563" t="s">
        <v>11</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1Lin A.F.Y., Hou A.Y.C.</v>
      </c>
      <c r="B3566">
        <v>1</v>
      </c>
      <c r="C3566" t="s">
        <v>2076</v>
      </c>
    </row>
    <row r="3567" spans="1:3" x14ac:dyDescent="0.45">
      <c r="A3567" t="str">
        <f t="shared" si="55"/>
        <v>2AUTHOR FULL NAMES: Lin, Arianna Fang Yu (57402060000); Hou, Angela Yung Chi (36677361200)</v>
      </c>
      <c r="B3567">
        <v>2</v>
      </c>
      <c r="C3567" t="s">
        <v>2077</v>
      </c>
    </row>
    <row r="3568" spans="1:3" x14ac:dyDescent="0.45">
      <c r="A3568" t="str">
        <f t="shared" si="55"/>
        <v>357402060000; 36677361200</v>
      </c>
      <c r="B3568">
        <v>3</v>
      </c>
      <c r="C3568" t="s">
        <v>2078</v>
      </c>
    </row>
    <row r="3569" spans="1:3" x14ac:dyDescent="0.45">
      <c r="A3569" t="str">
        <f t="shared" si="55"/>
        <v>4Quality and Inequality: Students’ Online Learning Experiences Amidst the COVID-19 Pandemic in Taiwan</v>
      </c>
      <c r="B3569">
        <v>4</v>
      </c>
      <c r="C3569" t="s">
        <v>2079</v>
      </c>
    </row>
    <row r="3570" spans="1:3" x14ac:dyDescent="0.45">
      <c r="A3570" t="str">
        <f t="shared" si="55"/>
        <v>5(2023) Higher Education in Asia, Part F3, pp. 171 - 190, Cited 0 times.</v>
      </c>
      <c r="B3570">
        <v>5</v>
      </c>
      <c r="C3570" t="s">
        <v>2080</v>
      </c>
    </row>
    <row r="3571" spans="1:3" x14ac:dyDescent="0.45">
      <c r="A3571" t="str">
        <f t="shared" si="55"/>
        <v>6DOI: 10.1007/978-981-99-1874-4_10</v>
      </c>
      <c r="B3571">
        <v>6</v>
      </c>
      <c r="C3571" t="s">
        <v>2081</v>
      </c>
    </row>
    <row r="3572" spans="1:3" x14ac:dyDescent="0.45">
      <c r="A3572" t="str">
        <f t="shared" si="55"/>
        <v>7https://www.scopus.com/inward/record.uri?eid=2-s2.0-85160725975&amp;doi=10.1007%2f978-981-99-1874-4_10&amp;partnerID=40&amp;md5=575bdeaffdca8fea798005ef3f05aaa3</v>
      </c>
      <c r="B3572">
        <v>7</v>
      </c>
      <c r="C3572" t="s">
        <v>2082</v>
      </c>
    </row>
    <row r="3573" spans="1:3" x14ac:dyDescent="0.45">
      <c r="A3573" t="str">
        <f t="shared" si="55"/>
        <v>8</v>
      </c>
      <c r="B3573">
        <v>8</v>
      </c>
    </row>
    <row r="3574" spans="1:3" x14ac:dyDescent="0.45">
      <c r="A3574" t="str">
        <f t="shared" si="55"/>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3574">
        <v>9</v>
      </c>
      <c r="C3574" t="s">
        <v>2083</v>
      </c>
    </row>
    <row r="3575" spans="1:3" x14ac:dyDescent="0.45">
      <c r="A3575" t="str">
        <f t="shared" si="55"/>
        <v>10LANGUAGE OF ORIGINAL DOCUMENT: English</v>
      </c>
      <c r="B3575">
        <v>10</v>
      </c>
      <c r="C3575" t="s">
        <v>10</v>
      </c>
    </row>
    <row r="3576" spans="1:3" x14ac:dyDescent="0.45">
      <c r="A3576" t="str">
        <f t="shared" si="55"/>
        <v>11DOCUMENT TYPE: Book chapter</v>
      </c>
      <c r="B3576">
        <v>11</v>
      </c>
      <c r="C3576" t="s">
        <v>128</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1Gaftandzhieva S., Doneva R., Zhekova M., Pashev G.</v>
      </c>
      <c r="B3579">
        <v>1</v>
      </c>
      <c r="C3579" t="s">
        <v>2084</v>
      </c>
    </row>
    <row r="3580" spans="1:3" x14ac:dyDescent="0.45">
      <c r="A3580" t="str">
        <f t="shared" si="55"/>
        <v>2AUTHOR FULL NAMES: Gaftandzhieva, Silvia (56406512300); Doneva, Rositsa (34879602400); Zhekova, Mariya (57212166571); Pashev, George (57192208710)</v>
      </c>
      <c r="B3580">
        <v>2</v>
      </c>
      <c r="C3580" t="s">
        <v>2085</v>
      </c>
    </row>
    <row r="3581" spans="1:3" x14ac:dyDescent="0.45">
      <c r="A3581" t="str">
        <f t="shared" si="55"/>
        <v>356406512300; 34879602400; 57212166571; 57192208710</v>
      </c>
      <c r="B3581">
        <v>3</v>
      </c>
      <c r="C3581" t="s">
        <v>2086</v>
      </c>
    </row>
    <row r="3582" spans="1:3" x14ac:dyDescent="0.45">
      <c r="A3582" t="str">
        <f t="shared" si="55"/>
        <v>4Towards Automated Evaluation of the Quality of Educational Services in HEIs</v>
      </c>
      <c r="B3582">
        <v>4</v>
      </c>
      <c r="C3582" t="s">
        <v>2087</v>
      </c>
    </row>
    <row r="3583" spans="1:3" x14ac:dyDescent="0.45">
      <c r="A3583" t="str">
        <f t="shared" si="55"/>
        <v>5(2023) International Journal of Advanced Computer Science and Applications, 14 (8), pp. 150 - 165, Cited 0 times.</v>
      </c>
      <c r="B3583">
        <v>5</v>
      </c>
      <c r="C3583" t="s">
        <v>2088</v>
      </c>
    </row>
    <row r="3584" spans="1:3" x14ac:dyDescent="0.45">
      <c r="A3584" t="str">
        <f t="shared" si="55"/>
        <v>6DOI: 10.14569/IJACSA.2023.0140818</v>
      </c>
      <c r="B3584">
        <v>6</v>
      </c>
      <c r="C3584" t="s">
        <v>2089</v>
      </c>
    </row>
    <row r="3585" spans="1:3" x14ac:dyDescent="0.45">
      <c r="A3585" t="str">
        <f t="shared" si="55"/>
        <v>7https://www.scopus.com/inward/record.uri?eid=2-s2.0-85170645251&amp;doi=10.14569%2fIJACSA.2023.0140818&amp;partnerID=40&amp;md5=cc0005063f9622f499092ca235636c47</v>
      </c>
      <c r="B3585">
        <v>7</v>
      </c>
      <c r="C3585" t="s">
        <v>2090</v>
      </c>
    </row>
    <row r="3586" spans="1:3" x14ac:dyDescent="0.45">
      <c r="A3586" t="str">
        <f t="shared" si="55"/>
        <v>8</v>
      </c>
      <c r="B3586">
        <v>8</v>
      </c>
    </row>
    <row r="3587" spans="1:3" x14ac:dyDescent="0.45">
      <c r="A3587" t="str">
        <f t="shared" si="55"/>
        <v>9ABSTRACT: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B3587">
        <v>9</v>
      </c>
      <c r="C3587" t="s">
        <v>2091</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1Lastner M.M., Scribner L.L., Pelletier M.J.</v>
      </c>
      <c r="B3592">
        <v>1</v>
      </c>
      <c r="C3592" t="s">
        <v>2092</v>
      </c>
    </row>
    <row r="3593" spans="1:3" x14ac:dyDescent="0.45">
      <c r="A3593" t="str">
        <f t="shared" si="56"/>
        <v>2AUTHOR FULL NAMES: Lastner, Matthew M. (57163907000); Scribner, Lisa L. (7801523682); Pelletier, Mark J. (56865528300)</v>
      </c>
      <c r="B3593">
        <v>2</v>
      </c>
      <c r="C3593" t="s">
        <v>2093</v>
      </c>
    </row>
    <row r="3594" spans="1:3" x14ac:dyDescent="0.45">
      <c r="A3594" t="str">
        <f t="shared" si="56"/>
        <v>357163907000; 7801523682; 56865528300</v>
      </c>
      <c r="B3594">
        <v>3</v>
      </c>
      <c r="C3594" t="s">
        <v>2094</v>
      </c>
    </row>
    <row r="3595" spans="1:3" x14ac:dyDescent="0.45">
      <c r="A3595" t="str">
        <f t="shared" si="56"/>
        <v>4Selling the value: Perceptions of value from key stakeholders in university sales centers</v>
      </c>
      <c r="B3595">
        <v>4</v>
      </c>
      <c r="C3595" t="s">
        <v>2095</v>
      </c>
    </row>
    <row r="3596" spans="1:3" x14ac:dyDescent="0.45">
      <c r="A3596" t="str">
        <f t="shared" si="56"/>
        <v>5(2023) Journal of Global Scholars of Marketing Science: Bridging Asia and the World, 33 (3), pp. 382 - 401, Cited 0 times.</v>
      </c>
      <c r="B3596">
        <v>5</v>
      </c>
      <c r="C3596" t="s">
        <v>2096</v>
      </c>
    </row>
    <row r="3597" spans="1:3" x14ac:dyDescent="0.45">
      <c r="A3597" t="str">
        <f t="shared" si="56"/>
        <v>6DOI: 10.1080/21639159.2022.2036626</v>
      </c>
      <c r="B3597">
        <v>6</v>
      </c>
      <c r="C3597" t="s">
        <v>2097</v>
      </c>
    </row>
    <row r="3598" spans="1:3" x14ac:dyDescent="0.45">
      <c r="A3598" t="str">
        <f t="shared" si="56"/>
        <v>7https://www.scopus.com/inward/record.uri?eid=2-s2.0-85162755410&amp;doi=10.1080%2f21639159.2022.2036626&amp;partnerID=40&amp;md5=04c16e173d770aca3278f4b231a72e2b</v>
      </c>
      <c r="B3598">
        <v>7</v>
      </c>
      <c r="C3598" t="s">
        <v>2098</v>
      </c>
    </row>
    <row r="3599" spans="1:3" x14ac:dyDescent="0.45">
      <c r="A3599" t="str">
        <f t="shared" si="56"/>
        <v>8</v>
      </c>
      <c r="B3599">
        <v>8</v>
      </c>
    </row>
    <row r="3600" spans="1:3" x14ac:dyDescent="0.45">
      <c r="A3600" t="str">
        <f t="shared" si="56"/>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3600">
        <v>9</v>
      </c>
      <c r="C3600" t="s">
        <v>2099</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1Akkol E., Koc H., Dogan O., Kostepen Z.N., Demir Y., Hiziroglu A., Eliiyi D.T.</v>
      </c>
      <c r="B3605">
        <v>1</v>
      </c>
      <c r="C3605" t="s">
        <v>2100</v>
      </c>
    </row>
    <row r="3606" spans="1:3" x14ac:dyDescent="0.45">
      <c r="A3606" t="str">
        <f t="shared" si="56"/>
        <v>2AUTHOR FULL NAMES: Akkol, Ekin (57219132759); Koc, Hatice (57995515400); Dogan, Onur (57202924825); Kostepen, Zeynep Nur (57219133105); Demir, Yunus (57995580300); Hiziroglu, Abdulkadir (55322301200); Eliiyi, Deniz Tursel (14521079300)</v>
      </c>
      <c r="B3606">
        <v>2</v>
      </c>
      <c r="C3606" t="s">
        <v>2101</v>
      </c>
    </row>
    <row r="3607" spans="1:3" x14ac:dyDescent="0.45">
      <c r="A3607" t="str">
        <f t="shared" si="56"/>
        <v>357219132759; 57995515400; 57202924825; 57219133105; 57995580300; 55322301200; 14521079300</v>
      </c>
      <c r="B3607">
        <v>3</v>
      </c>
      <c r="C3607" t="s">
        <v>2102</v>
      </c>
    </row>
    <row r="3608" spans="1:3" x14ac:dyDescent="0.45">
      <c r="A3608" t="str">
        <f t="shared" si="56"/>
        <v>4Requirement Analysis of Data Analytics Software Within the Scope of a Smart University</v>
      </c>
      <c r="B3608">
        <v>4</v>
      </c>
      <c r="C3608" t="s">
        <v>2103</v>
      </c>
    </row>
    <row r="3609" spans="1:3" x14ac:dyDescent="0.45">
      <c r="A3609" t="str">
        <f t="shared" si="56"/>
        <v>5(2022) Smart Urban Computing Applications, pp. 1 - 22, Cited 0 times.</v>
      </c>
      <c r="B3609">
        <v>5</v>
      </c>
      <c r="C3609" t="s">
        <v>2104</v>
      </c>
    </row>
    <row r="3610" spans="1:3" x14ac:dyDescent="0.45">
      <c r="A3610" t="str">
        <f t="shared" si="56"/>
        <v>6</v>
      </c>
      <c r="B3610">
        <v>6</v>
      </c>
    </row>
    <row r="3611" spans="1:3" x14ac:dyDescent="0.45">
      <c r="A3611" t="str">
        <f t="shared" si="56"/>
        <v>7https://www.scopus.com/inward/record.uri?eid=2-s2.0-85143448073&amp;partnerID=40&amp;md5=c49ba87c046253f9b30e017b7e45abc1</v>
      </c>
      <c r="B3611">
        <v>7</v>
      </c>
      <c r="C3611" t="s">
        <v>2105</v>
      </c>
    </row>
    <row r="3612" spans="1:3" x14ac:dyDescent="0.45">
      <c r="A3612" t="str">
        <f t="shared" si="56"/>
        <v>8</v>
      </c>
      <c r="B3612">
        <v>8</v>
      </c>
    </row>
    <row r="3613" spans="1:3" x14ac:dyDescent="0.45">
      <c r="A3613" t="str">
        <f t="shared" si="56"/>
        <v>9ABSTRACT: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B3613">
        <v>9</v>
      </c>
      <c r="C3613" t="s">
        <v>2106</v>
      </c>
    </row>
    <row r="3614" spans="1:3" x14ac:dyDescent="0.45">
      <c r="A3614" t="str">
        <f t="shared" si="56"/>
        <v>10LANGUAGE OF ORIGINAL DOCUMENT: English</v>
      </c>
      <c r="B3614">
        <v>10</v>
      </c>
      <c r="C3614" t="s">
        <v>10</v>
      </c>
    </row>
    <row r="3615" spans="1:3" x14ac:dyDescent="0.45">
      <c r="A3615" t="str">
        <f t="shared" si="56"/>
        <v>11DOCUMENT TYPE: Book chapter</v>
      </c>
      <c r="B3615">
        <v>11</v>
      </c>
      <c r="C3615" t="s">
        <v>128</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1Benjamin L.S., Henderson J.A.</v>
      </c>
      <c r="B3618">
        <v>1</v>
      </c>
      <c r="C3618" t="s">
        <v>2107</v>
      </c>
    </row>
    <row r="3619" spans="1:3" x14ac:dyDescent="0.45">
      <c r="A3619" t="str">
        <f t="shared" si="56"/>
        <v>2AUTHOR FULL NAMES: Benjamin, Le Shorn (57715675200); Henderson, Jerrod A. (57201925282)</v>
      </c>
      <c r="B3619">
        <v>2</v>
      </c>
      <c r="C3619" t="s">
        <v>2108</v>
      </c>
    </row>
    <row r="3620" spans="1:3" x14ac:dyDescent="0.45">
      <c r="A3620" t="str">
        <f t="shared" si="56"/>
        <v>357715675200; 57201925282</v>
      </c>
      <c r="B3620">
        <v>3</v>
      </c>
      <c r="C3620" t="s">
        <v>2109</v>
      </c>
    </row>
    <row r="3621" spans="1:3" x14ac:dyDescent="0.45">
      <c r="A3621" t="str">
        <f t="shared" si="56"/>
        <v>4Conceptualizing Program Quality in Engineering Education Ph.D. Programs</v>
      </c>
      <c r="B3621">
        <v>4</v>
      </c>
      <c r="C3621" t="s">
        <v>2110</v>
      </c>
    </row>
    <row r="3622" spans="1:3" x14ac:dyDescent="0.45">
      <c r="A3622" t="str">
        <f t="shared" si="56"/>
        <v>5(2023) ASEE Annual Conference and Exposition, Conference Proceedings, Cited 0 times.</v>
      </c>
      <c r="B3622">
        <v>5</v>
      </c>
      <c r="C3622" t="s">
        <v>1572</v>
      </c>
    </row>
    <row r="3623" spans="1:3" x14ac:dyDescent="0.45">
      <c r="A3623" t="str">
        <f t="shared" si="56"/>
        <v>6</v>
      </c>
      <c r="B3623">
        <v>6</v>
      </c>
    </row>
    <row r="3624" spans="1:3" x14ac:dyDescent="0.45">
      <c r="A3624" t="str">
        <f t="shared" si="56"/>
        <v>7https://www.scopus.com/inward/record.uri?eid=2-s2.0-85172156162&amp;partnerID=40&amp;md5=f64ad7c53a7b909594c0940a97e21eab</v>
      </c>
      <c r="B3624">
        <v>7</v>
      </c>
      <c r="C3624" t="s">
        <v>2111</v>
      </c>
    </row>
    <row r="3625" spans="1:3" x14ac:dyDescent="0.45">
      <c r="A3625" t="str">
        <f t="shared" si="56"/>
        <v>8</v>
      </c>
      <c r="B3625">
        <v>8</v>
      </c>
    </row>
    <row r="3626" spans="1:3" x14ac:dyDescent="0.45">
      <c r="A3626" t="str">
        <f t="shared" si="56"/>
        <v>9ABSTRACT: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B3626">
        <v>9</v>
      </c>
      <c r="C3626" t="s">
        <v>2112</v>
      </c>
    </row>
    <row r="3627" spans="1:3" x14ac:dyDescent="0.45">
      <c r="A3627" t="str">
        <f t="shared" si="56"/>
        <v>10LANGUAGE OF ORIGINAL DOCUMENT: English</v>
      </c>
      <c r="B3627">
        <v>10</v>
      </c>
      <c r="C3627" t="s">
        <v>10</v>
      </c>
    </row>
    <row r="3628" spans="1:3" x14ac:dyDescent="0.45">
      <c r="A3628" t="str">
        <f t="shared" si="56"/>
        <v>11DOCUMENT TYPE: Conference paper</v>
      </c>
      <c r="B3628">
        <v>11</v>
      </c>
      <c r="C3628" t="s">
        <v>207</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1Priyambada S.A., Usagawa T., ER M.</v>
      </c>
      <c r="B3631">
        <v>1</v>
      </c>
      <c r="C3631" t="s">
        <v>2113</v>
      </c>
    </row>
    <row r="3632" spans="1:3" x14ac:dyDescent="0.45">
      <c r="A3632" t="str">
        <f t="shared" si="56"/>
        <v>2AUTHOR FULL NAMES: Priyambada, Satrio Adi (57200534945); Usagawa, Tsuyoshi (7003663095); ER, Mahendrawathi (57214676173)</v>
      </c>
      <c r="B3632">
        <v>2</v>
      </c>
      <c r="C3632" t="s">
        <v>2114</v>
      </c>
    </row>
    <row r="3633" spans="1:3" x14ac:dyDescent="0.45">
      <c r="A3633" t="str">
        <f t="shared" si="56"/>
        <v>357200534945; 7003663095; 57214676173</v>
      </c>
      <c r="B3633">
        <v>3</v>
      </c>
      <c r="C3633" t="s">
        <v>2115</v>
      </c>
    </row>
    <row r="3634" spans="1:3" x14ac:dyDescent="0.45">
      <c r="A3634" t="str">
        <f t="shared" si="56"/>
        <v>4Two-layer ensemble prediction of students’ performance using learning behavior and domain knowledge</v>
      </c>
      <c r="B3634">
        <v>4</v>
      </c>
      <c r="C3634" t="s">
        <v>2116</v>
      </c>
    </row>
    <row r="3635" spans="1:3" x14ac:dyDescent="0.45">
      <c r="A3635" t="str">
        <f t="shared" si="56"/>
        <v>5(2023) Computers and Education: Artificial Intelligence, 5, art. no. 100149, Cited 0 times.</v>
      </c>
      <c r="B3635">
        <v>5</v>
      </c>
      <c r="C3635" t="s">
        <v>2117</v>
      </c>
    </row>
    <row r="3636" spans="1:3" x14ac:dyDescent="0.45">
      <c r="A3636" t="str">
        <f t="shared" si="56"/>
        <v>6DOI: 10.1016/j.caeai.2023.100149</v>
      </c>
      <c r="B3636">
        <v>6</v>
      </c>
      <c r="C3636" t="s">
        <v>2118</v>
      </c>
    </row>
    <row r="3637" spans="1:3" x14ac:dyDescent="0.45">
      <c r="A3637" t="str">
        <f t="shared" si="56"/>
        <v>7https://www.scopus.com/inward/record.uri?eid=2-s2.0-85164360794&amp;doi=10.1016%2fj.caeai.2023.100149&amp;partnerID=40&amp;md5=2dbb09c51f8f6116373bd4883a76abb2</v>
      </c>
      <c r="B3637">
        <v>7</v>
      </c>
      <c r="C3637" t="s">
        <v>2119</v>
      </c>
    </row>
    <row r="3638" spans="1:3" x14ac:dyDescent="0.45">
      <c r="A3638" t="str">
        <f t="shared" si="56"/>
        <v>8</v>
      </c>
      <c r="B3638">
        <v>8</v>
      </c>
    </row>
    <row r="3639" spans="1:3" x14ac:dyDescent="0.45">
      <c r="A3639" t="str">
        <f t="shared" si="56"/>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3639">
        <v>9</v>
      </c>
      <c r="C3639" t="s">
        <v>2120</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1Dhirathiti N.S., Yavaprabhas S.</v>
      </c>
      <c r="B3644">
        <v>1</v>
      </c>
      <c r="C3644" t="s">
        <v>2121</v>
      </c>
    </row>
    <row r="3645" spans="1:3" x14ac:dyDescent="0.45">
      <c r="A3645" t="str">
        <f t="shared" si="56"/>
        <v>2AUTHOR FULL NAMES: Dhirathiti, Nopraenue S. (55813731100); Yavaprabhas, Supachai (56681187500)</v>
      </c>
      <c r="B3645">
        <v>2</v>
      </c>
      <c r="C3645" t="s">
        <v>2122</v>
      </c>
    </row>
    <row r="3646" spans="1:3" x14ac:dyDescent="0.45">
      <c r="A3646" t="str">
        <f t="shared" si="56"/>
        <v>355813731100; 56681187500</v>
      </c>
      <c r="B3646">
        <v>3</v>
      </c>
      <c r="C3646" t="s">
        <v>2123</v>
      </c>
    </row>
    <row r="3647" spans="1:3" x14ac:dyDescent="0.45">
      <c r="A3647" t="str">
        <f t="shared" si="56"/>
        <v>4Collaboration for the E-learning Space in ASEAN</v>
      </c>
      <c r="B3647">
        <v>4</v>
      </c>
      <c r="C3647" t="s">
        <v>2124</v>
      </c>
    </row>
    <row r="3648" spans="1:3" x14ac:dyDescent="0.45">
      <c r="A3648" t="str">
        <f t="shared" si="56"/>
        <v>5(2020) Teaching Learning and New Technologies in Higher Education, pp. 167 - 179, Cited 0 times.</v>
      </c>
      <c r="B3648">
        <v>5</v>
      </c>
      <c r="C3648" t="s">
        <v>2125</v>
      </c>
    </row>
    <row r="3649" spans="1:3" x14ac:dyDescent="0.45">
      <c r="A3649" t="str">
        <f t="shared" si="56"/>
        <v>6DOI: 10.1007/978-981-15-4847-5_12</v>
      </c>
      <c r="B3649">
        <v>6</v>
      </c>
      <c r="C3649" t="s">
        <v>2126</v>
      </c>
    </row>
    <row r="3650" spans="1:3" x14ac:dyDescent="0.45">
      <c r="A3650" t="str">
        <f t="shared" si="56"/>
        <v>7https://www.scopus.com/inward/record.uri?eid=2-s2.0-85152850834&amp;doi=10.1007%2f978-981-15-4847-5_12&amp;partnerID=40&amp;md5=234c34269345e0b4a9f821dab7c223c3</v>
      </c>
      <c r="B3650">
        <v>7</v>
      </c>
      <c r="C3650" t="s">
        <v>2127</v>
      </c>
    </row>
    <row r="3651" spans="1:3" x14ac:dyDescent="0.45">
      <c r="A3651" t="str">
        <f t="shared" si="56"/>
        <v>8</v>
      </c>
      <c r="B3651">
        <v>8</v>
      </c>
    </row>
    <row r="3652" spans="1:3" x14ac:dyDescent="0.45">
      <c r="A3652" t="str">
        <f t="shared" si="56"/>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3652">
        <v>9</v>
      </c>
      <c r="C3652" t="s">
        <v>2128</v>
      </c>
    </row>
    <row r="3653" spans="1:3" x14ac:dyDescent="0.45">
      <c r="A3653" t="str">
        <f t="shared" ref="A3653:A3716" si="57">B3653&amp;C3653</f>
        <v>10LANGUAGE OF ORIGINAL DOCUMENT: English</v>
      </c>
      <c r="B3653">
        <v>10</v>
      </c>
      <c r="C3653" t="s">
        <v>10</v>
      </c>
    </row>
    <row r="3654" spans="1:3" x14ac:dyDescent="0.45">
      <c r="A3654" t="str">
        <f t="shared" si="57"/>
        <v>11DOCUMENT TYPE: Book chapter</v>
      </c>
      <c r="B3654">
        <v>11</v>
      </c>
      <c r="C3654" t="s">
        <v>128</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1Marsh L.T.S., Wilkerson A., Colón Z., Entress R.</v>
      </c>
      <c r="B3657">
        <v>1</v>
      </c>
      <c r="C3657" t="s">
        <v>2129</v>
      </c>
    </row>
    <row r="3658" spans="1:3" x14ac:dyDescent="0.45">
      <c r="A3658" t="str">
        <f t="shared" si="57"/>
        <v>2AUTHOR FULL NAMES: Marsh, L. Trenton S. (57198801922); Wilkerson, Amanda (57217669329); Colón, Zoé (58122468900); Entress, Rebecca (57217016701)</v>
      </c>
      <c r="B3658">
        <v>2</v>
      </c>
      <c r="C3658" t="s">
        <v>2130</v>
      </c>
    </row>
    <row r="3659" spans="1:3" x14ac:dyDescent="0.45">
      <c r="A3659" t="str">
        <f t="shared" si="57"/>
        <v>357198801922; 57217669329; 58122468900; 57217016701</v>
      </c>
      <c r="B3659">
        <v>3</v>
      </c>
      <c r="C3659" t="s">
        <v>2131</v>
      </c>
    </row>
    <row r="3660" spans="1:3" x14ac:dyDescent="0.45">
      <c r="A3660" t="str">
        <f t="shared" si="57"/>
        <v>4Taking responsibility: Institutional agents of color (Re)imagine collaboration that centers community stakeholders in university-community partnerships</v>
      </c>
      <c r="B3660">
        <v>4</v>
      </c>
      <c r="C3660" t="s">
        <v>2132</v>
      </c>
    </row>
    <row r="3661" spans="1:3" x14ac:dyDescent="0.45">
      <c r="A3661" t="str">
        <f t="shared" si="57"/>
        <v>5(2023) Community Development, Cited 0 times.</v>
      </c>
      <c r="B3661">
        <v>5</v>
      </c>
      <c r="C3661" t="s">
        <v>2133</v>
      </c>
    </row>
    <row r="3662" spans="1:3" x14ac:dyDescent="0.45">
      <c r="A3662" t="str">
        <f t="shared" si="57"/>
        <v>6DOI: 10.1080/15575330.2023.2201709</v>
      </c>
      <c r="B3662">
        <v>6</v>
      </c>
      <c r="C3662" t="s">
        <v>2134</v>
      </c>
    </row>
    <row r="3663" spans="1:3" x14ac:dyDescent="0.45">
      <c r="A3663" t="str">
        <f t="shared" si="57"/>
        <v>7https://www.scopus.com/inward/record.uri?eid=2-s2.0-85158116023&amp;doi=10.1080%2f15575330.2023.2201709&amp;partnerID=40&amp;md5=3c222ffde58ddc7f6e37208b3bdbb227</v>
      </c>
      <c r="B3663">
        <v>7</v>
      </c>
      <c r="C3663" t="s">
        <v>2135</v>
      </c>
    </row>
    <row r="3664" spans="1:3" x14ac:dyDescent="0.45">
      <c r="A3664" t="str">
        <f t="shared" si="57"/>
        <v>8</v>
      </c>
      <c r="B3664">
        <v>8</v>
      </c>
    </row>
    <row r="3665" spans="1:3" x14ac:dyDescent="0.45">
      <c r="A3665" t="str">
        <f t="shared" si="57"/>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3665">
        <v>9</v>
      </c>
      <c r="C3665" t="s">
        <v>2136</v>
      </c>
    </row>
    <row r="3666" spans="1:3" x14ac:dyDescent="0.45">
      <c r="A3666" t="str">
        <f t="shared" si="57"/>
        <v>10LANGUAGE OF ORIGINAL DOCUMENT: English</v>
      </c>
      <c r="B3666">
        <v>10</v>
      </c>
      <c r="C3666" t="s">
        <v>10</v>
      </c>
    </row>
    <row r="3667" spans="1:3" x14ac:dyDescent="0.45">
      <c r="A3667" t="str">
        <f t="shared" si="57"/>
        <v>11DOCUMENT TYPE: Article</v>
      </c>
      <c r="B3667">
        <v>11</v>
      </c>
      <c r="C3667" t="s">
        <v>11</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1Tamutiene L., Matkevičiene R.</v>
      </c>
      <c r="B3670">
        <v>1</v>
      </c>
      <c r="C3670" t="s">
        <v>2137</v>
      </c>
    </row>
    <row r="3671" spans="1:3" x14ac:dyDescent="0.45">
      <c r="A3671" t="str">
        <f t="shared" si="57"/>
        <v>2AUTHOR FULL NAMES: Tamutiene, Lina (57208920041); Matkevičiene, Renata (57188559417)</v>
      </c>
      <c r="B3671">
        <v>2</v>
      </c>
      <c r="C3671" t="s">
        <v>2138</v>
      </c>
    </row>
    <row r="3672" spans="1:3" x14ac:dyDescent="0.45">
      <c r="A3672" t="str">
        <f t="shared" si="57"/>
        <v>357208920041; 57188559417</v>
      </c>
      <c r="B3672">
        <v>3</v>
      </c>
      <c r="C3672" t="s">
        <v>2139</v>
      </c>
    </row>
    <row r="3673" spans="1:3" x14ac:dyDescent="0.45">
      <c r="A3673" t="str">
        <f t="shared" si="57"/>
        <v>4Kokybe˙s samprata aukštajame moksle: Kokybe˙s kaip ide˙jos raiškos aukštuju mokyklu strateginiuose dokumentuose analize˙</v>
      </c>
      <c r="B3673">
        <v>4</v>
      </c>
      <c r="C3673" t="s">
        <v>2140</v>
      </c>
    </row>
    <row r="3674" spans="1:3" x14ac:dyDescent="0.45">
      <c r="A3674" t="str">
        <f t="shared" si="57"/>
        <v>5(2018) Informacijos Mokslai, 83 (2018), pp. 8 - 23, Cited 0 times.</v>
      </c>
      <c r="B3674">
        <v>5</v>
      </c>
      <c r="C3674" t="s">
        <v>2141</v>
      </c>
    </row>
    <row r="3675" spans="1:3" x14ac:dyDescent="0.45">
      <c r="A3675" t="str">
        <f t="shared" si="57"/>
        <v>6DOI: 10.15388/Im.2018.83.1</v>
      </c>
      <c r="B3675">
        <v>6</v>
      </c>
      <c r="C3675" t="s">
        <v>2142</v>
      </c>
    </row>
    <row r="3676" spans="1:3" x14ac:dyDescent="0.45">
      <c r="A3676" t="str">
        <f t="shared" si="57"/>
        <v>7https://www.scopus.com/inward/record.uri?eid=2-s2.0-85066128986&amp;doi=10.15388%2fIm.2018.83.1&amp;partnerID=40&amp;md5=771059c40c559d290f4adcc36954df91</v>
      </c>
      <c r="B3676">
        <v>7</v>
      </c>
      <c r="C3676" t="s">
        <v>2143</v>
      </c>
    </row>
    <row r="3677" spans="1:3" x14ac:dyDescent="0.45">
      <c r="A3677" t="str">
        <f t="shared" si="57"/>
        <v>8</v>
      </c>
      <c r="B3677">
        <v>8</v>
      </c>
    </row>
    <row r="3678" spans="1:3" x14ac:dyDescent="0.45">
      <c r="A3678" t="str">
        <f t="shared" si="57"/>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3678">
        <v>9</v>
      </c>
      <c r="C3678" t="s">
        <v>2144</v>
      </c>
    </row>
    <row r="3679" spans="1:3" x14ac:dyDescent="0.45">
      <c r="A3679" t="str">
        <f t="shared" si="57"/>
        <v>10LANGUAGE OF ORIGINAL DOCUMENT: Lithuanian</v>
      </c>
      <c r="B3679">
        <v>10</v>
      </c>
      <c r="C3679" t="s">
        <v>2145</v>
      </c>
    </row>
    <row r="3680" spans="1:3" x14ac:dyDescent="0.45">
      <c r="A3680" t="str">
        <f t="shared" si="57"/>
        <v>11DOCUMENT TYPE: Article</v>
      </c>
      <c r="B3680">
        <v>11</v>
      </c>
      <c r="C3680" t="s">
        <v>11</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1Patel G.</v>
      </c>
      <c r="B3683">
        <v>1</v>
      </c>
      <c r="C3683" t="s">
        <v>2146</v>
      </c>
    </row>
    <row r="3684" spans="1:3" x14ac:dyDescent="0.45">
      <c r="A3684" t="str">
        <f t="shared" si="57"/>
        <v>2AUTHOR FULL NAMES: Patel, Gayatri (57878388900)</v>
      </c>
      <c r="B3684">
        <v>2</v>
      </c>
      <c r="C3684" t="s">
        <v>2147</v>
      </c>
    </row>
    <row r="3685" spans="1:3" x14ac:dyDescent="0.45">
      <c r="A3685" t="str">
        <f t="shared" si="57"/>
        <v>357878388900</v>
      </c>
      <c r="B3685">
        <v>3</v>
      </c>
      <c r="C3685">
        <v>57878388900</v>
      </c>
    </row>
    <row r="3686" spans="1:3" x14ac:dyDescent="0.45">
      <c r="A3686" t="str">
        <f t="shared" si="57"/>
        <v>4Trumping Truancy: Maintaining Student Attendance And Engagement</v>
      </c>
      <c r="B3686">
        <v>4</v>
      </c>
      <c r="C3686" t="s">
        <v>2148</v>
      </c>
    </row>
    <row r="3687" spans="1:3" x14ac:dyDescent="0.45">
      <c r="A3687" t="str">
        <f t="shared" si="57"/>
        <v>5(2019) Learning and Teaching in Higher Education: Perspectives from a Business School, pp. 36 - 44, Cited 0 times.</v>
      </c>
      <c r="B3687">
        <v>5</v>
      </c>
      <c r="C3687" t="s">
        <v>2149</v>
      </c>
    </row>
    <row r="3688" spans="1:3" x14ac:dyDescent="0.45">
      <c r="A3688" t="str">
        <f t="shared" si="57"/>
        <v>6DOI: 10.4337/9781788975087.00016</v>
      </c>
      <c r="B3688">
        <v>6</v>
      </c>
      <c r="C3688" t="s">
        <v>2150</v>
      </c>
    </row>
    <row r="3689" spans="1:3" x14ac:dyDescent="0.45">
      <c r="A3689" t="str">
        <f t="shared" si="57"/>
        <v>7https://www.scopus.com/inward/record.uri?eid=2-s2.0-85137522649&amp;doi=10.4337%2f9781788975087.00016&amp;partnerID=40&amp;md5=90926017bdf2cbc6ced5722b32766c26</v>
      </c>
      <c r="B3689">
        <v>7</v>
      </c>
      <c r="C3689" t="s">
        <v>2151</v>
      </c>
    </row>
    <row r="3690" spans="1:3" x14ac:dyDescent="0.45">
      <c r="A3690" t="str">
        <f t="shared" si="57"/>
        <v>8</v>
      </c>
      <c r="B3690">
        <v>8</v>
      </c>
    </row>
    <row r="3691" spans="1:3" x14ac:dyDescent="0.45">
      <c r="A3691" t="str">
        <f t="shared" si="57"/>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3691">
        <v>9</v>
      </c>
      <c r="C3691" t="s">
        <v>2152</v>
      </c>
    </row>
    <row r="3692" spans="1:3" x14ac:dyDescent="0.45">
      <c r="A3692" t="str">
        <f t="shared" si="57"/>
        <v>10LANGUAGE OF ORIGINAL DOCUMENT: English</v>
      </c>
      <c r="B3692">
        <v>10</v>
      </c>
      <c r="C3692" t="s">
        <v>10</v>
      </c>
    </row>
    <row r="3693" spans="1:3" x14ac:dyDescent="0.45">
      <c r="A3693" t="str">
        <f t="shared" si="57"/>
        <v>11DOCUMENT TYPE: Book chapter</v>
      </c>
      <c r="B3693">
        <v>11</v>
      </c>
      <c r="C3693" t="s">
        <v>128</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1Basaruddin S., Haron H., Noordin S.A., Ahmad Shukor N.S., Osman S., Abu Hassan M.A., Abu Hassan R., Nik Ab Rahman N.N.</v>
      </c>
      <c r="B3696">
        <v>1</v>
      </c>
      <c r="C3696" t="s">
        <v>2153</v>
      </c>
    </row>
    <row r="3697" spans="1:3" x14ac:dyDescent="0.45">
      <c r="A3697" t="str">
        <f t="shared" si="57"/>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3697">
        <v>2</v>
      </c>
      <c r="C3697" t="s">
        <v>2154</v>
      </c>
    </row>
    <row r="3698" spans="1:3" x14ac:dyDescent="0.45">
      <c r="A3698" t="str">
        <f t="shared" si="57"/>
        <v>335069010300; 35810475000; 36139031200; 35070493600; 57068248000; 57207843352; 56105881300; 57207683226</v>
      </c>
      <c r="B3698">
        <v>3</v>
      </c>
      <c r="C3698" t="s">
        <v>2155</v>
      </c>
    </row>
    <row r="3699" spans="1:3" x14ac:dyDescent="0.45">
      <c r="A3699" t="str">
        <f t="shared" si="57"/>
        <v>4Structuring knowledge asset in higher education, a taxonomy approach: The conceptual framework</v>
      </c>
      <c r="B3699">
        <v>4</v>
      </c>
      <c r="C3699" t="s">
        <v>2156</v>
      </c>
    </row>
    <row r="3700" spans="1:3" x14ac:dyDescent="0.45">
      <c r="A3700" t="str">
        <f t="shared" si="57"/>
        <v>5(2018) Proceedings of the 32nd International Business Information Management Association Conference, IBIMA 2018 - Vision 2020: Sustainable Economic Development and Application of Innovation Management from Regional expansion to Global Growth, pp. 8092 - 8103, Cited 0 times.</v>
      </c>
      <c r="B3700">
        <v>5</v>
      </c>
      <c r="C3700" t="s">
        <v>2157</v>
      </c>
    </row>
    <row r="3701" spans="1:3" x14ac:dyDescent="0.45">
      <c r="A3701" t="str">
        <f t="shared" si="57"/>
        <v>6</v>
      </c>
      <c r="B3701">
        <v>6</v>
      </c>
    </row>
    <row r="3702" spans="1:3" x14ac:dyDescent="0.45">
      <c r="A3702" t="str">
        <f t="shared" si="57"/>
        <v>7https://www.scopus.com/inward/record.uri?eid=2-s2.0-85063036468&amp;partnerID=40&amp;md5=da48c3d50e90d051e4219aa44768a2d7</v>
      </c>
      <c r="B3702">
        <v>7</v>
      </c>
      <c r="C3702" t="s">
        <v>2158</v>
      </c>
    </row>
    <row r="3703" spans="1:3" x14ac:dyDescent="0.45">
      <c r="A3703" t="str">
        <f t="shared" si="57"/>
        <v>8</v>
      </c>
      <c r="B3703">
        <v>8</v>
      </c>
    </row>
    <row r="3704" spans="1:3" x14ac:dyDescent="0.45">
      <c r="A3704" t="str">
        <f t="shared" si="57"/>
        <v>9ABSTRACT: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3704">
        <v>9</v>
      </c>
      <c r="C3704" t="s">
        <v>2159</v>
      </c>
    </row>
    <row r="3705" spans="1:3" x14ac:dyDescent="0.45">
      <c r="A3705" t="str">
        <f t="shared" si="57"/>
        <v>10LANGUAGE OF ORIGINAL DOCUMENT: English</v>
      </c>
      <c r="B3705">
        <v>10</v>
      </c>
      <c r="C3705" t="s">
        <v>10</v>
      </c>
    </row>
    <row r="3706" spans="1:3" x14ac:dyDescent="0.45">
      <c r="A3706" t="str">
        <f t="shared" si="57"/>
        <v>11DOCUMENT TYPE: Conference paper</v>
      </c>
      <c r="B3706">
        <v>11</v>
      </c>
      <c r="C3706" t="s">
        <v>207</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1Duncheon J.C., DeMatthews D.E.</v>
      </c>
      <c r="B3709">
        <v>1</v>
      </c>
      <c r="C3709" t="s">
        <v>2160</v>
      </c>
    </row>
    <row r="3710" spans="1:3" x14ac:dyDescent="0.45">
      <c r="A3710" t="str">
        <f t="shared" si="57"/>
        <v>2AUTHOR FULL NAMES: Duncheon, Julia C. (55675630300); DeMatthews, David E. (55805173500)</v>
      </c>
      <c r="B3710">
        <v>2</v>
      </c>
      <c r="C3710" t="s">
        <v>2161</v>
      </c>
    </row>
    <row r="3711" spans="1:3" x14ac:dyDescent="0.45">
      <c r="A3711" t="str">
        <f t="shared" si="57"/>
        <v>355675630300; 55805173500</v>
      </c>
      <c r="B3711">
        <v>3</v>
      </c>
      <c r="C3711" t="s">
        <v>2162</v>
      </c>
    </row>
    <row r="3712" spans="1:3" x14ac:dyDescent="0.45">
      <c r="A3712" t="str">
        <f t="shared" si="57"/>
        <v>4Exploring the Principal’s Role in Cross-Sector Partnerships: Sensemaking and Politics in a High-Performing Early College High School</v>
      </c>
      <c r="B3712">
        <v>4</v>
      </c>
      <c r="C3712" t="s">
        <v>2163</v>
      </c>
    </row>
    <row r="3713" spans="1:3" x14ac:dyDescent="0.45">
      <c r="A3713" t="str">
        <f t="shared" si="57"/>
        <v>5(2023) AERA Open, 9, Cited 0 times.</v>
      </c>
      <c r="B3713">
        <v>5</v>
      </c>
      <c r="C3713" t="s">
        <v>2164</v>
      </c>
    </row>
    <row r="3714" spans="1:3" x14ac:dyDescent="0.45">
      <c r="A3714" t="str">
        <f t="shared" si="57"/>
        <v>6DOI: 10.1177/23328584231205478</v>
      </c>
      <c r="B3714">
        <v>6</v>
      </c>
      <c r="C3714" t="s">
        <v>2165</v>
      </c>
    </row>
    <row r="3715" spans="1:3" x14ac:dyDescent="0.45">
      <c r="A3715" t="str">
        <f t="shared" si="57"/>
        <v>7https://www.scopus.com/inward/record.uri?eid=2-s2.0-85175022284&amp;doi=10.1177%2f23328584231205478&amp;partnerID=40&amp;md5=75fa1abc9936c870d5f49b17877ea5f2</v>
      </c>
      <c r="B3715">
        <v>7</v>
      </c>
      <c r="C3715" t="s">
        <v>2166</v>
      </c>
    </row>
    <row r="3716" spans="1:3" x14ac:dyDescent="0.45">
      <c r="A3716" t="str">
        <f t="shared" si="57"/>
        <v>8</v>
      </c>
      <c r="B3716">
        <v>8</v>
      </c>
    </row>
    <row r="3717" spans="1:3" x14ac:dyDescent="0.45">
      <c r="A3717" t="str">
        <f t="shared" ref="A3717:A3721" si="58">B3717&amp;C3717</f>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3717">
        <v>9</v>
      </c>
      <c r="C3717" t="s">
        <v>2167</v>
      </c>
    </row>
    <row r="3718" spans="1:3" x14ac:dyDescent="0.45">
      <c r="A3718" t="str">
        <f t="shared" si="58"/>
        <v>10LANGUAGE OF ORIGINAL DOCUMENT: English</v>
      </c>
      <c r="B3718">
        <v>10</v>
      </c>
      <c r="C3718" t="s">
        <v>10</v>
      </c>
    </row>
    <row r="3719" spans="1:3" x14ac:dyDescent="0.45">
      <c r="A3719" t="str">
        <f t="shared" si="58"/>
        <v>11DOCUMENT TYPE: Article</v>
      </c>
      <c r="B3719">
        <v>11</v>
      </c>
      <c r="C3719" t="s">
        <v>11</v>
      </c>
    </row>
    <row r="3720" spans="1:3" x14ac:dyDescent="0.45">
      <c r="A3720" t="str">
        <f t="shared" si="58"/>
        <v>12SOURCE: Scopus</v>
      </c>
      <c r="B3720">
        <v>12</v>
      </c>
      <c r="C3720" t="s">
        <v>12</v>
      </c>
    </row>
    <row r="3721" spans="1:3" x14ac:dyDescent="0.45">
      <c r="A3721" t="str">
        <f t="shared" si="58"/>
        <v>13</v>
      </c>
      <c r="B3721">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8439-07A3-47DD-A180-3AF147F04C25}">
  <dimension ref="A1:AE3717"/>
  <sheetViews>
    <sheetView topLeftCell="A277" workbookViewId="0">
      <selection activeCell="E328" sqref="E328"/>
    </sheetView>
  </sheetViews>
  <sheetFormatPr defaultRowHeight="14.25" x14ac:dyDescent="0.45"/>
  <sheetData>
    <row r="1" spans="1:31" x14ac:dyDescent="0.45">
      <c r="A1" t="s">
        <v>2</v>
      </c>
      <c r="C1">
        <v>1</v>
      </c>
      <c r="D1" t="str">
        <f>INDEX($A:$A, ROW(A1)*13-13+COLUMN(A1))</f>
        <v>Kabongo J.D., Okpara J.O.</v>
      </c>
      <c r="E1" t="str">
        <f>INDEX($A:$A, ROW(B1)*13-13+COLUMN(B1))</f>
        <v>AUTHOR FULL NAMES: Kabongo, Jean D. (26435892700); Okpara, John O. (8071553300)</v>
      </c>
      <c r="F1" t="str">
        <f>INDEX($A:$A, ROW(C1)*13-13+COLUMN(C1))</f>
        <v>26435892700; 8071553300</v>
      </c>
      <c r="G1" t="str">
        <f t="shared" ref="G1:L1" si="0">INDEX($A:$A, ROW(D1)*13-13+COLUMN(D1))</f>
        <v>Entrepreneurship education in sub-Saharan African universities</v>
      </c>
      <c r="H1" t="str">
        <f t="shared" si="0"/>
        <v>(2010) International Journal of Entrepreneurial Behaviour and Research, 16 (4), pp. 296 - 308, Cited 35 times.</v>
      </c>
      <c r="I1" t="str">
        <f t="shared" si="0"/>
        <v>DOI: 10.1108/13552551011054499</v>
      </c>
      <c r="J1" t="str">
        <f t="shared" si="0"/>
        <v>https://www.scopus.com/inward/record.uri?eid=2-s2.0-77953606997&amp;doi=10.1108%2f13552551011054499&amp;partnerID=40&amp;md5=3603171b432defd3a365885e147dd959</v>
      </c>
      <c r="K1">
        <f t="shared" si="0"/>
        <v>0</v>
      </c>
      <c r="L1" t="str">
        <f t="shared" si="0"/>
        <v>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M1" t="str">
        <f>INDEX($A:$A, ROW(J1)*13-13+COLUMN(J1))</f>
        <v>LANGUAGE OF ORIGINAL DOCUMENT: English</v>
      </c>
      <c r="N1" t="str">
        <f t="shared" ref="N1" si="1">INDEX($A:$A, ROW(K1)*13-13+COLUMN(K1))</f>
        <v>DOCUMENT TYPE: Article</v>
      </c>
      <c r="O1" t="str">
        <f t="shared" ref="O1" si="2">INDEX($A:$A, ROW(L1)*13-13+COLUMN(L1))</f>
        <v>SOURCE: Scopus</v>
      </c>
      <c r="P1">
        <f t="shared" ref="P1" si="3">INDEX($A:$A, ROW(M1)*13-13+COLUMN(M1))</f>
        <v>0</v>
      </c>
      <c r="S1">
        <v>1</v>
      </c>
      <c r="T1">
        <v>2</v>
      </c>
      <c r="U1">
        <v>3</v>
      </c>
      <c r="V1">
        <v>4</v>
      </c>
      <c r="W1">
        <v>5</v>
      </c>
      <c r="X1">
        <v>6</v>
      </c>
      <c r="Y1">
        <v>7</v>
      </c>
      <c r="Z1">
        <v>8</v>
      </c>
      <c r="AA1">
        <v>9</v>
      </c>
      <c r="AB1">
        <v>10</v>
      </c>
      <c r="AC1">
        <v>11</v>
      </c>
      <c r="AD1">
        <v>12</v>
      </c>
      <c r="AE1">
        <v>13</v>
      </c>
    </row>
    <row r="2" spans="1:31" x14ac:dyDescent="0.45">
      <c r="A2" t="s">
        <v>3</v>
      </c>
      <c r="C2">
        <v>2</v>
      </c>
      <c r="D2" t="str">
        <f t="shared" ref="D2:D65" si="4">INDEX($A:$A, ROW(A2)*13-13+COLUMN(A2))</f>
        <v>Allan H.T., Smith P.A., Lorentzon M.</v>
      </c>
      <c r="E2" t="str">
        <f t="shared" ref="E2:E65" si="5">INDEX($A:$A, ROW(B2)*13-13+COLUMN(B2))</f>
        <v>AUTHOR FULL NAMES: Allan, Helen T. (7004335787); Smith, Pamela A. (55723688800); Lorentzon, Maria (7003987829)</v>
      </c>
      <c r="F2" t="str">
        <f t="shared" ref="F2:F65" si="6">INDEX($A:$A, ROW(C2)*13-13+COLUMN(C2))</f>
        <v>7004335787; 55723688800; 7003987829</v>
      </c>
      <c r="G2" t="str">
        <f t="shared" ref="G2:G65" si="7">INDEX($A:$A, ROW(D2)*13-13+COLUMN(D2))</f>
        <v>Leadership for learning: A literature study of leadership for learning in clinical practice</v>
      </c>
      <c r="H2" t="str">
        <f t="shared" ref="H2:H65" si="8">INDEX($A:$A, ROW(E2)*13-13+COLUMN(E2))</f>
        <v>(2008) Journal of Nursing Management, 16 (5), pp. 545 - 555, Cited 37 times.</v>
      </c>
      <c r="I2" t="str">
        <f t="shared" ref="I2:I65" si="9">INDEX($A:$A, ROW(F2)*13-13+COLUMN(F2))</f>
        <v>DOI: 10.1111/j.1365-2834.2007.00817.x</v>
      </c>
      <c r="J2" t="str">
        <f t="shared" ref="J2:J65" si="10">INDEX($A:$A, ROW(G2)*13-13+COLUMN(G2))</f>
        <v>https://www.scopus.com/inward/record.uri?eid=2-s2.0-44949123618&amp;doi=10.1111%2fj.1365-2834.2007.00817.x&amp;partnerID=40&amp;md5=b6ba318c38a66a7867b57e33aa74055c</v>
      </c>
      <c r="K2">
        <f t="shared" ref="K2:K65" si="11">INDEX($A:$A, ROW(H2)*13-13+COLUMN(H2))</f>
        <v>0</v>
      </c>
      <c r="L2" t="str">
        <f t="shared" ref="L2:L65" si="12">INDEX($A:$A, ROW(I2)*13-13+COLUMN(I2))</f>
        <v>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M2" t="str">
        <f t="shared" ref="M2:M65" si="13">INDEX($A:$A, ROW(J2)*13-13+COLUMN(J2))</f>
        <v>LANGUAGE OF ORIGINAL DOCUMENT: English</v>
      </c>
      <c r="N2" t="str">
        <f t="shared" ref="N2:N65" si="14">INDEX($A:$A, ROW(K2)*13-13+COLUMN(K2))</f>
        <v>DOCUMENT TYPE: Article</v>
      </c>
      <c r="O2" t="str">
        <f t="shared" ref="O2:O65" si="15">INDEX($A:$A, ROW(L2)*13-13+COLUMN(L2))</f>
        <v>SOURCE: Scopus</v>
      </c>
      <c r="P2">
        <f t="shared" ref="P2:P65" si="16">INDEX($A:$A, ROW(M2)*13-13+COLUMN(M2))</f>
        <v>0</v>
      </c>
      <c r="S2" t="str">
        <f>INDEX($A:$A, ROW(A1)*13-13+COLUMN(A1))</f>
        <v>Kabongo J.D., Okpara J.O.</v>
      </c>
    </row>
    <row r="3" spans="1:31" x14ac:dyDescent="0.45">
      <c r="A3" t="s">
        <v>4</v>
      </c>
      <c r="C3">
        <v>3</v>
      </c>
      <c r="D3" t="str">
        <f t="shared" si="4"/>
        <v>Choi S.</v>
      </c>
      <c r="E3" t="str">
        <f t="shared" si="5"/>
        <v>AUTHOR FULL NAMES: Choi, Seungchan (57207917552)</v>
      </c>
      <c r="F3">
        <f t="shared" si="6"/>
        <v>57207917552</v>
      </c>
      <c r="G3" t="str">
        <f t="shared" si="7"/>
        <v>Identifying indicators of university autonomy according to stakeholders’ interests</v>
      </c>
      <c r="H3" t="str">
        <f t="shared" si="8"/>
        <v>(2019) Tertiary Education and Management, 25 (1), pp. 17 - 29, Cited 12 times.</v>
      </c>
      <c r="I3" t="str">
        <f t="shared" si="9"/>
        <v>DOI: 10.1007/s11233-018-09011-y</v>
      </c>
      <c r="J3" t="str">
        <f t="shared" si="10"/>
        <v>https://www.scopus.com/inward/record.uri?eid=2-s2.0-85063194459&amp;doi=10.1007%2fs11233-018-09011-y&amp;partnerID=40&amp;md5=229ab2f3c6add71ae5c5674c35f8d42e</v>
      </c>
      <c r="K3">
        <f t="shared" si="11"/>
        <v>0</v>
      </c>
      <c r="L3" t="str">
        <f t="shared" si="12"/>
        <v>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M3" t="str">
        <f t="shared" si="13"/>
        <v>LANGUAGE OF ORIGINAL DOCUMENT: English</v>
      </c>
      <c r="N3" t="str">
        <f t="shared" si="14"/>
        <v>DOCUMENT TYPE: Article</v>
      </c>
      <c r="O3" t="str">
        <f t="shared" si="15"/>
        <v>SOURCE: Scopus</v>
      </c>
      <c r="P3">
        <f t="shared" si="16"/>
        <v>0</v>
      </c>
    </row>
    <row r="4" spans="1:31" x14ac:dyDescent="0.45">
      <c r="A4" t="s">
        <v>5</v>
      </c>
      <c r="C4">
        <v>4</v>
      </c>
      <c r="D4" t="str">
        <f t="shared" si="4"/>
        <v>Meyer L.H., Davidson S., McKenzie L., Rees M., Anderson H., Fletcher R., Johnston P.M.</v>
      </c>
      <c r="E4" t="str">
        <f t="shared" si="5"/>
        <v>AUTHOR FULL NAMES: Meyer, Luanna H. (7203050177); Davidson, Susan (26665449200); McKenzie, Lynanne (57219279274); Rees, Malcolm (7201512428); Anderson, Helen (57199939243); Fletcher, Richard (56866489100); Johnston, Patricia M. (36195406900)</v>
      </c>
      <c r="F4" t="str">
        <f t="shared" si="6"/>
        <v>7203050177; 26665449200; 57219279274; 7201512428; 57199939243; 56866489100; 36195406900</v>
      </c>
      <c r="G4" t="str">
        <f t="shared" si="7"/>
        <v>An investigation of tertiary assessment policy and practice: Alignment and contradictions</v>
      </c>
      <c r="H4" t="str">
        <f t="shared" si="8"/>
        <v>(2010) Higher Education Quarterly, 64 (3), pp. 331 - 350, Cited 18 times.</v>
      </c>
      <c r="I4" t="str">
        <f t="shared" si="9"/>
        <v>DOI: 10.1111/j.1468-2273.2010.00459.x</v>
      </c>
      <c r="J4" t="str">
        <f t="shared" si="10"/>
        <v>https://www.scopus.com/inward/record.uri?eid=2-s2.0-77955165798&amp;doi=10.1111%2fj.1468-2273.2010.00459.x&amp;partnerID=40&amp;md5=c5cd5b993b2b31aa8189c03ca299ff62</v>
      </c>
      <c r="K4">
        <f t="shared" si="11"/>
        <v>0</v>
      </c>
      <c r="L4" t="str">
        <f t="shared" si="12"/>
        <v>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M4" t="str">
        <f t="shared" si="13"/>
        <v>LANGUAGE OF ORIGINAL DOCUMENT: English</v>
      </c>
      <c r="N4" t="str">
        <f t="shared" si="14"/>
        <v>DOCUMENT TYPE: Article</v>
      </c>
      <c r="O4" t="str">
        <f t="shared" si="15"/>
        <v>SOURCE: Scopus</v>
      </c>
      <c r="P4">
        <f t="shared" si="16"/>
        <v>0</v>
      </c>
    </row>
    <row r="5" spans="1:31" x14ac:dyDescent="0.45">
      <c r="A5" t="s">
        <v>6</v>
      </c>
      <c r="C5">
        <v>5</v>
      </c>
      <c r="D5" t="str">
        <f t="shared" si="4"/>
        <v>Dashtestani R.</v>
      </c>
      <c r="E5" t="str">
        <f t="shared" si="5"/>
        <v>AUTHOR FULL NAMES: Dashtestani, Reza (55574793000)</v>
      </c>
      <c r="F5">
        <f t="shared" si="6"/>
        <v>55574793000</v>
      </c>
      <c r="G5" t="str">
        <f t="shared" si="7"/>
        <v>Online Courses in Higher Education in Iran: A Stakeholder-Based Investigation into Preservice Teachers' Acceptance, Learning Achievements, and Satisfaction: A Mixed-Methods Study</v>
      </c>
      <c r="H5" t="str">
        <f t="shared" si="8"/>
        <v>(2020) International Review of Research in Open and Distance Learning, 21 (4), pp. 117 - 142, Cited 9 times.</v>
      </c>
      <c r="I5" t="str">
        <f t="shared" si="9"/>
        <v>DOI: 10.19173/IRRODL.V21I4.4873</v>
      </c>
      <c r="J5" t="str">
        <f t="shared" si="10"/>
        <v>https://www.scopus.com/inward/record.uri?eid=2-s2.0-85098538562&amp;doi=10.19173%2fIRRODL.V21I4.4873&amp;partnerID=40&amp;md5=663fe5481b9c936d68dc91167ad08b2f</v>
      </c>
      <c r="K5">
        <f t="shared" si="11"/>
        <v>0</v>
      </c>
      <c r="L5" t="str">
        <f t="shared" si="12"/>
        <v>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M5" t="str">
        <f t="shared" si="13"/>
        <v>LANGUAGE OF ORIGINAL DOCUMENT: English</v>
      </c>
      <c r="N5" t="str">
        <f t="shared" si="14"/>
        <v>DOCUMENT TYPE: Article</v>
      </c>
      <c r="O5" t="str">
        <f t="shared" si="15"/>
        <v>SOURCE: Scopus</v>
      </c>
      <c r="P5">
        <f t="shared" si="16"/>
        <v>0</v>
      </c>
    </row>
    <row r="6" spans="1:31" x14ac:dyDescent="0.45">
      <c r="A6" t="s">
        <v>7</v>
      </c>
      <c r="C6">
        <v>6</v>
      </c>
      <c r="D6" t="str">
        <f t="shared" si="4"/>
        <v>McGrath C.</v>
      </c>
      <c r="E6" t="str">
        <f t="shared" si="5"/>
        <v>AUTHOR FULL NAMES: McGrath, Cormac (56051006100)</v>
      </c>
      <c r="F6">
        <f t="shared" si="6"/>
        <v>56051006100</v>
      </c>
      <c r="G6" t="str">
        <f t="shared" si="7"/>
        <v>Academic developers as brokers of change: insights from a research project on change practice and agency</v>
      </c>
      <c r="H6" t="str">
        <f t="shared" si="8"/>
        <v>(2020) International Journal for Academic Development, 25 (2), pp. 94 - 106, Cited 12 times.</v>
      </c>
      <c r="I6" t="str">
        <f t="shared" si="9"/>
        <v>DOI: 10.1080/1360144X.2019.1665524</v>
      </c>
      <c r="J6" t="str">
        <f t="shared" si="10"/>
        <v>https://www.scopus.com/inward/record.uri?eid=2-s2.0-85074580201&amp;doi=10.1080%2f1360144X.2019.1665524&amp;partnerID=40&amp;md5=0d7422d92d86afe4ad9a74b7a80ecb73</v>
      </c>
      <c r="K6">
        <f t="shared" si="11"/>
        <v>0</v>
      </c>
      <c r="L6" t="str">
        <f t="shared" si="12"/>
        <v>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M6" t="str">
        <f t="shared" si="13"/>
        <v>LANGUAGE OF ORIGINAL DOCUMENT: English</v>
      </c>
      <c r="N6" t="str">
        <f t="shared" si="14"/>
        <v>DOCUMENT TYPE: Article</v>
      </c>
      <c r="O6" t="str">
        <f t="shared" si="15"/>
        <v>SOURCE: Scopus</v>
      </c>
      <c r="P6">
        <f t="shared" si="16"/>
        <v>0</v>
      </c>
    </row>
    <row r="7" spans="1:31" x14ac:dyDescent="0.45">
      <c r="A7" t="s">
        <v>8</v>
      </c>
      <c r="C7">
        <v>7</v>
      </c>
      <c r="D7" t="str">
        <f t="shared" si="4"/>
        <v>Halpern D.F., Smothergill D.W., Allen M., Baker S., Baum C., Best D., Ferrari J., Geisinger K.F., Gilden E.R., Hester M., Keith-Spiegel P., Kierniesky N.C., McGovern T.V., McKeachie W.J., Prokasy W.F., Szuchman L.T., Vasta R., Weaver K.A.</v>
      </c>
      <c r="E7" t="str">
        <f t="shared" si="5"/>
        <v>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F7" t="str">
        <f t="shared" si="6"/>
        <v>7103098443; 6602319557; 55447380400; 36707018000; 57530557100; 7102107847; 55046344200; 7006983197; 6506115327; 7003803197; 6701489054; 6506033348; 7005863458; 6701599687; 6701563564; 6603294722; 6603626259; 57203073024</v>
      </c>
      <c r="G7" t="str">
        <f t="shared" si="7"/>
        <v>Scholarship in Psychology: A Paradigm for the Twenty-First Century</v>
      </c>
      <c r="H7" t="str">
        <f t="shared" si="8"/>
        <v>(1998) American Psychologist, 53 (12), pp. 1292 - 1297, Cited 61 times.</v>
      </c>
      <c r="I7" t="str">
        <f t="shared" si="9"/>
        <v>DOI: 10.1037/0003-066X.53.12.1292</v>
      </c>
      <c r="J7" t="str">
        <f t="shared" si="10"/>
        <v>https://www.scopus.com/inward/record.uri?eid=2-s2.0-0000709121&amp;doi=10.1037%2f0003-066X.53.12.1292&amp;partnerID=40&amp;md5=880c11bbac57003540bfcb72042051c5</v>
      </c>
      <c r="K7">
        <f t="shared" si="11"/>
        <v>0</v>
      </c>
      <c r="L7" t="str">
        <f t="shared" si="12"/>
        <v>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M7" t="str">
        <f t="shared" si="13"/>
        <v>LANGUAGE OF ORIGINAL DOCUMENT: English</v>
      </c>
      <c r="N7" t="str">
        <f t="shared" si="14"/>
        <v>DOCUMENT TYPE: Article</v>
      </c>
      <c r="O7" t="str">
        <f t="shared" si="15"/>
        <v>SOURCE: Scopus</v>
      </c>
      <c r="P7">
        <f t="shared" si="16"/>
        <v>0</v>
      </c>
    </row>
    <row r="8" spans="1:31" x14ac:dyDescent="0.45">
      <c r="C8">
        <v>8</v>
      </c>
      <c r="D8" t="str">
        <f t="shared" si="4"/>
        <v>Salerno J.P., Gattamorta K.A., Williams N.D.</v>
      </c>
      <c r="E8" t="str">
        <f t="shared" si="5"/>
        <v>AUTHOR FULL NAMES: Salerno, John P. (57191895970); Gattamorta, Karina A. (26029063200); Williams, Natasha D. (57214896422)</v>
      </c>
      <c r="F8" t="str">
        <f t="shared" si="6"/>
        <v>57191895970; 26029063200; 57214896422</v>
      </c>
      <c r="G8" t="str">
        <f t="shared" si="7"/>
        <v>Impact of Family Rejection and Racism on Sexual and Gender Minority Stress Among LGBTQ Young People of Color During COVID-19</v>
      </c>
      <c r="H8" t="str">
        <f t="shared" si="8"/>
        <v>(2022) Psychological Trauma: Theory, Research, Practice, and Policy, 15 (4), pp. 637 - 647, Cited 13 times.</v>
      </c>
      <c r="I8" t="str">
        <f t="shared" si="9"/>
        <v>DOI: 10.1037/tra0001254</v>
      </c>
      <c r="J8" t="str">
        <f t="shared" si="10"/>
        <v>https://www.scopus.com/inward/record.uri?eid=2-s2.0-85130614360&amp;doi=10.1037%2ftra0001254&amp;partnerID=40&amp;md5=e215e389033d547cd62fa7708afc6edd</v>
      </c>
      <c r="K8">
        <f t="shared" si="11"/>
        <v>0</v>
      </c>
      <c r="L8" t="str">
        <f t="shared" si="12"/>
        <v>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M8" t="str">
        <f t="shared" si="13"/>
        <v>LANGUAGE OF ORIGINAL DOCUMENT: English</v>
      </c>
      <c r="N8" t="str">
        <f t="shared" si="14"/>
        <v>DOCUMENT TYPE: Article</v>
      </c>
      <c r="O8" t="str">
        <f t="shared" si="15"/>
        <v>SOURCE: Scopus</v>
      </c>
      <c r="P8">
        <f t="shared" si="16"/>
        <v>0</v>
      </c>
    </row>
    <row r="9" spans="1:31" x14ac:dyDescent="0.45">
      <c r="A9" t="s">
        <v>9</v>
      </c>
      <c r="C9">
        <v>9</v>
      </c>
      <c r="D9" t="str">
        <f t="shared" si="4"/>
        <v>Bucklow C., Clark P.</v>
      </c>
      <c r="E9" t="str">
        <f t="shared" si="5"/>
        <v>AUTHOR FULL NAMES: Bucklow, Caroline (6504538802); Clark, Paul (57641721500)</v>
      </c>
      <c r="F9" t="str">
        <f t="shared" si="6"/>
        <v>6504538802; 57641721500</v>
      </c>
      <c r="G9" t="str">
        <f t="shared" si="7"/>
        <v>The role of the institute for learning and teaching in higher education in supporting professional development in learning and teaching in higher education</v>
      </c>
      <c r="H9" t="str">
        <f t="shared" si="8"/>
        <v>(2000) Teacher Development, 4 (1), pp. 7 - 13, Cited 8 times.</v>
      </c>
      <c r="I9" t="str">
        <f t="shared" si="9"/>
        <v>DOI: 10.1080/13664530000200101</v>
      </c>
      <c r="J9" t="str">
        <f t="shared" si="10"/>
        <v>https://www.scopus.com/inward/record.uri?eid=2-s2.0-85012535202&amp;doi=10.1080%2f13664530000200101&amp;partnerID=40&amp;md5=3bee7042293f7b22f9dc2402ab11299f</v>
      </c>
      <c r="K9">
        <f t="shared" si="11"/>
        <v>0</v>
      </c>
      <c r="L9" t="str">
        <f t="shared" si="12"/>
        <v>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M9" t="str">
        <f t="shared" si="13"/>
        <v>LANGUAGE OF ORIGINAL DOCUMENT: English</v>
      </c>
      <c r="N9" t="str">
        <f t="shared" si="14"/>
        <v>DOCUMENT TYPE: Article</v>
      </c>
      <c r="O9" t="str">
        <f t="shared" si="15"/>
        <v>SOURCE: Scopus</v>
      </c>
      <c r="P9">
        <f t="shared" si="16"/>
        <v>0</v>
      </c>
    </row>
    <row r="10" spans="1:31" x14ac:dyDescent="0.45">
      <c r="A10" t="s">
        <v>10</v>
      </c>
      <c r="C10">
        <v>10</v>
      </c>
      <c r="D10" t="str">
        <f t="shared" si="4"/>
        <v>Truta C., Parv L., Topala I.</v>
      </c>
      <c r="E10" t="str">
        <f t="shared" si="5"/>
        <v>AUTHOR FULL NAMES: Truta, Camelia (54892061600); Parv, Luminita (35410124400); Topala, Ioana (57204942760)</v>
      </c>
      <c r="F10" t="str">
        <f t="shared" si="6"/>
        <v>54892061600; 35410124400; 57204942760</v>
      </c>
      <c r="G10" t="str">
        <f t="shared" si="7"/>
        <v>Academic engagement and intention to drop out: Levers for sustainability in higher education</v>
      </c>
      <c r="H10" t="str">
        <f t="shared" si="8"/>
        <v>(2018) Sustainability (Switzerland), 10 (12), art. no. 4637, Cited 45 times.</v>
      </c>
      <c r="I10" t="str">
        <f t="shared" si="9"/>
        <v>DOI: 10.3390/su10124637</v>
      </c>
      <c r="J10" t="str">
        <f t="shared" si="10"/>
        <v>https://www.scopus.com/inward/record.uri?eid=2-s2.0-85058044808&amp;doi=10.3390%2fsu10124637&amp;partnerID=40&amp;md5=9cfc6c0fa2b979a6c0f7c38180e8088f</v>
      </c>
      <c r="K10">
        <f t="shared" si="11"/>
        <v>0</v>
      </c>
      <c r="L10" t="str">
        <f t="shared" si="12"/>
        <v>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M10" t="str">
        <f t="shared" si="13"/>
        <v>LANGUAGE OF ORIGINAL DOCUMENT: English</v>
      </c>
      <c r="N10" t="str">
        <f t="shared" si="14"/>
        <v>DOCUMENT TYPE: Article</v>
      </c>
      <c r="O10" t="str">
        <f t="shared" si="15"/>
        <v>SOURCE: Scopus</v>
      </c>
      <c r="P10">
        <f t="shared" si="16"/>
        <v>0</v>
      </c>
    </row>
    <row r="11" spans="1:31" x14ac:dyDescent="0.45">
      <c r="A11" t="s">
        <v>11</v>
      </c>
      <c r="C11">
        <v>11</v>
      </c>
      <c r="D11" t="str">
        <f t="shared" si="4"/>
        <v>Malcolm Z.T., Mendoza P.</v>
      </c>
      <c r="E11" t="str">
        <f t="shared" si="5"/>
        <v>AUTHOR FULL NAMES: Malcolm, Zaria T. (35096496700); Mendoza, Pilar (16638348900)</v>
      </c>
      <c r="F11" t="str">
        <f t="shared" si="6"/>
        <v>35096496700; 16638348900</v>
      </c>
      <c r="G11" t="str">
        <f t="shared" si="7"/>
        <v>Afro-caribbean international students’ ethnic identity development: Fluidity, intersectionality, agency, and performativity</v>
      </c>
      <c r="H11" t="str">
        <f t="shared" si="8"/>
        <v>(2014) Journal of College Student Development, 55 (6), pp. 595 - 614, Cited 32 times.</v>
      </c>
      <c r="I11" t="str">
        <f t="shared" si="9"/>
        <v>DOI: 10.1353/csd.2014.0053</v>
      </c>
      <c r="J11" t="str">
        <f t="shared" si="10"/>
        <v>https://www.scopus.com/inward/record.uri?eid=2-s2.0-84907968801&amp;doi=10.1353%2fcsd.2014.0053&amp;partnerID=40&amp;md5=5ffa8f40cf9ec06b422cd9a3502c9866</v>
      </c>
      <c r="K11">
        <f t="shared" si="11"/>
        <v>0</v>
      </c>
      <c r="L11" t="str">
        <f t="shared" si="12"/>
        <v>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M11" t="str">
        <f t="shared" si="13"/>
        <v>LANGUAGE OF ORIGINAL DOCUMENT: English</v>
      </c>
      <c r="N11" t="str">
        <f t="shared" si="14"/>
        <v>DOCUMENT TYPE: Article</v>
      </c>
      <c r="O11" t="str">
        <f t="shared" si="15"/>
        <v>SOURCE: Scopus</v>
      </c>
      <c r="P11">
        <f t="shared" si="16"/>
        <v>0</v>
      </c>
    </row>
    <row r="12" spans="1:31" x14ac:dyDescent="0.45">
      <c r="A12" t="s">
        <v>12</v>
      </c>
      <c r="C12">
        <v>12</v>
      </c>
      <c r="D12" t="str">
        <f t="shared" si="4"/>
        <v>Pitt C.R., Bell A., Strickman R., Davis K.</v>
      </c>
      <c r="E12" t="str">
        <f t="shared" si="5"/>
        <v>AUTHOR FULL NAMES: Pitt, Caroline R. (57190162489); Bell, Adam (57191032423); Strickman, Rose (57204760719); Davis, Katie (7403213861)</v>
      </c>
      <c r="F12" t="str">
        <f t="shared" si="6"/>
        <v>57190162489; 57191032423; 57204760719; 7403213861</v>
      </c>
      <c r="G12" t="str">
        <f t="shared" si="7"/>
        <v>Supporting learners’ STEM-oriented career pathways with digital badges</v>
      </c>
      <c r="H12" t="str">
        <f t="shared" si="8"/>
        <v>(2019) Information and Learning Science, 120 (1-2), pp. 87 - 107, Cited 16 times.</v>
      </c>
      <c r="I12" t="str">
        <f t="shared" si="9"/>
        <v>DOI: 10.1108/ILS-06-2018-0050</v>
      </c>
      <c r="J12" t="str">
        <f t="shared" si="10"/>
        <v>https://www.scopus.com/inward/record.uri?eid=2-s2.0-85057008448&amp;doi=10.1108%2fILS-06-2018-0050&amp;partnerID=40&amp;md5=024bbd4aba1ac81026c8631759c5c0d6</v>
      </c>
      <c r="K12">
        <f t="shared" si="11"/>
        <v>0</v>
      </c>
      <c r="L12" t="str">
        <f t="shared" si="12"/>
        <v>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M12" t="str">
        <f t="shared" si="13"/>
        <v>LANGUAGE OF ORIGINAL DOCUMENT: English</v>
      </c>
      <c r="N12" t="str">
        <f t="shared" si="14"/>
        <v>DOCUMENT TYPE: Article</v>
      </c>
      <c r="O12" t="str">
        <f t="shared" si="15"/>
        <v>SOURCE: Scopus</v>
      </c>
      <c r="P12">
        <f t="shared" si="16"/>
        <v>0</v>
      </c>
    </row>
    <row r="13" spans="1:31" x14ac:dyDescent="0.45">
      <c r="C13">
        <v>13</v>
      </c>
      <c r="D13" t="str">
        <f t="shared" si="4"/>
        <v>Simbolon N.E.</v>
      </c>
      <c r="E13" t="str">
        <f t="shared" si="5"/>
        <v>AUTHOR FULL NAMES: Simbolon, Nurmala Elmin (56960526600)</v>
      </c>
      <c r="F13">
        <f t="shared" si="6"/>
        <v>56960526600</v>
      </c>
      <c r="G13" t="str">
        <f t="shared" si="7"/>
        <v>Emi in indonesian higher education: Stakeholders’ perspectives</v>
      </c>
      <c r="H13" t="str">
        <f t="shared" si="8"/>
        <v>(2018) Teflin Journal, 29 (1), pp. 108 - 128, Cited 7 times.</v>
      </c>
      <c r="I13" t="str">
        <f t="shared" si="9"/>
        <v>DOI: 10.15639/teflinjournal.v29i1/108-128</v>
      </c>
      <c r="J13" t="str">
        <f t="shared" si="10"/>
        <v>https://www.scopus.com/inward/record.uri?eid=2-s2.0-85062373048&amp;doi=10.15639%2fteflinjournal.v29i1%2f108-128&amp;partnerID=40&amp;md5=270de99aa58032c99b04980506289848</v>
      </c>
      <c r="K13">
        <f t="shared" si="11"/>
        <v>0</v>
      </c>
      <c r="L13" t="str">
        <f t="shared" si="12"/>
        <v>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M13" t="str">
        <f t="shared" si="13"/>
        <v>LANGUAGE OF ORIGINAL DOCUMENT: English</v>
      </c>
      <c r="N13" t="str">
        <f t="shared" si="14"/>
        <v>DOCUMENT TYPE: Article</v>
      </c>
      <c r="O13" t="str">
        <f t="shared" si="15"/>
        <v>SOURCE: Scopus</v>
      </c>
      <c r="P13">
        <f t="shared" si="16"/>
        <v>0</v>
      </c>
    </row>
    <row r="14" spans="1:31" x14ac:dyDescent="0.45">
      <c r="A14" t="s">
        <v>13</v>
      </c>
      <c r="C14">
        <v>14</v>
      </c>
      <c r="D14" t="str">
        <f t="shared" si="4"/>
        <v>Avella J.T., Kebritchi M., Nunn S.G., Kanai T.</v>
      </c>
      <c r="E14" t="str">
        <f t="shared" si="5"/>
        <v>AUTHOR FULL NAMES: Avella, John T. (57003189500); Kebritchi, Mansureh (24474732900); Nunn, Sandra G. (57002907400); Kanai, Therese (57189843481)</v>
      </c>
      <c r="F14" t="str">
        <f t="shared" si="6"/>
        <v>57003189500; 24474732900; 57002907400; 57189843481</v>
      </c>
      <c r="G14" t="str">
        <f t="shared" si="7"/>
        <v>Learning analytics methods, benefits, and challenges in higher education: A systematic literature review</v>
      </c>
      <c r="H14" t="str">
        <f t="shared" si="8"/>
        <v>(2016) Journal of Asynchronous Learning Network, 20 (2), Cited 225 times.</v>
      </c>
      <c r="I14">
        <f t="shared" si="9"/>
        <v>0</v>
      </c>
      <c r="J14" t="str">
        <f t="shared" si="10"/>
        <v>https://www.scopus.com/inward/record.uri?eid=2-s2.0-84975321434&amp;partnerID=40&amp;md5=85c3e4fbfb31f561497048bd7df36fa3</v>
      </c>
      <c r="K14">
        <f t="shared" si="11"/>
        <v>0</v>
      </c>
      <c r="L14" t="str">
        <f t="shared" si="12"/>
        <v>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M14" t="str">
        <f t="shared" si="13"/>
        <v>LANGUAGE OF ORIGINAL DOCUMENT: English</v>
      </c>
      <c r="N14" t="str">
        <f t="shared" si="14"/>
        <v>DOCUMENT TYPE: Article</v>
      </c>
      <c r="O14" t="str">
        <f t="shared" si="15"/>
        <v>SOURCE: Scopus</v>
      </c>
      <c r="P14">
        <f t="shared" si="16"/>
        <v>0</v>
      </c>
    </row>
    <row r="15" spans="1:31" x14ac:dyDescent="0.45">
      <c r="A15" t="s">
        <v>14</v>
      </c>
      <c r="C15">
        <v>15</v>
      </c>
      <c r="D15" t="str">
        <f t="shared" si="4"/>
        <v>Gonzalez-Perez M.A., Cordova M., Hermans M., Nava-Aguirre K.M., Monje-Cueto F., Mingo S., Tobon S., Rodriguez C.A., Salvaj E.H., Floriani D.E.</v>
      </c>
      <c r="E15" t="str">
        <f t="shared" si="5"/>
        <v>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F15" t="str">
        <f t="shared" si="6"/>
        <v>22834292600; 57216613494; 55101021800; 57202967449; 57237067600; 51461922700; 57197830774; 57189033407; 26639769300; 35333906900</v>
      </c>
      <c r="G15" t="str">
        <f t="shared" si="7"/>
        <v>Crises conducting stakeholder salience: shifts in the evolution of private universities’ governance in Latin America</v>
      </c>
      <c r="H15" t="str">
        <f t="shared" si="8"/>
        <v>(2021) Corporate Governance (Bingley), 21 (6), pp. 1194 - 1214, Cited 15 times.</v>
      </c>
      <c r="I15" t="str">
        <f t="shared" si="9"/>
        <v>DOI: 10.1108/CG-09-2020-0397</v>
      </c>
      <c r="J15" t="str">
        <f t="shared" si="10"/>
        <v>https://www.scopus.com/inward/record.uri?eid=2-s2.0-85106048684&amp;doi=10.1108%2fCG-09-2020-0397&amp;partnerID=40&amp;md5=afa782b433f0b2d24c92d2f111307751</v>
      </c>
      <c r="K15">
        <f t="shared" si="11"/>
        <v>0</v>
      </c>
      <c r="L15" t="str">
        <f t="shared" si="12"/>
        <v>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M15" t="str">
        <f t="shared" si="13"/>
        <v>LANGUAGE OF ORIGINAL DOCUMENT: English</v>
      </c>
      <c r="N15" t="str">
        <f t="shared" si="14"/>
        <v>DOCUMENT TYPE: Article</v>
      </c>
      <c r="O15" t="str">
        <f t="shared" si="15"/>
        <v>SOURCE: Scopus</v>
      </c>
      <c r="P15">
        <f t="shared" si="16"/>
        <v>0</v>
      </c>
    </row>
    <row r="16" spans="1:31" x14ac:dyDescent="0.45">
      <c r="A16" t="s">
        <v>15</v>
      </c>
      <c r="C16">
        <v>16</v>
      </c>
      <c r="D16" t="str">
        <f t="shared" si="4"/>
        <v>den Heijer A.C., Curvelo Magdaniel F.T.J.</v>
      </c>
      <c r="E16" t="str">
        <f t="shared" si="5"/>
        <v>AUTHOR FULL NAMES: den Heijer, Alexandra C. (55505603900); Curvelo Magdaniel, Flavia T. J. (57200602388)</v>
      </c>
      <c r="F16" t="str">
        <f t="shared" si="6"/>
        <v>55505603900; 57200602388</v>
      </c>
      <c r="G16" t="str">
        <f t="shared" si="7"/>
        <v>Campus–City Relations: Past, Present, and Future</v>
      </c>
      <c r="H16" t="str">
        <f t="shared" si="8"/>
        <v>(2018) Knowledge and Space, 12, pp. 439 - 459, Cited 22 times.</v>
      </c>
      <c r="I16" t="str">
        <f t="shared" si="9"/>
        <v>DOI: 10.1007/978-3-319-75593-9_13</v>
      </c>
      <c r="J16" t="str">
        <f t="shared" si="10"/>
        <v>https://www.scopus.com/inward/record.uri?eid=2-s2.0-85151531208&amp;doi=10.1007%2f978-3-319-75593-9_13&amp;partnerID=40&amp;md5=3a09c8a7a104e72a26c7233c2b86f2b3</v>
      </c>
      <c r="K16">
        <f t="shared" si="11"/>
        <v>0</v>
      </c>
      <c r="L16" t="str">
        <f t="shared" si="12"/>
        <v>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M16" t="str">
        <f t="shared" si="13"/>
        <v>LANGUAGE OF ORIGINAL DOCUMENT: English</v>
      </c>
      <c r="N16" t="str">
        <f t="shared" si="14"/>
        <v>DOCUMENT TYPE: Book chapter</v>
      </c>
      <c r="O16" t="str">
        <f t="shared" si="15"/>
        <v>SOURCE: Scopus</v>
      </c>
      <c r="P16">
        <f t="shared" si="16"/>
        <v>0</v>
      </c>
    </row>
    <row r="17" spans="1:16" x14ac:dyDescent="0.45">
      <c r="A17" t="s">
        <v>16</v>
      </c>
      <c r="C17">
        <v>17</v>
      </c>
      <c r="D17" t="str">
        <f t="shared" si="4"/>
        <v>Sun Q., Zhang L.J.</v>
      </c>
      <c r="E17" t="str">
        <f t="shared" si="5"/>
        <v>AUTHOR FULL NAMES: Sun, Qiang (57194405834); Zhang, Lawrence Jun (37086711000)</v>
      </c>
      <c r="F17" t="str">
        <f t="shared" si="6"/>
        <v>57194405834; 37086711000</v>
      </c>
      <c r="G17" t="str">
        <f t="shared" si="7"/>
        <v>A Sociocultural Perspective on English-as-a-Foreign-Language (EFL) Teachers’ Cognitions About Form-Focused Instruction</v>
      </c>
      <c r="H17" t="str">
        <f t="shared" si="8"/>
        <v>(2021) Frontiers in Psychology, 12, art. no. 593172, Cited 23 times.</v>
      </c>
      <c r="I17" t="str">
        <f t="shared" si="9"/>
        <v>DOI: 10.3389/fpsyg.2021.593172</v>
      </c>
      <c r="J17" t="str">
        <f t="shared" si="10"/>
        <v>https://www.scopus.com/inward/record.uri?eid=2-s2.0-85104196487&amp;doi=10.3389%2ffpsyg.2021.593172&amp;partnerID=40&amp;md5=5c9ccd3e3fbade4245403a76d9fa1cc7</v>
      </c>
      <c r="K17">
        <f t="shared" si="11"/>
        <v>0</v>
      </c>
      <c r="L17" t="str">
        <f t="shared" si="12"/>
        <v>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M17" t="str">
        <f t="shared" si="13"/>
        <v>LANGUAGE OF ORIGINAL DOCUMENT: English</v>
      </c>
      <c r="N17" t="str">
        <f t="shared" si="14"/>
        <v>DOCUMENT TYPE: Article</v>
      </c>
      <c r="O17" t="str">
        <f t="shared" si="15"/>
        <v>SOURCE: Scopus</v>
      </c>
      <c r="P17">
        <f t="shared" si="16"/>
        <v>0</v>
      </c>
    </row>
    <row r="18" spans="1:16" x14ac:dyDescent="0.45">
      <c r="A18" t="s">
        <v>17</v>
      </c>
      <c r="C18">
        <v>18</v>
      </c>
      <c r="D18" t="str">
        <f t="shared" si="4"/>
        <v>Holmes L.</v>
      </c>
      <c r="E18" t="str">
        <f t="shared" si="5"/>
        <v>AUTHOR FULL NAMES: Holmes, Leonard (7202945447)</v>
      </c>
      <c r="F18">
        <f t="shared" si="6"/>
        <v>7202945447</v>
      </c>
      <c r="G18" t="str">
        <f t="shared" si="7"/>
        <v>Competing perspectives on graduate employability: Possession, position or process?</v>
      </c>
      <c r="H18" t="str">
        <f t="shared" si="8"/>
        <v>(2013) Studies in Higher Education, 38 (4), pp. 538 - 554, Cited 327 times.</v>
      </c>
      <c r="I18" t="str">
        <f t="shared" si="9"/>
        <v>DOI: 10.1080/03075079.2011.587140</v>
      </c>
      <c r="J18" t="str">
        <f t="shared" si="10"/>
        <v>https://www.scopus.com/inward/record.uri?eid=2-s2.0-84886952321&amp;doi=10.1080%2f03075079.2011.587140&amp;partnerID=40&amp;md5=a10dad4e4d8b73dbc9d7d755b400a987</v>
      </c>
      <c r="K18">
        <f t="shared" si="11"/>
        <v>0</v>
      </c>
      <c r="L18" t="str">
        <f t="shared" si="12"/>
        <v>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M18" t="str">
        <f t="shared" si="13"/>
        <v>LANGUAGE OF ORIGINAL DOCUMENT: English</v>
      </c>
      <c r="N18" t="str">
        <f t="shared" si="14"/>
        <v>DOCUMENT TYPE: Article</v>
      </c>
      <c r="O18" t="str">
        <f t="shared" si="15"/>
        <v>SOURCE: Scopus</v>
      </c>
      <c r="P18">
        <f t="shared" si="16"/>
        <v>0</v>
      </c>
    </row>
    <row r="19" spans="1:16" x14ac:dyDescent="0.45">
      <c r="A19" t="s">
        <v>18</v>
      </c>
      <c r="C19">
        <v>19</v>
      </c>
      <c r="D19" t="str">
        <f t="shared" si="4"/>
        <v>Vargas V.R., Lawthom R., Prowse A., Randles S., Tzoulas K.</v>
      </c>
      <c r="E19" t="str">
        <f t="shared" si="5"/>
        <v>AUTHOR FULL NAMES: Vargas, Valeria Ruiz (57200134873); Lawthom, Rebecca (8290121800); Prowse, Alicia (6603419141); Randles, Sally (23393791300); Tzoulas, Konstantinos (16320021700)</v>
      </c>
      <c r="F19" t="str">
        <f t="shared" si="6"/>
        <v>57200134873; 8290121800; 6603419141; 23393791300; 16320021700</v>
      </c>
      <c r="G19" t="str">
        <f t="shared" si="7"/>
        <v>Sustainable development stakeholder networks for organisational change in higher education institutions: A case study from the UK</v>
      </c>
      <c r="H19" t="str">
        <f t="shared" si="8"/>
        <v>(2019) Journal of Cleaner Production, 208, pp. 470 - 478, Cited 50 times.</v>
      </c>
      <c r="I19" t="str">
        <f t="shared" si="9"/>
        <v>DOI: 10.1016/j.jclepro.2018.10.078</v>
      </c>
      <c r="J19" t="str">
        <f t="shared" si="10"/>
        <v>https://www.scopus.com/inward/record.uri?eid=2-s2.0-85056151979&amp;doi=10.1016%2fj.jclepro.2018.10.078&amp;partnerID=40&amp;md5=86e2cb9d737e3d9a8481fe7bd52aa0a8</v>
      </c>
      <c r="K19">
        <f t="shared" si="11"/>
        <v>0</v>
      </c>
      <c r="L19" t="str">
        <f t="shared" si="12"/>
        <v>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M19" t="str">
        <f t="shared" si="13"/>
        <v>LANGUAGE OF ORIGINAL DOCUMENT: English</v>
      </c>
      <c r="N19" t="str">
        <f t="shared" si="14"/>
        <v>DOCUMENT TYPE: Article</v>
      </c>
      <c r="O19" t="str">
        <f t="shared" si="15"/>
        <v>SOURCE: Scopus</v>
      </c>
      <c r="P19">
        <f t="shared" si="16"/>
        <v>0</v>
      </c>
    </row>
    <row r="20" spans="1:16" x14ac:dyDescent="0.45">
      <c r="A20" t="s">
        <v>19</v>
      </c>
      <c r="C20">
        <v>20</v>
      </c>
      <c r="D20" t="str">
        <f t="shared" si="4"/>
        <v>Farnell T., Kovač V.</v>
      </c>
      <c r="E20" t="str">
        <f t="shared" si="5"/>
        <v>AUTHOR FULL NAMES: Farnell, Thomas (33467481700); Kovač, Vesna (7005444718)</v>
      </c>
      <c r="F20" t="str">
        <f t="shared" si="6"/>
        <v>33467481700; 7005444718</v>
      </c>
      <c r="G20" t="str">
        <f t="shared" si="7"/>
        <v>Removing inequities in higher education: Towards a Croatian policy for widening participation [Uklanjanje nepravednosti u visokom obrazovanju: Prema politici »proširivanja sudjelovanja« u hrvatskoj]</v>
      </c>
      <c r="H20" t="str">
        <f t="shared" si="8"/>
        <v>(2010) Revija Za Socijalnu Politiku, 17 (2), pp. 257 - 275, Cited 6 times.</v>
      </c>
      <c r="I20" t="str">
        <f t="shared" si="9"/>
        <v>DOI: 10.3935/rsp.v17i2.916</v>
      </c>
      <c r="J20" t="str">
        <f t="shared" si="10"/>
        <v>https://www.scopus.com/inward/record.uri?eid=2-s2.0-78049526231&amp;doi=10.3935%2frsp.v17i2.916&amp;partnerID=40&amp;md5=3e672001479e98a2bc400252618c33af</v>
      </c>
      <c r="K20">
        <f t="shared" si="11"/>
        <v>0</v>
      </c>
      <c r="L20" t="str">
        <f t="shared" si="12"/>
        <v>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M20" t="str">
        <f t="shared" si="13"/>
        <v>LANGUAGE OF ORIGINAL DOCUMENT: English</v>
      </c>
      <c r="N20" t="str">
        <f t="shared" si="14"/>
        <v>DOCUMENT TYPE: Article</v>
      </c>
      <c r="O20" t="str">
        <f t="shared" si="15"/>
        <v>SOURCE: Scopus</v>
      </c>
      <c r="P20">
        <f t="shared" si="16"/>
        <v>0</v>
      </c>
    </row>
    <row r="21" spans="1:16" x14ac:dyDescent="0.45">
      <c r="C21">
        <v>21</v>
      </c>
      <c r="D21" t="str">
        <f t="shared" si="4"/>
        <v>Mayhew M.J., Simonoff J.S., Baumol W.J., Wiesenfeld B.M., Klein M.W.</v>
      </c>
      <c r="E21" t="str">
        <f t="shared" si="5"/>
        <v>AUTHOR FULL NAMES: Mayhew, Matthew J. (8606144100); Simonoff, Jeffrey S. (6603841077); Baumol, William J. (7004870547); Wiesenfeld, Batia M. (6603613122); Klein, Michael W. (57212700226)</v>
      </c>
      <c r="F21" t="str">
        <f t="shared" si="6"/>
        <v>8606144100; 6603841077; 7004870547; 6603613122; 57212700226</v>
      </c>
      <c r="G21" t="str">
        <f t="shared" si="7"/>
        <v>Exploring Innovative Entrepreneurship and Its Ties to Higher Educational Experiences</v>
      </c>
      <c r="H21" t="str">
        <f t="shared" si="8"/>
        <v>(2012) Research in Higher Education, 53 (8), pp. 831 - 859, Cited 71 times.</v>
      </c>
      <c r="I21" t="str">
        <f t="shared" si="9"/>
        <v>DOI: 10.1007/s11162-012-9258-3</v>
      </c>
      <c r="J21" t="str">
        <f t="shared" si="10"/>
        <v>https://www.scopus.com/inward/record.uri?eid=2-s2.0-84867864637&amp;doi=10.1007%2fs11162-012-9258-3&amp;partnerID=40&amp;md5=0d1d59c9b4633c8ec1710899ef550e52</v>
      </c>
      <c r="K21">
        <f t="shared" si="11"/>
        <v>0</v>
      </c>
      <c r="L21" t="str">
        <f t="shared" si="12"/>
        <v>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M21" t="str">
        <f t="shared" si="13"/>
        <v>LANGUAGE OF ORIGINAL DOCUMENT: English</v>
      </c>
      <c r="N21" t="str">
        <f t="shared" si="14"/>
        <v>DOCUMENT TYPE: Article</v>
      </c>
      <c r="O21" t="str">
        <f t="shared" si="15"/>
        <v>SOURCE: Scopus</v>
      </c>
      <c r="P21">
        <f t="shared" si="16"/>
        <v>0</v>
      </c>
    </row>
    <row r="22" spans="1:16" x14ac:dyDescent="0.45">
      <c r="A22" t="s">
        <v>20</v>
      </c>
      <c r="C22">
        <v>22</v>
      </c>
      <c r="D22" t="str">
        <f t="shared" si="4"/>
        <v>Crowley B.</v>
      </c>
      <c r="E22" t="str">
        <f t="shared" si="5"/>
        <v>AUTHOR FULL NAMES: Crowley, Bill (7005784600)</v>
      </c>
      <c r="F22">
        <f t="shared" si="6"/>
        <v>7005784600</v>
      </c>
      <c r="G22" t="str">
        <f t="shared" si="7"/>
        <v>Tacit knowledge, tacit ignorance, and the future of academic librarianship</v>
      </c>
      <c r="H22" t="str">
        <f t="shared" si="8"/>
        <v>(2001) College and Research Libraries, 62 (6), pp. 565 - 584, Cited 20 times.</v>
      </c>
      <c r="I22" t="str">
        <f t="shared" si="9"/>
        <v>DOI: 10.5860/crl.62.6.565</v>
      </c>
      <c r="J22" t="str">
        <f t="shared" si="10"/>
        <v>https://www.scopus.com/inward/record.uri?eid=2-s2.0-0035540962&amp;doi=10.5860%2fcrl.62.6.565&amp;partnerID=40&amp;md5=e62deaf078633aa2be27107e65afad96</v>
      </c>
      <c r="K22">
        <f t="shared" si="11"/>
        <v>0</v>
      </c>
      <c r="L22" t="str">
        <f t="shared" si="12"/>
        <v>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M22" t="str">
        <f t="shared" si="13"/>
        <v>LANGUAGE OF ORIGINAL DOCUMENT: English</v>
      </c>
      <c r="N22" t="str">
        <f t="shared" si="14"/>
        <v>DOCUMENT TYPE: Review</v>
      </c>
      <c r="O22" t="str">
        <f t="shared" si="15"/>
        <v>SOURCE: Scopus</v>
      </c>
      <c r="P22">
        <f t="shared" si="16"/>
        <v>0</v>
      </c>
    </row>
    <row r="23" spans="1:16" x14ac:dyDescent="0.45">
      <c r="A23" t="s">
        <v>10</v>
      </c>
      <c r="C23">
        <v>23</v>
      </c>
      <c r="D23" t="str">
        <f t="shared" si="4"/>
        <v>Lemaitre M.J.</v>
      </c>
      <c r="E23" t="str">
        <f t="shared" si="5"/>
        <v>AUTHOR FULL NAMES: Lemaitre, Maria Jose (56473441500)</v>
      </c>
      <c r="F23">
        <f t="shared" si="6"/>
        <v>56473441500</v>
      </c>
      <c r="G23" t="str">
        <f t="shared" si="7"/>
        <v>Development of external quality assurance schemes: An answer to the challenges of higher education evolution</v>
      </c>
      <c r="H23" t="str">
        <f t="shared" si="8"/>
        <v>(2004) Quality in Higher Education, 10 (2), pp. 89 - 99, Cited 21 times.</v>
      </c>
      <c r="I23" t="str">
        <f t="shared" si="9"/>
        <v>DOI: 10.1080/1353832042000230581</v>
      </c>
      <c r="J23" t="str">
        <f t="shared" si="10"/>
        <v>https://www.scopus.com/inward/record.uri?eid=2-s2.0-29244481221&amp;doi=10.1080%2f1353832042000230581&amp;partnerID=40&amp;md5=d9943af0a3f3eeee230ecd3b02d79180</v>
      </c>
      <c r="K23">
        <f t="shared" si="11"/>
        <v>0</v>
      </c>
      <c r="L23" t="str">
        <f t="shared" si="12"/>
        <v>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M23" t="str">
        <f t="shared" si="13"/>
        <v>LANGUAGE OF ORIGINAL DOCUMENT: English</v>
      </c>
      <c r="N23" t="str">
        <f t="shared" si="14"/>
        <v>DOCUMENT TYPE: Article</v>
      </c>
      <c r="O23" t="str">
        <f t="shared" si="15"/>
        <v>SOURCE: Scopus</v>
      </c>
      <c r="P23">
        <f t="shared" si="16"/>
        <v>0</v>
      </c>
    </row>
    <row r="24" spans="1:16" x14ac:dyDescent="0.45">
      <c r="A24" t="s">
        <v>11</v>
      </c>
      <c r="C24">
        <v>24</v>
      </c>
      <c r="D24" t="str">
        <f t="shared" si="4"/>
        <v>Sandhya S., Koppad S.H., Anupama Kumar S., Dharani A., Uma B.V., Subramanya K.N.</v>
      </c>
      <c r="E24" t="str">
        <f t="shared" si="5"/>
        <v>AUTHOR FULL NAMES: Sandhya, S. (57191854773); Koppad, Shaila H. (57191618577); Anupama Kumar, S. (57191624773); Dharani, Andhe (54383109800); Uma, B.V. (55130921800); Subramanya, K.N. (35753798900)</v>
      </c>
      <c r="F24" t="str">
        <f t="shared" si="6"/>
        <v>57191854773; 57191618577; 57191624773; 54383109800; 55130921800; 35753798900</v>
      </c>
      <c r="G24" t="str">
        <f t="shared" si="7"/>
        <v>Adoption of google forms for enhancing collaborative stakeholder engagement in higher education</v>
      </c>
      <c r="H24" t="str">
        <f t="shared" si="8"/>
        <v>(2020) Journal of Engineering Education Transformations, 33 (Special Issue), pp. 283 - 289, Cited 9 times.</v>
      </c>
      <c r="I24" t="str">
        <f t="shared" si="9"/>
        <v>DOI: 10.16920/jeet/2020/v33i0/150161</v>
      </c>
      <c r="J24" t="str">
        <f t="shared" si="10"/>
        <v>https://www.scopus.com/inward/record.uri?eid=2-s2.0-85089035609&amp;doi=10.16920%2fjeet%2f2020%2fv33i0%2f150161&amp;partnerID=40&amp;md5=78cc6e8841f45f96782d99e6cdd036f5</v>
      </c>
      <c r="K24">
        <f t="shared" si="11"/>
        <v>0</v>
      </c>
      <c r="L24" t="str">
        <f t="shared" si="12"/>
        <v>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M24" t="str">
        <f t="shared" si="13"/>
        <v>LANGUAGE OF ORIGINAL DOCUMENT: English</v>
      </c>
      <c r="N24" t="str">
        <f t="shared" si="14"/>
        <v>DOCUMENT TYPE: Article</v>
      </c>
      <c r="O24" t="str">
        <f t="shared" si="15"/>
        <v>SOURCE: Scopus</v>
      </c>
      <c r="P24">
        <f t="shared" si="16"/>
        <v>0</v>
      </c>
    </row>
    <row r="25" spans="1:16" x14ac:dyDescent="0.45">
      <c r="A25" t="s">
        <v>12</v>
      </c>
      <c r="C25">
        <v>25</v>
      </c>
      <c r="D25" t="str">
        <f t="shared" si="4"/>
        <v>Matthews L.R., Pockett R.B., Nisbet G., Thistlethwaite J.E., Dunston R., Lee A., White J.F.</v>
      </c>
      <c r="E25" t="str">
        <f t="shared" si="5"/>
        <v>AUTHOR FULL NAMES: Matthews, Lynda R. (7202488718); Pockett, Rosalie B. (6507352352); Nisbet, Gillian (23478363600); Thistlethwaite, Jill E. (7004520099); Dunston, Roger (24484733700); Lee, Alison (35324749100); White, Jill F. (7405245698)</v>
      </c>
      <c r="F25" t="str">
        <f t="shared" si="6"/>
        <v>7202488718; 6507352352; 23478363600; 7004520099; 24484733700; 35324749100; 7405245698</v>
      </c>
      <c r="G25" t="str">
        <f t="shared" si="7"/>
        <v>Building capacity in Australian interprofessional health education: Perspectives from key health and higher education stakeholders</v>
      </c>
      <c r="H25" t="str">
        <f t="shared" si="8"/>
        <v>(2011) Australian Health Review, 35 (2), pp. 136 - 140, Cited 16 times.</v>
      </c>
      <c r="I25" t="str">
        <f t="shared" si="9"/>
        <v>DOI: 10.1071/AH10886</v>
      </c>
      <c r="J25" t="str">
        <f t="shared" si="10"/>
        <v>https://www.scopus.com/inward/record.uri?eid=2-s2.0-79957635644&amp;doi=10.1071%2fAH10886&amp;partnerID=40&amp;md5=f67ad56a180463b1473da866be29f54f</v>
      </c>
      <c r="K25">
        <f t="shared" si="11"/>
        <v>0</v>
      </c>
      <c r="L25" t="str">
        <f t="shared" si="12"/>
        <v>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M25" t="str">
        <f t="shared" si="13"/>
        <v>LANGUAGE OF ORIGINAL DOCUMENT: English</v>
      </c>
      <c r="N25" t="str">
        <f t="shared" si="14"/>
        <v>DOCUMENT TYPE: Article</v>
      </c>
      <c r="O25" t="str">
        <f t="shared" si="15"/>
        <v>SOURCE: Scopus</v>
      </c>
      <c r="P25">
        <f t="shared" si="16"/>
        <v>0</v>
      </c>
    </row>
    <row r="26" spans="1:16" x14ac:dyDescent="0.45">
      <c r="C26">
        <v>26</v>
      </c>
      <c r="D26" t="str">
        <f t="shared" si="4"/>
        <v>Panday R., Purba J.T.</v>
      </c>
      <c r="E26" t="str">
        <f t="shared" si="5"/>
        <v>AUTHOR FULL NAMES: Panday, Rorim (56237009400); Purba, John Tampil (56669627400)</v>
      </c>
      <c r="F26" t="str">
        <f t="shared" si="6"/>
        <v>56237009400; 56669627400</v>
      </c>
      <c r="G26" t="str">
        <f t="shared" si="7"/>
        <v>Lecturers and students technology readiness in implementing services delivery of academic information system in higher education institution: A case study</v>
      </c>
      <c r="H26" t="str">
        <f t="shared" si="8"/>
        <v>(2015) Communications in Computer and Information Science, 516, pp. 539 - 550, Cited 13 times.</v>
      </c>
      <c r="I26" t="str">
        <f t="shared" si="9"/>
        <v>DOI: 10.1007/978-3-662-46742-8_49</v>
      </c>
      <c r="J26" t="str">
        <f t="shared" si="10"/>
        <v>https://www.scopus.com/inward/record.uri?eid=2-s2.0-84930457328&amp;doi=10.1007%2f978-3-662-46742-8_49&amp;partnerID=40&amp;md5=1f8b9d3325d334d5814910ebe3baa8e7</v>
      </c>
      <c r="K26">
        <f t="shared" si="11"/>
        <v>0</v>
      </c>
      <c r="L26" t="str">
        <f t="shared" si="12"/>
        <v>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M26" t="str">
        <f t="shared" si="13"/>
        <v>LANGUAGE OF ORIGINAL DOCUMENT: English</v>
      </c>
      <c r="N26" t="str">
        <f t="shared" si="14"/>
        <v>DOCUMENT TYPE: Conference paper</v>
      </c>
      <c r="O26" t="str">
        <f t="shared" si="15"/>
        <v>SOURCE: Scopus</v>
      </c>
      <c r="P26">
        <f t="shared" si="16"/>
        <v>0</v>
      </c>
    </row>
    <row r="27" spans="1:16" x14ac:dyDescent="0.45">
      <c r="A27" t="s">
        <v>21</v>
      </c>
      <c r="C27">
        <v>27</v>
      </c>
      <c r="D27" t="str">
        <f t="shared" si="4"/>
        <v>Franco D., Macke J., Cotton D., Paço A., Segers J.-P., Franco L.</v>
      </c>
      <c r="E27" t="str">
        <f t="shared" si="5"/>
        <v>AUTHOR FULL NAMES: Franco, Dirk (57191108111); Macke, Janaina (24768111200); Cotton, Debby (35323974400); Paço, Arminda (57870437600); Segers, Jean-Pierre (16422922700); Franco, Laura (56393935900)</v>
      </c>
      <c r="F27" t="str">
        <f t="shared" si="6"/>
        <v>57191108111; 24768111200; 35323974400; 57870437600; 16422922700; 56393935900</v>
      </c>
      <c r="G27" t="str">
        <f t="shared" si="7"/>
        <v>Student energy-saving in higher education tackling the challenge of decarbonisation</v>
      </c>
      <c r="H27" t="str">
        <f t="shared" si="8"/>
        <v>(2022) International Journal of Sustainability in Higher Education, 23 (7), pp. 1648 - 1666, Cited 9 times.</v>
      </c>
      <c r="I27" t="str">
        <f t="shared" si="9"/>
        <v>DOI: 10.1108/IJSHE-10-2021-0432</v>
      </c>
      <c r="J27" t="str">
        <f t="shared" si="10"/>
        <v>https://www.scopus.com/inward/record.uri?eid=2-s2.0-85134613460&amp;doi=10.1108%2fIJSHE-10-2021-0432&amp;partnerID=40&amp;md5=4971192446a7816e090d6aa6defd5799</v>
      </c>
      <c r="K27">
        <f t="shared" si="11"/>
        <v>0</v>
      </c>
      <c r="L27" t="str">
        <f t="shared" si="12"/>
        <v>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M27" t="str">
        <f t="shared" si="13"/>
        <v>LANGUAGE OF ORIGINAL DOCUMENT: English</v>
      </c>
      <c r="N27" t="str">
        <f t="shared" si="14"/>
        <v>DOCUMENT TYPE: Article</v>
      </c>
      <c r="O27" t="str">
        <f t="shared" si="15"/>
        <v>SOURCE: Scopus</v>
      </c>
      <c r="P27">
        <f t="shared" si="16"/>
        <v>0</v>
      </c>
    </row>
    <row r="28" spans="1:16" x14ac:dyDescent="0.45">
      <c r="A28" t="s">
        <v>22</v>
      </c>
      <c r="C28">
        <v>28</v>
      </c>
      <c r="D28" t="str">
        <f t="shared" si="4"/>
        <v>Hopff B., Nijhuis S., Verhoef L.A.</v>
      </c>
      <c r="E28" t="str">
        <f t="shared" si="5"/>
        <v>AUTHOR FULL NAMES: Hopff, Birgit (57205559623); Nijhuis, Steffen (55241293900); Verhoef, Leendert A. (7003309870)</v>
      </c>
      <c r="F28" t="str">
        <f t="shared" si="6"/>
        <v>57205559623; 55241293900; 7003309870</v>
      </c>
      <c r="G28" t="str">
        <f t="shared" si="7"/>
        <v>New dimensions for circularity on campus-framework for the application of circular principles in campus development</v>
      </c>
      <c r="H28" t="str">
        <f t="shared" si="8"/>
        <v>(2019) Sustainability (Switzerland), 11 (3), art. no. 627, Cited 12 times.</v>
      </c>
      <c r="I28" t="str">
        <f t="shared" si="9"/>
        <v>DOI: 10.3390/su11030627</v>
      </c>
      <c r="J28" t="str">
        <f t="shared" si="10"/>
        <v>https://www.scopus.com/inward/record.uri?eid=2-s2.0-85060548418&amp;doi=10.3390%2fsu11030627&amp;partnerID=40&amp;md5=57b94c1b245da6394614a94a58baef60</v>
      </c>
      <c r="K28">
        <f t="shared" si="11"/>
        <v>0</v>
      </c>
      <c r="L28" t="str">
        <f t="shared" si="12"/>
        <v>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M28" t="str">
        <f t="shared" si="13"/>
        <v>LANGUAGE OF ORIGINAL DOCUMENT: English</v>
      </c>
      <c r="N28" t="str">
        <f t="shared" si="14"/>
        <v>DOCUMENT TYPE: Article</v>
      </c>
      <c r="O28" t="str">
        <f t="shared" si="15"/>
        <v>SOURCE: Scopus</v>
      </c>
      <c r="P28">
        <f t="shared" si="16"/>
        <v>0</v>
      </c>
    </row>
    <row r="29" spans="1:16" x14ac:dyDescent="0.45">
      <c r="A29">
        <v>57207917552</v>
      </c>
      <c r="C29">
        <v>29</v>
      </c>
      <c r="D29" t="str">
        <f t="shared" si="4"/>
        <v>Rudolph J., Tan S., Tan S.</v>
      </c>
      <c r="E29" t="str">
        <f t="shared" si="5"/>
        <v>AUTHOR FULL NAMES: Rudolph, Jürgen (57474074600); Tan, Shannon (57764872700); Tan, Samson (58199753600)</v>
      </c>
      <c r="F29" t="str">
        <f t="shared" si="6"/>
        <v>57474074600; 57764872700; 58199753600</v>
      </c>
      <c r="G29" t="str">
        <f t="shared" si="7"/>
        <v>War of the chatbots: Bard, Bing Chat, ChatGPT, Ernie and beyond. The new AI gold rush and its impact on higher education</v>
      </c>
      <c r="H29" t="str">
        <f t="shared" si="8"/>
        <v>(2023) Journal of Applied Learning and Teaching, 6 (1), pp. 364 - 389, Cited 63 times.</v>
      </c>
      <c r="I29" t="str">
        <f t="shared" si="9"/>
        <v>DOI: 10.37074/jalt.2023.6.1.23</v>
      </c>
      <c r="J29" t="str">
        <f t="shared" si="10"/>
        <v>https://www.scopus.com/inward/record.uri?eid=2-s2.0-85162822252&amp;doi=10.37074%2fjalt.2023.6.1.23&amp;partnerID=40&amp;md5=82354b12be050b344adee3f5990fb64c</v>
      </c>
      <c r="K29">
        <f t="shared" si="11"/>
        <v>0</v>
      </c>
      <c r="L29" t="str">
        <f t="shared" si="12"/>
        <v>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M29" t="str">
        <f t="shared" si="13"/>
        <v>LANGUAGE OF ORIGINAL DOCUMENT: English</v>
      </c>
      <c r="N29" t="str">
        <f t="shared" si="14"/>
        <v>DOCUMENT TYPE: Article</v>
      </c>
      <c r="O29" t="str">
        <f t="shared" si="15"/>
        <v>SOURCE: Scopus</v>
      </c>
      <c r="P29">
        <f t="shared" si="16"/>
        <v>0</v>
      </c>
    </row>
    <row r="30" spans="1:16" x14ac:dyDescent="0.45">
      <c r="A30" t="s">
        <v>23</v>
      </c>
      <c r="C30">
        <v>30</v>
      </c>
      <c r="D30" t="str">
        <f t="shared" si="4"/>
        <v>Stankevičienė J., Vaiciukevičiūtė A.</v>
      </c>
      <c r="E30" t="str">
        <f t="shared" si="5"/>
        <v>AUTHOR FULL NAMES: Stankevičienė, Jelena (55632120400); Vaiciukevičiūtė, Agnė (36538267300)</v>
      </c>
      <c r="F30" t="str">
        <f t="shared" si="6"/>
        <v>55632120400; 36538267300</v>
      </c>
      <c r="G30" t="str">
        <f t="shared" si="7"/>
        <v>Value creation for stakeholders in higher education management</v>
      </c>
      <c r="H30" t="str">
        <f t="shared" si="8"/>
        <v>(2016) E a M: Ekonomie a Management, 19 (1), pp. 17 - 32, Cited 9 times.</v>
      </c>
      <c r="I30" t="str">
        <f t="shared" si="9"/>
        <v>DOI: 10.15240/tul/001/2016-1-002</v>
      </c>
      <c r="J30" t="str">
        <f t="shared" si="10"/>
        <v>https://www.scopus.com/inward/record.uri?eid=2-s2.0-85016162960&amp;doi=10.15240%2ftul%2f001%2f2016-1-002&amp;partnerID=40&amp;md5=e31d56d208034b2a5f7b4e058ada676b</v>
      </c>
      <c r="K30">
        <f t="shared" si="11"/>
        <v>0</v>
      </c>
      <c r="L30" t="str">
        <f t="shared" si="12"/>
        <v>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M30" t="str">
        <f t="shared" si="13"/>
        <v>LANGUAGE OF ORIGINAL DOCUMENT: English</v>
      </c>
      <c r="N30" t="str">
        <f t="shared" si="14"/>
        <v>DOCUMENT TYPE: Article</v>
      </c>
      <c r="O30" t="str">
        <f t="shared" si="15"/>
        <v>SOURCE: Scopus</v>
      </c>
      <c r="P30">
        <f t="shared" si="16"/>
        <v>0</v>
      </c>
    </row>
    <row r="31" spans="1:16" x14ac:dyDescent="0.45">
      <c r="A31" t="s">
        <v>24</v>
      </c>
      <c r="C31">
        <v>31</v>
      </c>
      <c r="D31" t="str">
        <f t="shared" si="4"/>
        <v>Chan C.</v>
      </c>
      <c r="E31" t="str">
        <f t="shared" si="5"/>
        <v>AUTHOR FULL NAMES: Chan, Christopher (35219563200)</v>
      </c>
      <c r="F31">
        <f t="shared" si="6"/>
        <v>35219563200</v>
      </c>
      <c r="G31" t="str">
        <f t="shared" si="7"/>
        <v>Institutional assessment of student information literacy ability: A case study</v>
      </c>
      <c r="H31" t="str">
        <f t="shared" si="8"/>
        <v>(2016) Communications in Information Literacy, 10 (1), pp. 50 - 61, Cited 11 times.</v>
      </c>
      <c r="I31" t="str">
        <f t="shared" si="9"/>
        <v>DOI: 10.15760/comminfolit.2016.10.1.14</v>
      </c>
      <c r="J31" t="str">
        <f t="shared" si="10"/>
        <v>https://www.scopus.com/inward/record.uri?eid=2-s2.0-84973316249&amp;doi=10.15760%2fcomminfolit.2016.10.1.14&amp;partnerID=40&amp;md5=6c40b32a6336bb4281083812e7a0c0af</v>
      </c>
      <c r="K31">
        <f t="shared" si="11"/>
        <v>0</v>
      </c>
      <c r="L31" t="str">
        <f t="shared" si="12"/>
        <v>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M31" t="str">
        <f t="shared" si="13"/>
        <v>LANGUAGE OF ORIGINAL DOCUMENT: English</v>
      </c>
      <c r="N31" t="str">
        <f t="shared" si="14"/>
        <v>DOCUMENT TYPE: Article</v>
      </c>
      <c r="O31" t="str">
        <f t="shared" si="15"/>
        <v>SOURCE: Scopus</v>
      </c>
      <c r="P31">
        <f t="shared" si="16"/>
        <v>0</v>
      </c>
    </row>
    <row r="32" spans="1:16" x14ac:dyDescent="0.45">
      <c r="A32" t="s">
        <v>25</v>
      </c>
      <c r="C32">
        <v>32</v>
      </c>
      <c r="D32" t="str">
        <f t="shared" si="4"/>
        <v>Lawlis T.R., Anson J., Greenfield D.</v>
      </c>
      <c r="E32" t="str">
        <f t="shared" si="5"/>
        <v>AUTHOR FULL NAMES: Lawlis, Tanya Rechael (55846455700); Anson, Judith (7006045016); Greenfield, David (14825055700)</v>
      </c>
      <c r="F32" t="str">
        <f t="shared" si="6"/>
        <v>55846455700; 7006045016; 14825055700</v>
      </c>
      <c r="G32" t="str">
        <f t="shared" si="7"/>
        <v>Barriers and enablers that influence sustainable interprofessional education: A literature review</v>
      </c>
      <c r="H32" t="str">
        <f t="shared" si="8"/>
        <v>(2014) Journal of Interprofessional Care, 28 (4), pp. 305 - 310, Cited 176 times.</v>
      </c>
      <c r="I32" t="str">
        <f t="shared" si="9"/>
        <v>DOI: 10.3109/13561820.2014.895977</v>
      </c>
      <c r="J32" t="str">
        <f t="shared" si="10"/>
        <v>https://www.scopus.com/inward/record.uri?eid=2-s2.0-84902280144&amp;doi=10.3109%2f13561820.2014.895977&amp;partnerID=40&amp;md5=8924ff1c2c2544bc0c3c3ac516d24bdd</v>
      </c>
      <c r="K32">
        <f t="shared" si="11"/>
        <v>0</v>
      </c>
      <c r="L32" t="str">
        <f t="shared" si="12"/>
        <v>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M32" t="str">
        <f t="shared" si="13"/>
        <v>LANGUAGE OF ORIGINAL DOCUMENT: English</v>
      </c>
      <c r="N32" t="str">
        <f t="shared" si="14"/>
        <v>DOCUMENT TYPE: Article</v>
      </c>
      <c r="O32" t="str">
        <f t="shared" si="15"/>
        <v>SOURCE: Scopus</v>
      </c>
      <c r="P32">
        <f t="shared" si="16"/>
        <v>0</v>
      </c>
    </row>
    <row r="33" spans="1:16" x14ac:dyDescent="0.45">
      <c r="A33" t="s">
        <v>26</v>
      </c>
      <c r="C33">
        <v>33</v>
      </c>
      <c r="D33" t="str">
        <f t="shared" si="4"/>
        <v>Nwajiuba C.A., Igwe P.A., Akinsola-Obatolu A.D., Ituma A., Binuomote M.O.</v>
      </c>
      <c r="E33" t="str">
        <f t="shared" si="5"/>
        <v>AUTHOR FULL NAMES: Nwajiuba, Chinyere Augusta (7801367933); Igwe, Paul Agu (57201619466); Akinsola-Obatolu, Abiola Deborah (57214221249); Ituma, Afam (12139195500); Binuomote, Michael Olayinka (57214220416)</v>
      </c>
      <c r="F33" t="str">
        <f t="shared" si="6"/>
        <v>7801367933; 57201619466; 57214221249; 12139195500; 57214220416</v>
      </c>
      <c r="G33" t="str">
        <f t="shared" si="7"/>
        <v>What can be done to improve higher education quality and graduate employability in Nigeria? A stakeholder approach</v>
      </c>
      <c r="H33" t="str">
        <f t="shared" si="8"/>
        <v>(2020) Industry and Higher Education, 34 (5), pp. 358 - 367, Cited 24 times.</v>
      </c>
      <c r="I33" t="str">
        <f t="shared" si="9"/>
        <v>DOI: 10.1177/0950422219901102</v>
      </c>
      <c r="J33" t="str">
        <f t="shared" si="10"/>
        <v>https://www.scopus.com/inward/record.uri?eid=2-s2.0-85078487909&amp;doi=10.1177%2f0950422219901102&amp;partnerID=40&amp;md5=143e0876abd993e217aaa0f1008fbe0f</v>
      </c>
      <c r="K33">
        <f t="shared" si="11"/>
        <v>0</v>
      </c>
      <c r="L33" t="str">
        <f t="shared" si="12"/>
        <v>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M33" t="str">
        <f t="shared" si="13"/>
        <v>LANGUAGE OF ORIGINAL DOCUMENT: English</v>
      </c>
      <c r="N33" t="str">
        <f t="shared" si="14"/>
        <v>DOCUMENT TYPE: Article</v>
      </c>
      <c r="O33" t="str">
        <f t="shared" si="15"/>
        <v>SOURCE: Scopus</v>
      </c>
      <c r="P33">
        <f t="shared" si="16"/>
        <v>0</v>
      </c>
    </row>
    <row r="34" spans="1:16" x14ac:dyDescent="0.45">
      <c r="C34">
        <v>34</v>
      </c>
      <c r="D34" t="str">
        <f t="shared" si="4"/>
        <v>Toledo A.</v>
      </c>
      <c r="E34" t="str">
        <f t="shared" si="5"/>
        <v>AUTHOR FULL NAMES: Toledo, Amalia (57205137846)</v>
      </c>
      <c r="F34">
        <f t="shared" si="6"/>
        <v>57205137846</v>
      </c>
      <c r="G34" t="str">
        <f t="shared" si="7"/>
        <v>Open access and OER in latin america: A survey of the policy landscape in chile, colombia and uruguay</v>
      </c>
      <c r="H34" t="str">
        <f t="shared" si="8"/>
        <v>(2017) Adoption and Impact of OER in the Global South, pp. 121 - 141, Cited 6 times.</v>
      </c>
      <c r="I34" t="str">
        <f t="shared" si="9"/>
        <v>DOI: 10.5281/zenodo.1005330</v>
      </c>
      <c r="J34" t="str">
        <f t="shared" si="10"/>
        <v>https://www.scopus.com/inward/record.uri?eid=2-s2.0-85058730850&amp;doi=10.5281%2fzenodo.1005330&amp;partnerID=40&amp;md5=0a8c8357e551eb5b7824f08aaf6cd96c</v>
      </c>
      <c r="K34">
        <f t="shared" si="11"/>
        <v>0</v>
      </c>
      <c r="L34" t="str">
        <f t="shared" si="12"/>
        <v>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M34" t="str">
        <f t="shared" si="13"/>
        <v>LANGUAGE OF ORIGINAL DOCUMENT: English</v>
      </c>
      <c r="N34" t="str">
        <f t="shared" si="14"/>
        <v>DOCUMENT TYPE: Book chapter</v>
      </c>
      <c r="O34" t="str">
        <f t="shared" si="15"/>
        <v>SOURCE: Scopus</v>
      </c>
      <c r="P34">
        <f t="shared" si="16"/>
        <v>0</v>
      </c>
    </row>
    <row r="35" spans="1:16" x14ac:dyDescent="0.45">
      <c r="A35" t="s">
        <v>27</v>
      </c>
      <c r="C35">
        <v>35</v>
      </c>
      <c r="D35" t="str">
        <f t="shared" si="4"/>
        <v>Kezar A.</v>
      </c>
      <c r="E35" t="str">
        <f t="shared" si="5"/>
        <v>AUTHOR FULL NAMES: Kezar, Adrianna (6603555003)</v>
      </c>
      <c r="F35">
        <f t="shared" si="6"/>
        <v>6603555003</v>
      </c>
      <c r="G35" t="str">
        <f t="shared" si="7"/>
        <v>Understanding sensemaking/sensegiving in transformational change processes from the bottom up</v>
      </c>
      <c r="H35" t="str">
        <f t="shared" si="8"/>
        <v>(2013) Higher Education, 65 (6), pp. 761 - 780, Cited 69 times.</v>
      </c>
      <c r="I35" t="str">
        <f t="shared" si="9"/>
        <v>DOI: 10.1007/s10734-012-9575-7</v>
      </c>
      <c r="J35" t="str">
        <f t="shared" si="10"/>
        <v>https://www.scopus.com/inward/record.uri?eid=2-s2.0-84877601416&amp;doi=10.1007%2fs10734-012-9575-7&amp;partnerID=40&amp;md5=c2d00c4b57631efe301e213b1d79c2d1</v>
      </c>
      <c r="K35">
        <f t="shared" si="11"/>
        <v>0</v>
      </c>
      <c r="L35" t="str">
        <f t="shared" si="12"/>
        <v>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M35" t="str">
        <f t="shared" si="13"/>
        <v>LANGUAGE OF ORIGINAL DOCUMENT: English</v>
      </c>
      <c r="N35" t="str">
        <f t="shared" si="14"/>
        <v>DOCUMENT TYPE: Article</v>
      </c>
      <c r="O35" t="str">
        <f t="shared" si="15"/>
        <v>SOURCE: Scopus</v>
      </c>
      <c r="P35">
        <f t="shared" si="16"/>
        <v>0</v>
      </c>
    </row>
    <row r="36" spans="1:16" x14ac:dyDescent="0.45">
      <c r="A36" t="s">
        <v>10</v>
      </c>
      <c r="C36">
        <v>36</v>
      </c>
      <c r="D36" t="str">
        <f t="shared" si="4"/>
        <v>Okanović A., Ješić J., Ðaković V., Vukadinović S., Panić A.A.</v>
      </c>
      <c r="E36" t="str">
        <f t="shared" si="5"/>
        <v>AUTHOR FULL NAMES: Okanović, Andrea (57216770030); Ješić, Jelena (57219029695); Ðaković, Vladimir (35309570300); Vukadinović, Simonida (56469406400); Panić, Andrea Andrejević (54389262300)</v>
      </c>
      <c r="F36" t="str">
        <f t="shared" si="6"/>
        <v>57216770030; 57219029695; 35309570300; 56469406400; 54389262300</v>
      </c>
      <c r="G36" t="str">
        <f t="shared" si="7"/>
        <v>Increasing university competitiveness through assessment of green content in curriculum and eco-labeling in higher education</v>
      </c>
      <c r="H36" t="str">
        <f t="shared" si="8"/>
        <v>(2021) Sustainability (Switzerland), 13 (2), art. no. 712, pp. 1 - 20, Cited 17 times.</v>
      </c>
      <c r="I36" t="str">
        <f t="shared" si="9"/>
        <v>DOI: 10.3390/su13020712</v>
      </c>
      <c r="J36" t="str">
        <f t="shared" si="10"/>
        <v>https://www.scopus.com/inward/record.uri?eid=2-s2.0-85099424329&amp;doi=10.3390%2fsu13020712&amp;partnerID=40&amp;md5=ffb6da2f4d8bdc6a4e1299657a2053bd</v>
      </c>
      <c r="K36">
        <f t="shared" si="11"/>
        <v>0</v>
      </c>
      <c r="L36" t="str">
        <f t="shared" si="12"/>
        <v>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M36" t="str">
        <f t="shared" si="13"/>
        <v>LANGUAGE OF ORIGINAL DOCUMENT: English</v>
      </c>
      <c r="N36" t="str">
        <f t="shared" si="14"/>
        <v>DOCUMENT TYPE: Article</v>
      </c>
      <c r="O36" t="str">
        <f t="shared" si="15"/>
        <v>SOURCE: Scopus</v>
      </c>
      <c r="P36">
        <f t="shared" si="16"/>
        <v>0</v>
      </c>
    </row>
    <row r="37" spans="1:16" x14ac:dyDescent="0.45">
      <c r="A37" t="s">
        <v>11</v>
      </c>
      <c r="C37">
        <v>37</v>
      </c>
      <c r="D37" t="str">
        <f t="shared" si="4"/>
        <v>Lazić Z., Ðorđević A., Gazizulina A.</v>
      </c>
      <c r="E37" t="str">
        <f t="shared" si="5"/>
        <v>AUTHOR FULL NAMES: Lazić, Zorica (24830912400); Ðorđević, Aleksandar (57220193005); Gazizulina, Albina (57188622302)</v>
      </c>
      <c r="F37" t="str">
        <f t="shared" si="6"/>
        <v>24830912400; 57220193005; 57188622302</v>
      </c>
      <c r="G37" t="str">
        <f t="shared" si="7"/>
        <v>Improvement of quality of higher education institutions as a basis for improvement of quality of life</v>
      </c>
      <c r="H37" t="str">
        <f t="shared" si="8"/>
        <v>(2021) Sustainability (Switzerland), 13 (8), art. no. 4149, Cited 13 times.</v>
      </c>
      <c r="I37" t="str">
        <f t="shared" si="9"/>
        <v>DOI: 10.3390/su13084149</v>
      </c>
      <c r="J37" t="str">
        <f t="shared" si="10"/>
        <v>https://www.scopus.com/inward/record.uri?eid=2-s2.0-85105200756&amp;doi=10.3390%2fsu13084149&amp;partnerID=40&amp;md5=121b5ef7ab8b447b4af0eb3c141b69e6</v>
      </c>
      <c r="K37">
        <f t="shared" si="11"/>
        <v>0</v>
      </c>
      <c r="L37" t="str">
        <f t="shared" si="12"/>
        <v>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M37" t="str">
        <f t="shared" si="13"/>
        <v>LANGUAGE OF ORIGINAL DOCUMENT: English</v>
      </c>
      <c r="N37" t="str">
        <f t="shared" si="14"/>
        <v>DOCUMENT TYPE: Article</v>
      </c>
      <c r="O37" t="str">
        <f t="shared" si="15"/>
        <v>SOURCE: Scopus</v>
      </c>
      <c r="P37">
        <f t="shared" si="16"/>
        <v>0</v>
      </c>
    </row>
    <row r="38" spans="1:16" x14ac:dyDescent="0.45">
      <c r="A38" t="s">
        <v>12</v>
      </c>
      <c r="C38">
        <v>38</v>
      </c>
      <c r="D38" t="str">
        <f t="shared" si="4"/>
        <v>Staub D.</v>
      </c>
      <c r="E38" t="str">
        <f t="shared" si="5"/>
        <v>AUTHOR FULL NAMES: Staub, Donald (57194149867)</v>
      </c>
      <c r="F38">
        <f t="shared" si="6"/>
        <v>57194149867</v>
      </c>
      <c r="G38" t="str">
        <f t="shared" si="7"/>
        <v>‘Another accreditation? what’s the point?’ effective planning and implementation for specialised accreditation</v>
      </c>
      <c r="H38" t="str">
        <f t="shared" si="8"/>
        <v>(2019) Quality in Higher Education, 25 (2), pp. 171 - 190, Cited 8 times.</v>
      </c>
      <c r="I38" t="str">
        <f t="shared" si="9"/>
        <v>DOI: 10.1080/13538322.2019.1634342</v>
      </c>
      <c r="J38" t="str">
        <f t="shared" si="10"/>
        <v>https://www.scopus.com/inward/record.uri?eid=2-s2.0-85069462944&amp;doi=10.1080%2f13538322.2019.1634342&amp;partnerID=40&amp;md5=921529569ea174bb7ee1d08d6ba2cee3</v>
      </c>
      <c r="K38">
        <f t="shared" si="11"/>
        <v>0</v>
      </c>
      <c r="L38" t="str">
        <f t="shared" si="12"/>
        <v>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M38" t="str">
        <f t="shared" si="13"/>
        <v>LANGUAGE OF ORIGINAL DOCUMENT: English</v>
      </c>
      <c r="N38" t="str">
        <f t="shared" si="14"/>
        <v>DOCUMENT TYPE: Article</v>
      </c>
      <c r="O38" t="str">
        <f t="shared" si="15"/>
        <v>SOURCE: Scopus</v>
      </c>
      <c r="P38">
        <f t="shared" si="16"/>
        <v>0</v>
      </c>
    </row>
    <row r="39" spans="1:16" x14ac:dyDescent="0.45">
      <c r="C39">
        <v>39</v>
      </c>
      <c r="D39" t="str">
        <f t="shared" si="4"/>
        <v>Gašević D., Tsai Y.-S., Drachsler H.</v>
      </c>
      <c r="E39" t="str">
        <f t="shared" si="5"/>
        <v>AUTHOR FULL NAMES: Gašević, Dragan (8549413500); Tsai, Yi-Shan (57193766658); Drachsler, Hendrik (26326216500)</v>
      </c>
      <c r="F39" t="str">
        <f t="shared" si="6"/>
        <v>8549413500; 57193766658; 26326216500</v>
      </c>
      <c r="G39" t="str">
        <f t="shared" si="7"/>
        <v>Learning analytics in higher education – Stakeholders, strategy and scale</v>
      </c>
      <c r="H39" t="str">
        <f t="shared" si="8"/>
        <v>(2022) Internet and Higher Education, 52, art. no. 100833, Cited 8 times.</v>
      </c>
      <c r="I39" t="str">
        <f t="shared" si="9"/>
        <v>DOI: 10.1016/j.iheduc.2021.100833</v>
      </c>
      <c r="J39" t="str">
        <f t="shared" si="10"/>
        <v>https://www.scopus.com/inward/record.uri?eid=2-s2.0-85118539615&amp;doi=10.1016%2fj.iheduc.2021.100833&amp;partnerID=40&amp;md5=1d1fbdd5017e03e6ec22ad2ce38293b5</v>
      </c>
      <c r="K39">
        <f t="shared" si="11"/>
        <v>0</v>
      </c>
      <c r="L39">
        <f t="shared" si="12"/>
        <v>0</v>
      </c>
      <c r="M39" t="str">
        <f t="shared" si="13"/>
        <v>LANGUAGE OF ORIGINAL DOCUMENT: English</v>
      </c>
      <c r="N39" t="str">
        <f t="shared" si="14"/>
        <v>DOCUMENT TYPE: Editorial</v>
      </c>
      <c r="O39" t="str">
        <f t="shared" si="15"/>
        <v>SOURCE: Scopus</v>
      </c>
      <c r="P39">
        <f t="shared" si="16"/>
        <v>0</v>
      </c>
    </row>
    <row r="40" spans="1:16" x14ac:dyDescent="0.45">
      <c r="A40" t="s">
        <v>28</v>
      </c>
      <c r="C40">
        <v>40</v>
      </c>
      <c r="D40" t="str">
        <f t="shared" si="4"/>
        <v>Beerkens M., Udam M.</v>
      </c>
      <c r="E40" t="str">
        <f t="shared" si="5"/>
        <v>AUTHOR FULL NAMES: Beerkens, Maarja (36179370300); Udam, Maiki (55626157900)</v>
      </c>
      <c r="F40" t="str">
        <f t="shared" si="6"/>
        <v>36179370300; 55626157900</v>
      </c>
      <c r="G40" t="str">
        <f t="shared" si="7"/>
        <v>Stakeholders in Higher Education Quality Assurance: Richness in Diversity?</v>
      </c>
      <c r="H40" t="str">
        <f t="shared" si="8"/>
        <v>(2017) Higher Education Policy, 30 (3), pp. 341 - 359, Cited 33 times.</v>
      </c>
      <c r="I40" t="str">
        <f t="shared" si="9"/>
        <v>DOI: 10.1057/s41307-016-0032-6</v>
      </c>
      <c r="J40" t="str">
        <f t="shared" si="10"/>
        <v>https://www.scopus.com/inward/record.uri?eid=2-s2.0-85025150262&amp;doi=10.1057%2fs41307-016-0032-6&amp;partnerID=40&amp;md5=427b03952adea51edb157ad24def17ff</v>
      </c>
      <c r="K40">
        <f t="shared" si="11"/>
        <v>0</v>
      </c>
      <c r="L40" t="str">
        <f t="shared" si="12"/>
        <v>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M40" t="str">
        <f t="shared" si="13"/>
        <v>LANGUAGE OF ORIGINAL DOCUMENT: English</v>
      </c>
      <c r="N40" t="str">
        <f t="shared" si="14"/>
        <v>DOCUMENT TYPE: Article</v>
      </c>
      <c r="O40" t="str">
        <f t="shared" si="15"/>
        <v>SOURCE: Scopus</v>
      </c>
      <c r="P40">
        <f t="shared" si="16"/>
        <v>0</v>
      </c>
    </row>
    <row r="41" spans="1:16" x14ac:dyDescent="0.45">
      <c r="A41" t="s">
        <v>29</v>
      </c>
      <c r="C41">
        <v>41</v>
      </c>
      <c r="D41" t="str">
        <f t="shared" si="4"/>
        <v>Tsang A.</v>
      </c>
      <c r="E41" t="str">
        <f t="shared" si="5"/>
        <v>AUTHOR FULL NAMES: Tsang, Art (57194104747)</v>
      </c>
      <c r="F41">
        <f t="shared" si="6"/>
        <v>57194104747</v>
      </c>
      <c r="G41" t="str">
        <f t="shared" si="7"/>
        <v>Enhancing learners’ awareness of oral presentation (delivery) skills in the context of self-regulated learning</v>
      </c>
      <c r="H41" t="str">
        <f t="shared" si="8"/>
        <v>(2020) Active Learning in Higher Education, 21 (1), pp. 39 - 50, Cited 21 times.</v>
      </c>
      <c r="I41" t="str">
        <f t="shared" si="9"/>
        <v>DOI: 10.1177/1469787417731214</v>
      </c>
      <c r="J41" t="str">
        <f t="shared" si="10"/>
        <v>https://www.scopus.com/inward/record.uri?eid=2-s2.0-85048222597&amp;doi=10.1177%2f1469787417731214&amp;partnerID=40&amp;md5=1519dc30aaa8bad03780e0f8e4748f02</v>
      </c>
      <c r="K41">
        <f t="shared" si="11"/>
        <v>0</v>
      </c>
      <c r="L41" t="str">
        <f t="shared" si="12"/>
        <v>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M41" t="str">
        <f t="shared" si="13"/>
        <v>LANGUAGE OF ORIGINAL DOCUMENT: English</v>
      </c>
      <c r="N41" t="str">
        <f t="shared" si="14"/>
        <v>DOCUMENT TYPE: Article</v>
      </c>
      <c r="O41" t="str">
        <f t="shared" si="15"/>
        <v>SOURCE: Scopus</v>
      </c>
      <c r="P41">
        <f t="shared" si="16"/>
        <v>0</v>
      </c>
    </row>
    <row r="42" spans="1:16" x14ac:dyDescent="0.45">
      <c r="A42" t="s">
        <v>30</v>
      </c>
      <c r="C42">
        <v>42</v>
      </c>
      <c r="D42" t="str">
        <f t="shared" si="4"/>
        <v>Brezavšček A., Bach M.P., Baggia A.</v>
      </c>
      <c r="E42" t="str">
        <f t="shared" si="5"/>
        <v>AUTHOR FULL NAMES: Brezavšček, Alenka (6507397367); Bach, Mirjana Pejić (14833251000); Baggia, Alenka (56108587300)</v>
      </c>
      <c r="F42" t="str">
        <f t="shared" si="6"/>
        <v>6507397367; 14833251000; 56108587300</v>
      </c>
      <c r="G42" t="str">
        <f t="shared" si="7"/>
        <v>Markov Analysis of Students' Performance and Academic Progress in Higher Education</v>
      </c>
      <c r="H42" t="str">
        <f t="shared" si="8"/>
        <v>(2017) Organizacija, 50 (2), pp. 83 - 95, Cited 15 times.</v>
      </c>
      <c r="I42" t="str">
        <f t="shared" si="9"/>
        <v>DOI: 10.1515/orga-2017-0006</v>
      </c>
      <c r="J42" t="str">
        <f t="shared" si="10"/>
        <v>https://www.scopus.com/inward/record.uri?eid=2-s2.0-85021124246&amp;doi=10.1515%2forga-2017-0006&amp;partnerID=40&amp;md5=6c699e5734eaacc17611514618173a82</v>
      </c>
      <c r="K42">
        <f t="shared" si="11"/>
        <v>0</v>
      </c>
      <c r="L42" t="str">
        <f t="shared" si="12"/>
        <v>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M42" t="str">
        <f t="shared" si="13"/>
        <v>LANGUAGE OF ORIGINAL DOCUMENT: English</v>
      </c>
      <c r="N42" t="str">
        <f t="shared" si="14"/>
        <v>DOCUMENT TYPE: Article</v>
      </c>
      <c r="O42" t="str">
        <f t="shared" si="15"/>
        <v>SOURCE: Scopus</v>
      </c>
      <c r="P42">
        <f t="shared" si="16"/>
        <v>0</v>
      </c>
    </row>
    <row r="43" spans="1:16" x14ac:dyDescent="0.45">
      <c r="A43" t="s">
        <v>31</v>
      </c>
      <c r="C43">
        <v>43</v>
      </c>
      <c r="D43" t="str">
        <f t="shared" si="4"/>
        <v>Bretag T.</v>
      </c>
      <c r="E43" t="str">
        <f t="shared" si="5"/>
        <v>AUTHOR FULL NAMES: Bretag, Tracey (55793190008)</v>
      </c>
      <c r="F43">
        <f t="shared" si="6"/>
        <v>55793190008</v>
      </c>
      <c r="G43" t="str">
        <f t="shared" si="7"/>
        <v>A Research Agenda for Academic Integrity</v>
      </c>
      <c r="H43" t="str">
        <f t="shared" si="8"/>
        <v>(2020) A Research Agenda for Academic Integrity, pp. 1 - 206, Cited 9 times.</v>
      </c>
      <c r="I43" t="str">
        <f t="shared" si="9"/>
        <v>DOI: 10.4337/9781789903775</v>
      </c>
      <c r="J43" t="str">
        <f t="shared" si="10"/>
        <v>https://www.scopus.com/inward/record.uri?eid=2-s2.0-85098261942&amp;doi=10.4337%2f9781789903775&amp;partnerID=40&amp;md5=c9fe20770b9645084c357550c8a328d2</v>
      </c>
      <c r="K43">
        <f t="shared" si="11"/>
        <v>0</v>
      </c>
      <c r="L43" t="str">
        <f t="shared" si="12"/>
        <v>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M43" t="str">
        <f t="shared" si="13"/>
        <v>LANGUAGE OF ORIGINAL DOCUMENT: English</v>
      </c>
      <c r="N43" t="str">
        <f t="shared" si="14"/>
        <v>DOCUMENT TYPE: Book</v>
      </c>
      <c r="O43" t="str">
        <f t="shared" si="15"/>
        <v>SOURCE: Scopus</v>
      </c>
      <c r="P43">
        <f t="shared" si="16"/>
        <v>0</v>
      </c>
    </row>
    <row r="44" spans="1:16" x14ac:dyDescent="0.45">
      <c r="A44" t="s">
        <v>32</v>
      </c>
      <c r="C44">
        <v>44</v>
      </c>
      <c r="D44" t="str">
        <f t="shared" si="4"/>
        <v>Gaughan M., Bozeman B.</v>
      </c>
      <c r="E44" t="str">
        <f t="shared" si="5"/>
        <v>AUTHOR FULL NAMES: Gaughan, Monica (6603694136); Bozeman, Barry (7003367120)</v>
      </c>
      <c r="F44" t="str">
        <f t="shared" si="6"/>
        <v>6603694136; 7003367120</v>
      </c>
      <c r="G44" t="str">
        <f t="shared" si="7"/>
        <v>Institutionalized inequity in the USA: The case of postdoctoral researchers</v>
      </c>
      <c r="H44" t="str">
        <f t="shared" si="8"/>
        <v>(2019) Science and Public Policy, 46 (3), pp. 358 - 368, Cited 6 times.</v>
      </c>
      <c r="I44" t="str">
        <f t="shared" si="9"/>
        <v>DOI: 10.1093/scipol/scy063</v>
      </c>
      <c r="J44" t="str">
        <f t="shared" si="10"/>
        <v>https://www.scopus.com/inward/record.uri?eid=2-s2.0-85072312089&amp;doi=10.1093%2fscipol%2fscy063&amp;partnerID=40&amp;md5=d87c72b80897c47a9cfff85d7fed1883</v>
      </c>
      <c r="K44">
        <f t="shared" si="11"/>
        <v>0</v>
      </c>
      <c r="L44" t="str">
        <f t="shared" si="12"/>
        <v>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M44" t="str">
        <f t="shared" si="13"/>
        <v>LANGUAGE OF ORIGINAL DOCUMENT: English</v>
      </c>
      <c r="N44" t="str">
        <f t="shared" si="14"/>
        <v>DOCUMENT TYPE: Article</v>
      </c>
      <c r="O44" t="str">
        <f t="shared" si="15"/>
        <v>SOURCE: Scopus</v>
      </c>
      <c r="P44">
        <f t="shared" si="16"/>
        <v>0</v>
      </c>
    </row>
    <row r="45" spans="1:16" x14ac:dyDescent="0.45">
      <c r="A45" t="s">
        <v>33</v>
      </c>
      <c r="C45">
        <v>45</v>
      </c>
      <c r="D45" t="str">
        <f t="shared" si="4"/>
        <v>Graham C.</v>
      </c>
      <c r="E45" t="str">
        <f t="shared" si="5"/>
        <v>AUTHOR FULL NAMES: Graham, Carroll (15845569500)</v>
      </c>
      <c r="F45">
        <f t="shared" si="6"/>
        <v>15845569500</v>
      </c>
      <c r="G45" t="str">
        <f t="shared" si="7"/>
        <v>Hearing the voices of general staff: A delphi study of the contributions of general staff to student outcomes</v>
      </c>
      <c r="H45" t="str">
        <f t="shared" si="8"/>
        <v>(2010) Journal of Higher Education Policy and Management, 32 (3), pp. 213 - 223, Cited 20 times.</v>
      </c>
      <c r="I45" t="str">
        <f t="shared" si="9"/>
        <v>DOI: 10.1080/13600801003743315</v>
      </c>
      <c r="J45" t="str">
        <f t="shared" si="10"/>
        <v>https://www.scopus.com/inward/record.uri?eid=2-s2.0-77952000283&amp;doi=10.1080%2f13600801003743315&amp;partnerID=40&amp;md5=d3d9a3cbbf5fc90dd463feb2f4488eeb</v>
      </c>
      <c r="K45">
        <f t="shared" si="11"/>
        <v>0</v>
      </c>
      <c r="L45" t="str">
        <f t="shared" si="12"/>
        <v>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M45" t="str">
        <f t="shared" si="13"/>
        <v>LANGUAGE OF ORIGINAL DOCUMENT: English</v>
      </c>
      <c r="N45" t="str">
        <f t="shared" si="14"/>
        <v>DOCUMENT TYPE: Article</v>
      </c>
      <c r="O45" t="str">
        <f t="shared" si="15"/>
        <v>SOURCE: Scopus</v>
      </c>
      <c r="P45">
        <f t="shared" si="16"/>
        <v>0</v>
      </c>
    </row>
    <row r="46" spans="1:16" x14ac:dyDescent="0.45">
      <c r="A46" t="s">
        <v>34</v>
      </c>
      <c r="C46">
        <v>46</v>
      </c>
      <c r="D46" t="str">
        <f t="shared" si="4"/>
        <v>Shpigelman C.-N., Mor S., Sachs D., Schreuer N.</v>
      </c>
      <c r="E46" t="str">
        <f t="shared" si="5"/>
        <v>AUTHOR FULL NAMES: Shpigelman, Carmit-Noa (24075022900); Mor, Sagit (55332943600); Sachs, Dalia (7202809960); Schreuer, Naomi (14063889400)</v>
      </c>
      <c r="F46" t="str">
        <f t="shared" si="6"/>
        <v>24075022900; 55332943600; 7202809960; 14063889400</v>
      </c>
      <c r="G46" t="str">
        <f t="shared" si="7"/>
        <v>Supporting the development of students with disabilities in higher education: access, stigma, identity, and power</v>
      </c>
      <c r="H46" t="str">
        <f t="shared" si="8"/>
        <v>(2022) Studies in Higher Education, 47 (9), pp. 1776 - 1791, Cited 17 times.</v>
      </c>
      <c r="I46" t="str">
        <f t="shared" si="9"/>
        <v>DOI: 10.1080/03075079.2021.1960303</v>
      </c>
      <c r="J46" t="str">
        <f t="shared" si="10"/>
        <v>https://www.scopus.com/inward/record.uri?eid=2-s2.0-85111668274&amp;doi=10.1080%2f03075079.2021.1960303&amp;partnerID=40&amp;md5=6a6fafc8d5cc633d87832a1af5b81307</v>
      </c>
      <c r="K46">
        <f t="shared" si="11"/>
        <v>0</v>
      </c>
      <c r="L46" t="str">
        <f t="shared" si="12"/>
        <v>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M46" t="str">
        <f t="shared" si="13"/>
        <v>LANGUAGE OF ORIGINAL DOCUMENT: English</v>
      </c>
      <c r="N46" t="str">
        <f t="shared" si="14"/>
        <v>DOCUMENT TYPE: Article</v>
      </c>
      <c r="O46" t="str">
        <f t="shared" si="15"/>
        <v>SOURCE: Scopus</v>
      </c>
      <c r="P46">
        <f t="shared" si="16"/>
        <v>0</v>
      </c>
    </row>
    <row r="47" spans="1:16" x14ac:dyDescent="0.45">
      <c r="C47">
        <v>47</v>
      </c>
      <c r="D47" t="str">
        <f t="shared" si="4"/>
        <v>Brown S.M.</v>
      </c>
      <c r="E47" t="str">
        <f t="shared" si="5"/>
        <v>AUTHOR FULL NAMES: Brown, Sylvia M. (57708948800)</v>
      </c>
      <c r="F47">
        <f t="shared" si="6"/>
        <v>57708948800</v>
      </c>
      <c r="G47" t="str">
        <f t="shared" si="7"/>
        <v>A systemic perspective on higher education in the United Kingdom</v>
      </c>
      <c r="H47" t="str">
        <f t="shared" si="8"/>
        <v>(1999) Systems Research and Behavioral Science, 16 (2), pp. 157 - 169, Cited 13 times.</v>
      </c>
      <c r="I47" t="str">
        <f t="shared" si="9"/>
        <v>DOI: 10.1002/(SICI)1099-1743(199903/04)16:2&lt;157::AID-SRES283&gt;3.0.CO;2-D</v>
      </c>
      <c r="J47" t="str">
        <f t="shared" si="10"/>
        <v>https://www.scopus.com/inward/record.uri?eid=2-s2.0-0033096480&amp;doi=10.1002%2f%28SICI%291099-1743%28199903%2f04%2916%3a2%3c157%3a%3aAID-SRES283%3e3.0.CO%3b2-D&amp;partnerID=40&amp;md5=d43759b96a0177679d9a47aa7774172d</v>
      </c>
      <c r="K47">
        <f t="shared" si="11"/>
        <v>0</v>
      </c>
      <c r="L47" t="str">
        <f t="shared" si="12"/>
        <v>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M47" t="str">
        <f t="shared" si="13"/>
        <v>LANGUAGE OF ORIGINAL DOCUMENT: English</v>
      </c>
      <c r="N47" t="str">
        <f t="shared" si="14"/>
        <v>DOCUMENT TYPE: Article</v>
      </c>
      <c r="O47" t="str">
        <f t="shared" si="15"/>
        <v>SOURCE: Scopus</v>
      </c>
      <c r="P47">
        <f t="shared" si="16"/>
        <v>0</v>
      </c>
    </row>
    <row r="48" spans="1:16" x14ac:dyDescent="0.45">
      <c r="A48" t="s">
        <v>35</v>
      </c>
      <c r="C48">
        <v>48</v>
      </c>
      <c r="D48" t="str">
        <f t="shared" si="4"/>
        <v>Jing F., Chakpitak N., Goldsmith P., Sureephong P., Kunarucks T.</v>
      </c>
      <c r="E48" t="str">
        <f t="shared" si="5"/>
        <v>AUTHOR FULL NAMES: Jing, Fu (54790956400); Chakpitak, Nopasit (6504671563); Goldsmith, Paul (54791048400); Sureephong, Pradorn (23398259500); Kunarucks, Taksina (55710707200)</v>
      </c>
      <c r="F48" t="str">
        <f t="shared" si="6"/>
        <v>54790956400; 6504671563; 54791048400; 23398259500; 55710707200</v>
      </c>
      <c r="G48" t="str">
        <f t="shared" si="7"/>
        <v>Creating a knowledge supply chain for e-tourism curriculum design: Integrating knowledge management and supply chain management</v>
      </c>
      <c r="H48" t="str">
        <f t="shared" si="8"/>
        <v>(2012) International Journal of Knowledge Management, 8 (4), pp. 71 - 94, Cited 6 times.</v>
      </c>
      <c r="I48" t="str">
        <f t="shared" si="9"/>
        <v>DOI: 10.4018/jkm.2012100104</v>
      </c>
      <c r="J48" t="str">
        <f t="shared" si="10"/>
        <v>https://www.scopus.com/inward/record.uri?eid=2-s2.0-84877900237&amp;doi=10.4018%2fjkm.2012100104&amp;partnerID=40&amp;md5=828699f7b03485eef6040ee9cbae06fb</v>
      </c>
      <c r="K48">
        <f t="shared" si="11"/>
        <v>0</v>
      </c>
      <c r="L48" t="str">
        <f t="shared" si="12"/>
        <v>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M48" t="str">
        <f t="shared" si="13"/>
        <v>LANGUAGE OF ORIGINAL DOCUMENT: English</v>
      </c>
      <c r="N48" t="str">
        <f t="shared" si="14"/>
        <v>DOCUMENT TYPE: Article</v>
      </c>
      <c r="O48" t="str">
        <f t="shared" si="15"/>
        <v>SOURCE: Scopus</v>
      </c>
      <c r="P48">
        <f t="shared" si="16"/>
        <v>0</v>
      </c>
    </row>
    <row r="49" spans="1:16" x14ac:dyDescent="0.45">
      <c r="A49" t="s">
        <v>10</v>
      </c>
      <c r="C49">
        <v>49</v>
      </c>
      <c r="D49" t="str">
        <f t="shared" si="4"/>
        <v>O’Leary S.</v>
      </c>
      <c r="E49" t="str">
        <f t="shared" si="5"/>
        <v>AUTHOR FULL NAMES: O’Leary, Simon (56875439300)</v>
      </c>
      <c r="F49">
        <f t="shared" si="6"/>
        <v>56875439300</v>
      </c>
      <c r="G49" t="str">
        <f t="shared" si="7"/>
        <v>Graduates’ experiences of, and attitudes towards, the inclusion of employability-related support in undergraduate degree programmes; trends and variations by subject discipline and gender</v>
      </c>
      <c r="H49" t="str">
        <f t="shared" si="8"/>
        <v>(2017) Journal of Education and Work, 30 (1), pp. 84 - 105, Cited 66 times.</v>
      </c>
      <c r="I49" t="str">
        <f t="shared" si="9"/>
        <v>DOI: 10.1080/13639080.2015.1122181</v>
      </c>
      <c r="J49" t="str">
        <f t="shared" si="10"/>
        <v>https://www.scopus.com/inward/record.uri?eid=2-s2.0-84953211411&amp;doi=10.1080%2f13639080.2015.1122181&amp;partnerID=40&amp;md5=21e254a7664bee882f3bf7933af4ac73</v>
      </c>
      <c r="K49">
        <f t="shared" si="11"/>
        <v>0</v>
      </c>
      <c r="L49" t="str">
        <f t="shared" si="12"/>
        <v>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M49" t="str">
        <f t="shared" si="13"/>
        <v>LANGUAGE OF ORIGINAL DOCUMENT: English</v>
      </c>
      <c r="N49" t="str">
        <f t="shared" si="14"/>
        <v>DOCUMENT TYPE: Article</v>
      </c>
      <c r="O49" t="str">
        <f t="shared" si="15"/>
        <v>SOURCE: Scopus</v>
      </c>
      <c r="P49">
        <f t="shared" si="16"/>
        <v>0</v>
      </c>
    </row>
    <row r="50" spans="1:16" x14ac:dyDescent="0.45">
      <c r="A50" t="s">
        <v>11</v>
      </c>
      <c r="C50">
        <v>50</v>
      </c>
      <c r="D50" t="str">
        <f t="shared" si="4"/>
        <v>Aver B., Fošner A., Alfirević N.</v>
      </c>
      <c r="E50" t="str">
        <f t="shared" si="5"/>
        <v>AUTHOR FULL NAMES: Aver, Boštjan (35490097800); Fošner, Ajda (8711468900); Alfirević, Nikša (24167859200)</v>
      </c>
      <c r="F50" t="str">
        <f t="shared" si="6"/>
        <v>35490097800; 8711468900; 24167859200</v>
      </c>
      <c r="G50" t="str">
        <f t="shared" si="7"/>
        <v>Higher education challenges: Developing skills to address contemporary economic and sustainability issues</v>
      </c>
      <c r="H50" t="str">
        <f t="shared" si="8"/>
        <v>(2021) Sustainability (Switzerland), 13 (22), art. no. 12567, Cited 8 times.</v>
      </c>
      <c r="I50" t="str">
        <f t="shared" si="9"/>
        <v>DOI: 10.3390/su132212567</v>
      </c>
      <c r="J50" t="str">
        <f t="shared" si="10"/>
        <v>https://www.scopus.com/inward/record.uri?eid=2-s2.0-85125202289&amp;doi=10.3390%2fsu132212567&amp;partnerID=40&amp;md5=d539724e543280fdac8cb58dbab6ade2</v>
      </c>
      <c r="K50">
        <f t="shared" si="11"/>
        <v>0</v>
      </c>
      <c r="L50" t="str">
        <f t="shared" si="12"/>
        <v>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M50" t="str">
        <f t="shared" si="13"/>
        <v>LANGUAGE OF ORIGINAL DOCUMENT: English</v>
      </c>
      <c r="N50" t="str">
        <f t="shared" si="14"/>
        <v>DOCUMENT TYPE: Article</v>
      </c>
      <c r="O50" t="str">
        <f t="shared" si="15"/>
        <v>SOURCE: Scopus</v>
      </c>
      <c r="P50">
        <f t="shared" si="16"/>
        <v>0</v>
      </c>
    </row>
    <row r="51" spans="1:16" x14ac:dyDescent="0.45">
      <c r="A51" t="s">
        <v>12</v>
      </c>
      <c r="C51">
        <v>51</v>
      </c>
      <c r="D51" t="str">
        <f t="shared" si="4"/>
        <v>Paucar-Caceres A., Cavalcanti-Bandos M.F., Quispe-Prieto S.C., Huerta-Tantalean L.N., Werner-Masters K.</v>
      </c>
      <c r="E51" t="str">
        <f t="shared" si="5"/>
        <v>AUTHOR FULL NAMES: Paucar-Caceres, Alberto (6506260181); Cavalcanti-Bandos, Melissa Franchini (57222168464); Quispe-Prieto, Silvia Cristina (58667556600); Huerta-Tantalean, Lucero Nicole (57274853300); Werner-Masters, Katarzyna (57193098413)</v>
      </c>
      <c r="F51" t="str">
        <f t="shared" si="6"/>
        <v>6506260181; 57222168464; 58667556600; 57274853300; 57193098413</v>
      </c>
      <c r="G51" t="str">
        <f t="shared" si="7"/>
        <v>Using soft systems methodology to align community projects with sustainability development in higher education stakeholders' networks in a Brazilian university</v>
      </c>
      <c r="H51" t="str">
        <f t="shared" si="8"/>
        <v>(2022) Systems Research and Behavioral Science, 39 (4), pp. 750 - 764, Cited 6 times.</v>
      </c>
      <c r="I51" t="str">
        <f t="shared" si="9"/>
        <v>DOI: 10.1002/sres.2818</v>
      </c>
      <c r="J51" t="str">
        <f t="shared" si="10"/>
        <v>https://www.scopus.com/inward/record.uri?eid=2-s2.0-85115863756&amp;doi=10.1002%2fsres.2818&amp;partnerID=40&amp;md5=78f0d3b8db29b66690c097ac9380d3b4</v>
      </c>
      <c r="K51">
        <f t="shared" si="11"/>
        <v>0</v>
      </c>
      <c r="L51" t="str">
        <f t="shared" si="12"/>
        <v>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M51" t="str">
        <f t="shared" si="13"/>
        <v>LANGUAGE OF ORIGINAL DOCUMENT: English</v>
      </c>
      <c r="N51" t="str">
        <f t="shared" si="14"/>
        <v>DOCUMENT TYPE: Article</v>
      </c>
      <c r="O51" t="str">
        <f t="shared" si="15"/>
        <v>SOURCE: Scopus</v>
      </c>
      <c r="P51">
        <f t="shared" si="16"/>
        <v>0</v>
      </c>
    </row>
    <row r="52" spans="1:16" x14ac:dyDescent="0.45">
      <c r="C52">
        <v>52</v>
      </c>
      <c r="D52" t="str">
        <f t="shared" si="4"/>
        <v>Maxey D., Kezar A.</v>
      </c>
      <c r="E52" t="str">
        <f t="shared" si="5"/>
        <v>AUTHOR FULL NAMES: Maxey, Daniel (55943083100); Kezar, Adrianna (6603555003)</v>
      </c>
      <c r="F52" t="str">
        <f t="shared" si="6"/>
        <v>55943083100; 6603555003</v>
      </c>
      <c r="G52" t="str">
        <f t="shared" si="7"/>
        <v>Revealing opportunities and obstacles for changing non-tenure-track faculty practices: An examination of stakeholders’ awareness of institutional contradictions</v>
      </c>
      <c r="H52" t="str">
        <f t="shared" si="8"/>
        <v>(2015) Journal of Higher Education, 86 (4), pp. 564 - 594, Cited 25 times.</v>
      </c>
      <c r="I52" t="str">
        <f t="shared" si="9"/>
        <v>DOI: 10.1353/jhe.2015.0022</v>
      </c>
      <c r="J52" t="str">
        <f t="shared" si="10"/>
        <v>https://www.scopus.com/inward/record.uri?eid=2-s2.0-84931843829&amp;doi=10.1353%2fjhe.2015.0022&amp;partnerID=40&amp;md5=e5a90c8f3fcdb79a55ed13d7a8d5a540</v>
      </c>
      <c r="K52">
        <f t="shared" si="11"/>
        <v>0</v>
      </c>
      <c r="L52" t="str">
        <f t="shared" si="12"/>
        <v>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M52" t="str">
        <f t="shared" si="13"/>
        <v>LANGUAGE OF ORIGINAL DOCUMENT: English</v>
      </c>
      <c r="N52" t="str">
        <f t="shared" si="14"/>
        <v>DOCUMENT TYPE: Article</v>
      </c>
      <c r="O52" t="str">
        <f t="shared" si="15"/>
        <v>SOURCE: Scopus</v>
      </c>
      <c r="P52">
        <f t="shared" si="16"/>
        <v>0</v>
      </c>
    </row>
    <row r="53" spans="1:16" x14ac:dyDescent="0.45">
      <c r="A53" t="s">
        <v>36</v>
      </c>
      <c r="C53">
        <v>53</v>
      </c>
      <c r="D53" t="str">
        <f t="shared" si="4"/>
        <v>Abbas J.</v>
      </c>
      <c r="E53" t="str">
        <f t="shared" si="5"/>
        <v>AUTHOR FULL NAMES: Abbas, Jawad (57206897602)</v>
      </c>
      <c r="F53">
        <f t="shared" si="6"/>
        <v>57206897602</v>
      </c>
      <c r="G53" t="str">
        <f t="shared" si="7"/>
        <v>HEISQUAL: A modern approach to measure service quality in higher education institutions</v>
      </c>
      <c r="H53" t="str">
        <f t="shared" si="8"/>
        <v>(2020) Studies in Educational Evaluation, 67, art. no. 100933, Cited 54 times.</v>
      </c>
      <c r="I53" t="str">
        <f t="shared" si="9"/>
        <v>DOI: 10.1016/j.stueduc.2020.100933</v>
      </c>
      <c r="J53" t="str">
        <f t="shared" si="10"/>
        <v>https://www.scopus.com/inward/record.uri?eid=2-s2.0-85091955767&amp;doi=10.1016%2fj.stueduc.2020.100933&amp;partnerID=40&amp;md5=5eb588eba36227b77f3e10a9819251d2</v>
      </c>
      <c r="K53">
        <f t="shared" si="11"/>
        <v>0</v>
      </c>
      <c r="L53" t="str">
        <f t="shared" si="12"/>
        <v>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M53" t="str">
        <f t="shared" si="13"/>
        <v>LANGUAGE OF ORIGINAL DOCUMENT: English</v>
      </c>
      <c r="N53" t="str">
        <f t="shared" si="14"/>
        <v>DOCUMENT TYPE: Article</v>
      </c>
      <c r="O53" t="str">
        <f t="shared" si="15"/>
        <v>SOURCE: Scopus</v>
      </c>
      <c r="P53">
        <f t="shared" si="16"/>
        <v>0</v>
      </c>
    </row>
    <row r="54" spans="1:16" x14ac:dyDescent="0.45">
      <c r="A54" t="s">
        <v>37</v>
      </c>
      <c r="C54">
        <v>54</v>
      </c>
      <c r="D54" t="str">
        <f t="shared" si="4"/>
        <v>Žižek S.S., Mulej M., Treven S., Vaner M.</v>
      </c>
      <c r="E54" t="str">
        <f t="shared" si="5"/>
        <v>AUTHOR FULL NAMES: Žižek, Simona Šarotar (55613314100); Mulej, Matjaž (6602729400); Treven, Sonja (56035079700); Vaner, Martina (56246924700)</v>
      </c>
      <c r="F54" t="str">
        <f t="shared" si="6"/>
        <v>55613314100; 6602729400; 56035079700; 56246924700</v>
      </c>
      <c r="G54" t="str">
        <f t="shared" si="7"/>
        <v>Well-being of all stakeholders in higher education - From knowledge management to knowledge-cum-values management</v>
      </c>
      <c r="H54" t="str">
        <f t="shared" si="8"/>
        <v>(2014) International Journal of Management in Education, 8 (3), pp. 225 - 243, Cited 8 times.</v>
      </c>
      <c r="I54" t="str">
        <f t="shared" si="9"/>
        <v>DOI: 10.1504/IJMIE.2014.062958</v>
      </c>
      <c r="J54" t="str">
        <f t="shared" si="10"/>
        <v>https://www.scopus.com/inward/record.uri?eid=2-s2.0-84903762192&amp;doi=10.1504%2fIJMIE.2014.062958&amp;partnerID=40&amp;md5=b96fbc34b074eab5dab30e556cac5d97</v>
      </c>
      <c r="K54">
        <f t="shared" si="11"/>
        <v>0</v>
      </c>
      <c r="L54" t="str">
        <f t="shared" si="12"/>
        <v>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M54" t="str">
        <f t="shared" si="13"/>
        <v>LANGUAGE OF ORIGINAL DOCUMENT: English</v>
      </c>
      <c r="N54" t="str">
        <f t="shared" si="14"/>
        <v>DOCUMENT TYPE: Article</v>
      </c>
      <c r="O54" t="str">
        <f t="shared" si="15"/>
        <v>SOURCE: Scopus</v>
      </c>
      <c r="P54">
        <f t="shared" si="16"/>
        <v>0</v>
      </c>
    </row>
    <row r="55" spans="1:16" x14ac:dyDescent="0.45">
      <c r="A55">
        <v>55574793000</v>
      </c>
      <c r="C55">
        <v>55</v>
      </c>
      <c r="D55" t="str">
        <f t="shared" si="4"/>
        <v>Charles L.H.</v>
      </c>
      <c r="E55" t="str">
        <f t="shared" si="5"/>
        <v>AUTHOR FULL NAMES: Charles, Leslin H. (56697978400)</v>
      </c>
      <c r="F55">
        <f t="shared" si="6"/>
        <v>56697978400</v>
      </c>
      <c r="G55" t="str">
        <f t="shared" si="7"/>
        <v>Using an information literacy curriculum map as a means of communication and accountability for stakeholders in higher education</v>
      </c>
      <c r="H55" t="str">
        <f t="shared" si="8"/>
        <v>(2015) Journal of Information Literacy, 9 (1), pp. 47 - 61, Cited 12 times.</v>
      </c>
      <c r="I55" t="str">
        <f t="shared" si="9"/>
        <v>DOI: 10.11645/9.1.1959</v>
      </c>
      <c r="J55" t="str">
        <f t="shared" si="10"/>
        <v>https://www.scopus.com/inward/record.uri?eid=2-s2.0-84932635955&amp;doi=10.11645%2f9.1.1959&amp;partnerID=40&amp;md5=17afc64a37457b6e014594c1dad78d8e</v>
      </c>
      <c r="K55">
        <f t="shared" si="11"/>
        <v>0</v>
      </c>
      <c r="L55" t="str">
        <f t="shared" si="12"/>
        <v>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M55" t="str">
        <f t="shared" si="13"/>
        <v>LANGUAGE OF ORIGINAL DOCUMENT: English</v>
      </c>
      <c r="N55" t="str">
        <f t="shared" si="14"/>
        <v>DOCUMENT TYPE: Article</v>
      </c>
      <c r="O55" t="str">
        <f t="shared" si="15"/>
        <v>SOURCE: Scopus</v>
      </c>
      <c r="P55">
        <f t="shared" si="16"/>
        <v>0</v>
      </c>
    </row>
    <row r="56" spans="1:16" x14ac:dyDescent="0.45">
      <c r="A56" t="s">
        <v>38</v>
      </c>
      <c r="C56">
        <v>56</v>
      </c>
      <c r="D56" t="str">
        <f t="shared" si="4"/>
        <v>Nichols M.</v>
      </c>
      <c r="E56" t="str">
        <f t="shared" si="5"/>
        <v>AUTHOR FULL NAMES: Nichols, Mark (7202674246)</v>
      </c>
      <c r="F56">
        <f t="shared" si="6"/>
        <v>7202674246</v>
      </c>
      <c r="G56" t="str">
        <f t="shared" si="7"/>
        <v>Transforming universities with digital distance education: The future of formal learning</v>
      </c>
      <c r="H56" t="str">
        <f t="shared" si="8"/>
        <v>(2020) Transforming Universities with Digital Distance Education: The Future of Formal Learning, pp. 1 - 176, Cited 7 times.</v>
      </c>
      <c r="I56" t="str">
        <f t="shared" si="9"/>
        <v>DOI: 10.4324/9780429463952</v>
      </c>
      <c r="J56" t="str">
        <f t="shared" si="10"/>
        <v>https://www.scopus.com/inward/record.uri?eid=2-s2.0-85118391750&amp;doi=10.4324%2f9780429463952&amp;partnerID=40&amp;md5=85f439d354764cbc6d290b33c92d722b</v>
      </c>
      <c r="K56">
        <f t="shared" si="11"/>
        <v>0</v>
      </c>
      <c r="L56" t="str">
        <f t="shared" si="12"/>
        <v>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M56" t="str">
        <f t="shared" si="13"/>
        <v>LANGUAGE OF ORIGINAL DOCUMENT: English</v>
      </c>
      <c r="N56" t="str">
        <f t="shared" si="14"/>
        <v>DOCUMENT TYPE: Book</v>
      </c>
      <c r="O56" t="str">
        <f t="shared" si="15"/>
        <v>SOURCE: Scopus</v>
      </c>
      <c r="P56">
        <f t="shared" si="16"/>
        <v>0</v>
      </c>
    </row>
    <row r="57" spans="1:16" x14ac:dyDescent="0.45">
      <c r="A57" t="s">
        <v>39</v>
      </c>
      <c r="C57">
        <v>57</v>
      </c>
      <c r="D57" t="str">
        <f t="shared" si="4"/>
        <v>Zwane Z.P., Mtshali N.G.</v>
      </c>
      <c r="E57" t="str">
        <f t="shared" si="5"/>
        <v>AUTHOR FULL NAMES: Zwane, Zanele P. (57215138998); Mtshali, Ntombifikile G. (56043766200)</v>
      </c>
      <c r="F57" t="str">
        <f t="shared" si="6"/>
        <v>57215138998; 56043766200</v>
      </c>
      <c r="G57" t="str">
        <f t="shared" si="7"/>
        <v>Positioning public nursing colleges in South African higher education: Stakeholders’ perspectives</v>
      </c>
      <c r="H57" t="str">
        <f t="shared" si="8"/>
        <v>(2019) Curationis, 42 (1), art. no. a1885, Cited 8 times.</v>
      </c>
      <c r="I57" t="str">
        <f t="shared" si="9"/>
        <v>DOI: 10.4102/curationis.v42i1.1885</v>
      </c>
      <c r="J57" t="str">
        <f t="shared" si="10"/>
        <v>https://www.scopus.com/inward/record.uri?eid=2-s2.0-85067459480&amp;doi=10.4102%2fcurationis.v42i1.1885&amp;partnerID=40&amp;md5=f9d7dcd83f4b4d15980190116d4d97e6</v>
      </c>
      <c r="K57">
        <f t="shared" si="11"/>
        <v>0</v>
      </c>
      <c r="L57" t="str">
        <f t="shared" si="12"/>
        <v>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M57" t="str">
        <f t="shared" si="13"/>
        <v>LANGUAGE OF ORIGINAL DOCUMENT: English</v>
      </c>
      <c r="N57" t="str">
        <f t="shared" si="14"/>
        <v>DOCUMENT TYPE: Article</v>
      </c>
      <c r="O57" t="str">
        <f t="shared" si="15"/>
        <v>SOURCE: Scopus</v>
      </c>
      <c r="P57">
        <f t="shared" si="16"/>
        <v>0</v>
      </c>
    </row>
    <row r="58" spans="1:16" x14ac:dyDescent="0.45">
      <c r="A58" t="s">
        <v>40</v>
      </c>
      <c r="C58">
        <v>58</v>
      </c>
      <c r="D58" t="str">
        <f t="shared" si="4"/>
        <v>Kabanbayeva G., Gureva M., Bielik P., Ostasz G.</v>
      </c>
      <c r="E58" t="str">
        <f t="shared" si="5"/>
        <v>AUTHOR FULL NAMES: Kabanbayeva, Gulbakyt (56106212400); Gureva, Maria (57190414129); Bielik, Peter (25624604000); Ostasz, Grzegorz (56644715400)</v>
      </c>
      <c r="F58" t="str">
        <f t="shared" si="6"/>
        <v>56106212400; 57190414129; 25624604000; 56644715400</v>
      </c>
      <c r="G58" t="str">
        <f t="shared" si="7"/>
        <v>Academic mobility and financial stability: A case of Erasmus student exchange program</v>
      </c>
      <c r="H58" t="str">
        <f t="shared" si="8"/>
        <v>(2019) Journal of International Studies, 12 (1), pp. 324 - 337, Cited 9 times.</v>
      </c>
      <c r="I58" t="str">
        <f t="shared" si="9"/>
        <v>DOI: 10.14254/2071-8330.2019/12-1/22</v>
      </c>
      <c r="J58" t="str">
        <f t="shared" si="10"/>
        <v>https://www.scopus.com/inward/record.uri?eid=2-s2.0-85064548507&amp;doi=10.14254%2f2071-8330.2019%2f12-1%2f22&amp;partnerID=40&amp;md5=90397537c57511b230853988223ac4b7</v>
      </c>
      <c r="K58">
        <f t="shared" si="11"/>
        <v>0</v>
      </c>
      <c r="L58" t="str">
        <f t="shared" si="12"/>
        <v>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M58" t="str">
        <f t="shared" si="13"/>
        <v>LANGUAGE OF ORIGINAL DOCUMENT: English</v>
      </c>
      <c r="N58" t="str">
        <f t="shared" si="14"/>
        <v>DOCUMENT TYPE: Article</v>
      </c>
      <c r="O58" t="str">
        <f t="shared" si="15"/>
        <v>SOURCE: Scopus</v>
      </c>
      <c r="P58">
        <f t="shared" si="16"/>
        <v>0</v>
      </c>
    </row>
    <row r="59" spans="1:16" x14ac:dyDescent="0.45">
      <c r="A59" t="s">
        <v>41</v>
      </c>
      <c r="C59">
        <v>59</v>
      </c>
      <c r="D59" t="str">
        <f t="shared" si="4"/>
        <v>Nandy M., Lodh S., Tang A.</v>
      </c>
      <c r="E59" t="str">
        <f t="shared" si="5"/>
        <v>AUTHOR FULL NAMES: Nandy, Monomita (55427817600); Lodh, Suman (55428980800); Tang, Audrey (57219204274)</v>
      </c>
      <c r="F59" t="str">
        <f t="shared" si="6"/>
        <v>55427817600; 55428980800; 57219204274</v>
      </c>
      <c r="G59" t="str">
        <f t="shared" si="7"/>
        <v>Lessons from Covid-19 and a resilience model for higher education</v>
      </c>
      <c r="H59" t="str">
        <f t="shared" si="8"/>
        <v>(2021) Industry and Higher Education, 35 (1), pp. 3 - 9, Cited 32 times.</v>
      </c>
      <c r="I59" t="str">
        <f t="shared" si="9"/>
        <v>DOI: 10.1177/0950422220962696</v>
      </c>
      <c r="J59" t="str">
        <f t="shared" si="10"/>
        <v>https://www.scopus.com/inward/record.uri?eid=2-s2.0-85091684573&amp;doi=10.1177%2f0950422220962696&amp;partnerID=40&amp;md5=d7f9b5522aafd876345bd9518ccb068f</v>
      </c>
      <c r="K59">
        <f t="shared" si="11"/>
        <v>0</v>
      </c>
      <c r="L59" t="str">
        <f t="shared" si="12"/>
        <v>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M59" t="str">
        <f t="shared" si="13"/>
        <v>LANGUAGE OF ORIGINAL DOCUMENT: English</v>
      </c>
      <c r="N59" t="str">
        <f t="shared" si="14"/>
        <v>DOCUMENT TYPE: Article</v>
      </c>
      <c r="O59" t="str">
        <f t="shared" si="15"/>
        <v>SOURCE: Scopus</v>
      </c>
      <c r="P59">
        <f t="shared" si="16"/>
        <v>0</v>
      </c>
    </row>
    <row r="60" spans="1:16" x14ac:dyDescent="0.45">
      <c r="C60">
        <v>60</v>
      </c>
      <c r="D60" t="str">
        <f t="shared" si="4"/>
        <v>Fish A.</v>
      </c>
      <c r="E60" t="str">
        <f t="shared" si="5"/>
        <v>AUTHOR FULL NAMES: Fish, Alan (56219120200)</v>
      </c>
      <c r="F60">
        <f t="shared" si="6"/>
        <v>56219120200</v>
      </c>
      <c r="G60" t="str">
        <f t="shared" si="7"/>
        <v>Reshaping the undergraduate business curriculum and scholarship experiences in Australia to support whole-person outcomes</v>
      </c>
      <c r="H60" t="str">
        <f t="shared" si="8"/>
        <v>(2013) Asian Education and Development Studies, 2 (1), pp. 53 - 69, Cited 7 times.</v>
      </c>
      <c r="I60" t="str">
        <f t="shared" si="9"/>
        <v>DOI: 10.1108/20463161311297635</v>
      </c>
      <c r="J60" t="str">
        <f t="shared" si="10"/>
        <v>https://www.scopus.com/inward/record.uri?eid=2-s2.0-84879293707&amp;doi=10.1108%2f20463161311297635&amp;partnerID=40&amp;md5=95c0e834b725ed3b8b70b9faa5455d29</v>
      </c>
      <c r="K60">
        <f t="shared" si="11"/>
        <v>0</v>
      </c>
      <c r="L60" t="str">
        <f t="shared" si="12"/>
        <v>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M60" t="str">
        <f t="shared" si="13"/>
        <v>LANGUAGE OF ORIGINAL DOCUMENT: English</v>
      </c>
      <c r="N60" t="str">
        <f t="shared" si="14"/>
        <v>DOCUMENT TYPE: Article</v>
      </c>
      <c r="O60" t="str">
        <f t="shared" si="15"/>
        <v>SOURCE: Scopus</v>
      </c>
      <c r="P60">
        <f t="shared" si="16"/>
        <v>0</v>
      </c>
    </row>
    <row r="61" spans="1:16" x14ac:dyDescent="0.45">
      <c r="A61" t="s">
        <v>42</v>
      </c>
      <c r="C61">
        <v>61</v>
      </c>
      <c r="D61" t="str">
        <f t="shared" si="4"/>
        <v>Heider J.S.</v>
      </c>
      <c r="E61" t="str">
        <f t="shared" si="5"/>
        <v>AUTHOR FULL NAMES: Heider, Joseph S. (56747586700)</v>
      </c>
      <c r="F61">
        <f t="shared" si="6"/>
        <v>56747586700</v>
      </c>
      <c r="G61" t="str">
        <f t="shared" si="7"/>
        <v>Using Digital Learning Solutions to Address Higher Education’s Greatest Challenges</v>
      </c>
      <c r="H61" t="str">
        <f t="shared" si="8"/>
        <v>(2015) Publishing Research Quarterly, 31 (3), pp. 183 - 189, Cited 11 times.</v>
      </c>
      <c r="I61" t="str">
        <f t="shared" si="9"/>
        <v>DOI: 10.1007/s12109-015-9413-8</v>
      </c>
      <c r="J61" t="str">
        <f t="shared" si="10"/>
        <v>https://www.scopus.com/inward/record.uri?eid=2-s2.0-84938303382&amp;doi=10.1007%2fs12109-015-9413-8&amp;partnerID=40&amp;md5=d4be39a14503429043e212f28a9aba3a</v>
      </c>
      <c r="K61">
        <f t="shared" si="11"/>
        <v>0</v>
      </c>
      <c r="L61" t="str">
        <f t="shared" si="12"/>
        <v>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M61" t="str">
        <f t="shared" si="13"/>
        <v>LANGUAGE OF ORIGINAL DOCUMENT: English</v>
      </c>
      <c r="N61" t="str">
        <f t="shared" si="14"/>
        <v>DOCUMENT TYPE: Article</v>
      </c>
      <c r="O61" t="str">
        <f t="shared" si="15"/>
        <v>SOURCE: Scopus</v>
      </c>
      <c r="P61">
        <f t="shared" si="16"/>
        <v>0</v>
      </c>
    </row>
    <row r="62" spans="1:16" x14ac:dyDescent="0.45">
      <c r="A62" t="s">
        <v>10</v>
      </c>
      <c r="C62">
        <v>62</v>
      </c>
      <c r="D62" t="str">
        <f t="shared" si="4"/>
        <v>Broad M.J., Matthews M., Shephard K.</v>
      </c>
      <c r="E62" t="str">
        <f t="shared" si="5"/>
        <v>AUTHOR FULL NAMES: Broad, Martin John (16068210200); Matthews, Marian (36783951800); Shephard, Kerry (36935583700)</v>
      </c>
      <c r="F62" t="str">
        <f t="shared" si="6"/>
        <v>16068210200; 36783951800; 36935583700</v>
      </c>
      <c r="G62" t="str">
        <f t="shared" si="7"/>
        <v>Audit and control of the use of the Internet for learning and teaching: issues for stakeholders in higher education</v>
      </c>
      <c r="H62" t="str">
        <f t="shared" si="8"/>
        <v>(2003) Managerial Auditing Journal, 18 (3), pp. 244 - 253, Cited 12 times.</v>
      </c>
      <c r="I62" t="str">
        <f t="shared" si="9"/>
        <v>DOI: 10.1108/02686900310469907</v>
      </c>
      <c r="J62" t="str">
        <f t="shared" si="10"/>
        <v>https://www.scopus.com/inward/record.uri?eid=2-s2.0-84986099168&amp;doi=10.1108%2f02686900310469907&amp;partnerID=40&amp;md5=5fc4032b4ac0bf598f558899235e30e7</v>
      </c>
      <c r="K62">
        <f t="shared" si="11"/>
        <v>0</v>
      </c>
      <c r="L62" t="str">
        <f t="shared" si="12"/>
        <v>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M62" t="str">
        <f t="shared" si="13"/>
        <v>LANGUAGE OF ORIGINAL DOCUMENT: English</v>
      </c>
      <c r="N62" t="str">
        <f t="shared" si="14"/>
        <v>DOCUMENT TYPE: Article</v>
      </c>
      <c r="O62" t="str">
        <f t="shared" si="15"/>
        <v>SOURCE: Scopus</v>
      </c>
      <c r="P62">
        <f t="shared" si="16"/>
        <v>0</v>
      </c>
    </row>
    <row r="63" spans="1:16" x14ac:dyDescent="0.45">
      <c r="A63" t="s">
        <v>11</v>
      </c>
      <c r="C63">
        <v>63</v>
      </c>
      <c r="D63" t="str">
        <f t="shared" si="4"/>
        <v>Sin C., Amaral A.</v>
      </c>
      <c r="E63" t="str">
        <f t="shared" si="5"/>
        <v>AUTHOR FULL NAMES: Sin, Cristina (55342408500); Amaral, Alberto (7005934671)</v>
      </c>
      <c r="F63" t="str">
        <f t="shared" si="6"/>
        <v>55342408500; 7005934671</v>
      </c>
      <c r="G63" t="str">
        <f t="shared" si="7"/>
        <v>Academics’ and employers’ perceptions about responsibilities for employability and their initiatives towards its development</v>
      </c>
      <c r="H63" t="str">
        <f t="shared" si="8"/>
        <v>(2017) Higher Education, 73 (1), pp. 97 - 111, Cited 55 times.</v>
      </c>
      <c r="I63" t="str">
        <f t="shared" si="9"/>
        <v>DOI: 10.1007/s10734-016-0007-y</v>
      </c>
      <c r="J63" t="str">
        <f t="shared" si="10"/>
        <v>https://www.scopus.com/inward/record.uri?eid=2-s2.0-84963724116&amp;doi=10.1007%2fs10734-016-0007-y&amp;partnerID=40&amp;md5=c254d5132e6d427d0ede2690a71bcbcc</v>
      </c>
      <c r="K63">
        <f t="shared" si="11"/>
        <v>0</v>
      </c>
      <c r="L63" t="str">
        <f t="shared" si="12"/>
        <v>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M63" t="str">
        <f t="shared" si="13"/>
        <v>LANGUAGE OF ORIGINAL DOCUMENT: English</v>
      </c>
      <c r="N63" t="str">
        <f t="shared" si="14"/>
        <v>DOCUMENT TYPE: Article</v>
      </c>
      <c r="O63" t="str">
        <f t="shared" si="15"/>
        <v>SOURCE: Scopus</v>
      </c>
      <c r="P63">
        <f t="shared" si="16"/>
        <v>0</v>
      </c>
    </row>
    <row r="64" spans="1:16" x14ac:dyDescent="0.45">
      <c r="A64" t="s">
        <v>12</v>
      </c>
      <c r="C64">
        <v>64</v>
      </c>
      <c r="D64" t="str">
        <f t="shared" si="4"/>
        <v>Volchik V., Oganesyan A., Olejarz T.</v>
      </c>
      <c r="E64" t="str">
        <f t="shared" si="5"/>
        <v>AUTHOR FULL NAMES: Volchik, Vyacheslav (55967741800); Oganesyan, Anna (57441723800); Olejarz, Tadeusz (57201256936)</v>
      </c>
      <c r="F64" t="str">
        <f t="shared" si="6"/>
        <v>55967741800; 57441723800; 57201256936</v>
      </c>
      <c r="G64" t="str">
        <f t="shared" si="7"/>
        <v>Higher education as a factor of socio-economic performance and development</v>
      </c>
      <c r="H64" t="str">
        <f t="shared" si="8"/>
        <v>(2018) Journal of International Studies, 11 (4), pp. 326 - 340, Cited 20 times.</v>
      </c>
      <c r="I64" t="str">
        <f t="shared" si="9"/>
        <v>DOI: 10.14254/2071-8330.2018/11-4/23</v>
      </c>
      <c r="J64" t="str">
        <f t="shared" si="10"/>
        <v>https://www.scopus.com/inward/record.uri?eid=2-s2.0-85060053553&amp;doi=10.14254%2f2071-8330.2018%2f11-4%2f23&amp;partnerID=40&amp;md5=eedb346b02f025385a028ab3a50d34ef</v>
      </c>
      <c r="K64">
        <f t="shared" si="11"/>
        <v>0</v>
      </c>
      <c r="L64" t="str">
        <f t="shared" si="12"/>
        <v>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M64" t="str">
        <f t="shared" si="13"/>
        <v>LANGUAGE OF ORIGINAL DOCUMENT: English</v>
      </c>
      <c r="N64" t="str">
        <f t="shared" si="14"/>
        <v>DOCUMENT TYPE: Article</v>
      </c>
      <c r="O64" t="str">
        <f t="shared" si="15"/>
        <v>SOURCE: Scopus</v>
      </c>
      <c r="P64">
        <f t="shared" si="16"/>
        <v>0</v>
      </c>
    </row>
    <row r="65" spans="1:16" x14ac:dyDescent="0.45">
      <c r="C65">
        <v>65</v>
      </c>
      <c r="D65" t="str">
        <f t="shared" si="4"/>
        <v>Koksharov V.A., Sandler D.G., Kuznetsov P.D., Klyagin A.V., Leshukov O.V.</v>
      </c>
      <c r="E65" t="str">
        <f t="shared" si="5"/>
        <v>AUTHOR FULL NAMES: Koksharov, V.A. (26530541900); Sandler, D.G. (56581474400); Kuznetsov, P.D. (57190414377); Klyagin, A.V. (57222671691); Leshukov, O.V. (57190431219)</v>
      </c>
      <c r="F65" t="str">
        <f t="shared" si="6"/>
        <v>26530541900; 56581474400; 57190414377; 57222671691; 57190431219</v>
      </c>
      <c r="G65" t="str">
        <f t="shared" si="7"/>
        <v>The Pandemic as a Challenge to the Development of University Networks in Russia: Differentiation or Collaboration?</v>
      </c>
      <c r="H65" t="str">
        <f t="shared" si="8"/>
        <v>(2021) Voprosy Obrazovaniya / Educational Studies Moscow, 2021 (1), pp. 52 - 73, Cited 8 times.</v>
      </c>
      <c r="I65" t="str">
        <f t="shared" si="9"/>
        <v>DOI: 10.17323/1814-9545-2021-1-52-73</v>
      </c>
      <c r="J65" t="str">
        <f t="shared" si="10"/>
        <v>https://www.scopus.com/inward/record.uri?eid=2-s2.0-85103706526&amp;doi=10.17323%2f1814-9545-2021-1-52-73&amp;partnerID=40&amp;md5=d23660a10d5513803532a2591ce84558</v>
      </c>
      <c r="K65">
        <f t="shared" si="11"/>
        <v>0</v>
      </c>
      <c r="L65" t="str">
        <f t="shared" si="12"/>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M65" t="str">
        <f t="shared" si="13"/>
        <v>LANGUAGE OF ORIGINAL DOCUMENT: English</v>
      </c>
      <c r="N65" t="str">
        <f t="shared" si="14"/>
        <v>DOCUMENT TYPE: Article</v>
      </c>
      <c r="O65" t="str">
        <f t="shared" si="15"/>
        <v>SOURCE: Scopus</v>
      </c>
      <c r="P65">
        <f t="shared" si="16"/>
        <v>0</v>
      </c>
    </row>
    <row r="66" spans="1:16" x14ac:dyDescent="0.45">
      <c r="A66" t="s">
        <v>43</v>
      </c>
      <c r="C66">
        <v>66</v>
      </c>
      <c r="D66" t="str">
        <f t="shared" ref="D66:D129" si="17">INDEX($A:$A, ROW(A66)*13-13+COLUMN(A66))</f>
        <v>Watty K.</v>
      </c>
      <c r="E66" t="str">
        <f t="shared" ref="E66:E129" si="18">INDEX($A:$A, ROW(B66)*13-13+COLUMN(B66))</f>
        <v>AUTHOR FULL NAMES: Watty, Kim (16235144400)</v>
      </c>
      <c r="F66">
        <f t="shared" ref="F66:F129" si="19">INDEX($A:$A, ROW(C66)*13-13+COLUMN(C66))</f>
        <v>16235144400</v>
      </c>
      <c r="G66" t="str">
        <f t="shared" ref="G66:G129" si="20">INDEX($A:$A, ROW(D66)*13-13+COLUMN(D66))</f>
        <v>Quality in accounting education and low english standards among overseas students: Is there a link?</v>
      </c>
      <c r="H66" t="str">
        <f t="shared" ref="H66:H129" si="21">INDEX($A:$A, ROW(E66)*13-13+COLUMN(E66))</f>
        <v>(2007) People and Place, 15 (1), pp. 22 - 29, Cited 37 times.</v>
      </c>
      <c r="I66">
        <f t="shared" ref="I66:I129" si="22">INDEX($A:$A, ROW(F66)*13-13+COLUMN(F66))</f>
        <v>0</v>
      </c>
      <c r="J66" t="str">
        <f t="shared" ref="J66:J129" si="23">INDEX($A:$A, ROW(G66)*13-13+COLUMN(G66))</f>
        <v>https://www.scopus.com/inward/record.uri?eid=2-s2.0-34247254795&amp;partnerID=40&amp;md5=146fbf5bdfde0d00cbab5c82ca011c2a</v>
      </c>
      <c r="K66">
        <f t="shared" ref="K66:K129" si="24">INDEX($A:$A, ROW(H66)*13-13+COLUMN(H66))</f>
        <v>0</v>
      </c>
      <c r="L66" t="str">
        <f t="shared" ref="L66:L129" si="25">INDEX($A:$A, ROW(I66)*13-13+COLUMN(I66))</f>
        <v>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M66" t="str">
        <f t="shared" ref="M66:M129" si="26">INDEX($A:$A, ROW(J66)*13-13+COLUMN(J66))</f>
        <v>LANGUAGE OF ORIGINAL DOCUMENT: English</v>
      </c>
      <c r="N66" t="str">
        <f t="shared" ref="N66:N129" si="27">INDEX($A:$A, ROW(K66)*13-13+COLUMN(K66))</f>
        <v>DOCUMENT TYPE: Article</v>
      </c>
      <c r="O66" t="str">
        <f t="shared" ref="O66:O129" si="28">INDEX($A:$A, ROW(L66)*13-13+COLUMN(L66))</f>
        <v>SOURCE: Scopus</v>
      </c>
      <c r="P66">
        <f t="shared" ref="P66:P129" si="29">INDEX($A:$A, ROW(M66)*13-13+COLUMN(M66))</f>
        <v>0</v>
      </c>
    </row>
    <row r="67" spans="1:16" x14ac:dyDescent="0.45">
      <c r="A67" t="s">
        <v>44</v>
      </c>
      <c r="C67">
        <v>67</v>
      </c>
      <c r="D67" t="str">
        <f t="shared" si="17"/>
        <v>Arzola R.</v>
      </c>
      <c r="E67" t="str">
        <f t="shared" si="18"/>
        <v>AUTHOR FULL NAMES: Arzola, Rebecca (57193631238)</v>
      </c>
      <c r="F67">
        <f t="shared" si="19"/>
        <v>57193631238</v>
      </c>
      <c r="G67" t="str">
        <f t="shared" si="20"/>
        <v>Collaboration between the library and Office of Student Disability Services: Document accessibility in higher education</v>
      </c>
      <c r="H67" t="str">
        <f t="shared" si="21"/>
        <v>(2016) Digital Library Perspectives, 32 (2), pp. 117 - 126, Cited 11 times.</v>
      </c>
      <c r="I67" t="str">
        <f t="shared" si="22"/>
        <v>DOI: 10.1108/DLP-09-2015-0016</v>
      </c>
      <c r="J67" t="str">
        <f t="shared" si="23"/>
        <v>https://www.scopus.com/inward/record.uri?eid=2-s2.0-85015292274&amp;doi=10.1108%2fDLP-09-2015-0016&amp;partnerID=40&amp;md5=ba276221f36c08b1e2c508161784842b</v>
      </c>
      <c r="K67">
        <f t="shared" si="24"/>
        <v>0</v>
      </c>
      <c r="L67" t="str">
        <f t="shared" si="25"/>
        <v>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M67" t="str">
        <f t="shared" si="26"/>
        <v>LANGUAGE OF ORIGINAL DOCUMENT: English</v>
      </c>
      <c r="N67" t="str">
        <f t="shared" si="27"/>
        <v>DOCUMENT TYPE: Article</v>
      </c>
      <c r="O67" t="str">
        <f t="shared" si="28"/>
        <v>SOURCE: Scopus</v>
      </c>
      <c r="P67">
        <f t="shared" si="29"/>
        <v>0</v>
      </c>
    </row>
    <row r="68" spans="1:16" x14ac:dyDescent="0.45">
      <c r="A68">
        <v>56051006100</v>
      </c>
      <c r="C68">
        <v>68</v>
      </c>
      <c r="D68" t="str">
        <f t="shared" si="17"/>
        <v>Alakaleek W.</v>
      </c>
      <c r="E68" t="str">
        <f t="shared" si="18"/>
        <v>AUTHOR FULL NAMES: Alakaleek, Wejdan (57194719620)</v>
      </c>
      <c r="F68">
        <f t="shared" si="19"/>
        <v>57194719620</v>
      </c>
      <c r="G68" t="str">
        <f t="shared" si="20"/>
        <v>The status of entrepreneurship education in Jordanian universities</v>
      </c>
      <c r="H68" t="str">
        <f t="shared" si="21"/>
        <v>(2019) Education and Training, 61 (2), pp. 169 - 186, Cited 13 times.</v>
      </c>
      <c r="I68" t="str">
        <f t="shared" si="22"/>
        <v>DOI: 10.1108/ET-03-2018-0082</v>
      </c>
      <c r="J68" t="str">
        <f t="shared" si="23"/>
        <v>https://www.scopus.com/inward/record.uri?eid=2-s2.0-85062023226&amp;doi=10.1108%2fET-03-2018-0082&amp;partnerID=40&amp;md5=c17bc132c66b020a907067bc89e96328</v>
      </c>
      <c r="K68">
        <f t="shared" si="24"/>
        <v>0</v>
      </c>
      <c r="L68" t="str">
        <f t="shared" si="25"/>
        <v>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M68" t="str">
        <f t="shared" si="26"/>
        <v>LANGUAGE OF ORIGINAL DOCUMENT: English</v>
      </c>
      <c r="N68" t="str">
        <f t="shared" si="27"/>
        <v>DOCUMENT TYPE: Article</v>
      </c>
      <c r="O68" t="str">
        <f t="shared" si="28"/>
        <v>SOURCE: Scopus</v>
      </c>
      <c r="P68">
        <f t="shared" si="29"/>
        <v>0</v>
      </c>
    </row>
    <row r="69" spans="1:16" x14ac:dyDescent="0.45">
      <c r="A69" t="s">
        <v>45</v>
      </c>
      <c r="C69">
        <v>69</v>
      </c>
      <c r="D69" t="str">
        <f t="shared" si="17"/>
        <v>Anthym M., Tuitt F.</v>
      </c>
      <c r="E69" t="str">
        <f t="shared" si="18"/>
        <v>AUTHOR FULL NAMES: Anthym, Myntha (57202680898); Tuitt, Franklin (36959776200)</v>
      </c>
      <c r="F69" t="str">
        <f t="shared" si="19"/>
        <v>57202680898; 36959776200</v>
      </c>
      <c r="G69" t="str">
        <f t="shared" si="20"/>
        <v>When the levees break: the cost of vicarious trauma, microaggressions and emotional labor for Black administrators and faculty engaging in race work at traditionally White institutions</v>
      </c>
      <c r="H69" t="str">
        <f t="shared" si="21"/>
        <v>(2019) International Journal of Qualitative Studies in Education, 32 (9), pp. 1072 - 1093, Cited 21 times.</v>
      </c>
      <c r="I69" t="str">
        <f t="shared" si="22"/>
        <v>DOI: 10.1080/09518398.2019.1645907</v>
      </c>
      <c r="J69" t="str">
        <f t="shared" si="23"/>
        <v>https://www.scopus.com/inward/record.uri?eid=2-s2.0-85073216539&amp;doi=10.1080%2f09518398.2019.1645907&amp;partnerID=40&amp;md5=63b98cffcdb0de6ad2231351df40888c</v>
      </c>
      <c r="K69">
        <f t="shared" si="24"/>
        <v>0</v>
      </c>
      <c r="L69" t="str">
        <f t="shared" si="25"/>
        <v>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M69" t="str">
        <f t="shared" si="26"/>
        <v>LANGUAGE OF ORIGINAL DOCUMENT: English</v>
      </c>
      <c r="N69" t="str">
        <f t="shared" si="27"/>
        <v>DOCUMENT TYPE: Article</v>
      </c>
      <c r="O69" t="str">
        <f t="shared" si="28"/>
        <v>SOURCE: Scopus</v>
      </c>
      <c r="P69">
        <f t="shared" si="29"/>
        <v>0</v>
      </c>
    </row>
    <row r="70" spans="1:16" x14ac:dyDescent="0.45">
      <c r="A70" t="s">
        <v>46</v>
      </c>
      <c r="C70">
        <v>70</v>
      </c>
      <c r="D70" t="str">
        <f t="shared" si="17"/>
        <v>Lindsay A.</v>
      </c>
      <c r="E70" t="str">
        <f t="shared" si="18"/>
        <v>AUTHOR FULL NAMES: Lindsay, Alan (16453733000)</v>
      </c>
      <c r="F70">
        <f t="shared" si="19"/>
        <v>16453733000</v>
      </c>
      <c r="G70" t="str">
        <f t="shared" si="20"/>
        <v>Concepts of Quality in Higher Education</v>
      </c>
      <c r="H70" t="str">
        <f t="shared" si="21"/>
        <v>(1992) Journal of Tertiary Education Administration, 14 (2), pp. 153 - 163, Cited 17 times.</v>
      </c>
      <c r="I70" t="str">
        <f t="shared" si="22"/>
        <v>DOI: 10.1080/1036970920140203</v>
      </c>
      <c r="J70" t="str">
        <f t="shared" si="23"/>
        <v>https://www.scopus.com/inward/record.uri?eid=2-s2.0-0012729517&amp;doi=10.1080%2f1036970920140203&amp;partnerID=40&amp;md5=86242b2c44394897f342c551cc1c9134</v>
      </c>
      <c r="K70">
        <f t="shared" si="24"/>
        <v>0</v>
      </c>
      <c r="L70" t="str">
        <f t="shared" si="25"/>
        <v>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M70" t="str">
        <f t="shared" si="26"/>
        <v>LANGUAGE OF ORIGINAL DOCUMENT: English</v>
      </c>
      <c r="N70" t="str">
        <f t="shared" si="27"/>
        <v>DOCUMENT TYPE: Article</v>
      </c>
      <c r="O70" t="str">
        <f t="shared" si="28"/>
        <v>SOURCE: Scopus</v>
      </c>
      <c r="P70">
        <f t="shared" si="29"/>
        <v>0</v>
      </c>
    </row>
    <row r="71" spans="1:16" x14ac:dyDescent="0.45">
      <c r="A71" t="s">
        <v>47</v>
      </c>
      <c r="C71">
        <v>71</v>
      </c>
      <c r="D71" t="str">
        <f t="shared" si="17"/>
        <v>Steghöfer J.-P., Burden H., Hebig R., Calikli G., Feldt R., Hammouda I., Horkoff J., Knauss E., Liebel G.</v>
      </c>
      <c r="E71" t="str">
        <f t="shared" si="18"/>
        <v>AUTHOR FULL NAMES: Steghöfer, Jan-Philipp (25641778800); Burden, Håkan (54952795300); Hebig, Regina (35147919400); Calikli, Gul (35298437800); Feldt, Robert (24476388300); Hammouda, Imed (6508227814); Horkoff, Jennifer (9042245700); Knauss, Eric (24829443700); Liebel, Grischa (55948351800)</v>
      </c>
      <c r="F71" t="str">
        <f t="shared" si="19"/>
        <v>25641778800; 54952795300; 35147919400; 35298437800; 24476388300; 6508227814; 9042245700; 24829443700; 55948351800</v>
      </c>
      <c r="G71" t="str">
        <f t="shared" si="20"/>
        <v>Involving external stakeholders in project courses</v>
      </c>
      <c r="H71" t="str">
        <f t="shared" si="21"/>
        <v>(2018) ACM Transactions on Computing Education, 18 (2), art. no. 8, Cited 14 times.</v>
      </c>
      <c r="I71" t="str">
        <f t="shared" si="22"/>
        <v>DOI: 10.1145/3152098</v>
      </c>
      <c r="J71" t="str">
        <f t="shared" si="23"/>
        <v>https://www.scopus.com/inward/record.uri?eid=2-s2.0-85064555163&amp;doi=10.1145%2f3152098&amp;partnerID=40&amp;md5=c7d1f4cf29d088ee2515366f08ed81b2</v>
      </c>
      <c r="K71">
        <f t="shared" si="24"/>
        <v>0</v>
      </c>
      <c r="L71" t="str">
        <f t="shared" si="25"/>
        <v>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M71" t="str">
        <f t="shared" si="26"/>
        <v>LANGUAGE OF ORIGINAL DOCUMENT: English</v>
      </c>
      <c r="N71" t="str">
        <f t="shared" si="27"/>
        <v>DOCUMENT TYPE: Article</v>
      </c>
      <c r="O71" t="str">
        <f t="shared" si="28"/>
        <v>SOURCE: Scopus</v>
      </c>
      <c r="P71">
        <f t="shared" si="29"/>
        <v>0</v>
      </c>
    </row>
    <row r="72" spans="1:16" x14ac:dyDescent="0.45">
      <c r="A72" t="s">
        <v>48</v>
      </c>
      <c r="C72">
        <v>72</v>
      </c>
      <c r="D72" t="str">
        <f t="shared" si="17"/>
        <v>Murray A.L., Ireland A.P.</v>
      </c>
      <c r="E72" t="str">
        <f t="shared" si="18"/>
        <v>AUTHOR FULL NAMES: Murray, Adam L. (15758020000); Ireland, Ashley P. (36447400800)</v>
      </c>
      <c r="F72" t="str">
        <f t="shared" si="19"/>
        <v>15758020000; 36447400800</v>
      </c>
      <c r="G72" t="str">
        <f t="shared" si="20"/>
        <v>Communicating Library Impact on Retention: A Framework for Developing Reciprocal Value Propositions</v>
      </c>
      <c r="H72" t="str">
        <f t="shared" si="21"/>
        <v>(2017) Journal of Library Administration, 57 (3), pp. 311 - 326, Cited 10 times.</v>
      </c>
      <c r="I72" t="str">
        <f t="shared" si="22"/>
        <v>DOI: 10.1080/01930826.2016.1243425</v>
      </c>
      <c r="J72" t="str">
        <f t="shared" si="23"/>
        <v>https://www.scopus.com/inward/record.uri?eid=2-s2.0-84995407512&amp;doi=10.1080%2f01930826.2016.1243425&amp;partnerID=40&amp;md5=b5df268445116d9b7de49b67488ae355</v>
      </c>
      <c r="K72">
        <f t="shared" si="24"/>
        <v>0</v>
      </c>
      <c r="L72" t="str">
        <f t="shared" si="25"/>
        <v>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M72" t="str">
        <f t="shared" si="26"/>
        <v>LANGUAGE OF ORIGINAL DOCUMENT: English</v>
      </c>
      <c r="N72" t="str">
        <f t="shared" si="27"/>
        <v>DOCUMENT TYPE: Article</v>
      </c>
      <c r="O72" t="str">
        <f t="shared" si="28"/>
        <v>SOURCE: Scopus</v>
      </c>
      <c r="P72">
        <f t="shared" si="29"/>
        <v>0</v>
      </c>
    </row>
    <row r="73" spans="1:16" x14ac:dyDescent="0.45">
      <c r="C73">
        <v>73</v>
      </c>
      <c r="D73" t="str">
        <f t="shared" si="17"/>
        <v>Smith A.R.</v>
      </c>
      <c r="E73" t="str">
        <f t="shared" si="18"/>
        <v>AUTHOR FULL NAMES: Smith, Arthur Richardson (57193705397)</v>
      </c>
      <c r="F73">
        <f t="shared" si="19"/>
        <v>57193705397</v>
      </c>
      <c r="G73" t="str">
        <f t="shared" si="20"/>
        <v>Ensuring quality: The faculty role in online higher education</v>
      </c>
      <c r="H73" t="str">
        <f t="shared" si="21"/>
        <v>(2016) Handbook of Research on Building, Growing, and Sustaining Quality E-Learning Programs, pp. 210 - 231, Cited 27 times.</v>
      </c>
      <c r="I73" t="str">
        <f t="shared" si="22"/>
        <v>DOI: 10.4018/978-1-5225-0877-9.ch011</v>
      </c>
      <c r="J73" t="str">
        <f t="shared" si="23"/>
        <v>https://www.scopus.com/inward/record.uri?eid=2-s2.0-85016029305&amp;doi=10.4018%2f978-1-5225-0877-9.ch011&amp;partnerID=40&amp;md5=71af9effd2f82c45b8075ca101499d0c</v>
      </c>
      <c r="K73">
        <f t="shared" si="24"/>
        <v>0</v>
      </c>
      <c r="L73" t="str">
        <f t="shared" si="25"/>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M73" t="str">
        <f t="shared" si="26"/>
        <v>LANGUAGE OF ORIGINAL DOCUMENT: English</v>
      </c>
      <c r="N73" t="str">
        <f t="shared" si="27"/>
        <v>DOCUMENT TYPE: Book chapter</v>
      </c>
      <c r="O73" t="str">
        <f t="shared" si="28"/>
        <v>SOURCE: Scopus</v>
      </c>
      <c r="P73">
        <f t="shared" si="29"/>
        <v>0</v>
      </c>
    </row>
    <row r="74" spans="1:16" x14ac:dyDescent="0.45">
      <c r="A74" t="s">
        <v>49</v>
      </c>
      <c r="C74">
        <v>74</v>
      </c>
      <c r="D74" t="str">
        <f t="shared" si="17"/>
        <v>Liu O.L., Bridgeman B., Adler R.M.</v>
      </c>
      <c r="E74" t="str">
        <f t="shared" si="18"/>
        <v>AUTHOR FULL NAMES: Liu, Ou Lydia (35334732900); Bridgeman, Brent (7005526936); Adler, Rachel M. (55520916800)</v>
      </c>
      <c r="F74" t="str">
        <f t="shared" si="19"/>
        <v>35334732900; 7005526936; 55520916800</v>
      </c>
      <c r="G74" t="str">
        <f t="shared" si="20"/>
        <v>Measuring Learning Outcomes in Higher Education: Motivation Matters</v>
      </c>
      <c r="H74" t="str">
        <f t="shared" si="21"/>
        <v>(2012) Educational Researcher, 41 (9), pp. 352 - 362, Cited 152 times.</v>
      </c>
      <c r="I74" t="str">
        <f t="shared" si="22"/>
        <v>DOI: 10.3102/0013189X12459679</v>
      </c>
      <c r="J74" t="str">
        <f t="shared" si="23"/>
        <v>https://www.scopus.com/inward/record.uri?eid=2-s2.0-84870915520&amp;doi=10.3102%2f0013189X12459679&amp;partnerID=40&amp;md5=15013f015fe80a83dd915b4777d075ed</v>
      </c>
      <c r="K74">
        <f t="shared" si="24"/>
        <v>0</v>
      </c>
      <c r="L74" t="str">
        <f t="shared" si="25"/>
        <v>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M74" t="str">
        <f t="shared" si="26"/>
        <v>LANGUAGE OF ORIGINAL DOCUMENT: English</v>
      </c>
      <c r="N74" t="str">
        <f t="shared" si="27"/>
        <v>DOCUMENT TYPE: Article</v>
      </c>
      <c r="O74" t="str">
        <f t="shared" si="28"/>
        <v>SOURCE: Scopus</v>
      </c>
      <c r="P74">
        <f t="shared" si="29"/>
        <v>0</v>
      </c>
    </row>
    <row r="75" spans="1:16" x14ac:dyDescent="0.45">
      <c r="A75" t="s">
        <v>10</v>
      </c>
      <c r="C75">
        <v>75</v>
      </c>
      <c r="D75" t="str">
        <f t="shared" si="17"/>
        <v>Franco I., Saito O., Vaughter P., Whereat J., Kanie N., Takemoto K.</v>
      </c>
      <c r="E75" t="str">
        <f t="shared" si="18"/>
        <v>AUTHOR FULL NAMES: Franco, I. (57192805988); Saito, O. (57990138500); Vaughter, P. (55832320700); Whereat, J. (57203926454); Kanie, N. (35234161600); Takemoto, K. (57191348260)</v>
      </c>
      <c r="F75" t="str">
        <f t="shared" si="19"/>
        <v>57192805988; 57990138500; 55832320700; 57203926454; 35234161600; 57191348260</v>
      </c>
      <c r="G75" t="str">
        <f t="shared" si="20"/>
        <v>Higher education for sustainable development: actioning the global goals in policy, curriculum and practice</v>
      </c>
      <c r="H75" t="str">
        <f t="shared" si="21"/>
        <v>(2019) Sustainability Science, 14 (6), pp. 1621 - 1642, Cited 118 times.</v>
      </c>
      <c r="I75" t="str">
        <f t="shared" si="22"/>
        <v>DOI: 10.1007/s11625-018-0628-4</v>
      </c>
      <c r="J75" t="str">
        <f t="shared" si="23"/>
        <v>https://www.scopus.com/inward/record.uri?eid=2-s2.0-85053611788&amp;doi=10.1007%2fs11625-018-0628-4&amp;partnerID=40&amp;md5=ae3caecdaace615a18013da36bb35335</v>
      </c>
      <c r="K75">
        <f t="shared" si="24"/>
        <v>0</v>
      </c>
      <c r="L75" t="str">
        <f t="shared" si="25"/>
        <v>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M75" t="str">
        <f t="shared" si="26"/>
        <v>LANGUAGE OF ORIGINAL DOCUMENT: English</v>
      </c>
      <c r="N75" t="str">
        <f t="shared" si="27"/>
        <v>DOCUMENT TYPE: Article</v>
      </c>
      <c r="O75" t="str">
        <f t="shared" si="28"/>
        <v>SOURCE: Scopus</v>
      </c>
      <c r="P75">
        <f t="shared" si="29"/>
        <v>0</v>
      </c>
    </row>
    <row r="76" spans="1:16" x14ac:dyDescent="0.45">
      <c r="A76" t="s">
        <v>11</v>
      </c>
      <c r="C76">
        <v>76</v>
      </c>
      <c r="D76" t="str">
        <f t="shared" si="17"/>
        <v>Zepkea N., Leach L., Butler P.</v>
      </c>
      <c r="E76" t="str">
        <f t="shared" si="18"/>
        <v>AUTHOR FULL NAMES: Zepkea, Nick (8320605700); Leach, Linda (8320605800); Butler, Philippa (35955716300)</v>
      </c>
      <c r="F76" t="str">
        <f t="shared" si="19"/>
        <v>8320605700; 8320605800; 35955716300</v>
      </c>
      <c r="G76" t="str">
        <f t="shared" si="20"/>
        <v>Non-institutional influences and student perceptions of success</v>
      </c>
      <c r="H76" t="str">
        <f t="shared" si="21"/>
        <v>(2011) Studies in Higher Education, 36 (2), pp. 227 - 242, Cited 32 times.</v>
      </c>
      <c r="I76" t="str">
        <f t="shared" si="22"/>
        <v>DOI: 10.1080/03075070903545074</v>
      </c>
      <c r="J76" t="str">
        <f t="shared" si="23"/>
        <v>https://www.scopus.com/inward/record.uri?eid=2-s2.0-79952504468&amp;doi=10.1080%2f03075070903545074&amp;partnerID=40&amp;md5=a11899d8b11c61b6c3ad3828e1fe73eb</v>
      </c>
      <c r="K76">
        <f t="shared" si="24"/>
        <v>0</v>
      </c>
      <c r="L76" t="str">
        <f t="shared" si="25"/>
        <v>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M76" t="str">
        <f t="shared" si="26"/>
        <v>LANGUAGE OF ORIGINAL DOCUMENT: English</v>
      </c>
      <c r="N76" t="str">
        <f t="shared" si="27"/>
        <v>DOCUMENT TYPE: Article</v>
      </c>
      <c r="O76" t="str">
        <f t="shared" si="28"/>
        <v>SOURCE: Scopus</v>
      </c>
      <c r="P76">
        <f t="shared" si="29"/>
        <v>0</v>
      </c>
    </row>
    <row r="77" spans="1:16" x14ac:dyDescent="0.45">
      <c r="A77" t="s">
        <v>12</v>
      </c>
      <c r="C77">
        <v>77</v>
      </c>
      <c r="D77" t="str">
        <f t="shared" si="17"/>
        <v>Kim N., Park J., Choi J.-J.</v>
      </c>
      <c r="E77" t="str">
        <f t="shared" si="18"/>
        <v>AUTHOR FULL NAMES: Kim, Namhyun (55311728700); Park, Joungkoo (16745387400); Choi, Jeong-Ja (56411213300)</v>
      </c>
      <c r="F77" t="str">
        <f t="shared" si="19"/>
        <v>55311728700; 16745387400; 56411213300</v>
      </c>
      <c r="G77" t="str">
        <f t="shared" si="20"/>
        <v>Perceptual differences in core competencies between tourism industry practitioners and students using Analytic Hierarchy Process (AHP)</v>
      </c>
      <c r="H77" t="str">
        <f t="shared" si="21"/>
        <v>(2017) Journal of Hospitality, Leisure, Sport and Tourism Education, 20, pp. 76 - 86, Cited 41 times.</v>
      </c>
      <c r="I77" t="str">
        <f t="shared" si="22"/>
        <v>DOI: 10.1016/j.jhlste.2017.04.003</v>
      </c>
      <c r="J77" t="str">
        <f t="shared" si="23"/>
        <v>https://www.scopus.com/inward/record.uri?eid=2-s2.0-85017534467&amp;doi=10.1016%2fj.jhlste.2017.04.003&amp;partnerID=40&amp;md5=39ef4618616a9c45e949a8ab6ee49991</v>
      </c>
      <c r="K77">
        <f t="shared" si="24"/>
        <v>0</v>
      </c>
      <c r="L77" t="str">
        <f t="shared" si="25"/>
        <v>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M77" t="str">
        <f t="shared" si="26"/>
        <v>LANGUAGE OF ORIGINAL DOCUMENT: English</v>
      </c>
      <c r="N77" t="str">
        <f t="shared" si="27"/>
        <v>DOCUMENT TYPE: Article</v>
      </c>
      <c r="O77" t="str">
        <f t="shared" si="28"/>
        <v>SOURCE: Scopus</v>
      </c>
      <c r="P77">
        <f t="shared" si="29"/>
        <v>0</v>
      </c>
    </row>
    <row r="78" spans="1:16" x14ac:dyDescent="0.45">
      <c r="C78">
        <v>78</v>
      </c>
      <c r="D78" t="str">
        <f t="shared" si="17"/>
        <v>Badwan K.</v>
      </c>
      <c r="E78" t="str">
        <f t="shared" si="18"/>
        <v>AUTHOR FULL NAMES: Badwan, Khawla (57194873722)</v>
      </c>
      <c r="F78">
        <f t="shared" si="19"/>
        <v>57194873722</v>
      </c>
      <c r="G78" t="str">
        <f t="shared" si="20"/>
        <v>Agency in educational language planning: perspectives from higher education in Tunisia</v>
      </c>
      <c r="H78" t="str">
        <f t="shared" si="21"/>
        <v>(2021) Current Issues in Language Planning, 22 (1-2), pp. 99 - 116, Cited 7 times.</v>
      </c>
      <c r="I78" t="str">
        <f t="shared" si="22"/>
        <v>DOI: 10.1080/14664208.2019.1700056</v>
      </c>
      <c r="J78" t="str">
        <f t="shared" si="23"/>
        <v>https://www.scopus.com/inward/record.uri?eid=2-s2.0-85076437253&amp;doi=10.1080%2f14664208.2019.1700056&amp;partnerID=40&amp;md5=96e5b58e6c1bd1b1fa4cab25e9f0a610</v>
      </c>
      <c r="K78">
        <f t="shared" si="24"/>
        <v>0</v>
      </c>
      <c r="L78" t="str">
        <f t="shared" si="25"/>
        <v>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M78" t="str">
        <f t="shared" si="26"/>
        <v>LANGUAGE OF ORIGINAL DOCUMENT: English</v>
      </c>
      <c r="N78" t="str">
        <f t="shared" si="27"/>
        <v>DOCUMENT TYPE: Article</v>
      </c>
      <c r="O78" t="str">
        <f t="shared" si="28"/>
        <v>SOURCE: Scopus</v>
      </c>
      <c r="P78">
        <f t="shared" si="29"/>
        <v>0</v>
      </c>
    </row>
    <row r="79" spans="1:16" x14ac:dyDescent="0.45">
      <c r="A79" t="s">
        <v>50</v>
      </c>
      <c r="C79">
        <v>79</v>
      </c>
      <c r="D79" t="str">
        <f t="shared" si="17"/>
        <v>Tran L.H.N.</v>
      </c>
      <c r="E79" t="str">
        <f t="shared" si="18"/>
        <v>AUTHOR FULL NAMES: Tran, Le Huu Nghia (57192099731)</v>
      </c>
      <c r="F79">
        <f t="shared" si="19"/>
        <v>57192099731</v>
      </c>
      <c r="G79" t="str">
        <f t="shared" si="20"/>
        <v>Game of blames: Higher education stakeholders’ perceptions of causes of Vietnamese graduates’ skills gap</v>
      </c>
      <c r="H79" t="str">
        <f t="shared" si="21"/>
        <v>(2018) International Journal of Educational Development, 62, pp. 302 - 312, Cited 24 times.</v>
      </c>
      <c r="I79" t="str">
        <f t="shared" si="22"/>
        <v>DOI: 10.1016/j.ijedudev.2018.07.005</v>
      </c>
      <c r="J79" t="str">
        <f t="shared" si="23"/>
        <v>https://www.scopus.com/inward/record.uri?eid=2-s2.0-85050297918&amp;doi=10.1016%2fj.ijedudev.2018.07.005&amp;partnerID=40&amp;md5=f0c1c67d00fe72b58e3260819c524dd2</v>
      </c>
      <c r="K79">
        <f t="shared" si="24"/>
        <v>0</v>
      </c>
      <c r="L79" t="str">
        <f t="shared" si="25"/>
        <v>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M79" t="str">
        <f t="shared" si="26"/>
        <v>LANGUAGE OF ORIGINAL DOCUMENT: English</v>
      </c>
      <c r="N79" t="str">
        <f t="shared" si="27"/>
        <v>DOCUMENT TYPE: Article</v>
      </c>
      <c r="O79" t="str">
        <f t="shared" si="28"/>
        <v>SOURCE: Scopus</v>
      </c>
      <c r="P79">
        <f t="shared" si="29"/>
        <v>0</v>
      </c>
    </row>
    <row r="80" spans="1:16" x14ac:dyDescent="0.45">
      <c r="A80" t="s">
        <v>51</v>
      </c>
      <c r="C80">
        <v>80</v>
      </c>
      <c r="D80" t="str">
        <f t="shared" si="17"/>
        <v>Kezar A., Maxey D.</v>
      </c>
      <c r="E80" t="str">
        <f t="shared" si="18"/>
        <v>AUTHOR FULL NAMES: Kezar, Adrianna (6603555003); Maxey, Daniel (55943083100)</v>
      </c>
      <c r="F80" t="str">
        <f t="shared" si="19"/>
        <v>6603555003; 55943083100</v>
      </c>
      <c r="G80" t="str">
        <f t="shared" si="20"/>
        <v>Understanding key stakeholder belief systems or institutional logics related to non-tenure-track faculty and the changing professoriate</v>
      </c>
      <c r="H80" t="str">
        <f t="shared" si="21"/>
        <v>(2014) Teachers College Record, 116 (10), Cited 7 times.</v>
      </c>
      <c r="I80">
        <f t="shared" si="22"/>
        <v>0</v>
      </c>
      <c r="J80" t="str">
        <f t="shared" si="23"/>
        <v>https://www.scopus.com/inward/record.uri?eid=2-s2.0-85068430201&amp;partnerID=40&amp;md5=cadbdac9832d32560e0cabc7cb98268c</v>
      </c>
      <c r="K80">
        <f t="shared" si="24"/>
        <v>0</v>
      </c>
      <c r="L80" t="str">
        <f t="shared" si="25"/>
        <v>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M80" t="str">
        <f t="shared" si="26"/>
        <v>LANGUAGE OF ORIGINAL DOCUMENT: English</v>
      </c>
      <c r="N80" t="str">
        <f t="shared" si="27"/>
        <v>DOCUMENT TYPE: Article</v>
      </c>
      <c r="O80" t="str">
        <f t="shared" si="28"/>
        <v>SOURCE: Scopus</v>
      </c>
      <c r="P80">
        <f t="shared" si="29"/>
        <v>0</v>
      </c>
    </row>
    <row r="81" spans="1:16" x14ac:dyDescent="0.45">
      <c r="A81" t="s">
        <v>52</v>
      </c>
      <c r="C81">
        <v>81</v>
      </c>
      <c r="D81" t="str">
        <f t="shared" si="17"/>
        <v>Roohr K.C., Graf E.A., Liu O.L.</v>
      </c>
      <c r="E81" t="str">
        <f t="shared" si="18"/>
        <v>AUTHOR FULL NAMES: Roohr, Katrina Crotts (56063752200); Graf, Edith Aurora (43461312900); Liu, Ou Lydia (35334732900)</v>
      </c>
      <c r="F81" t="str">
        <f t="shared" si="19"/>
        <v>56063752200; 43461312900; 35334732900</v>
      </c>
      <c r="G81" t="str">
        <f t="shared" si="20"/>
        <v>Assessing Quantitative Literacy in Higher Education: An Overview of Existing Research and Assessments With Recommendations for Next-Generation Assessment</v>
      </c>
      <c r="H81" t="str">
        <f t="shared" si="21"/>
        <v>(2014) ETS Research Report Series, 2014 (2), pp. 1 - 26, Cited 10 times.</v>
      </c>
      <c r="I81" t="str">
        <f t="shared" si="22"/>
        <v>DOI: 10.1002/ets2.12024</v>
      </c>
      <c r="J81" t="str">
        <f t="shared" si="23"/>
        <v>https://www.scopus.com/inward/record.uri?eid=2-s2.0-85164484729&amp;doi=10.1002%2fets2.12024&amp;partnerID=40&amp;md5=1d22f7604d826a0f768f47a70f225af1</v>
      </c>
      <c r="K81">
        <f t="shared" si="24"/>
        <v>0</v>
      </c>
      <c r="L81" t="str">
        <f t="shared" si="25"/>
        <v>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M81" t="str">
        <f t="shared" si="26"/>
        <v>LANGUAGE OF ORIGINAL DOCUMENT: English</v>
      </c>
      <c r="N81" t="str">
        <f t="shared" si="27"/>
        <v>DOCUMENT TYPE: Article</v>
      </c>
      <c r="O81" t="str">
        <f t="shared" si="28"/>
        <v>SOURCE: Scopus</v>
      </c>
      <c r="P81">
        <f t="shared" si="29"/>
        <v>0</v>
      </c>
    </row>
    <row r="82" spans="1:16" x14ac:dyDescent="0.45">
      <c r="A82" t="s">
        <v>53</v>
      </c>
      <c r="C82">
        <v>82</v>
      </c>
      <c r="D82" t="str">
        <f t="shared" si="17"/>
        <v>Bervell B., Umar I.N.</v>
      </c>
      <c r="E82" t="str">
        <f t="shared" si="18"/>
        <v>AUTHOR FULL NAMES: Bervell, Brandford (56004832100); Umar, Irfan Naufal (16231976500)</v>
      </c>
      <c r="F82" t="str">
        <f t="shared" si="19"/>
        <v>56004832100; 16231976500</v>
      </c>
      <c r="G82" t="str">
        <f t="shared" si="20"/>
        <v>A decade of LMS acceptance and adoption research in Sub-Sahara African higher education: A systematic review of models, methodologies, milestones and main challenges</v>
      </c>
      <c r="H82" t="str">
        <f t="shared" si="21"/>
        <v>(2017) Eurasia Journal of Mathematics, Science and Technology Education, 13 (11), pp. 7269 - 7286, Cited 41 times.</v>
      </c>
      <c r="I82" t="str">
        <f t="shared" si="22"/>
        <v>DOI: 10.12973/ejmste/79444</v>
      </c>
      <c r="J82" t="str">
        <f t="shared" si="23"/>
        <v>https://www.scopus.com/inward/record.uri?eid=2-s2.0-85033784024&amp;doi=10.12973%2fejmste%2f79444&amp;partnerID=40&amp;md5=edc804d3778ffb002af23209b1d9d633</v>
      </c>
      <c r="K82">
        <f t="shared" si="24"/>
        <v>0</v>
      </c>
      <c r="L82" t="str">
        <f t="shared" si="25"/>
        <v>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M82" t="str">
        <f t="shared" si="26"/>
        <v>LANGUAGE OF ORIGINAL DOCUMENT: English</v>
      </c>
      <c r="N82" t="str">
        <f t="shared" si="27"/>
        <v>DOCUMENT TYPE: Article</v>
      </c>
      <c r="O82" t="str">
        <f t="shared" si="28"/>
        <v>SOURCE: Scopus</v>
      </c>
      <c r="P82">
        <f t="shared" si="29"/>
        <v>0</v>
      </c>
    </row>
    <row r="83" spans="1:16" x14ac:dyDescent="0.45">
      <c r="A83" t="s">
        <v>54</v>
      </c>
      <c r="C83">
        <v>83</v>
      </c>
      <c r="D83" t="str">
        <f t="shared" si="17"/>
        <v>Hauptman Komotar M.</v>
      </c>
      <c r="E83" t="str">
        <f t="shared" si="18"/>
        <v>AUTHOR FULL NAMES: Hauptman Komotar, Maruša (57202385802)</v>
      </c>
      <c r="F83">
        <f t="shared" si="19"/>
        <v>57202385802</v>
      </c>
      <c r="G83" t="str">
        <f t="shared" si="20"/>
        <v>Discourses on quality and quality assurance in higher education from the perspective of global university rankings</v>
      </c>
      <c r="H83" t="str">
        <f t="shared" si="21"/>
        <v>(2020) Quality Assurance in Education, 28 (1), pp. 78 - 88, Cited 24 times.</v>
      </c>
      <c r="I83" t="str">
        <f t="shared" si="22"/>
        <v>DOI: 10.1108/QAE-05-2019-0055</v>
      </c>
      <c r="J83" t="str">
        <f t="shared" si="23"/>
        <v>https://www.scopus.com/inward/record.uri?eid=2-s2.0-85078974774&amp;doi=10.1108%2fQAE-05-2019-0055&amp;partnerID=40&amp;md5=299d7e56985e871e92d0316f7f781b5e</v>
      </c>
      <c r="K83">
        <f t="shared" si="24"/>
        <v>0</v>
      </c>
      <c r="L83" t="str">
        <f t="shared" si="25"/>
        <v>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M83" t="str">
        <f t="shared" si="26"/>
        <v>LANGUAGE OF ORIGINAL DOCUMENT: English</v>
      </c>
      <c r="N83" t="str">
        <f t="shared" si="27"/>
        <v>DOCUMENT TYPE: Article</v>
      </c>
      <c r="O83" t="str">
        <f t="shared" si="28"/>
        <v>SOURCE: Scopus</v>
      </c>
      <c r="P83">
        <f t="shared" si="29"/>
        <v>0</v>
      </c>
    </row>
    <row r="84" spans="1:16" x14ac:dyDescent="0.45">
      <c r="A84" t="s">
        <v>55</v>
      </c>
      <c r="C84">
        <v>84</v>
      </c>
      <c r="D84" t="str">
        <f t="shared" si="17"/>
        <v>Johnes J.</v>
      </c>
      <c r="E84" t="str">
        <f t="shared" si="18"/>
        <v>AUTHOR FULL NAMES: Johnes, Jill (14012840500)</v>
      </c>
      <c r="F84">
        <f t="shared" si="19"/>
        <v>14012840500</v>
      </c>
      <c r="G84" t="str">
        <f t="shared" si="20"/>
        <v>University rankings: What do they really show?</v>
      </c>
      <c r="H84" t="str">
        <f t="shared" si="21"/>
        <v>(2018) Scientometrics, 115 (1), pp. 585 - 606, Cited 73 times.</v>
      </c>
      <c r="I84" t="str">
        <f t="shared" si="22"/>
        <v>DOI: 10.1007/s11192-018-2666-1</v>
      </c>
      <c r="J84" t="str">
        <f t="shared" si="23"/>
        <v>https://www.scopus.com/inward/record.uri?eid=2-s2.0-85041499797&amp;doi=10.1007%2fs11192-018-2666-1&amp;partnerID=40&amp;md5=838826efbea8eee11914d374eba4b672</v>
      </c>
      <c r="K84">
        <f t="shared" si="24"/>
        <v>0</v>
      </c>
      <c r="L84" t="str">
        <f t="shared" si="25"/>
        <v>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M84" t="str">
        <f t="shared" si="26"/>
        <v>LANGUAGE OF ORIGINAL DOCUMENT: English</v>
      </c>
      <c r="N84" t="str">
        <f t="shared" si="27"/>
        <v>DOCUMENT TYPE: Article</v>
      </c>
      <c r="O84" t="str">
        <f t="shared" si="28"/>
        <v>SOURCE: Scopus</v>
      </c>
      <c r="P84">
        <f t="shared" si="29"/>
        <v>0</v>
      </c>
    </row>
    <row r="85" spans="1:16" x14ac:dyDescent="0.45">
      <c r="A85" t="s">
        <v>56</v>
      </c>
      <c r="C85">
        <v>85</v>
      </c>
      <c r="D85" t="str">
        <f t="shared" si="17"/>
        <v>Karademir A., Yaman F., Saatçioğlu Ö.</v>
      </c>
      <c r="E85" t="str">
        <f t="shared" si="18"/>
        <v>AUTHOR FULL NAMES: Karademir, Abdulhamit (57200720230); Yaman, Fatih (57192830669); Saatçioğlu, Özkan (57194272770)</v>
      </c>
      <c r="F85" t="str">
        <f t="shared" si="19"/>
        <v>57200720230; 57192830669; 57194272770</v>
      </c>
      <c r="G85" t="str">
        <f t="shared" si="20"/>
        <v>Challenges of higher education institutions against COVID-19: The case of Turkey</v>
      </c>
      <c r="H85" t="str">
        <f t="shared" si="21"/>
        <v>(2020) Journal of Pedagogical Research, 4 (4), pp. 453 - 474, Cited 9 times.</v>
      </c>
      <c r="I85" t="str">
        <f t="shared" si="22"/>
        <v>DOI: 10.33902/JPR.2020063574</v>
      </c>
      <c r="J85" t="str">
        <f t="shared" si="23"/>
        <v>https://www.scopus.com/inward/record.uri?eid=2-s2.0-85130975761&amp;doi=10.33902%2fJPR.2020063574&amp;partnerID=40&amp;md5=251ff1d114a80e73dccc4c3c111f506e</v>
      </c>
      <c r="K85">
        <f t="shared" si="24"/>
        <v>0</v>
      </c>
      <c r="L85" t="str">
        <f t="shared" si="25"/>
        <v>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M85" t="str">
        <f t="shared" si="26"/>
        <v>LANGUAGE OF ORIGINAL DOCUMENT: English</v>
      </c>
      <c r="N85" t="str">
        <f t="shared" si="27"/>
        <v>DOCUMENT TYPE: Article</v>
      </c>
      <c r="O85" t="str">
        <f t="shared" si="28"/>
        <v>SOURCE: Scopus</v>
      </c>
      <c r="P85">
        <f t="shared" si="29"/>
        <v>0</v>
      </c>
    </row>
    <row r="86" spans="1:16" x14ac:dyDescent="0.45">
      <c r="C86">
        <v>86</v>
      </c>
      <c r="D86" t="str">
        <f t="shared" si="17"/>
        <v>Falcão T.P., Mello R.F., Rodrigues R.L., Diniz J.R.B., Tsai Y.-S., Gaševic D.</v>
      </c>
      <c r="E86" t="str">
        <f t="shared" si="18"/>
        <v>AUTHOR FULL NAMES: Falcão, Taciana Pontual (24072726000); Mello, Rafael Ferreira (56405263500); Rodrigues, Rodrigo Lins (56341147600); Diniz, Juliana Regueira Basto (57191372128); Tsai, Yi-Shan (57193766658); Gaševic, Dragan (8549413500)</v>
      </c>
      <c r="F86" t="str">
        <f t="shared" si="19"/>
        <v>24072726000; 56405263500; 56341147600; 57191372128; 57193766658; 8549413500</v>
      </c>
      <c r="G86" t="str">
        <f t="shared" si="20"/>
        <v>Perceptions and expectations about learning analytics from a brazilian higher education institution</v>
      </c>
      <c r="H86" t="str">
        <f t="shared" si="21"/>
        <v>(2020) ACM International Conference Proceeding Series, pp. 240 - 249, Cited 17 times.</v>
      </c>
      <c r="I86" t="str">
        <f t="shared" si="22"/>
        <v>DOI: 10.1145/3375462.3375478</v>
      </c>
      <c r="J86" t="str">
        <f t="shared" si="23"/>
        <v>https://www.scopus.com/inward/record.uri?eid=2-s2.0-85082401145&amp;doi=10.1145%2f3375462.3375478&amp;partnerID=40&amp;md5=b1b8ae02d4a30a5d6d51bf116cf08c8b</v>
      </c>
      <c r="K86">
        <f t="shared" si="24"/>
        <v>0</v>
      </c>
      <c r="L86" t="str">
        <f t="shared" si="25"/>
        <v>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M86" t="str">
        <f t="shared" si="26"/>
        <v>LANGUAGE OF ORIGINAL DOCUMENT: English</v>
      </c>
      <c r="N86" t="str">
        <f t="shared" si="27"/>
        <v>DOCUMENT TYPE: Conference paper</v>
      </c>
      <c r="O86" t="str">
        <f t="shared" si="28"/>
        <v>SOURCE: Scopus</v>
      </c>
      <c r="P86">
        <f t="shared" si="29"/>
        <v>0</v>
      </c>
    </row>
    <row r="87" spans="1:16" x14ac:dyDescent="0.45">
      <c r="A87" t="s">
        <v>57</v>
      </c>
      <c r="C87">
        <v>87</v>
      </c>
      <c r="D87" t="str">
        <f t="shared" si="17"/>
        <v>Dollinger M., Lodge J.</v>
      </c>
      <c r="E87" t="str">
        <f t="shared" si="18"/>
        <v>AUTHOR FULL NAMES: Dollinger, Mollie (57201722485); Lodge, Jason (56694060500)</v>
      </c>
      <c r="F87" t="str">
        <f t="shared" si="19"/>
        <v>57201722485; 56694060500</v>
      </c>
      <c r="G87" t="str">
        <f t="shared" si="20"/>
        <v>Student-staff co-creation in higher education: an evidence-informed model to support future design and implementation</v>
      </c>
      <c r="H87" t="str">
        <f t="shared" si="21"/>
        <v>(2020) Journal of Higher Education Policy and Management, 42 (5), pp. 532 - 546, Cited 41 times.</v>
      </c>
      <c r="I87" t="str">
        <f t="shared" si="22"/>
        <v>DOI: 10.1080/1360080X.2019.1663681</v>
      </c>
      <c r="J87" t="str">
        <f t="shared" si="23"/>
        <v>https://www.scopus.com/inward/record.uri?eid=2-s2.0-85071977892&amp;doi=10.1080%2f1360080X.2019.1663681&amp;partnerID=40&amp;md5=7f5bd3c79ca59f4dcaf804755e78a638</v>
      </c>
      <c r="K87">
        <f t="shared" si="24"/>
        <v>0</v>
      </c>
      <c r="L87" t="str">
        <f t="shared" si="25"/>
        <v>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M87" t="str">
        <f t="shared" si="26"/>
        <v>LANGUAGE OF ORIGINAL DOCUMENT: English</v>
      </c>
      <c r="N87" t="str">
        <f t="shared" si="27"/>
        <v>DOCUMENT TYPE: Article</v>
      </c>
      <c r="O87" t="str">
        <f t="shared" si="28"/>
        <v>SOURCE: Scopus</v>
      </c>
      <c r="P87">
        <f t="shared" si="29"/>
        <v>0</v>
      </c>
    </row>
    <row r="88" spans="1:16" x14ac:dyDescent="0.45">
      <c r="A88" t="s">
        <v>10</v>
      </c>
      <c r="C88">
        <v>88</v>
      </c>
      <c r="D88" t="str">
        <f t="shared" si="17"/>
        <v>Jones K.C.</v>
      </c>
      <c r="E88" t="str">
        <f t="shared" si="18"/>
        <v>AUTHOR FULL NAMES: Jones, Kevin C. (57213347785)</v>
      </c>
      <c r="F88">
        <f t="shared" si="19"/>
        <v>57213347785</v>
      </c>
      <c r="G88" t="str">
        <f t="shared" si="20"/>
        <v>Understanding Transition Experiences of Combat Veterans Attending Community College</v>
      </c>
      <c r="H88" t="str">
        <f t="shared" si="21"/>
        <v>(2017) Community College Journal of Research and Practice, 41 (2), pp. 107 - 123, Cited 10 times.</v>
      </c>
      <c r="I88" t="str">
        <f t="shared" si="22"/>
        <v>DOI: 10.1080/10668926.2016.1163298</v>
      </c>
      <c r="J88" t="str">
        <f t="shared" si="23"/>
        <v>https://www.scopus.com/inward/record.uri?eid=2-s2.0-84973875494&amp;doi=10.1080%2f10668926.2016.1163298&amp;partnerID=40&amp;md5=6ef9193407944aa37d1b4902b11ac53b</v>
      </c>
      <c r="K88">
        <f t="shared" si="24"/>
        <v>0</v>
      </c>
      <c r="L88" t="str">
        <f t="shared" si="25"/>
        <v>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M88" t="str">
        <f t="shared" si="26"/>
        <v>LANGUAGE OF ORIGINAL DOCUMENT: English</v>
      </c>
      <c r="N88" t="str">
        <f t="shared" si="27"/>
        <v>DOCUMENT TYPE: Article</v>
      </c>
      <c r="O88" t="str">
        <f t="shared" si="28"/>
        <v>SOURCE: Scopus</v>
      </c>
      <c r="P88">
        <f t="shared" si="29"/>
        <v>0</v>
      </c>
    </row>
    <row r="89" spans="1:16" x14ac:dyDescent="0.45">
      <c r="A89" t="s">
        <v>11</v>
      </c>
      <c r="C89">
        <v>89</v>
      </c>
      <c r="D89" t="str">
        <f t="shared" si="17"/>
        <v>Kaçaniku F.</v>
      </c>
      <c r="E89" t="str">
        <f t="shared" si="18"/>
        <v>AUTHOR FULL NAMES: Kaçaniku, Fjolla (57209744775)</v>
      </c>
      <c r="F89">
        <f t="shared" si="19"/>
        <v>57209744775</v>
      </c>
      <c r="G89" t="str">
        <f t="shared" si="20"/>
        <v>Towards quality assurance and enhancement: the influence of the Bologna Process in Kosovo’s higher education</v>
      </c>
      <c r="H89" t="str">
        <f t="shared" si="21"/>
        <v>(2020) Quality in Higher Education, 26 (1), pp. 32 - 47, Cited 12 times.</v>
      </c>
      <c r="I89" t="str">
        <f t="shared" si="22"/>
        <v>DOI: 10.1080/13538322.2020.1737400</v>
      </c>
      <c r="J89" t="str">
        <f t="shared" si="23"/>
        <v>https://www.scopus.com/inward/record.uri?eid=2-s2.0-85081724897&amp;doi=10.1080%2f13538322.2020.1737400&amp;partnerID=40&amp;md5=6882992faf606aad29d368fc0af60a49</v>
      </c>
      <c r="K89">
        <f t="shared" si="24"/>
        <v>0</v>
      </c>
      <c r="L89" t="str">
        <f t="shared" si="25"/>
        <v>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M89" t="str">
        <f t="shared" si="26"/>
        <v>LANGUAGE OF ORIGINAL DOCUMENT: English</v>
      </c>
      <c r="N89" t="str">
        <f t="shared" si="27"/>
        <v>DOCUMENT TYPE: Article</v>
      </c>
      <c r="O89" t="str">
        <f t="shared" si="28"/>
        <v>SOURCE: Scopus</v>
      </c>
      <c r="P89">
        <f t="shared" si="29"/>
        <v>0</v>
      </c>
    </row>
    <row r="90" spans="1:16" x14ac:dyDescent="0.45">
      <c r="A90" t="s">
        <v>12</v>
      </c>
      <c r="C90">
        <v>90</v>
      </c>
      <c r="D90" t="str">
        <f t="shared" si="17"/>
        <v>Shaw M.A.</v>
      </c>
      <c r="E90" t="str">
        <f t="shared" si="18"/>
        <v>AUTHOR FULL NAMES: Shaw, Marta A. (55829846000)</v>
      </c>
      <c r="F90">
        <f t="shared" si="19"/>
        <v>55829846000</v>
      </c>
      <c r="G90" t="str">
        <f t="shared" si="20"/>
        <v>Public accountability versus academic independence: tensions of public higher education governance in Poland</v>
      </c>
      <c r="H90" t="str">
        <f t="shared" si="21"/>
        <v>(2019) Studies in Higher Education, 44 (12), pp. 2235 - 2248, Cited 15 times.</v>
      </c>
      <c r="I90" t="str">
        <f t="shared" si="22"/>
        <v>DOI: 10.1080/03075079.2018.1483910</v>
      </c>
      <c r="J90" t="str">
        <f t="shared" si="23"/>
        <v>https://www.scopus.com/inward/record.uri?eid=2-s2.0-85048370800&amp;doi=10.1080%2f03075079.2018.1483910&amp;partnerID=40&amp;md5=9592e610f248888381368a4d518b0b1a</v>
      </c>
      <c r="K90">
        <f t="shared" si="24"/>
        <v>0</v>
      </c>
      <c r="L90" t="str">
        <f t="shared" si="25"/>
        <v>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M90" t="str">
        <f t="shared" si="26"/>
        <v>LANGUAGE OF ORIGINAL DOCUMENT: English</v>
      </c>
      <c r="N90" t="str">
        <f t="shared" si="27"/>
        <v>DOCUMENT TYPE: Article</v>
      </c>
      <c r="O90" t="str">
        <f t="shared" si="28"/>
        <v>SOURCE: Scopus</v>
      </c>
      <c r="P90">
        <f t="shared" si="29"/>
        <v>0</v>
      </c>
    </row>
    <row r="91" spans="1:16" x14ac:dyDescent="0.45">
      <c r="C91">
        <v>91</v>
      </c>
      <c r="D91" t="str">
        <f t="shared" si="17"/>
        <v>Drakopoulou Dodd S., Jones P., McElwee G., Haddoud M.</v>
      </c>
      <c r="E91" t="str">
        <f t="shared" si="18"/>
        <v>AUTHOR FULL NAMES: Drakopoulou Dodd, Sarah (14017712600); Jones, Paul (55523712300); McElwee, Gerard (11840481800); Haddoud, Mohamed (56602874200)</v>
      </c>
      <c r="F91" t="str">
        <f t="shared" si="19"/>
        <v>14017712600; 55523712300; 11840481800; 56602874200</v>
      </c>
      <c r="G91" t="str">
        <f t="shared" si="20"/>
        <v>The price of everything, and the value of nothing? Stories of contribution in entrepreneurship research</v>
      </c>
      <c r="H91" t="str">
        <f t="shared" si="21"/>
        <v>(2016) Journal of Small Business and Enterprise Development, 23 (4), pp. 918 - 938, Cited 8 times.</v>
      </c>
      <c r="I91" t="str">
        <f t="shared" si="22"/>
        <v>DOI: 10.1108/JSBED-03-2016-0049</v>
      </c>
      <c r="J91" t="str">
        <f t="shared" si="23"/>
        <v>https://www.scopus.com/inward/record.uri?eid=2-s2.0-84994120941&amp;doi=10.1108%2fJSBED-03-2016-0049&amp;partnerID=40&amp;md5=dc2243f615b64ce7dee2c4707ae26890</v>
      </c>
      <c r="K91">
        <f t="shared" si="24"/>
        <v>0</v>
      </c>
      <c r="L91" t="str">
        <f t="shared" si="25"/>
        <v>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M91" t="str">
        <f t="shared" si="26"/>
        <v>LANGUAGE OF ORIGINAL DOCUMENT: English</v>
      </c>
      <c r="N91" t="str">
        <f t="shared" si="27"/>
        <v>DOCUMENT TYPE: Article</v>
      </c>
      <c r="O91" t="str">
        <f t="shared" si="28"/>
        <v>SOURCE: Scopus</v>
      </c>
      <c r="P91">
        <f t="shared" si="29"/>
        <v>0</v>
      </c>
    </row>
    <row r="92" spans="1:16" x14ac:dyDescent="0.45">
      <c r="A92" t="s">
        <v>58</v>
      </c>
      <c r="C92">
        <v>92</v>
      </c>
      <c r="D92" t="str">
        <f t="shared" si="17"/>
        <v>Tate M., Evermann J., Hope B., Barnes S.</v>
      </c>
      <c r="E92" t="str">
        <f t="shared" si="18"/>
        <v>AUTHOR FULL NAMES: Tate, Mary (7102419445); Evermann, Joerg (8625437800); Hope, Beverley (7006670101); Barnes, Stuart (7202713947)</v>
      </c>
      <c r="F92" t="str">
        <f t="shared" si="19"/>
        <v>7102419445; 8625437800; 7006670101; 7202713947</v>
      </c>
      <c r="G92" t="str">
        <f t="shared" si="20"/>
        <v>Perceived service quality in a University Web portal: Revising the e-qual instrument</v>
      </c>
      <c r="H92" t="str">
        <f t="shared" si="21"/>
        <v>(2007) Proceedings of the Annual Hawaii International Conference on System Sciences, art. no. 4076672, Cited 19 times.</v>
      </c>
      <c r="I92" t="str">
        <f t="shared" si="22"/>
        <v>DOI: 10.1109/HICSS.2007.431</v>
      </c>
      <c r="J92" t="str">
        <f t="shared" si="23"/>
        <v>https://www.scopus.com/inward/record.uri?eid=2-s2.0-39749139764&amp;doi=10.1109%2fHICSS.2007.431&amp;partnerID=40&amp;md5=1872b478833d78cf4f0988b905e698ad</v>
      </c>
      <c r="K92">
        <f t="shared" si="24"/>
        <v>0</v>
      </c>
      <c r="L92" t="str">
        <f t="shared" si="25"/>
        <v>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M92" t="str">
        <f t="shared" si="26"/>
        <v>LANGUAGE OF ORIGINAL DOCUMENT: English</v>
      </c>
      <c r="N92" t="str">
        <f t="shared" si="27"/>
        <v>DOCUMENT TYPE: Conference paper</v>
      </c>
      <c r="O92" t="str">
        <f t="shared" si="28"/>
        <v>SOURCE: Scopus</v>
      </c>
      <c r="P92">
        <f t="shared" si="29"/>
        <v>0</v>
      </c>
    </row>
    <row r="93" spans="1:16" x14ac:dyDescent="0.45">
      <c r="A93" t="s">
        <v>59</v>
      </c>
      <c r="C93">
        <v>93</v>
      </c>
      <c r="D93" t="str">
        <f t="shared" si="17"/>
        <v>Willems J., Bateman D.</v>
      </c>
      <c r="E93" t="str">
        <f t="shared" si="18"/>
        <v>AUTHOR FULL NAMES: Willems, Julie (36621370500); Bateman, Debra (23097256400)</v>
      </c>
      <c r="F93" t="str">
        <f t="shared" si="19"/>
        <v>36621370500; 23097256400</v>
      </c>
      <c r="G93" t="str">
        <f t="shared" si="20"/>
        <v>The potentials and pitfalls of social networking sites such as facebook in higher education contexts</v>
      </c>
      <c r="H93" t="str">
        <f t="shared" si="21"/>
        <v>(2011) ASCILITE 2011 - The Australasian Society for Computers in Learning in Tertiary Education, pp. 1322 - 1324, Cited 6 times.</v>
      </c>
      <c r="I93">
        <f t="shared" si="22"/>
        <v>0</v>
      </c>
      <c r="J93" t="str">
        <f t="shared" si="23"/>
        <v>https://www.scopus.com/inward/record.uri?eid=2-s2.0-84870845681&amp;partnerID=40&amp;md5=0214acfd8f817b544bd9033fcc095cb3</v>
      </c>
      <c r="K93">
        <f t="shared" si="24"/>
        <v>0</v>
      </c>
      <c r="L93" t="str">
        <f t="shared" si="25"/>
        <v>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M93" t="str">
        <f t="shared" si="26"/>
        <v>LANGUAGE OF ORIGINAL DOCUMENT: English</v>
      </c>
      <c r="N93" t="str">
        <f t="shared" si="27"/>
        <v>DOCUMENT TYPE: Conference paper</v>
      </c>
      <c r="O93" t="str">
        <f t="shared" si="28"/>
        <v>SOURCE: Scopus</v>
      </c>
      <c r="P93">
        <f t="shared" si="29"/>
        <v>0</v>
      </c>
    </row>
    <row r="94" spans="1:16" x14ac:dyDescent="0.45">
      <c r="A94" t="s">
        <v>60</v>
      </c>
      <c r="C94">
        <v>94</v>
      </c>
      <c r="D94" t="str">
        <f t="shared" si="17"/>
        <v>Shuqfa Z., Harous S.</v>
      </c>
      <c r="E94" t="str">
        <f t="shared" si="18"/>
        <v>AUTHOR FULL NAMES: Shuqfa, Zaid (57215290099); Harous, Saad (6603406309)</v>
      </c>
      <c r="F94" t="str">
        <f t="shared" si="19"/>
        <v>57215290099; 6603406309</v>
      </c>
      <c r="G94" t="str">
        <f t="shared" si="20"/>
        <v>Data Mining Techniques Used in Predicting Student Retention in Higher Education: A Survey</v>
      </c>
      <c r="H94" t="str">
        <f t="shared" si="21"/>
        <v>(2019) 2019 International Conference on Electrical and Computing Technologies and Applications, ICECTA 2019, art. no. 8959789, Cited 6 times.</v>
      </c>
      <c r="I94" t="str">
        <f t="shared" si="22"/>
        <v>DOI: 10.1109/ICECTA48151.2019.8959789</v>
      </c>
      <c r="J94" t="str">
        <f t="shared" si="23"/>
        <v>https://www.scopus.com/inward/record.uri?eid=2-s2.0-85078937963&amp;doi=10.1109%2fICECTA48151.2019.8959789&amp;partnerID=40&amp;md5=498ca4e9783e0a862705accfaf76f0be</v>
      </c>
      <c r="K94">
        <f t="shared" si="24"/>
        <v>0</v>
      </c>
      <c r="L94" t="str">
        <f t="shared" si="25"/>
        <v>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M94" t="str">
        <f t="shared" si="26"/>
        <v>LANGUAGE OF ORIGINAL DOCUMENT: English</v>
      </c>
      <c r="N94" t="str">
        <f t="shared" si="27"/>
        <v>DOCUMENT TYPE: Conference paper</v>
      </c>
      <c r="O94" t="str">
        <f t="shared" si="28"/>
        <v>SOURCE: Scopus</v>
      </c>
      <c r="P94">
        <f t="shared" si="29"/>
        <v>0</v>
      </c>
    </row>
    <row r="95" spans="1:16" x14ac:dyDescent="0.45">
      <c r="A95" t="s">
        <v>61</v>
      </c>
      <c r="C95">
        <v>95</v>
      </c>
      <c r="D95" t="str">
        <f t="shared" si="17"/>
        <v>del Rocío Bonilla M., Perea E., del Olmo J.L., Corrons A.</v>
      </c>
      <c r="E95" t="str">
        <f t="shared" si="18"/>
        <v>AUTHOR FULL NAMES: del Rocío Bonilla, María (57210788064); Perea, Eva (57204866281); del Olmo, José Luis (57204865842); Corrons, August (57207876720)</v>
      </c>
      <c r="F95" t="str">
        <f t="shared" si="19"/>
        <v>57210788064; 57204866281; 57204865842; 57207876720</v>
      </c>
      <c r="G95" t="str">
        <f t="shared" si="20"/>
        <v>Insights into user engagement on social media. Case study of a higher education institution</v>
      </c>
      <c r="H95" t="str">
        <f t="shared" si="21"/>
        <v>(2020) Journal of Marketing for Higher Education, 30 (1), pp. 145 - 160, Cited 26 times.</v>
      </c>
      <c r="I95" t="str">
        <f t="shared" si="22"/>
        <v>DOI: 10.1080/08841241.2019.1693475</v>
      </c>
      <c r="J95" t="str">
        <f t="shared" si="23"/>
        <v>https://www.scopus.com/inward/record.uri?eid=2-s2.0-85075373922&amp;doi=10.1080%2f08841241.2019.1693475&amp;partnerID=40&amp;md5=f489cfae67512a8fbe04f2eebee729e8</v>
      </c>
      <c r="K95">
        <f t="shared" si="24"/>
        <v>0</v>
      </c>
      <c r="L95" t="str">
        <f t="shared" si="25"/>
        <v>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M95" t="str">
        <f t="shared" si="26"/>
        <v>LANGUAGE OF ORIGINAL DOCUMENT: English</v>
      </c>
      <c r="N95" t="str">
        <f t="shared" si="27"/>
        <v>DOCUMENT TYPE: Article</v>
      </c>
      <c r="O95" t="str">
        <f t="shared" si="28"/>
        <v>SOURCE: Scopus</v>
      </c>
      <c r="P95">
        <f t="shared" si="29"/>
        <v>0</v>
      </c>
    </row>
    <row r="96" spans="1:16" x14ac:dyDescent="0.45">
      <c r="A96" t="s">
        <v>62</v>
      </c>
      <c r="C96">
        <v>96</v>
      </c>
      <c r="D96" t="str">
        <f t="shared" si="17"/>
        <v>Gallardo-Vázquez D., Folgado-Fernández J.A., Hipólito-Ojalvo F., Valdez-Juárez L.E.</v>
      </c>
      <c r="E96" t="str">
        <f t="shared" si="18"/>
        <v>AUTHOR FULL NAMES: Gallardo-Vázquez, Dolores (25722541900); Folgado-Fernández, José Antonio (57190817810); Hipólito-Ojalvo, Francisco (57191441648); Valdez-Juárez, Luis Enrique (57190004091)</v>
      </c>
      <c r="F96" t="str">
        <f t="shared" si="19"/>
        <v>25722541900; 57190817810; 57191441648; 57190004091</v>
      </c>
      <c r="G96" t="str">
        <f t="shared" si="20"/>
        <v>Social responsibility attitudes and behaviors' influence on university students' satisfaction</v>
      </c>
      <c r="H96" t="str">
        <f t="shared" si="21"/>
        <v>(2020) Social Sciences, 9 (2), art. no. 8, Cited 20 times.</v>
      </c>
      <c r="I96" t="str">
        <f t="shared" si="22"/>
        <v>DOI: 10.3390/socsci9020008</v>
      </c>
      <c r="J96" t="str">
        <f t="shared" si="23"/>
        <v>https://www.scopus.com/inward/record.uri?eid=2-s2.0-85082195729&amp;doi=10.3390%2fsocsci9020008&amp;partnerID=40&amp;md5=3e0b5f78cb07495c964fa93a6a5d3e9f</v>
      </c>
      <c r="K96">
        <f t="shared" si="24"/>
        <v>0</v>
      </c>
      <c r="L96" t="str">
        <f t="shared" si="25"/>
        <v>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M96" t="str">
        <f t="shared" si="26"/>
        <v>LANGUAGE OF ORIGINAL DOCUMENT: English</v>
      </c>
      <c r="N96" t="str">
        <f t="shared" si="27"/>
        <v>DOCUMENT TYPE: Article</v>
      </c>
      <c r="O96" t="str">
        <f t="shared" si="28"/>
        <v>SOURCE: Scopus</v>
      </c>
      <c r="P96">
        <f t="shared" si="29"/>
        <v>0</v>
      </c>
    </row>
    <row r="97" spans="1:16" x14ac:dyDescent="0.45">
      <c r="A97" t="s">
        <v>63</v>
      </c>
      <c r="C97">
        <v>97</v>
      </c>
      <c r="D97" t="str">
        <f t="shared" si="17"/>
        <v>Small L., Shacklock K., Marchant T.</v>
      </c>
      <c r="E97" t="str">
        <f t="shared" si="18"/>
        <v>AUTHOR FULL NAMES: Small, Lynlea (57196344771); Shacklock, Kate (14521403200); Marchant, Teresa (35223672100)</v>
      </c>
      <c r="F97" t="str">
        <f t="shared" si="19"/>
        <v>57196344771; 14521403200; 35223672100</v>
      </c>
      <c r="G97" t="str">
        <f t="shared" si="20"/>
        <v>Employability: a contemporary review for higher education stakeholders</v>
      </c>
      <c r="H97" t="str">
        <f t="shared" si="21"/>
        <v>(2018) Journal of Vocational Education and Training, 70 (1), pp. 148 - 166, Cited 90 times.</v>
      </c>
      <c r="I97" t="str">
        <f t="shared" si="22"/>
        <v>DOI: 10.1080/13636820.2017.1394355</v>
      </c>
      <c r="J97" t="str">
        <f t="shared" si="23"/>
        <v>https://www.scopus.com/inward/record.uri?eid=2-s2.0-85032656846&amp;doi=10.1080%2f13636820.2017.1394355&amp;partnerID=40&amp;md5=79dfc19cd295c29ab2bc780159d9829b</v>
      </c>
      <c r="K97">
        <f t="shared" si="24"/>
        <v>0</v>
      </c>
      <c r="L97" t="str">
        <f t="shared" si="25"/>
        <v>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M97" t="str">
        <f t="shared" si="26"/>
        <v>LANGUAGE OF ORIGINAL DOCUMENT: English</v>
      </c>
      <c r="N97" t="str">
        <f t="shared" si="27"/>
        <v>DOCUMENT TYPE: Article</v>
      </c>
      <c r="O97" t="str">
        <f t="shared" si="28"/>
        <v>SOURCE: Scopus</v>
      </c>
      <c r="P97">
        <f t="shared" si="29"/>
        <v>0</v>
      </c>
    </row>
    <row r="98" spans="1:16" x14ac:dyDescent="0.45">
      <c r="A98" t="s">
        <v>64</v>
      </c>
      <c r="C98">
        <v>98</v>
      </c>
      <c r="D98" t="str">
        <f t="shared" si="17"/>
        <v>Alhalwaki H., Hamdan A.M.M.</v>
      </c>
      <c r="E98" t="str">
        <f t="shared" si="18"/>
        <v>AUTHOR FULL NAMES: Alhalwaki, Huda (57204966054); Hamdan, Allam Mohammed Mousa (56825295800)</v>
      </c>
      <c r="F98" t="str">
        <f t="shared" si="19"/>
        <v>57204966054; 56825295800</v>
      </c>
      <c r="G98" t="str">
        <f t="shared" si="20"/>
        <v>Factors affecting the implementation of internationalisation strategies in higher education institutions: Evidence from Bahrain</v>
      </c>
      <c r="H98" t="str">
        <f t="shared" si="21"/>
        <v>(2019) International Journal of Management in Education, 13 (1), pp. 1 - 27, Cited 14 times.</v>
      </c>
      <c r="I98" t="str">
        <f t="shared" si="22"/>
        <v>DOI: 10.1504/IJMIE.2019.096474</v>
      </c>
      <c r="J98" t="str">
        <f t="shared" si="23"/>
        <v>https://www.scopus.com/inward/record.uri?eid=2-s2.0-85058196201&amp;doi=10.1504%2fIJMIE.2019.096474&amp;partnerID=40&amp;md5=6db45e35381887cf9296e480497da505</v>
      </c>
      <c r="K98">
        <f t="shared" si="24"/>
        <v>0</v>
      </c>
      <c r="L98" t="str">
        <f t="shared" si="25"/>
        <v>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M98" t="str">
        <f t="shared" si="26"/>
        <v>LANGUAGE OF ORIGINAL DOCUMENT: English</v>
      </c>
      <c r="N98" t="str">
        <f t="shared" si="27"/>
        <v>DOCUMENT TYPE: Article</v>
      </c>
      <c r="O98" t="str">
        <f t="shared" si="28"/>
        <v>SOURCE: Scopus</v>
      </c>
      <c r="P98">
        <f t="shared" si="29"/>
        <v>0</v>
      </c>
    </row>
    <row r="99" spans="1:16" x14ac:dyDescent="0.45">
      <c r="C99">
        <v>99</v>
      </c>
      <c r="D99" t="str">
        <f t="shared" si="17"/>
        <v>Halonen J.S.</v>
      </c>
      <c r="E99" t="str">
        <f t="shared" si="18"/>
        <v>AUTHOR FULL NAMES: Halonen, Jane S. (7004248190)</v>
      </c>
      <c r="F99">
        <f t="shared" si="19"/>
        <v>7004248190</v>
      </c>
      <c r="G99" t="str">
        <f t="shared" si="20"/>
        <v>Demystifying Critical Thinking</v>
      </c>
      <c r="H99" t="str">
        <f t="shared" si="21"/>
        <v>(1995) Teaching of Psychology, 22 (1), pp. 75 - 81, Cited 92 times.</v>
      </c>
      <c r="I99" t="str">
        <f t="shared" si="22"/>
        <v>DOI: 10.1207/s15328023top2201_23</v>
      </c>
      <c r="J99" t="str">
        <f t="shared" si="23"/>
        <v>https://www.scopus.com/inward/record.uri?eid=2-s2.0-84965400205&amp;doi=10.1207%2fs15328023top2201_23&amp;partnerID=40&amp;md5=5274e53a2c53b9c8290dad2ab6a64299</v>
      </c>
      <c r="K99">
        <f t="shared" si="24"/>
        <v>0</v>
      </c>
      <c r="L99" t="str">
        <f t="shared" si="25"/>
        <v>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M99" t="str">
        <f t="shared" si="26"/>
        <v>LANGUAGE OF ORIGINAL DOCUMENT: English</v>
      </c>
      <c r="N99" t="str">
        <f t="shared" si="27"/>
        <v>DOCUMENT TYPE: Article</v>
      </c>
      <c r="O99" t="str">
        <f t="shared" si="28"/>
        <v>SOURCE: Scopus</v>
      </c>
      <c r="P99">
        <f t="shared" si="29"/>
        <v>0</v>
      </c>
    </row>
    <row r="100" spans="1:16" x14ac:dyDescent="0.45">
      <c r="A100" t="s">
        <v>65</v>
      </c>
      <c r="C100">
        <v>100</v>
      </c>
      <c r="D100" t="str">
        <f t="shared" si="17"/>
        <v>Adhikari D.R., Shrestha P.</v>
      </c>
      <c r="E100" t="str">
        <f t="shared" si="18"/>
        <v>AUTHOR FULL NAMES: Adhikari, Dev Raj (35434591800); Shrestha, Prakash (57769491400)</v>
      </c>
      <c r="F100" t="str">
        <f t="shared" si="19"/>
        <v>35434591800; 57769491400</v>
      </c>
      <c r="G100" t="str">
        <f t="shared" si="20"/>
        <v>Knowledge management initiatives for achieving sustainable development goal 4.7: higher education institutions’ stakeholder perspectives</v>
      </c>
      <c r="H100" t="str">
        <f t="shared" si="21"/>
        <v>(2023) Journal of Knowledge Management, 27 (4), pp. 1109 - 1139, Cited 10 times.</v>
      </c>
      <c r="I100" t="str">
        <f t="shared" si="22"/>
        <v>DOI: 10.1108/JKM-03-2022-0172</v>
      </c>
      <c r="J100" t="str">
        <f t="shared" si="23"/>
        <v>https://www.scopus.com/inward/record.uri?eid=2-s2.0-85133098898&amp;doi=10.1108%2fJKM-03-2022-0172&amp;partnerID=40&amp;md5=fddc2f3b6a5f063fcd2675ea4606e487</v>
      </c>
      <c r="K100">
        <f t="shared" si="24"/>
        <v>0</v>
      </c>
      <c r="L100" t="str">
        <f t="shared" si="25"/>
        <v>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M100" t="str">
        <f t="shared" si="26"/>
        <v>LANGUAGE OF ORIGINAL DOCUMENT: English</v>
      </c>
      <c r="N100" t="str">
        <f t="shared" si="27"/>
        <v>DOCUMENT TYPE: Article</v>
      </c>
      <c r="O100" t="str">
        <f t="shared" si="28"/>
        <v>SOURCE: Scopus</v>
      </c>
      <c r="P100">
        <f t="shared" si="29"/>
        <v>0</v>
      </c>
    </row>
    <row r="101" spans="1:16" x14ac:dyDescent="0.45">
      <c r="A101" t="s">
        <v>10</v>
      </c>
      <c r="C101">
        <v>101</v>
      </c>
      <c r="D101" t="str">
        <f t="shared" si="17"/>
        <v>Hussain I., Cakir O.</v>
      </c>
      <c r="E101" t="str">
        <f t="shared" si="18"/>
        <v>AUTHOR FULL NAMES: Hussain, Irshad (7103384870); Cakir, Ozlem (55168486100)</v>
      </c>
      <c r="F101" t="str">
        <f t="shared" si="19"/>
        <v>7103384870; 55168486100</v>
      </c>
      <c r="G101" t="str">
        <f t="shared" si="20"/>
        <v>Blockchain technology in higher education: Prospects, issues, and challenges</v>
      </c>
      <c r="H101" t="str">
        <f t="shared" si="21"/>
        <v>(2019) Blockchain Technology Applications in Education, pp. 97 - 112, Cited 4 times.</v>
      </c>
      <c r="I101" t="str">
        <f t="shared" si="22"/>
        <v>DOI: 10.4018/978-1-5225-9478-9.ch005</v>
      </c>
      <c r="J101" t="str">
        <f t="shared" si="23"/>
        <v>https://www.scopus.com/inward/record.uri?eid=2-s2.0-85136563594&amp;doi=10.4018%2f978-1-5225-9478-9.ch005&amp;partnerID=40&amp;md5=3ef9d5655543771a94870c368e4da965</v>
      </c>
      <c r="K101">
        <f t="shared" si="24"/>
        <v>0</v>
      </c>
      <c r="L101" t="str">
        <f t="shared" si="25"/>
        <v>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M101" t="str">
        <f t="shared" si="26"/>
        <v>LANGUAGE OF ORIGINAL DOCUMENT: English</v>
      </c>
      <c r="N101" t="str">
        <f t="shared" si="27"/>
        <v>DOCUMENT TYPE: Book chapter</v>
      </c>
      <c r="O101" t="str">
        <f t="shared" si="28"/>
        <v>SOURCE: Scopus</v>
      </c>
      <c r="P101">
        <f t="shared" si="29"/>
        <v>0</v>
      </c>
    </row>
    <row r="102" spans="1:16" x14ac:dyDescent="0.45">
      <c r="A102" t="s">
        <v>11</v>
      </c>
      <c r="C102">
        <v>102</v>
      </c>
      <c r="D102" t="str">
        <f t="shared" si="17"/>
        <v>Sumida Huaman E., Abeita S.</v>
      </c>
      <c r="E102" t="str">
        <f t="shared" si="18"/>
        <v>AUTHOR FULL NAMES: Sumida Huaman, Elizabeth (55173845000); Abeita, Shawn (57201188619)</v>
      </c>
      <c r="F102" t="str">
        <f t="shared" si="19"/>
        <v>55173845000; 57201188619</v>
      </c>
      <c r="G102" t="str">
        <f t="shared" si="20"/>
        <v>Indigenous Teachers and Learners: Higher Education and Social Justice</v>
      </c>
      <c r="H102" t="str">
        <f t="shared" si="21"/>
        <v>(2018) Anthropology and Education Quarterly, 49 (2), pp. 201 - 209, Cited 4 times.</v>
      </c>
      <c r="I102" t="str">
        <f t="shared" si="22"/>
        <v>DOI: 10.1111/aeq.12239</v>
      </c>
      <c r="J102" t="str">
        <f t="shared" si="23"/>
        <v>https://www.scopus.com/inward/record.uri?eid=2-s2.0-85043686741&amp;doi=10.1111%2faeq.12239&amp;partnerID=40&amp;md5=7a2f4c7590885ab172c1c49fbf4a31b4</v>
      </c>
      <c r="K102">
        <f t="shared" si="24"/>
        <v>0</v>
      </c>
      <c r="L102" t="str">
        <f t="shared" si="25"/>
        <v>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M102" t="str">
        <f t="shared" si="26"/>
        <v>LANGUAGE OF ORIGINAL DOCUMENT: English</v>
      </c>
      <c r="N102" t="str">
        <f t="shared" si="27"/>
        <v>DOCUMENT TYPE: Article</v>
      </c>
      <c r="O102" t="str">
        <f t="shared" si="28"/>
        <v>SOURCE: Scopus</v>
      </c>
      <c r="P102">
        <f t="shared" si="29"/>
        <v>0</v>
      </c>
    </row>
    <row r="103" spans="1:16" x14ac:dyDescent="0.45">
      <c r="A103" t="s">
        <v>12</v>
      </c>
      <c r="C103">
        <v>103</v>
      </c>
      <c r="D103" t="str">
        <f t="shared" si="17"/>
        <v>Lei C.-U., Gonda D.E.</v>
      </c>
      <c r="E103" t="str">
        <f t="shared" si="18"/>
        <v>AUTHOR FULL NAMES: Lei, Chi-Un (18134021100); Gonda, Donn Emmanuel (56050906500)</v>
      </c>
      <c r="F103" t="str">
        <f t="shared" si="19"/>
        <v>18134021100; 56050906500</v>
      </c>
      <c r="G103" t="str">
        <f t="shared" si="20"/>
        <v>Sharing experiences of teaching and learning during COVID-19: Building responsive and resilient curriculum for the next normal</v>
      </c>
      <c r="H103" t="str">
        <f t="shared" si="21"/>
        <v>(2020) Proceedings of 2020 IEEE International Conference on Teaching, Assessment, and Learning for Engineering, TALE 2020, art. no. 9368397, pp. 251 - 257, Cited 3 times.</v>
      </c>
      <c r="I103" t="str">
        <f t="shared" si="22"/>
        <v>DOI: 10.1109/TALE48869.2020.9368397</v>
      </c>
      <c r="J103" t="str">
        <f t="shared" si="23"/>
        <v>https://www.scopus.com/inward/record.uri?eid=2-s2.0-85102971755&amp;doi=10.1109%2fTALE48869.2020.9368397&amp;partnerID=40&amp;md5=533d4562efc8dffe06dc771d15427a85</v>
      </c>
      <c r="K103">
        <f t="shared" si="24"/>
        <v>0</v>
      </c>
      <c r="L103" t="str">
        <f t="shared" si="25"/>
        <v>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M103" t="str">
        <f t="shared" si="26"/>
        <v>LANGUAGE OF ORIGINAL DOCUMENT: English</v>
      </c>
      <c r="N103" t="str">
        <f t="shared" si="27"/>
        <v>DOCUMENT TYPE: Conference paper</v>
      </c>
      <c r="O103" t="str">
        <f t="shared" si="28"/>
        <v>SOURCE: Scopus</v>
      </c>
      <c r="P103">
        <f t="shared" si="29"/>
        <v>0</v>
      </c>
    </row>
    <row r="104" spans="1:16" x14ac:dyDescent="0.45">
      <c r="C104">
        <v>104</v>
      </c>
      <c r="D104" t="str">
        <f t="shared" si="17"/>
        <v>Razak A.N.A., Noordin M.K., Khanan M.F.A.</v>
      </c>
      <c r="E104" t="str">
        <f t="shared" si="18"/>
        <v>AUTHOR FULL NAMES: Razak, Ainull Najhwar Abdul (58034106400); Noordin, Muhammad Khair (57195109619); Khanan, Mohd Faisal Abdul (56530750700)</v>
      </c>
      <c r="F104" t="str">
        <f t="shared" si="19"/>
        <v>58034106400; 57195109619; 56530750700</v>
      </c>
      <c r="G104" t="str">
        <f t="shared" si="20"/>
        <v>Digital Learning in Technical and Vocational Education and Training (TVET) In Public University, Malaysia</v>
      </c>
      <c r="H104" t="str">
        <f t="shared" si="21"/>
        <v>(2022) Journal of Technical Education and Training, 14 (3), pp. 49 - 59, Cited 2 times.</v>
      </c>
      <c r="I104" t="str">
        <f t="shared" si="22"/>
        <v>DOI: 10.30880/jtet.2022.14.03.005</v>
      </c>
      <c r="J104" t="str">
        <f t="shared" si="23"/>
        <v>https://www.scopus.com/inward/record.uri?eid=2-s2.0-85144949335&amp;doi=10.30880%2fjtet.2022.14.03.005&amp;partnerID=40&amp;md5=938fd9c159716ff9e4a909d73714b930</v>
      </c>
      <c r="K104">
        <f t="shared" si="24"/>
        <v>0</v>
      </c>
      <c r="L104" t="str">
        <f t="shared" si="25"/>
        <v>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M104" t="str">
        <f t="shared" si="26"/>
        <v>LANGUAGE OF ORIGINAL DOCUMENT: English</v>
      </c>
      <c r="N104" t="str">
        <f t="shared" si="27"/>
        <v>DOCUMENT TYPE: Article</v>
      </c>
      <c r="O104" t="str">
        <f t="shared" si="28"/>
        <v>SOURCE: Scopus</v>
      </c>
      <c r="P104">
        <f t="shared" si="29"/>
        <v>0</v>
      </c>
    </row>
    <row r="105" spans="1:16" x14ac:dyDescent="0.45">
      <c r="A105" t="s">
        <v>66</v>
      </c>
      <c r="C105">
        <v>105</v>
      </c>
      <c r="D105" t="str">
        <f t="shared" si="17"/>
        <v>Maravilla J., Catiwa J., Guariño R., Yap J.F., Pagatpatan C., Jr., Orolfo D.D., de Silos J., Leigh M.C., Babate J., Lopez V.</v>
      </c>
      <c r="E105" t="str">
        <f t="shared" si="18"/>
        <v>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F105" t="str">
        <f t="shared" si="19"/>
        <v>57008289000; 57969873900; 57969167100; 57224619087; 38661873700; 57803846200; 57226026098; 16310112300; 57969399500; 53873899500</v>
      </c>
      <c r="G105" t="str">
        <f t="shared" si="20"/>
        <v>Exploring indirect impacts of COVID-19 on local health systems from the perspectives of health workers and higher education stakeholders in the Philippines using a phenomenological approach</v>
      </c>
      <c r="H105" t="str">
        <f t="shared" si="21"/>
        <v>(2023) The Lancet Regional Health - Western Pacific, 30, art. no. 100585, Cited 3 times.</v>
      </c>
      <c r="I105" t="str">
        <f t="shared" si="22"/>
        <v>DOI: 10.1016/j.lanwpc.2022.100585</v>
      </c>
      <c r="J105" t="str">
        <f t="shared" si="23"/>
        <v>https://www.scopus.com/inward/record.uri?eid=2-s2.0-85142136262&amp;doi=10.1016%2fj.lanwpc.2022.100585&amp;partnerID=40&amp;md5=092de252dd168fa519bb3d3644248083</v>
      </c>
      <c r="K105">
        <f t="shared" si="24"/>
        <v>0</v>
      </c>
      <c r="L105" t="str">
        <f t="shared" si="25"/>
        <v>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M105" t="str">
        <f t="shared" si="26"/>
        <v>LANGUAGE OF ORIGINAL DOCUMENT: English</v>
      </c>
      <c r="N105" t="str">
        <f t="shared" si="27"/>
        <v>DOCUMENT TYPE: Article</v>
      </c>
      <c r="O105" t="str">
        <f t="shared" si="28"/>
        <v>SOURCE: Scopus</v>
      </c>
      <c r="P105">
        <f t="shared" si="29"/>
        <v>0</v>
      </c>
    </row>
    <row r="106" spans="1:16" x14ac:dyDescent="0.45">
      <c r="A106" t="s">
        <v>67</v>
      </c>
      <c r="C106">
        <v>106</v>
      </c>
      <c r="D106" t="str">
        <f t="shared" si="17"/>
        <v>Radford J., Holdstock L.</v>
      </c>
      <c r="E106" t="str">
        <f t="shared" si="18"/>
        <v>AUTHOR FULL NAMES: Radford, John (56908694900); Holdstock, Leonard (6602224885)</v>
      </c>
      <c r="F106" t="str">
        <f t="shared" si="19"/>
        <v>56908694900; 6602224885</v>
      </c>
      <c r="G106" t="str">
        <f t="shared" si="20"/>
        <v>Higher education: The views of parents of university students</v>
      </c>
      <c r="H106" t="str">
        <f t="shared" si="21"/>
        <v>(1996) Journal of Further and Higher Education, 20 (3), pp. 81 - 93, Cited 2 times.</v>
      </c>
      <c r="I106" t="str">
        <f t="shared" si="22"/>
        <v>DOI: 10.1080/0309877960200308</v>
      </c>
      <c r="J106" t="str">
        <f t="shared" si="23"/>
        <v>https://www.scopus.com/inward/record.uri?eid=2-s2.0-0010816508&amp;doi=10.1080%2f0309877960200308&amp;partnerID=40&amp;md5=f1a26200d422b6dd6338b64b09317367</v>
      </c>
      <c r="K106">
        <f t="shared" si="24"/>
        <v>0</v>
      </c>
      <c r="L106" t="str">
        <f t="shared" si="25"/>
        <v>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M106" t="str">
        <f t="shared" si="26"/>
        <v>LANGUAGE OF ORIGINAL DOCUMENT: English</v>
      </c>
      <c r="N106" t="str">
        <f t="shared" si="27"/>
        <v>DOCUMENT TYPE: Article</v>
      </c>
      <c r="O106" t="str">
        <f t="shared" si="28"/>
        <v>SOURCE: Scopus</v>
      </c>
      <c r="P106">
        <f t="shared" si="29"/>
        <v>0</v>
      </c>
    </row>
    <row r="107" spans="1:16" x14ac:dyDescent="0.45">
      <c r="A107" t="s">
        <v>68</v>
      </c>
      <c r="C107">
        <v>107</v>
      </c>
      <c r="D107" t="str">
        <f t="shared" si="17"/>
        <v>Adarkwah M.A., Agyemang E.</v>
      </c>
      <c r="E107" t="str">
        <f t="shared" si="18"/>
        <v>AUTHOR FULL NAMES: Adarkwah, Michael Agyemang (57219025710); Agyemang, Edna (58181344300)</v>
      </c>
      <c r="F107" t="str">
        <f t="shared" si="19"/>
        <v>57219025710; 58181344300</v>
      </c>
      <c r="G107" t="str">
        <f t="shared" si="20"/>
        <v>Forgotten frontline workers in higher education: Aiding Ghana in the COVID-19 recovery process</v>
      </c>
      <c r="H107" t="str">
        <f t="shared" si="21"/>
        <v>(2022) Physics and Chemistry of the Earth, 127, art. no. 103202, Cited 3 times.</v>
      </c>
      <c r="I107" t="str">
        <f t="shared" si="22"/>
        <v>DOI: 10.1016/j.pce.2022.103202</v>
      </c>
      <c r="J107" t="str">
        <f t="shared" si="23"/>
        <v>https://www.scopus.com/inward/record.uri?eid=2-s2.0-85136658048&amp;doi=10.1016%2fj.pce.2022.103202&amp;partnerID=40&amp;md5=e4ed29b3a42906fe17c770da0559468f</v>
      </c>
      <c r="K107">
        <f t="shared" si="24"/>
        <v>0</v>
      </c>
      <c r="L107" t="str">
        <f t="shared" si="25"/>
        <v>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M107" t="str">
        <f t="shared" si="26"/>
        <v>LANGUAGE OF ORIGINAL DOCUMENT: English</v>
      </c>
      <c r="N107" t="str">
        <f t="shared" si="27"/>
        <v>DOCUMENT TYPE: Article</v>
      </c>
      <c r="O107" t="str">
        <f t="shared" si="28"/>
        <v>SOURCE: Scopus</v>
      </c>
      <c r="P107">
        <f t="shared" si="29"/>
        <v>0</v>
      </c>
    </row>
    <row r="108" spans="1:16" x14ac:dyDescent="0.45">
      <c r="A108" t="s">
        <v>69</v>
      </c>
      <c r="C108">
        <v>108</v>
      </c>
      <c r="D108" t="str">
        <f t="shared" si="17"/>
        <v>Kucherova H., Honcharenko Y., Ocheretin D., Bilska O.</v>
      </c>
      <c r="E108" t="str">
        <f t="shared" si="18"/>
        <v>AUTHOR FULL NAMES: Kucherova, Hanna (57210337232); Honcharenko, Yuliia (57219605190); Ocheretin, Dmytro (57210598417); Bilska, Olha (57210344422)</v>
      </c>
      <c r="F108" t="str">
        <f t="shared" si="19"/>
        <v>57210337232; 57219605190; 57210598417; 57210344422</v>
      </c>
      <c r="G108" t="str">
        <f t="shared" si="20"/>
        <v>FUZZY LOGIC MODEL OF USABILITY OF WEBSITES OF HIGHER EDUCATION INSTITUTIONS IN THE CONTEXT OF DIGITALIZATION OF EDUCATIONAL SERVICES</v>
      </c>
      <c r="H108" t="str">
        <f t="shared" si="21"/>
        <v>(2021) Neuro-Fuzzy Modeling Techniques in Economics, 10, pp. 119 - 135, Cited 1 times.</v>
      </c>
      <c r="I108" t="str">
        <f t="shared" si="22"/>
        <v>DOI: 10.33111/nfmte.2021.119</v>
      </c>
      <c r="J108" t="str">
        <f t="shared" si="23"/>
        <v>https://www.scopus.com/inward/record.uri?eid=2-s2.0-85162047302&amp;doi=10.33111%2fnfmte.2021.119&amp;partnerID=40&amp;md5=e33440677e28329a6fb08eacfd807ef7</v>
      </c>
      <c r="K108">
        <f t="shared" si="24"/>
        <v>0</v>
      </c>
      <c r="L108" t="str">
        <f t="shared" si="25"/>
        <v>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M108" t="str">
        <f t="shared" si="26"/>
        <v>LANGUAGE OF ORIGINAL DOCUMENT: English</v>
      </c>
      <c r="N108" t="str">
        <f t="shared" si="27"/>
        <v>DOCUMENT TYPE: Article</v>
      </c>
      <c r="O108" t="str">
        <f t="shared" si="28"/>
        <v>SOURCE: Scopus</v>
      </c>
      <c r="P108">
        <f t="shared" si="29"/>
        <v>0</v>
      </c>
    </row>
    <row r="109" spans="1:16" x14ac:dyDescent="0.45">
      <c r="A109" t="s">
        <v>70</v>
      </c>
      <c r="C109">
        <v>109</v>
      </c>
      <c r="D109" t="str">
        <f t="shared" si="17"/>
        <v>Teter W.R., Wang L.</v>
      </c>
      <c r="E109" t="str">
        <f t="shared" si="18"/>
        <v>AUTHOR FULL NAMES: Teter, Wesley R. (57221854781); Wang, Libing (57226297230)</v>
      </c>
      <c r="F109" t="str">
        <f t="shared" si="19"/>
        <v>57221854781; 57226297230</v>
      </c>
      <c r="G109" t="str">
        <f t="shared" si="20"/>
        <v>Monitoring implementation of the Tokyo Convention on recognition: a multi-stakeholder approach to the internationalization of higher education in the Asia-Pacific</v>
      </c>
      <c r="H109" t="str">
        <f t="shared" si="21"/>
        <v>(2021) International Journal of Comparative Education and Development, 23 (3), pp. 157 - 174, Cited 2 times.</v>
      </c>
      <c r="I109" t="str">
        <f t="shared" si="22"/>
        <v>DOI: 10.1108/IJCED-10-2020-0075</v>
      </c>
      <c r="J109" t="str">
        <f t="shared" si="23"/>
        <v>https://www.scopus.com/inward/record.uri?eid=2-s2.0-85106247126&amp;doi=10.1108%2fIJCED-10-2020-0075&amp;partnerID=40&amp;md5=7f7255d34eb4bb0d11c81d870f555e57</v>
      </c>
      <c r="K109">
        <f t="shared" si="24"/>
        <v>0</v>
      </c>
      <c r="L109" t="str">
        <f t="shared" si="25"/>
        <v>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M109" t="str">
        <f t="shared" si="26"/>
        <v>LANGUAGE OF ORIGINAL DOCUMENT: English</v>
      </c>
      <c r="N109" t="str">
        <f t="shared" si="27"/>
        <v>DOCUMENT TYPE: Article</v>
      </c>
      <c r="O109" t="str">
        <f t="shared" si="28"/>
        <v>SOURCE: Scopus</v>
      </c>
      <c r="P109">
        <f t="shared" si="29"/>
        <v>0</v>
      </c>
    </row>
    <row r="110" spans="1:16" x14ac:dyDescent="0.45">
      <c r="A110" t="s">
        <v>71</v>
      </c>
      <c r="C110">
        <v>110</v>
      </c>
      <c r="D110" t="str">
        <f t="shared" si="17"/>
        <v>Nagy M., Molontay R.</v>
      </c>
      <c r="E110" t="str">
        <f t="shared" si="18"/>
        <v>AUTHOR FULL NAMES: Nagy, Marcell (57204943886); Molontay, Roland (57190565014)</v>
      </c>
      <c r="F110" t="str">
        <f t="shared" si="19"/>
        <v>57204943886; 57190565014</v>
      </c>
      <c r="G110" t="str">
        <f t="shared" si="20"/>
        <v>Interpretable Dropout Prediction: Towards XAI-Based Personalized Intervention</v>
      </c>
      <c r="H110" t="str">
        <f t="shared" si="21"/>
        <v>(2023) International Journal of Artificial Intelligence in Education, Cited 2 times.</v>
      </c>
      <c r="I110" t="str">
        <f t="shared" si="22"/>
        <v>DOI: 10.1007/s40593-023-00331-8</v>
      </c>
      <c r="J110" t="str">
        <f t="shared" si="23"/>
        <v>https://www.scopus.com/inward/record.uri?eid=2-s2.0-85149861581&amp;doi=10.1007%2fs40593-023-00331-8&amp;partnerID=40&amp;md5=ada4ba08683ea70a932afa1cbafc486f</v>
      </c>
      <c r="K110">
        <f t="shared" si="24"/>
        <v>0</v>
      </c>
      <c r="L110" t="str">
        <f t="shared" si="25"/>
        <v>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M110" t="str">
        <f t="shared" si="26"/>
        <v>LANGUAGE OF ORIGINAL DOCUMENT: English</v>
      </c>
      <c r="N110" t="str">
        <f t="shared" si="27"/>
        <v>DOCUMENT TYPE: Article</v>
      </c>
      <c r="O110" t="str">
        <f t="shared" si="28"/>
        <v>SOURCE: Scopus</v>
      </c>
      <c r="P110">
        <f t="shared" si="29"/>
        <v>0</v>
      </c>
    </row>
    <row r="111" spans="1:16" x14ac:dyDescent="0.45">
      <c r="A111" t="s">
        <v>72</v>
      </c>
      <c r="C111">
        <v>111</v>
      </c>
      <c r="D111" t="str">
        <f t="shared" si="17"/>
        <v>Nae G., Nae V.</v>
      </c>
      <c r="E111" t="str">
        <f t="shared" si="18"/>
        <v>AUTHOR FULL NAMES: Nae, Geanina (57207359255); Nae, Virgil (57207358434)</v>
      </c>
      <c r="F111" t="str">
        <f t="shared" si="19"/>
        <v>57207359255; 57207358434</v>
      </c>
      <c r="G111" t="str">
        <f t="shared" si="20"/>
        <v>Building the (Higher)Education Stakeholder: The Realities of Economics in Higher Education</v>
      </c>
      <c r="H111" t="str">
        <f t="shared" si="21"/>
        <v>(2018) Cultural Psychology of Education, 7, pp. 77 - 96, Cited 4 times.</v>
      </c>
      <c r="I111" t="str">
        <f t="shared" si="22"/>
        <v>DOI: 10.1007/978-3-319-96035-7_9</v>
      </c>
      <c r="J111" t="str">
        <f t="shared" si="23"/>
        <v>https://www.scopus.com/inward/record.uri?eid=2-s2.0-85062447548&amp;doi=10.1007%2f978-3-319-96035-7_9&amp;partnerID=40&amp;md5=f65111a800600cfbb4b6beba28269f93</v>
      </c>
      <c r="K111">
        <f t="shared" si="24"/>
        <v>0</v>
      </c>
      <c r="L111" t="str">
        <f t="shared" si="25"/>
        <v>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M111" t="str">
        <f t="shared" si="26"/>
        <v>LANGUAGE OF ORIGINAL DOCUMENT: English</v>
      </c>
      <c r="N111" t="str">
        <f t="shared" si="27"/>
        <v>DOCUMENT TYPE: Book chapter</v>
      </c>
      <c r="O111" t="str">
        <f t="shared" si="28"/>
        <v>SOURCE: Scopus</v>
      </c>
      <c r="P111">
        <f t="shared" si="29"/>
        <v>0</v>
      </c>
    </row>
    <row r="112" spans="1:16" x14ac:dyDescent="0.45">
      <c r="C112">
        <v>112</v>
      </c>
      <c r="D112" t="str">
        <f t="shared" si="17"/>
        <v>Remnant J., Sang K., Myhill K., Calvard T., Chowdhry S., Richards J.</v>
      </c>
      <c r="E112" t="str">
        <f t="shared" si="18"/>
        <v>AUTHOR FULL NAMES: Remnant, Jennifer (57210209997); Sang, Katherine (23101077900); Myhill, Katriona (57222036015); Calvard, Thomas (55556200200); Chowdhry, Sushila (57226195537); Richards, James (57193517015)</v>
      </c>
      <c r="F112" t="str">
        <f t="shared" si="19"/>
        <v>57210209997; 23101077900; 57222036015; 55556200200; 57226195537; 57193517015</v>
      </c>
      <c r="G112" t="str">
        <f t="shared" si="20"/>
        <v>Working it out: Will the improved management of leaky bodies in the workplace create a dialogue between medical sociology and disability studies?</v>
      </c>
      <c r="H112" t="str">
        <f t="shared" si="21"/>
        <v>(2023) Sociology of Health and Illness, 45 (6), pp. 1276 - 1299, Cited 1 times.</v>
      </c>
      <c r="I112" t="str">
        <f t="shared" si="22"/>
        <v>DOI: 10.1111/1467-9566.13519</v>
      </c>
      <c r="J112" t="str">
        <f t="shared" si="23"/>
        <v>https://www.scopus.com/inward/record.uri?eid=2-s2.0-85137385450&amp;doi=10.1111%2f1467-9566.13519&amp;partnerID=40&amp;md5=bac61dfc6d7bbea99634368483bf7a55</v>
      </c>
      <c r="K112">
        <f t="shared" si="24"/>
        <v>0</v>
      </c>
      <c r="L112" t="str">
        <f t="shared" si="25"/>
        <v>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M112" t="str">
        <f t="shared" si="26"/>
        <v>LANGUAGE OF ORIGINAL DOCUMENT: English</v>
      </c>
      <c r="N112" t="str">
        <f t="shared" si="27"/>
        <v>DOCUMENT TYPE: Article</v>
      </c>
      <c r="O112" t="str">
        <f t="shared" si="28"/>
        <v>SOURCE: Scopus</v>
      </c>
      <c r="P112">
        <f t="shared" si="29"/>
        <v>0</v>
      </c>
    </row>
    <row r="113" spans="1:16" x14ac:dyDescent="0.45">
      <c r="A113" t="s">
        <v>73</v>
      </c>
      <c r="C113">
        <v>113</v>
      </c>
      <c r="D113" t="str">
        <f t="shared" si="17"/>
        <v>Linnes C., Ronzoni G., Agrusa J., Lema J.</v>
      </c>
      <c r="E113" t="str">
        <f t="shared" si="18"/>
        <v>AUTHOR FULL NAMES: Linnes, Cathrine (57195364651); Ronzoni, Giulio (57200576917); Agrusa, Jerome (9250620000); Lema, Joseph (16417481500)</v>
      </c>
      <c r="F113" t="str">
        <f t="shared" si="19"/>
        <v>57195364651; 57200576917; 9250620000; 16417481500</v>
      </c>
      <c r="G113" t="str">
        <f t="shared" si="20"/>
        <v>Emergency Remote Education and Its Impact on Higher Education: A Temporary or Permanent Shift in Instruction?</v>
      </c>
      <c r="H113" t="str">
        <f t="shared" si="21"/>
        <v>(2022) Education Sciences, 12 (10), art. no. 721, Cited 4 times.</v>
      </c>
      <c r="I113" t="str">
        <f t="shared" si="22"/>
        <v>DOI: 10.3390/educsci12100721</v>
      </c>
      <c r="J113" t="str">
        <f t="shared" si="23"/>
        <v>https://www.scopus.com/inward/record.uri?eid=2-s2.0-85140584574&amp;doi=10.3390%2feducsci12100721&amp;partnerID=40&amp;md5=f0188d2d40443f6f505b245b494cca30</v>
      </c>
      <c r="K113">
        <f t="shared" si="24"/>
        <v>0</v>
      </c>
      <c r="L113" t="str">
        <f t="shared" si="25"/>
        <v>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M113" t="str">
        <f t="shared" si="26"/>
        <v>LANGUAGE OF ORIGINAL DOCUMENT: English</v>
      </c>
      <c r="N113" t="str">
        <f t="shared" si="27"/>
        <v>DOCUMENT TYPE: Article</v>
      </c>
      <c r="O113" t="str">
        <f t="shared" si="28"/>
        <v>SOURCE: Scopus</v>
      </c>
      <c r="P113">
        <f t="shared" si="29"/>
        <v>0</v>
      </c>
    </row>
    <row r="114" spans="1:16" x14ac:dyDescent="0.45">
      <c r="A114" t="s">
        <v>10</v>
      </c>
      <c r="C114">
        <v>114</v>
      </c>
      <c r="D114" t="str">
        <f t="shared" si="17"/>
        <v>Narenji Thani F., Mazari E., Asadi S., Mashayekhikhi M.</v>
      </c>
      <c r="E114" t="str">
        <f t="shared" si="18"/>
        <v>AUTHOR FULL NAMES: Narenji Thani, Fatemeh (54795766300); Mazari, Ebrahim (57245995200); Asadi, Somaye (57245789900); Mashayekhikhi, Maryam (57245683100)</v>
      </c>
      <c r="F114" t="str">
        <f t="shared" si="19"/>
        <v>54795766300; 57245995200; 57245789900; 57245683100</v>
      </c>
      <c r="G114" t="str">
        <f t="shared" si="20"/>
        <v>The impact of self-development on the tendency toward organizational innovation in higher education institutions with the mediating role of human resource agility</v>
      </c>
      <c r="H114" t="str">
        <f t="shared" si="21"/>
        <v>(2022) Journal of Applied Research in Higher Education, 14 (2), pp. 852 - 873, Cited 4 times.</v>
      </c>
      <c r="I114" t="str">
        <f t="shared" si="22"/>
        <v>DOI: 10.1108/JARHE-05-2020-0151</v>
      </c>
      <c r="J114" t="str">
        <f t="shared" si="23"/>
        <v>https://www.scopus.com/inward/record.uri?eid=2-s2.0-85114244344&amp;doi=10.1108%2fJARHE-05-2020-0151&amp;partnerID=40&amp;md5=329f2d400df5306903813f7df74fa074</v>
      </c>
      <c r="K114">
        <f t="shared" si="24"/>
        <v>0</v>
      </c>
      <c r="L114" t="str">
        <f t="shared" si="25"/>
        <v>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M114" t="str">
        <f t="shared" si="26"/>
        <v>LANGUAGE OF ORIGINAL DOCUMENT: English</v>
      </c>
      <c r="N114" t="str">
        <f t="shared" si="27"/>
        <v>DOCUMENT TYPE: Article</v>
      </c>
      <c r="O114" t="str">
        <f t="shared" si="28"/>
        <v>SOURCE: Scopus</v>
      </c>
      <c r="P114">
        <f t="shared" si="29"/>
        <v>0</v>
      </c>
    </row>
    <row r="115" spans="1:16" x14ac:dyDescent="0.45">
      <c r="A115" t="s">
        <v>11</v>
      </c>
      <c r="C115">
        <v>115</v>
      </c>
      <c r="D115" t="str">
        <f t="shared" si="17"/>
        <v>Mampaey J., Brankovic J., Huisman J.</v>
      </c>
      <c r="E115" t="str">
        <f t="shared" si="18"/>
        <v>AUTHOR FULL NAMES: Mampaey, Jelle (55631853900); Brankovic, Jelena (57194733351); Huisman, Jeroen (24176837100)</v>
      </c>
      <c r="F115" t="str">
        <f t="shared" si="19"/>
        <v>55631853900; 57194733351; 24176837100</v>
      </c>
      <c r="G115" t="str">
        <f t="shared" si="20"/>
        <v>Inter-institutional differences in defensive stakeholder management in higher education: the case of Serbia</v>
      </c>
      <c r="H115" t="str">
        <f t="shared" si="21"/>
        <v>(2019) Studies in Higher Education, 44 (6), pp. 978 - 989, Cited 2 times.</v>
      </c>
      <c r="I115" t="str">
        <f t="shared" si="22"/>
        <v>DOI: 10.1080/03075079.2017.1405253</v>
      </c>
      <c r="J115" t="str">
        <f t="shared" si="23"/>
        <v>https://www.scopus.com/inward/record.uri?eid=2-s2.0-85035085912&amp;doi=10.1080%2f03075079.2017.1405253&amp;partnerID=40&amp;md5=6d0cbe03ec9efce491838636f50f7c6e</v>
      </c>
      <c r="K115">
        <f t="shared" si="24"/>
        <v>0</v>
      </c>
      <c r="L115" t="str">
        <f t="shared" si="25"/>
        <v>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M115" t="str">
        <f t="shared" si="26"/>
        <v>LANGUAGE OF ORIGINAL DOCUMENT: English</v>
      </c>
      <c r="N115" t="str">
        <f t="shared" si="27"/>
        <v>DOCUMENT TYPE: Article</v>
      </c>
      <c r="O115" t="str">
        <f t="shared" si="28"/>
        <v>SOURCE: Scopus</v>
      </c>
      <c r="P115">
        <f t="shared" si="29"/>
        <v>0</v>
      </c>
    </row>
    <row r="116" spans="1:16" x14ac:dyDescent="0.45">
      <c r="A116" t="s">
        <v>12</v>
      </c>
      <c r="C116">
        <v>116</v>
      </c>
      <c r="D116" t="str">
        <f t="shared" si="17"/>
        <v>Tacur N., Zinga D., Molnar D.</v>
      </c>
      <c r="E116" t="str">
        <f t="shared" si="18"/>
        <v>AUTHOR FULL NAMES: Tacur, Natalie (58286083800); Zinga, Dawn (9042512000); Molnar, Danielle (13610811200)</v>
      </c>
      <c r="F116" t="str">
        <f t="shared" si="19"/>
        <v>58286083800; 9042512000; 13610811200</v>
      </c>
      <c r="G116" t="str">
        <f t="shared" si="20"/>
        <v>Sport, Art, or Both? Analyzing Perceptions of Competitive Dancers as Interuniversity Artists and Athletes</v>
      </c>
      <c r="H116" t="str">
        <f t="shared" si="21"/>
        <v>(2023) International Journal of Sport and Society, 14 (2), pp. 101 - 123, Cited 0 times.</v>
      </c>
      <c r="I116" t="str">
        <f t="shared" si="22"/>
        <v>DOI: 10.18848/2152-7857/CGP/v14i02/101-123</v>
      </c>
      <c r="J116" t="str">
        <f t="shared" si="23"/>
        <v>https://www.scopus.com/inward/record.uri?eid=2-s2.0-85160098963&amp;doi=10.18848%2f2152-7857%2fCGP%2fv14i02%2f101-123&amp;partnerID=40&amp;md5=ad1ef72b70db6a151cb0d813d04beb25</v>
      </c>
      <c r="K116">
        <f t="shared" si="24"/>
        <v>0</v>
      </c>
      <c r="L116" t="str">
        <f t="shared" si="25"/>
        <v>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M116" t="str">
        <f t="shared" si="26"/>
        <v>LANGUAGE OF ORIGINAL DOCUMENT: English</v>
      </c>
      <c r="N116" t="str">
        <f t="shared" si="27"/>
        <v>DOCUMENT TYPE: Article</v>
      </c>
      <c r="O116" t="str">
        <f t="shared" si="28"/>
        <v>SOURCE: Scopus</v>
      </c>
      <c r="P116">
        <f t="shared" si="29"/>
        <v>0</v>
      </c>
    </row>
    <row r="117" spans="1:16" x14ac:dyDescent="0.45">
      <c r="C117">
        <v>117</v>
      </c>
      <c r="D117" t="str">
        <f t="shared" si="17"/>
        <v>Jha S., Jha M., O'Brien L.</v>
      </c>
      <c r="E117" t="str">
        <f t="shared" si="18"/>
        <v>AUTHOR FULL NAMES: Jha, Sanjay (56740041300); Jha, Meena (16068424100); O'Brien, Liam (7101806584)</v>
      </c>
      <c r="F117" t="str">
        <f t="shared" si="19"/>
        <v>56740041300; 16068424100; 7101806584</v>
      </c>
      <c r="G117" t="str">
        <f t="shared" si="20"/>
        <v>A Step towards Big Data Architecture for Higher Education Analytics</v>
      </c>
      <c r="H117" t="str">
        <f t="shared" si="21"/>
        <v>(2018) Proceedings - 2018 5th Asia-Pacific World Congress on Computer Science and Engineering, APWC on CSE 2018, art. no. 8853675, pp. 178 - 183, Cited 4 times.</v>
      </c>
      <c r="I117" t="str">
        <f t="shared" si="22"/>
        <v>DOI: 10.1109/APWConCSE.2018.00036</v>
      </c>
      <c r="J117" t="str">
        <f t="shared" si="23"/>
        <v>https://www.scopus.com/inward/record.uri?eid=2-s2.0-85074289133&amp;doi=10.1109%2fAPWConCSE.2018.00036&amp;partnerID=40&amp;md5=dce8ebf16eab7a16d15b21dd04845422</v>
      </c>
      <c r="K117">
        <f t="shared" si="24"/>
        <v>0</v>
      </c>
      <c r="L117" t="str">
        <f t="shared" si="25"/>
        <v>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M117" t="str">
        <f t="shared" si="26"/>
        <v>LANGUAGE OF ORIGINAL DOCUMENT: English</v>
      </c>
      <c r="N117" t="str">
        <f t="shared" si="27"/>
        <v>DOCUMENT TYPE: Conference paper</v>
      </c>
      <c r="O117" t="str">
        <f t="shared" si="28"/>
        <v>SOURCE: Scopus</v>
      </c>
      <c r="P117">
        <f t="shared" si="29"/>
        <v>0</v>
      </c>
    </row>
    <row r="118" spans="1:16" x14ac:dyDescent="0.45">
      <c r="A118" t="s">
        <v>74</v>
      </c>
      <c r="C118">
        <v>118</v>
      </c>
      <c r="D118" t="str">
        <f t="shared" si="17"/>
        <v>Varshavskaya E., Podverbnykh U.</v>
      </c>
      <c r="E118" t="str">
        <f t="shared" si="18"/>
        <v>AUTHOR FULL NAMES: Varshavskaya, Elena (56766126200); Podverbnykh, Ulyana (57214320016)</v>
      </c>
      <c r="F118" t="str">
        <f t="shared" si="19"/>
        <v>56766126200; 57214320016</v>
      </c>
      <c r="G118" t="str">
        <f t="shared" si="20"/>
        <v>Job search strategies of recent university graduates: prevalence and effectiveness</v>
      </c>
      <c r="H118" t="str">
        <f t="shared" si="21"/>
        <v>(2021) Education and Training, 63 (1), pp. 135 - 149, Cited 2 times.</v>
      </c>
      <c r="I118" t="str">
        <f t="shared" si="22"/>
        <v>DOI: 10.1108/ET-02-2020-0029</v>
      </c>
      <c r="J118" t="str">
        <f t="shared" si="23"/>
        <v>https://www.scopus.com/inward/record.uri?eid=2-s2.0-85094952179&amp;doi=10.1108%2fET-02-2020-0029&amp;partnerID=40&amp;md5=3e13554e61a9c1d028b58e012aa1bc62</v>
      </c>
      <c r="K118">
        <f t="shared" si="24"/>
        <v>0</v>
      </c>
      <c r="L118" t="str">
        <f t="shared" si="25"/>
        <v>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M118" t="str">
        <f t="shared" si="26"/>
        <v>LANGUAGE OF ORIGINAL DOCUMENT: English</v>
      </c>
      <c r="N118" t="str">
        <f t="shared" si="27"/>
        <v>DOCUMENT TYPE: Article</v>
      </c>
      <c r="O118" t="str">
        <f t="shared" si="28"/>
        <v>SOURCE: Scopus</v>
      </c>
      <c r="P118">
        <f t="shared" si="29"/>
        <v>0</v>
      </c>
    </row>
    <row r="119" spans="1:16" x14ac:dyDescent="0.45">
      <c r="A119" t="s">
        <v>75</v>
      </c>
      <c r="C119">
        <v>119</v>
      </c>
      <c r="D119" t="str">
        <f t="shared" si="17"/>
        <v>Perez-Encinas A., Rodriguez-Pomeda J.</v>
      </c>
      <c r="E119" t="str">
        <f t="shared" si="18"/>
        <v>AUTHOR FULL NAMES: Perez-Encinas, Adriana (57193200370); Rodriguez-Pomeda, Jesus (56442697500)</v>
      </c>
      <c r="F119" t="str">
        <f t="shared" si="19"/>
        <v>57193200370; 56442697500</v>
      </c>
      <c r="G119" t="str">
        <f t="shared" si="20"/>
        <v>Chinese and Indian higher education students go abroad: listening to them to determine what their needs are</v>
      </c>
      <c r="H119" t="str">
        <f t="shared" si="21"/>
        <v>(2021) Tertiary Education and Management, 27 (4), pp. 313 - 330, Cited 1 times.</v>
      </c>
      <c r="I119" t="str">
        <f t="shared" si="22"/>
        <v>DOI: 10.1007/s11233-021-09078-0</v>
      </c>
      <c r="J119" t="str">
        <f t="shared" si="23"/>
        <v>https://www.scopus.com/inward/record.uri?eid=2-s2.0-85117372090&amp;doi=10.1007%2fs11233-021-09078-0&amp;partnerID=40&amp;md5=a61870b86a812a756f0c9ed528636033</v>
      </c>
      <c r="K119">
        <f t="shared" si="24"/>
        <v>0</v>
      </c>
      <c r="L119" t="str">
        <f t="shared" si="25"/>
        <v>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M119" t="str">
        <f t="shared" si="26"/>
        <v>LANGUAGE OF ORIGINAL DOCUMENT: English</v>
      </c>
      <c r="N119" t="str">
        <f t="shared" si="27"/>
        <v>DOCUMENT TYPE: Article</v>
      </c>
      <c r="O119" t="str">
        <f t="shared" si="28"/>
        <v>SOURCE: Scopus</v>
      </c>
      <c r="P119">
        <f t="shared" si="29"/>
        <v>0</v>
      </c>
    </row>
    <row r="120" spans="1:16" x14ac:dyDescent="0.45">
      <c r="A120" t="s">
        <v>76</v>
      </c>
      <c r="C120">
        <v>120</v>
      </c>
      <c r="D120" t="str">
        <f t="shared" si="17"/>
        <v>Han S.</v>
      </c>
      <c r="E120" t="str">
        <f t="shared" si="18"/>
        <v>AUTHOR FULL NAMES: Han, Shuangmiao (57208248685)</v>
      </c>
      <c r="F120">
        <f t="shared" si="19"/>
        <v>57208248685</v>
      </c>
      <c r="G120" t="str">
        <f t="shared" si="20"/>
        <v>Experimental governance in China’s higher education: stakeholder’s interpretations, interactions and strategic actions</v>
      </c>
      <c r="H120" t="str">
        <f t="shared" si="21"/>
        <v>(2022) Studies in Higher Education, 47 (1), pp. 13 - 25, Cited 5 times.</v>
      </c>
      <c r="I120" t="str">
        <f t="shared" si="22"/>
        <v>DOI: 10.1080/03075079.2020.1725876</v>
      </c>
      <c r="J120" t="str">
        <f t="shared" si="23"/>
        <v>https://www.scopus.com/inward/record.uri?eid=2-s2.0-85079400033&amp;doi=10.1080%2f03075079.2020.1725876&amp;partnerID=40&amp;md5=f9804b74547b1fed54e3ebe0c3a63d78</v>
      </c>
      <c r="K120">
        <f t="shared" si="24"/>
        <v>0</v>
      </c>
      <c r="L120" t="str">
        <f t="shared" si="25"/>
        <v>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M120" t="str">
        <f t="shared" si="26"/>
        <v>LANGUAGE OF ORIGINAL DOCUMENT: English</v>
      </c>
      <c r="N120" t="str">
        <f t="shared" si="27"/>
        <v>DOCUMENT TYPE: Article</v>
      </c>
      <c r="O120" t="str">
        <f t="shared" si="28"/>
        <v>SOURCE: Scopus</v>
      </c>
      <c r="P120">
        <f t="shared" si="29"/>
        <v>0</v>
      </c>
    </row>
    <row r="121" spans="1:16" x14ac:dyDescent="0.45">
      <c r="A121" t="s">
        <v>77</v>
      </c>
      <c r="C121">
        <v>121</v>
      </c>
      <c r="D121" t="str">
        <f t="shared" si="17"/>
        <v>Charter V.</v>
      </c>
      <c r="E121" t="str">
        <f t="shared" si="18"/>
        <v>AUTHOR FULL NAMES: Charter, Virginia (57190816203)</v>
      </c>
      <c r="F121">
        <f t="shared" si="19"/>
        <v>57190816203</v>
      </c>
      <c r="G121" t="str">
        <f t="shared" si="20"/>
        <v>Engineering Student Perceptions of Their Generic Skills Competency: An Analysis of Differences Amongst Demographics</v>
      </c>
      <c r="H121" t="str">
        <f t="shared" si="21"/>
        <v>(2021) ASEE Annual Conference and Exposition, Conference Proceedings, Cited 1 times.</v>
      </c>
      <c r="I121">
        <f t="shared" si="22"/>
        <v>0</v>
      </c>
      <c r="J121" t="str">
        <f t="shared" si="23"/>
        <v>https://www.scopus.com/inward/record.uri?eid=2-s2.0-85124511036&amp;partnerID=40&amp;md5=9734a4cf989639fcba034035e8431eae</v>
      </c>
      <c r="K121">
        <f t="shared" si="24"/>
        <v>0</v>
      </c>
      <c r="L121" t="str">
        <f t="shared" si="25"/>
        <v>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M121" t="str">
        <f t="shared" si="26"/>
        <v>LANGUAGE OF ORIGINAL DOCUMENT: English</v>
      </c>
      <c r="N121" t="str">
        <f t="shared" si="27"/>
        <v>DOCUMENT TYPE: Conference paper</v>
      </c>
      <c r="O121" t="str">
        <f t="shared" si="28"/>
        <v>SOURCE: Scopus</v>
      </c>
      <c r="P121">
        <f t="shared" si="29"/>
        <v>0</v>
      </c>
    </row>
    <row r="122" spans="1:16" x14ac:dyDescent="0.45">
      <c r="A122" t="s">
        <v>78</v>
      </c>
      <c r="C122">
        <v>122</v>
      </c>
      <c r="D122" t="str">
        <f t="shared" si="17"/>
        <v>Kezar A., Holcombe E., Maxey D.</v>
      </c>
      <c r="E122" t="str">
        <f t="shared" si="18"/>
        <v>AUTHOR FULL NAMES: Kezar, Adrianna (6603555003); Holcombe, Elizabeth (56982894200); Maxey, Daniel (55943083100)</v>
      </c>
      <c r="F122" t="str">
        <f t="shared" si="19"/>
        <v>6603555003; 56982894200; 55943083100</v>
      </c>
      <c r="G122" t="str">
        <f t="shared" si="20"/>
        <v>An emerging consensus about new faculty roles: Results of a national study of higher education stakeholders</v>
      </c>
      <c r="H122" t="str">
        <f t="shared" si="21"/>
        <v>(2016) Envisioning the Faculty for the Twenty-First Century: Moving to a Mission-Oriented and Learner-Centered Model, pp. 45 - 57, Cited 2 times.</v>
      </c>
      <c r="I122">
        <f t="shared" si="22"/>
        <v>0</v>
      </c>
      <c r="J122" t="str">
        <f t="shared" si="23"/>
        <v>https://www.scopus.com/inward/record.uri?eid=2-s2.0-85013073291&amp;partnerID=40&amp;md5=c263523eaa2250f1d3d9c1d702af310f</v>
      </c>
      <c r="K122">
        <f t="shared" si="24"/>
        <v>0</v>
      </c>
      <c r="L122">
        <f t="shared" si="25"/>
        <v>0</v>
      </c>
      <c r="M122" t="str">
        <f t="shared" si="26"/>
        <v>LANGUAGE OF ORIGINAL DOCUMENT: English</v>
      </c>
      <c r="N122" t="str">
        <f t="shared" si="27"/>
        <v>DOCUMENT TYPE: Book chapter</v>
      </c>
      <c r="O122" t="str">
        <f t="shared" si="28"/>
        <v>SOURCE: Scopus</v>
      </c>
      <c r="P122">
        <f t="shared" si="29"/>
        <v>0</v>
      </c>
    </row>
    <row r="123" spans="1:16" x14ac:dyDescent="0.45">
      <c r="A123" t="s">
        <v>79</v>
      </c>
      <c r="C123">
        <v>123</v>
      </c>
      <c r="D123" t="str">
        <f t="shared" si="17"/>
        <v>Thomas D., Moore R., Rundle O., Emery S., Greaves R., te Riele K., Kowaluk A.</v>
      </c>
      <c r="E123" t="str">
        <f t="shared" si="18"/>
        <v>AUTHOR FULL NAMES: Thomas, Damon (56183012500); Moore, Robbie (57202600894); Rundle, Olivia (55917070100); Emery, Sherridan (55869276700); Greaves, Robyn (57191260023); te Riele, Kitty (6503880953); Kowaluk, Andy (57204465647)</v>
      </c>
      <c r="F123" t="str">
        <f t="shared" si="19"/>
        <v>56183012500; 57202600894; 55917070100; 55869276700; 57191260023; 6503880953; 57204465647</v>
      </c>
      <c r="G123" t="str">
        <f t="shared" si="20"/>
        <v>Elaborating a framework for communicating assessment aims in higher education</v>
      </c>
      <c r="H123" t="str">
        <f t="shared" si="21"/>
        <v>(2019) Assessment and Evaluation in Higher Education, 44 (4), pp. 546 - 564, Cited 5 times.</v>
      </c>
      <c r="I123" t="str">
        <f t="shared" si="22"/>
        <v>DOI: 10.1080/02602938.2018.1522615</v>
      </c>
      <c r="J123" t="str">
        <f t="shared" si="23"/>
        <v>https://www.scopus.com/inward/record.uri?eid=2-s2.0-85055679296&amp;doi=10.1080%2f02602938.2018.1522615&amp;partnerID=40&amp;md5=d967414ff628b6bc3b5677c748379a13</v>
      </c>
      <c r="K123">
        <f t="shared" si="24"/>
        <v>0</v>
      </c>
      <c r="L123" t="str">
        <f t="shared" si="25"/>
        <v>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M123" t="str">
        <f t="shared" si="26"/>
        <v>LANGUAGE OF ORIGINAL DOCUMENT: English</v>
      </c>
      <c r="N123" t="str">
        <f t="shared" si="27"/>
        <v>DOCUMENT TYPE: Article</v>
      </c>
      <c r="O123" t="str">
        <f t="shared" si="28"/>
        <v>SOURCE: Scopus</v>
      </c>
      <c r="P123">
        <f t="shared" si="29"/>
        <v>0</v>
      </c>
    </row>
    <row r="124" spans="1:16" x14ac:dyDescent="0.45">
      <c r="A124" t="s">
        <v>80</v>
      </c>
      <c r="C124">
        <v>124</v>
      </c>
      <c r="D124" t="str">
        <f t="shared" si="17"/>
        <v>Saurbier A.</v>
      </c>
      <c r="E124" t="str">
        <f t="shared" si="18"/>
        <v>AUTHOR FULL NAMES: Saurbier, Ann (54397614600)</v>
      </c>
      <c r="F124">
        <f t="shared" si="19"/>
        <v>54397614600</v>
      </c>
      <c r="G124" t="str">
        <f t="shared" si="20"/>
        <v>Modelling the stakeholder environment and decision process in the u.S. higher education system</v>
      </c>
      <c r="H124" t="str">
        <f t="shared" si="21"/>
        <v>(2021) Business, Management and Economics Engineering, 19 (1), pp. 131 - 149, Cited 4 times.</v>
      </c>
      <c r="I124" t="str">
        <f t="shared" si="22"/>
        <v>DOI: 10.3846/bmee.2021.12629</v>
      </c>
      <c r="J124" t="str">
        <f t="shared" si="23"/>
        <v>https://www.scopus.com/inward/record.uri?eid=2-s2.0-85111442359&amp;doi=10.3846%2fbmee.2021.12629&amp;partnerID=40&amp;md5=4fb113c4e459f52ed97ac7124a870af3</v>
      </c>
      <c r="K124">
        <f t="shared" si="24"/>
        <v>0</v>
      </c>
      <c r="L124" t="str">
        <f t="shared" si="25"/>
        <v>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M124" t="str">
        <f t="shared" si="26"/>
        <v>LANGUAGE OF ORIGINAL DOCUMENT: English</v>
      </c>
      <c r="N124" t="str">
        <f t="shared" si="27"/>
        <v>DOCUMENT TYPE: Article</v>
      </c>
      <c r="O124" t="str">
        <f t="shared" si="28"/>
        <v>SOURCE: Scopus</v>
      </c>
      <c r="P124">
        <f t="shared" si="29"/>
        <v>0</v>
      </c>
    </row>
    <row r="125" spans="1:16" x14ac:dyDescent="0.45">
      <c r="C125">
        <v>125</v>
      </c>
      <c r="D125" t="str">
        <f t="shared" si="17"/>
        <v>Zhuang T., Zhou H.</v>
      </c>
      <c r="E125" t="str">
        <f t="shared" si="18"/>
        <v>AUTHOR FULL NAMES: Zhuang, Tengteng (57205760669); Zhou, Haitao (57268037500)</v>
      </c>
      <c r="F125" t="str">
        <f t="shared" si="19"/>
        <v>57205760669; 57268037500</v>
      </c>
      <c r="G125" t="str">
        <f t="shared" si="20"/>
        <v>Developing a synergistic approach to engineering education: China’s national policies on university–industry educational collaboration</v>
      </c>
      <c r="H125" t="str">
        <f t="shared" si="21"/>
        <v>(2023) Asia Pacific Education Review, 24 (1), pp. 145 - 165, Cited 5 times.</v>
      </c>
      <c r="I125" t="str">
        <f t="shared" si="22"/>
        <v>DOI: 10.1007/s12564-022-09743-y</v>
      </c>
      <c r="J125" t="str">
        <f t="shared" si="23"/>
        <v>https://www.scopus.com/inward/record.uri?eid=2-s2.0-85124718035&amp;doi=10.1007%2fs12564-022-09743-y&amp;partnerID=40&amp;md5=ba367677170614f2fa495bbb66937106</v>
      </c>
      <c r="K125">
        <f t="shared" si="24"/>
        <v>0</v>
      </c>
      <c r="L125" t="str">
        <f t="shared" si="25"/>
        <v>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M125" t="str">
        <f t="shared" si="26"/>
        <v>LANGUAGE OF ORIGINAL DOCUMENT: English</v>
      </c>
      <c r="N125" t="str">
        <f t="shared" si="27"/>
        <v>DOCUMENT TYPE: Article</v>
      </c>
      <c r="O125" t="str">
        <f t="shared" si="28"/>
        <v>SOURCE: Scopus</v>
      </c>
      <c r="P125">
        <f t="shared" si="29"/>
        <v>0</v>
      </c>
    </row>
    <row r="126" spans="1:16" x14ac:dyDescent="0.45">
      <c r="A126" t="s">
        <v>81</v>
      </c>
      <c r="C126">
        <v>126</v>
      </c>
      <c r="D126" t="str">
        <f t="shared" si="17"/>
        <v>Godonoga A., Sporn B.</v>
      </c>
      <c r="E126" t="str">
        <f t="shared" si="18"/>
        <v>AUTHOR FULL NAMES: Godonoga, Ana (57671325000); Sporn, Barbara (16409300500)</v>
      </c>
      <c r="F126" t="str">
        <f t="shared" si="19"/>
        <v>57671325000; 16409300500</v>
      </c>
      <c r="G126" t="str">
        <f t="shared" si="20"/>
        <v>The conceptualisation of socially responsible universities in higher education research: a systematic literature review</v>
      </c>
      <c r="H126" t="str">
        <f t="shared" si="21"/>
        <v>(2023) Studies in Higher Education, 48 (3), pp. 445 - 459, Cited 5 times.</v>
      </c>
      <c r="I126" t="str">
        <f t="shared" si="22"/>
        <v>DOI: 10.1080/03075079.2022.2145462</v>
      </c>
      <c r="J126" t="str">
        <f t="shared" si="23"/>
        <v>https://www.scopus.com/inward/record.uri?eid=2-s2.0-85142159040&amp;doi=10.1080%2f03075079.2022.2145462&amp;partnerID=40&amp;md5=fc1977c1aab90c686159e9bccfdcdd60</v>
      </c>
      <c r="K126">
        <f t="shared" si="24"/>
        <v>0</v>
      </c>
      <c r="L126" t="str">
        <f t="shared" si="25"/>
        <v>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M126" t="str">
        <f t="shared" si="26"/>
        <v>LANGUAGE OF ORIGINAL DOCUMENT: English</v>
      </c>
      <c r="N126" t="str">
        <f t="shared" si="27"/>
        <v>DOCUMENT TYPE: Article</v>
      </c>
      <c r="O126" t="str">
        <f t="shared" si="28"/>
        <v>SOURCE: Scopus</v>
      </c>
      <c r="P126">
        <f t="shared" si="29"/>
        <v>0</v>
      </c>
    </row>
    <row r="127" spans="1:16" x14ac:dyDescent="0.45">
      <c r="A127" t="s">
        <v>10</v>
      </c>
      <c r="C127">
        <v>127</v>
      </c>
      <c r="D127" t="str">
        <f t="shared" si="17"/>
        <v>Stuart-Buttle R.</v>
      </c>
      <c r="E127" t="str">
        <f t="shared" si="18"/>
        <v>AUTHOR FULL NAMES: Stuart-Buttle, Ros (56053529500)</v>
      </c>
      <c r="F127">
        <f t="shared" si="19"/>
        <v>56053529500</v>
      </c>
      <c r="G127" t="str">
        <f t="shared" si="20"/>
        <v>Higher education, stakeholder interface and teacher formation for church schools</v>
      </c>
      <c r="H127" t="str">
        <f t="shared" si="21"/>
        <v>(2019) International Journal of Christianity and Education, 23 (3), pp. 299 - 311, Cited 2 times.</v>
      </c>
      <c r="I127" t="str">
        <f t="shared" si="22"/>
        <v>DOI: 10.1177/2056997119865557</v>
      </c>
      <c r="J127" t="str">
        <f t="shared" si="23"/>
        <v>https://www.scopus.com/inward/record.uri?eid=2-s2.0-85070321001&amp;doi=10.1177%2f2056997119865557&amp;partnerID=40&amp;md5=9a2336830c39f7aedc7fbdff726a6cd5</v>
      </c>
      <c r="K127">
        <f t="shared" si="24"/>
        <v>0</v>
      </c>
      <c r="L127" t="str">
        <f t="shared" si="25"/>
        <v>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M127" t="str">
        <f t="shared" si="26"/>
        <v>LANGUAGE OF ORIGINAL DOCUMENT: English</v>
      </c>
      <c r="N127" t="str">
        <f t="shared" si="27"/>
        <v>DOCUMENT TYPE: Article</v>
      </c>
      <c r="O127" t="str">
        <f t="shared" si="28"/>
        <v>SOURCE: Scopus</v>
      </c>
      <c r="P127">
        <f t="shared" si="29"/>
        <v>0</v>
      </c>
    </row>
    <row r="128" spans="1:16" x14ac:dyDescent="0.45">
      <c r="A128" t="s">
        <v>11</v>
      </c>
      <c r="C128">
        <v>128</v>
      </c>
      <c r="D128" t="str">
        <f t="shared" si="17"/>
        <v>Bauer U., Sadei C., Soos J., Zunk B.M.</v>
      </c>
      <c r="E128" t="str">
        <f t="shared" si="18"/>
        <v>AUTHOR FULL NAMES: Bauer, Ulrich (56414374600); Sadei, Christoph (56414934000); Soos, Julia (56007520700); Zunk, Bernd M. (35735665500)</v>
      </c>
      <c r="F128" t="str">
        <f t="shared" si="19"/>
        <v>56414374600; 56414934000; 56007520700; 35735665500</v>
      </c>
      <c r="G128" t="str">
        <f t="shared" si="20"/>
        <v>Industrial engineering and management in Austria: Comparison of qualification profiles provided by higher education institutions and career paths of graduates</v>
      </c>
      <c r="H128" t="str">
        <f t="shared" si="21"/>
        <v>(2014) IIE Annual Conference and Expo 2014, pp. 1658 - 1667, Cited 2 times.</v>
      </c>
      <c r="I128">
        <f t="shared" si="22"/>
        <v>0</v>
      </c>
      <c r="J128" t="str">
        <f t="shared" si="23"/>
        <v>https://www.scopus.com/inward/record.uri?eid=2-s2.0-84910087342&amp;partnerID=40&amp;md5=707321142fc0d098a91d3ccc2c4c5526</v>
      </c>
      <c r="K128">
        <f t="shared" si="24"/>
        <v>0</v>
      </c>
      <c r="L128" t="str">
        <f t="shared" si="25"/>
        <v>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M128" t="str">
        <f t="shared" si="26"/>
        <v>LANGUAGE OF ORIGINAL DOCUMENT: English</v>
      </c>
      <c r="N128" t="str">
        <f t="shared" si="27"/>
        <v>DOCUMENT TYPE: Conference paper</v>
      </c>
      <c r="O128" t="str">
        <f t="shared" si="28"/>
        <v>SOURCE: Scopus</v>
      </c>
      <c r="P128">
        <f t="shared" si="29"/>
        <v>0</v>
      </c>
    </row>
    <row r="129" spans="1:16" x14ac:dyDescent="0.45">
      <c r="A129" t="s">
        <v>12</v>
      </c>
      <c r="C129">
        <v>129</v>
      </c>
      <c r="D129" t="str">
        <f t="shared" si="17"/>
        <v>Chakraborty A., Singh M.P., Roy M.</v>
      </c>
      <c r="E129" t="str">
        <f t="shared" si="18"/>
        <v>AUTHOR FULL NAMES: Chakraborty, Arpita (57191380109); Singh, Manvendra Pratap (57208611578); Roy, Mousumi (35369380400)</v>
      </c>
      <c r="F129" t="str">
        <f t="shared" si="19"/>
        <v>57191380109; 57208611578; 35369380400</v>
      </c>
      <c r="G129" t="str">
        <f t="shared" si="20"/>
        <v>Engaging stakeholders in the process of sustainability integration in higher education institutions: A systematic review</v>
      </c>
      <c r="H129" t="str">
        <f t="shared" si="21"/>
        <v>(2019) International Journal of Sustainable Development, 22 (3-4), pp. 186 - 220, Cited 4 times.</v>
      </c>
      <c r="I129" t="str">
        <f t="shared" si="22"/>
        <v>DOI: 10.1504/IJSD.2019.105330</v>
      </c>
      <c r="J129" t="str">
        <f t="shared" si="23"/>
        <v>https://www.scopus.com/inward/record.uri?eid=2-s2.0-85080115907&amp;doi=10.1504%2fIJSD.2019.105330&amp;partnerID=40&amp;md5=23160be4ade78d8ecc875b63dcad103e</v>
      </c>
      <c r="K129">
        <f t="shared" si="24"/>
        <v>0</v>
      </c>
      <c r="L129" t="str">
        <f t="shared" si="25"/>
        <v>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M129" t="str">
        <f t="shared" si="26"/>
        <v>LANGUAGE OF ORIGINAL DOCUMENT: English</v>
      </c>
      <c r="N129" t="str">
        <f t="shared" si="27"/>
        <v>DOCUMENT TYPE: Article</v>
      </c>
      <c r="O129" t="str">
        <f t="shared" si="28"/>
        <v>SOURCE: Scopus</v>
      </c>
      <c r="P129">
        <f t="shared" si="29"/>
        <v>0</v>
      </c>
    </row>
    <row r="130" spans="1:16" x14ac:dyDescent="0.45">
      <c r="C130">
        <v>130</v>
      </c>
      <c r="D130" t="str">
        <f t="shared" ref="D130:D193" si="30">INDEX($A:$A, ROW(A130)*13-13+COLUMN(A130))</f>
        <v>Ćukušić M., Garača Z., Jadrić M.</v>
      </c>
      <c r="E130" t="str">
        <f t="shared" ref="E130:E193" si="31">INDEX($A:$A, ROW(B130)*13-13+COLUMN(B130))</f>
        <v>AUTHOR FULL NAMES: Ćukušić, Maja (23395710700); Garača, Željko (35232772300); Jadrić, Mario (35179622300)</v>
      </c>
      <c r="F130" t="str">
        <f t="shared" ref="F130:F193" si="32">INDEX($A:$A, ROW(C130)*13-13+COLUMN(C130))</f>
        <v>23395710700; 35232772300; 35179622300</v>
      </c>
      <c r="G130" t="str">
        <f t="shared" ref="G130:G193" si="33">INDEX($A:$A, ROW(D130)*13-13+COLUMN(D130))</f>
        <v>Determinants and performance indicators of higher education institutions in Croatia [Odrednice and pokazatelji uspješnosti visokih učilišta u hrvatskoj]</v>
      </c>
      <c r="H130" t="str">
        <f t="shared" ref="H130:H193" si="34">INDEX($A:$A, ROW(E130)*13-13+COLUMN(E130))</f>
        <v>(2014) Drustvena Istrazivanja, 23 (2), pp. 233 - 257, Cited 4 times.</v>
      </c>
      <c r="I130" t="str">
        <f t="shared" ref="I130:I193" si="35">INDEX($A:$A, ROW(F130)*13-13+COLUMN(F130))</f>
        <v>DOI: 10.5559/di.23.2.02</v>
      </c>
      <c r="J130" t="str">
        <f t="shared" ref="J130:J193" si="36">INDEX($A:$A, ROW(G130)*13-13+COLUMN(G130))</f>
        <v>https://www.scopus.com/inward/record.uri?eid=2-s2.0-84905055667&amp;doi=10.5559%2fdi.23.2.02&amp;partnerID=40&amp;md5=4351fd6592d5bdbb8fd907fd8809d2b0</v>
      </c>
      <c r="K130">
        <f t="shared" ref="K130:K193" si="37">INDEX($A:$A, ROW(H130)*13-13+COLUMN(H130))</f>
        <v>0</v>
      </c>
      <c r="L130" t="str">
        <f t="shared" ref="L130:L193" si="38">INDEX($A:$A, ROW(I130)*13-13+COLUMN(I130))</f>
        <v>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M130" t="str">
        <f t="shared" ref="M130:M193" si="39">INDEX($A:$A, ROW(J130)*13-13+COLUMN(J130))</f>
        <v>LANGUAGE OF ORIGINAL DOCUMENT: English</v>
      </c>
      <c r="N130" t="str">
        <f t="shared" ref="N130:N193" si="40">INDEX($A:$A, ROW(K130)*13-13+COLUMN(K130))</f>
        <v>DOCUMENT TYPE: Article</v>
      </c>
      <c r="O130" t="str">
        <f t="shared" ref="O130:O193" si="41">INDEX($A:$A, ROW(L130)*13-13+COLUMN(L130))</f>
        <v>SOURCE: Scopus</v>
      </c>
      <c r="P130">
        <f t="shared" ref="P130:P193" si="42">INDEX($A:$A, ROW(M130)*13-13+COLUMN(M130))</f>
        <v>0</v>
      </c>
    </row>
    <row r="131" spans="1:16" x14ac:dyDescent="0.45">
      <c r="A131" t="s">
        <v>82</v>
      </c>
      <c r="C131">
        <v>131</v>
      </c>
      <c r="D131" t="str">
        <f t="shared" si="30"/>
        <v>Askar M.</v>
      </c>
      <c r="E131" t="str">
        <f t="shared" si="31"/>
        <v>AUTHOR FULL NAMES: Askar, Mohamed (57212407660)</v>
      </c>
      <c r="F131">
        <f t="shared" si="32"/>
        <v>57212407660</v>
      </c>
      <c r="G131" t="str">
        <f t="shared" si="33"/>
        <v>Faculty target-based engagement assessment statistical model for enhancing performance and education quality</v>
      </c>
      <c r="H131" t="str">
        <f t="shared" si="34"/>
        <v>(2019) IAFOR Journal of Education, 7 (2), pp. 27 - 49, Cited 1 times.</v>
      </c>
      <c r="I131" t="str">
        <f t="shared" si="35"/>
        <v>DOI: 10.22492/ije.7.2.02</v>
      </c>
      <c r="J131" t="str">
        <f t="shared" si="36"/>
        <v>https://www.scopus.com/inward/record.uri?eid=2-s2.0-85076603549&amp;doi=10.22492%2fije.7.2.02&amp;partnerID=40&amp;md5=2af09a8b7b12c547f9a46d0b02e19016</v>
      </c>
      <c r="K131">
        <f t="shared" si="37"/>
        <v>0</v>
      </c>
      <c r="L131" t="str">
        <f t="shared" si="38"/>
        <v>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M131" t="str">
        <f t="shared" si="39"/>
        <v>LANGUAGE OF ORIGINAL DOCUMENT: English</v>
      </c>
      <c r="N131" t="str">
        <f t="shared" si="40"/>
        <v>DOCUMENT TYPE: Article</v>
      </c>
      <c r="O131" t="str">
        <f t="shared" si="41"/>
        <v>SOURCE: Scopus</v>
      </c>
      <c r="P131">
        <f t="shared" si="42"/>
        <v>0</v>
      </c>
    </row>
    <row r="132" spans="1:16" x14ac:dyDescent="0.45">
      <c r="A132" t="s">
        <v>83</v>
      </c>
      <c r="C132">
        <v>132</v>
      </c>
      <c r="D132" t="str">
        <f t="shared" si="30"/>
        <v>Lolwana P.</v>
      </c>
      <c r="E132" t="str">
        <f t="shared" si="31"/>
        <v>AUTHOR FULL NAMES: Lolwana, Peliwe (56888820600)</v>
      </c>
      <c r="F132">
        <f t="shared" si="32"/>
        <v>56888820600</v>
      </c>
      <c r="G132" t="str">
        <f t="shared" si="33"/>
        <v>The role of stakeholders in the transformation of the south african higher education system</v>
      </c>
      <c r="H132" t="str">
        <f t="shared" si="34"/>
        <v>(2015) Higher Education Dynamics, 44, pp. 253 - 267, Cited 1 times.</v>
      </c>
      <c r="I132" t="str">
        <f t="shared" si="35"/>
        <v>DOI: 10.1007/978-94-017-9570-8_13</v>
      </c>
      <c r="J132" t="str">
        <f t="shared" si="36"/>
        <v>https://www.scopus.com/inward/record.uri?eid=2-s2.0-85032099737&amp;doi=10.1007%2f978-94-017-9570-8_13&amp;partnerID=40&amp;md5=83c4fb6d46d08fbaf5535fa2c7b429ef</v>
      </c>
      <c r="K132">
        <f t="shared" si="37"/>
        <v>0</v>
      </c>
      <c r="L132" t="str">
        <f t="shared" si="38"/>
        <v>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M132" t="str">
        <f t="shared" si="39"/>
        <v>LANGUAGE OF ORIGINAL DOCUMENT: English</v>
      </c>
      <c r="N132" t="str">
        <f t="shared" si="40"/>
        <v>DOCUMENT TYPE: Book chapter</v>
      </c>
      <c r="O132" t="str">
        <f t="shared" si="41"/>
        <v>SOURCE: Scopus</v>
      </c>
      <c r="P132">
        <f t="shared" si="42"/>
        <v>0</v>
      </c>
    </row>
    <row r="133" spans="1:16" x14ac:dyDescent="0.45">
      <c r="A133" t="s">
        <v>84</v>
      </c>
      <c r="C133">
        <v>133</v>
      </c>
      <c r="D133" t="str">
        <f t="shared" si="30"/>
        <v>Huang P.B., Yang C.-C., Inderawati M.M.W., Sukwadi R.</v>
      </c>
      <c r="E133" t="str">
        <f t="shared" si="31"/>
        <v>AUTHOR FULL NAMES: Huang, PoTsang B. (35107452200); Yang, Ching-Chow (7407022917); Inderawati, Maria Magdalena Wahyuni (57210595912); Sukwadi, Ronald (36519769800)</v>
      </c>
      <c r="F133" t="str">
        <f t="shared" si="32"/>
        <v>35107452200; 7407022917; 57210595912; 36519769800</v>
      </c>
      <c r="G133" t="str">
        <f t="shared" si="33"/>
        <v>Using Modified Delphi Study to Develop Instrument for ESG Implementation: A Case Study at an Indonesian Higher Education Institution</v>
      </c>
      <c r="H133" t="str">
        <f t="shared" si="34"/>
        <v>(2022) Sustainability (Switzerland), 14 (19), art. no. 12623, Cited 3 times.</v>
      </c>
      <c r="I133" t="str">
        <f t="shared" si="35"/>
        <v>DOI: 10.3390/su141912623</v>
      </c>
      <c r="J133" t="str">
        <f t="shared" si="36"/>
        <v>https://www.scopus.com/inward/record.uri?eid=2-s2.0-85140014392&amp;doi=10.3390%2fsu141912623&amp;partnerID=40&amp;md5=35767113505bb02c587029852cdf3208</v>
      </c>
      <c r="K133">
        <f t="shared" si="37"/>
        <v>0</v>
      </c>
      <c r="L133" t="str">
        <f t="shared" si="38"/>
        <v>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M133" t="str">
        <f t="shared" si="39"/>
        <v>LANGUAGE OF ORIGINAL DOCUMENT: English</v>
      </c>
      <c r="N133" t="str">
        <f t="shared" si="40"/>
        <v>DOCUMENT TYPE: Article</v>
      </c>
      <c r="O133" t="str">
        <f t="shared" si="41"/>
        <v>SOURCE: Scopus</v>
      </c>
      <c r="P133">
        <f t="shared" si="42"/>
        <v>0</v>
      </c>
    </row>
    <row r="134" spans="1:16" x14ac:dyDescent="0.45">
      <c r="A134" t="s">
        <v>85</v>
      </c>
      <c r="C134">
        <v>134</v>
      </c>
      <c r="D134" t="str">
        <f t="shared" si="30"/>
        <v>Johnson D.R.</v>
      </c>
      <c r="E134" t="str">
        <f t="shared" si="31"/>
        <v>AUTHOR FULL NAMES: Johnson, David R. (57203561050)</v>
      </c>
      <c r="F134">
        <f t="shared" si="32"/>
        <v>57203561050</v>
      </c>
      <c r="G134" t="str">
        <f t="shared" si="33"/>
        <v>Postsecondary Policy Environments in Citizen Legislatures</v>
      </c>
      <c r="H134" t="str">
        <f t="shared" si="34"/>
        <v>(2023) Educational Policy, Cited 1 times.</v>
      </c>
      <c r="I134" t="str">
        <f t="shared" si="35"/>
        <v>DOI: 10.1177/08959048221142050</v>
      </c>
      <c r="J134" t="str">
        <f t="shared" si="36"/>
        <v>https://www.scopus.com/inward/record.uri?eid=2-s2.0-85146063807&amp;doi=10.1177%2f08959048221142050&amp;partnerID=40&amp;md5=d63b740d20c657859d76d51279881c18</v>
      </c>
      <c r="K134">
        <f t="shared" si="37"/>
        <v>0</v>
      </c>
      <c r="L134" t="str">
        <f t="shared" si="38"/>
        <v>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M134" t="str">
        <f t="shared" si="39"/>
        <v>LANGUAGE OF ORIGINAL DOCUMENT: English</v>
      </c>
      <c r="N134" t="str">
        <f t="shared" si="40"/>
        <v>DOCUMENT TYPE: Article</v>
      </c>
      <c r="O134" t="str">
        <f t="shared" si="41"/>
        <v>SOURCE: Scopus</v>
      </c>
      <c r="P134">
        <f t="shared" si="42"/>
        <v>0</v>
      </c>
    </row>
    <row r="135" spans="1:16" x14ac:dyDescent="0.45">
      <c r="A135" t="s">
        <v>86</v>
      </c>
      <c r="C135">
        <v>135</v>
      </c>
      <c r="D135" t="str">
        <f t="shared" si="30"/>
        <v>Bowden J.A.</v>
      </c>
      <c r="E135" t="str">
        <f t="shared" si="31"/>
        <v>AUTHOR FULL NAMES: Bowden, John A. (16438842400)</v>
      </c>
      <c r="F135">
        <f t="shared" si="32"/>
        <v>16438842400</v>
      </c>
      <c r="G135" t="str">
        <f t="shared" si="33"/>
        <v>Conceptions of universities as organizations and change in science and mathematics education</v>
      </c>
      <c r="H135" t="str">
        <f t="shared" si="34"/>
        <v>(2009) University Science and Mathematics Education in Transition, pp. 197 - 221, Cited 1 times.</v>
      </c>
      <c r="I135" t="str">
        <f t="shared" si="35"/>
        <v>DOI: 10.1007/978-0-387-09829-6_10</v>
      </c>
      <c r="J135" t="str">
        <f t="shared" si="36"/>
        <v>https://www.scopus.com/inward/record.uri?eid=2-s2.0-84883084155&amp;doi=10.1007%2f978-0-387-09829-6_10&amp;partnerID=40&amp;md5=2f219ce356e0342f4a46433590b3e41b</v>
      </c>
      <c r="K135">
        <f t="shared" si="37"/>
        <v>0</v>
      </c>
      <c r="L135" t="str">
        <f t="shared" si="38"/>
        <v>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M135" t="str">
        <f t="shared" si="39"/>
        <v>LANGUAGE OF ORIGINAL DOCUMENT: English</v>
      </c>
      <c r="N135" t="str">
        <f t="shared" si="40"/>
        <v>DOCUMENT TYPE: Book chapter</v>
      </c>
      <c r="O135" t="str">
        <f t="shared" si="41"/>
        <v>SOURCE: Scopus</v>
      </c>
      <c r="P135">
        <f t="shared" si="42"/>
        <v>0</v>
      </c>
    </row>
    <row r="136" spans="1:16" x14ac:dyDescent="0.45">
      <c r="A136" t="s">
        <v>87</v>
      </c>
      <c r="C136">
        <v>136</v>
      </c>
      <c r="D136" t="str">
        <f t="shared" si="30"/>
        <v>Chahal J., Dagar V., Dagher L., Rao A., Udemba E.N.</v>
      </c>
      <c r="E136" t="str">
        <f t="shared" si="31"/>
        <v>AUTHOR FULL NAMES: Chahal, Jyoti (57719703100); Dagar, Vishal (57218885592); Dagher, Leila (35112878100); Rao, Amar (57344924300); Udemba, Edmund Ntom (57209599041)</v>
      </c>
      <c r="F136" t="str">
        <f t="shared" si="32"/>
        <v>57719703100; 57218885592; 35112878100; 57344924300; 57209599041</v>
      </c>
      <c r="G136" t="str">
        <f t="shared" si="33"/>
        <v>The crisis effect in TPB as a moderator for post-pandemic entrepreneurial intentions among higher education students: PLS-SEM and ANN approach</v>
      </c>
      <c r="H136" t="str">
        <f t="shared" si="34"/>
        <v>(2023) International Journal of Management Education, 21 (3), art. no. 100878, Cited 0 times.</v>
      </c>
      <c r="I136" t="str">
        <f t="shared" si="35"/>
        <v>DOI: 10.1016/j.ijme.2023.100878</v>
      </c>
      <c r="J136" t="str">
        <f t="shared" si="36"/>
        <v>https://www.scopus.com/inward/record.uri?eid=2-s2.0-85172460416&amp;doi=10.1016%2fj.ijme.2023.100878&amp;partnerID=40&amp;md5=58fe7ca3e23c5710c35808346448c617</v>
      </c>
      <c r="K136">
        <f t="shared" si="37"/>
        <v>0</v>
      </c>
      <c r="L136" t="str">
        <f t="shared" si="38"/>
        <v>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M136" t="str">
        <f t="shared" si="39"/>
        <v>LANGUAGE OF ORIGINAL DOCUMENT: English</v>
      </c>
      <c r="N136" t="str">
        <f t="shared" si="40"/>
        <v>DOCUMENT TYPE: Article</v>
      </c>
      <c r="O136" t="str">
        <f t="shared" si="41"/>
        <v>SOURCE: Scopus</v>
      </c>
      <c r="P136">
        <f t="shared" si="42"/>
        <v>0</v>
      </c>
    </row>
    <row r="137" spans="1:16" x14ac:dyDescent="0.45">
      <c r="A137" t="s">
        <v>88</v>
      </c>
      <c r="C137">
        <v>137</v>
      </c>
      <c r="D137" t="str">
        <f t="shared" si="30"/>
        <v>Kasparkova A., Rosolova K.E.</v>
      </c>
      <c r="E137" t="str">
        <f t="shared" si="31"/>
        <v>AUTHOR FULL NAMES: Kasparkova, Alena (36170870300); Rosolova, Kamila Etchegoyen (57219417827)</v>
      </c>
      <c r="F137" t="str">
        <f t="shared" si="32"/>
        <v>36170870300; 57219417827</v>
      </c>
      <c r="G137" t="str">
        <f t="shared" si="33"/>
        <v>A Geocaching Game 'Meet Your Editor' as a Teaser for Writing Courses</v>
      </c>
      <c r="H137" t="str">
        <f t="shared" si="34"/>
        <v>(2020) IEEE International Professional Communication Conference, 2020-July, art. no. 9201251, pp. 87 - 91, Cited 1 times.</v>
      </c>
      <c r="I137" t="str">
        <f t="shared" si="35"/>
        <v>DOI: 10.1109/ProComm48883.2020.00019</v>
      </c>
      <c r="J137" t="str">
        <f t="shared" si="36"/>
        <v>https://www.scopus.com/inward/record.uri?eid=2-s2.0-85092630910&amp;doi=10.1109%2fProComm48883.2020.00019&amp;partnerID=40&amp;md5=39de36be1870936c73b3a83eeacc5daa</v>
      </c>
      <c r="K137">
        <f t="shared" si="37"/>
        <v>0</v>
      </c>
      <c r="L137" t="str">
        <f t="shared" si="38"/>
        <v>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M137" t="str">
        <f t="shared" si="39"/>
        <v>LANGUAGE OF ORIGINAL DOCUMENT: English</v>
      </c>
      <c r="N137" t="str">
        <f t="shared" si="40"/>
        <v>DOCUMENT TYPE: Conference paper</v>
      </c>
      <c r="O137" t="str">
        <f t="shared" si="41"/>
        <v>SOURCE: Scopus</v>
      </c>
      <c r="P137">
        <f t="shared" si="42"/>
        <v>0</v>
      </c>
    </row>
    <row r="138" spans="1:16" x14ac:dyDescent="0.45">
      <c r="C138">
        <v>138</v>
      </c>
      <c r="D138" t="str">
        <f t="shared" si="30"/>
        <v>Pashkov M.V., Pashkova V.M.</v>
      </c>
      <c r="E138" t="str">
        <f t="shared" si="31"/>
        <v>AUTHOR FULL NAMES: Pashkov, Mikhail V. (57204064594); Pashkova, Valeria M. (57204072604)</v>
      </c>
      <c r="F138" t="str">
        <f t="shared" si="32"/>
        <v>57204064594; 57204072604</v>
      </c>
      <c r="G138" t="str">
        <f t="shared" si="33"/>
        <v>Problems and Risks of Digitalization in Higher Education</v>
      </c>
      <c r="H138" t="str">
        <f t="shared" si="34"/>
        <v>(2022) Vysshee Obrazovanie v Rossii, 31 (3), pp. 40 - 53, Cited 5 times.</v>
      </c>
      <c r="I138" t="str">
        <f t="shared" si="35"/>
        <v>DOI: 10.31992/0869-3617-2022-31-22-3-40-57</v>
      </c>
      <c r="J138" t="str">
        <f t="shared" si="36"/>
        <v>https://www.scopus.com/inward/record.uri?eid=2-s2.0-85135925832&amp;doi=10.31992%2f0869-3617-2022-31-22-3-40-57&amp;partnerID=40&amp;md5=086c87e015b5de23eff006204c98dbab</v>
      </c>
      <c r="K138">
        <f t="shared" si="37"/>
        <v>0</v>
      </c>
      <c r="L138" t="str">
        <f t="shared" si="38"/>
        <v>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M138" t="str">
        <f t="shared" si="39"/>
        <v>LANGUAGE OF ORIGINAL DOCUMENT: English</v>
      </c>
      <c r="N138" t="str">
        <f t="shared" si="40"/>
        <v>DOCUMENT TYPE: Article</v>
      </c>
      <c r="O138" t="str">
        <f t="shared" si="41"/>
        <v>SOURCE: Scopus</v>
      </c>
      <c r="P138">
        <f t="shared" si="42"/>
        <v>0</v>
      </c>
    </row>
    <row r="139" spans="1:16" x14ac:dyDescent="0.45">
      <c r="A139" t="s">
        <v>89</v>
      </c>
      <c r="C139">
        <v>139</v>
      </c>
      <c r="D139" t="str">
        <f t="shared" si="30"/>
        <v>Teixeira P.</v>
      </c>
      <c r="E139" t="str">
        <f t="shared" si="31"/>
        <v>AUTHOR FULL NAMES: Teixeira, Pedro (56277679400)</v>
      </c>
      <c r="F139">
        <f t="shared" si="32"/>
        <v>56277679400</v>
      </c>
      <c r="G139" t="str">
        <f t="shared" si="33"/>
        <v>Two continents divided by the same trends? reflections about marketization, competition, and inequality in European higher education</v>
      </c>
      <c r="H139" t="str">
        <f t="shared" si="34"/>
        <v>(2016) Research in the Sociology of Organizations, 46, pp. 489 - 508, Cited 5 times.</v>
      </c>
      <c r="I139" t="str">
        <f t="shared" si="35"/>
        <v>DOI: 10.1108/S0733-558X20160000046016</v>
      </c>
      <c r="J139" t="str">
        <f t="shared" si="36"/>
        <v>https://www.scopus.com/inward/record.uri?eid=2-s2.0-84958655521&amp;doi=10.1108%2fS0733-558X20160000046016&amp;partnerID=40&amp;md5=ddc67c6b195b3cba5f797e6b23a023c3</v>
      </c>
      <c r="K139">
        <f t="shared" si="37"/>
        <v>0</v>
      </c>
      <c r="L139" t="str">
        <f t="shared" si="38"/>
        <v>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M139" t="str">
        <f t="shared" si="39"/>
        <v>LANGUAGE OF ORIGINAL DOCUMENT: English</v>
      </c>
      <c r="N139" t="str">
        <f t="shared" si="40"/>
        <v>DOCUMENT TYPE: Article</v>
      </c>
      <c r="O139" t="str">
        <f t="shared" si="41"/>
        <v>SOURCE: Scopus</v>
      </c>
      <c r="P139">
        <f t="shared" si="42"/>
        <v>0</v>
      </c>
    </row>
    <row r="140" spans="1:16" x14ac:dyDescent="0.45">
      <c r="A140" t="s">
        <v>10</v>
      </c>
      <c r="C140">
        <v>140</v>
      </c>
      <c r="D140" t="str">
        <f t="shared" si="30"/>
        <v>A. Gattamorta K., Salerno J.P., Roman Laporte R.</v>
      </c>
      <c r="E140" t="str">
        <f t="shared" si="31"/>
        <v>AUTHOR FULL NAMES: A. Gattamorta, Karina (57776189500); Salerno, John P. (57191895970); Roman Laporte, Roberto (57777539800)</v>
      </c>
      <c r="F140" t="str">
        <f t="shared" si="32"/>
        <v>57776189500; 57191895970; 57777539800</v>
      </c>
      <c r="G140" t="str">
        <f t="shared" si="33"/>
        <v>Family Rejection during COVID-19: Effects on Sexual and Gender Minority Stress and Mental Health among LGBTQ University Students</v>
      </c>
      <c r="H140" t="str">
        <f t="shared" si="34"/>
        <v>(2022) LGBTQ+ Family: An Interdisciplinary Journal, 18 (4), pp. 305 - 318, Cited 3 times.</v>
      </c>
      <c r="I140" t="str">
        <f t="shared" si="35"/>
        <v>DOI: 10.1080/27703371.2022.2083041</v>
      </c>
      <c r="J140" t="str">
        <f t="shared" si="36"/>
        <v>https://www.scopus.com/inward/record.uri?eid=2-s2.0-85133226850&amp;doi=10.1080%2f27703371.2022.2083041&amp;partnerID=40&amp;md5=c3a4cdfb4a236baa962218e242ceff68</v>
      </c>
      <c r="K140">
        <f t="shared" si="37"/>
        <v>0</v>
      </c>
      <c r="L140" t="str">
        <f t="shared" si="38"/>
        <v>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M140" t="str">
        <f t="shared" si="39"/>
        <v>LANGUAGE OF ORIGINAL DOCUMENT: English</v>
      </c>
      <c r="N140" t="str">
        <f t="shared" si="40"/>
        <v>DOCUMENT TYPE: Article</v>
      </c>
      <c r="O140" t="str">
        <f t="shared" si="41"/>
        <v>SOURCE: Scopus</v>
      </c>
      <c r="P140">
        <f t="shared" si="42"/>
        <v>0</v>
      </c>
    </row>
    <row r="141" spans="1:16" x14ac:dyDescent="0.45">
      <c r="A141" t="s">
        <v>11</v>
      </c>
      <c r="C141">
        <v>141</v>
      </c>
      <c r="D141" t="str">
        <f t="shared" si="30"/>
        <v>Hines A.</v>
      </c>
      <c r="E141" t="str">
        <f t="shared" si="31"/>
        <v>AUTHOR FULL NAMES: Hines, Andy (7005149607)</v>
      </c>
      <c r="F141">
        <f t="shared" si="32"/>
        <v>7005149607</v>
      </c>
      <c r="G141" t="str">
        <f t="shared" si="33"/>
        <v>Framework foresight for exploring emerging student needs</v>
      </c>
      <c r="H141" t="str">
        <f t="shared" si="34"/>
        <v>(2017) On the Horizon, 25 (3), pp. 145 - 156, Cited 1 times.</v>
      </c>
      <c r="I141" t="str">
        <f t="shared" si="35"/>
        <v>DOI: 10.1108/OTH-03-2017-0013</v>
      </c>
      <c r="J141" t="str">
        <f t="shared" si="36"/>
        <v>https://www.scopus.com/inward/record.uri?eid=2-s2.0-85027498982&amp;doi=10.1108%2fOTH-03-2017-0013&amp;partnerID=40&amp;md5=78d4257282eebac3386a1cf2eaf06fb9</v>
      </c>
      <c r="K141">
        <f t="shared" si="37"/>
        <v>0</v>
      </c>
      <c r="L141" t="str">
        <f t="shared" si="38"/>
        <v>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M141" t="str">
        <f t="shared" si="39"/>
        <v>LANGUAGE OF ORIGINAL DOCUMENT: English</v>
      </c>
      <c r="N141" t="str">
        <f t="shared" si="40"/>
        <v>DOCUMENT TYPE: Article</v>
      </c>
      <c r="O141" t="str">
        <f t="shared" si="41"/>
        <v>SOURCE: Scopus</v>
      </c>
      <c r="P141">
        <f t="shared" si="42"/>
        <v>0</v>
      </c>
    </row>
    <row r="142" spans="1:16" x14ac:dyDescent="0.45">
      <c r="A142" t="s">
        <v>12</v>
      </c>
      <c r="C142">
        <v>142</v>
      </c>
      <c r="D142" t="str">
        <f t="shared" si="30"/>
        <v>Rukmini E., Angelina H., Anggreni V.C.</v>
      </c>
      <c r="E142" t="str">
        <f t="shared" si="31"/>
        <v>AUTHOR FULL NAMES: Rukmini, Elisabeth (58070985900); Angelina, Hanna (57277360000); Anggreni, Viktoria Cosinta (58668392300)</v>
      </c>
      <c r="F142" t="str">
        <f t="shared" si="32"/>
        <v>58070985900; 57277360000; 58668392300</v>
      </c>
      <c r="G142" t="str">
        <f t="shared" si="33"/>
        <v>Indonesia higher education’s online learning during the pandemic state</v>
      </c>
      <c r="H142" t="str">
        <f t="shared" si="34"/>
        <v>(2023) International Journal of Evaluation and Research in Education, 12 (4), pp. 2286 - 2301, Cited 0 times.</v>
      </c>
      <c r="I142" t="str">
        <f t="shared" si="35"/>
        <v>DOI: 10.11591/ijere.v12i4.25103</v>
      </c>
      <c r="J142" t="str">
        <f t="shared" si="36"/>
        <v>https://www.scopus.com/inward/record.uri?eid=2-s2.0-85175079091&amp;doi=10.11591%2fijere.v12i4.25103&amp;partnerID=40&amp;md5=7353a29c39ab2532df2d3cd2dd3fb4ac</v>
      </c>
      <c r="K142">
        <f t="shared" si="37"/>
        <v>0</v>
      </c>
      <c r="L142" t="str">
        <f t="shared" si="38"/>
        <v>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M142" t="str">
        <f t="shared" si="39"/>
        <v>LANGUAGE OF ORIGINAL DOCUMENT: English</v>
      </c>
      <c r="N142" t="str">
        <f t="shared" si="40"/>
        <v>DOCUMENT TYPE: Article</v>
      </c>
      <c r="O142" t="str">
        <f t="shared" si="41"/>
        <v>SOURCE: Scopus</v>
      </c>
      <c r="P142">
        <f t="shared" si="42"/>
        <v>0</v>
      </c>
    </row>
    <row r="143" spans="1:16" x14ac:dyDescent="0.45">
      <c r="C143">
        <v>143</v>
      </c>
      <c r="D143" t="str">
        <f t="shared" si="30"/>
        <v>Gómez-Marcos M.-T., Ruiz-Toledo M., Vicente-Galindo M.-P., Martín-Rodero H., Ruff-Escobar C., Galindo-Villardón M.-P.</v>
      </c>
      <c r="E143" t="str">
        <f t="shared" si="31"/>
        <v>AUTHOR FULL NAMES: Gómez-Marcos, María-Teresa (57224451360); Ruiz-Toledo, Marcelo (57224449047); Vicente-Galindo, María-Purificación (57193509699); Martín-Rodero, Helena (35068351900); Ruff-Escobar, Claudio (57204428322); Galindo-Villardón, María-Purificación (6508229340)</v>
      </c>
      <c r="F143" t="str">
        <f t="shared" si="32"/>
        <v>57224451360; 57224449047; 57193509699; 35068351900; 57204428322; 6508229340</v>
      </c>
      <c r="G143" t="str">
        <f t="shared" si="33"/>
        <v>Multivariate dynamics of Spanish universities in international rankings</v>
      </c>
      <c r="H143" t="str">
        <f t="shared" si="34"/>
        <v>(2021) Profesional de la Informacion, 30 (2), art. no. e300210, Cited 2 times.</v>
      </c>
      <c r="I143" t="str">
        <f t="shared" si="35"/>
        <v>DOI: 10.3145/epi.2021.mar.10</v>
      </c>
      <c r="J143" t="str">
        <f t="shared" si="36"/>
        <v>https://www.scopus.com/inward/record.uri?eid=2-s2.0-85107592992&amp;doi=10.3145%2fepi.2021.mar.10&amp;partnerID=40&amp;md5=cd4f9c3ba718e342a393549b7ab48394</v>
      </c>
      <c r="K143">
        <f t="shared" si="37"/>
        <v>0</v>
      </c>
      <c r="L143" t="str">
        <f t="shared" si="38"/>
        <v>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M143" t="str">
        <f t="shared" si="39"/>
        <v>LANGUAGE OF ORIGINAL DOCUMENT: English</v>
      </c>
      <c r="N143" t="str">
        <f t="shared" si="40"/>
        <v>DOCUMENT TYPE: Article</v>
      </c>
      <c r="O143" t="str">
        <f t="shared" si="41"/>
        <v>SOURCE: Scopus</v>
      </c>
      <c r="P143">
        <f t="shared" si="42"/>
        <v>0</v>
      </c>
    </row>
    <row r="144" spans="1:16" x14ac:dyDescent="0.45">
      <c r="A144" t="s">
        <v>90</v>
      </c>
      <c r="C144">
        <v>144</v>
      </c>
      <c r="D144" t="str">
        <f t="shared" si="30"/>
        <v>Scruggs R., Broglia E., Barkham M., Duncan C.</v>
      </c>
      <c r="E144" t="str">
        <f t="shared" si="31"/>
        <v>AUTHOR FULL NAMES: Scruggs, Robert (58175753600); Broglia, Emma (57221919122); Barkham, Michael (7003740824); Duncan, Charlie (57201373439)</v>
      </c>
      <c r="F144" t="str">
        <f t="shared" si="32"/>
        <v>58175753600; 57221919122; 7003740824; 57201373439</v>
      </c>
      <c r="G144" t="str">
        <f t="shared" si="33"/>
        <v>The impact of psychological distress and university counselling on academic outcomes: Analysis of a routine practice-based dataset</v>
      </c>
      <c r="H144" t="str">
        <f t="shared" si="34"/>
        <v>(2023) Counselling and Psychotherapy Research, 23 (3), pp. 781 - 789, Cited 2 times.</v>
      </c>
      <c r="I144" t="str">
        <f t="shared" si="35"/>
        <v>DOI: 10.1002/capr.12640</v>
      </c>
      <c r="J144" t="str">
        <f t="shared" si="36"/>
        <v>https://www.scopus.com/inward/record.uri?eid=2-s2.0-85151950180&amp;doi=10.1002%2fcapr.12640&amp;partnerID=40&amp;md5=64f0fdd63fa2daeced58edabd49ce518</v>
      </c>
      <c r="K144">
        <f t="shared" si="37"/>
        <v>0</v>
      </c>
      <c r="L144" t="str">
        <f t="shared" si="38"/>
        <v>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M144" t="str">
        <f t="shared" si="39"/>
        <v>LANGUAGE OF ORIGINAL DOCUMENT: English</v>
      </c>
      <c r="N144" t="str">
        <f t="shared" si="40"/>
        <v>DOCUMENT TYPE: Article</v>
      </c>
      <c r="O144" t="str">
        <f t="shared" si="41"/>
        <v>SOURCE: Scopus</v>
      </c>
      <c r="P144">
        <f t="shared" si="42"/>
        <v>0</v>
      </c>
    </row>
    <row r="145" spans="1:16" x14ac:dyDescent="0.45">
      <c r="A145" t="s">
        <v>91</v>
      </c>
      <c r="C145">
        <v>145</v>
      </c>
      <c r="D145" t="str">
        <f t="shared" si="30"/>
        <v>Jacob W.J.</v>
      </c>
      <c r="E145" t="str">
        <f t="shared" si="31"/>
        <v>AUTHOR FULL NAMES: Jacob, W. James (24071169700)</v>
      </c>
      <c r="F145">
        <f t="shared" si="32"/>
        <v>24071169700</v>
      </c>
      <c r="G145" t="str">
        <f t="shared" si="33"/>
        <v>Social Media, Social Intelligence, and Emerging Trends in Higher Education Communication</v>
      </c>
      <c r="H145" t="str">
        <f t="shared" si="34"/>
        <v>(2015) International and Development Education, pp. 25 - 36, Cited 1 times.</v>
      </c>
      <c r="I145" t="str">
        <f t="shared" si="35"/>
        <v>DOI: 10.1057/9781137491923_3</v>
      </c>
      <c r="J145" t="str">
        <f t="shared" si="36"/>
        <v>https://www.scopus.com/inward/record.uri?eid=2-s2.0-85044853329&amp;doi=10.1057%2f9781137491923_3&amp;partnerID=40&amp;md5=f66a217a60119c9f07f1232ff44765df</v>
      </c>
      <c r="K145">
        <f t="shared" si="37"/>
        <v>0</v>
      </c>
      <c r="L145" t="str">
        <f t="shared" si="38"/>
        <v>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M145" t="str">
        <f t="shared" si="39"/>
        <v>LANGUAGE OF ORIGINAL DOCUMENT: English</v>
      </c>
      <c r="N145" t="str">
        <f t="shared" si="40"/>
        <v>DOCUMENT TYPE: Book chapter</v>
      </c>
      <c r="O145" t="str">
        <f t="shared" si="41"/>
        <v>SOURCE: Scopus</v>
      </c>
      <c r="P145">
        <f t="shared" si="42"/>
        <v>0</v>
      </c>
    </row>
    <row r="146" spans="1:16" x14ac:dyDescent="0.45">
      <c r="A146" t="s">
        <v>92</v>
      </c>
      <c r="C146">
        <v>146</v>
      </c>
      <c r="D146" t="str">
        <f t="shared" si="30"/>
        <v>Donawa A.M.</v>
      </c>
      <c r="E146" t="str">
        <f t="shared" si="31"/>
        <v>AUTHOR FULL NAMES: Donawa, Annette Mallory (16041949900)</v>
      </c>
      <c r="F146">
        <f t="shared" si="32"/>
        <v>16041949900</v>
      </c>
      <c r="G146" t="str">
        <f t="shared" si="33"/>
        <v>The impact of critical thinking instruction on minority engineering students at a public urban higher education institution</v>
      </c>
      <c r="H146" t="str">
        <f t="shared" si="34"/>
        <v>(2011) ASEE Annual Conference and Exposition, Conference Proceedings, Cited 3 times.</v>
      </c>
      <c r="I146">
        <f t="shared" si="35"/>
        <v>0</v>
      </c>
      <c r="J146" t="str">
        <f t="shared" si="36"/>
        <v>https://www.scopus.com/inward/record.uri?eid=2-s2.0-85029039461&amp;partnerID=40&amp;md5=066a95347b509164db988ee6ada17cab</v>
      </c>
      <c r="K146">
        <f t="shared" si="37"/>
        <v>0</v>
      </c>
      <c r="L146" t="str">
        <f t="shared" si="38"/>
        <v>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M146" t="str">
        <f t="shared" si="39"/>
        <v>LANGUAGE OF ORIGINAL DOCUMENT: English</v>
      </c>
      <c r="N146" t="str">
        <f t="shared" si="40"/>
        <v>DOCUMENT TYPE: Conference paper</v>
      </c>
      <c r="O146" t="str">
        <f t="shared" si="41"/>
        <v>SOURCE: Scopus</v>
      </c>
      <c r="P146">
        <f t="shared" si="42"/>
        <v>0</v>
      </c>
    </row>
    <row r="147" spans="1:16" x14ac:dyDescent="0.45">
      <c r="A147" t="s">
        <v>93</v>
      </c>
      <c r="C147">
        <v>147</v>
      </c>
      <c r="D147" t="str">
        <f t="shared" si="30"/>
        <v>Khan M.A., Ebner N.</v>
      </c>
      <c r="E147" t="str">
        <f t="shared" si="31"/>
        <v>AUTHOR FULL NAMES: Khan, Mohammad Ayub (56069678100); Ebner, Noam (8676622700)</v>
      </c>
      <c r="F147" t="str">
        <f t="shared" si="32"/>
        <v>56069678100; 8676622700</v>
      </c>
      <c r="G147" t="str">
        <f t="shared" si="33"/>
        <v>The self-internationalization model (SIM) versus conventional internationalization models (CIMs) of the institutions of higher education: A preliminary insight from management perspectives</v>
      </c>
      <c r="H147" t="str">
        <f t="shared" si="34"/>
        <v>(2018) Journal of Eastern European and Central Asian Research, 5 (1), Cited 1 times.</v>
      </c>
      <c r="I147" t="str">
        <f t="shared" si="35"/>
        <v>DOI: 10.15549/jeecar.v5i1.189</v>
      </c>
      <c r="J147" t="str">
        <f t="shared" si="36"/>
        <v>https://www.scopus.com/inward/record.uri?eid=2-s2.0-85046782185&amp;doi=10.15549%2fjeecar.v5i1.189&amp;partnerID=40&amp;md5=d8072fb13de3ea248bb1e2c6074e573d</v>
      </c>
      <c r="K147">
        <f t="shared" si="37"/>
        <v>0</v>
      </c>
      <c r="L147" t="str">
        <f t="shared" si="38"/>
        <v>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M147" t="str">
        <f t="shared" si="39"/>
        <v>LANGUAGE OF ORIGINAL DOCUMENT: English</v>
      </c>
      <c r="N147" t="str">
        <f t="shared" si="40"/>
        <v>DOCUMENT TYPE: Article</v>
      </c>
      <c r="O147" t="str">
        <f t="shared" si="41"/>
        <v>SOURCE: Scopus</v>
      </c>
      <c r="P147">
        <f t="shared" si="42"/>
        <v>0</v>
      </c>
    </row>
    <row r="148" spans="1:16" x14ac:dyDescent="0.45">
      <c r="A148" t="s">
        <v>94</v>
      </c>
      <c r="C148">
        <v>148</v>
      </c>
      <c r="D148" t="str">
        <f t="shared" si="30"/>
        <v>Chhaing S., Phon S.</v>
      </c>
      <c r="E148" t="str">
        <f t="shared" si="31"/>
        <v>AUTHOR FULL NAMES: Chhaing, Songleng (57579814200); Phon, Sokwin (58018586400)</v>
      </c>
      <c r="F148" t="str">
        <f t="shared" si="32"/>
        <v>57579814200; 58018586400</v>
      </c>
      <c r="G148" t="str">
        <f t="shared" si="33"/>
        <v>Motivation of academics in the Global South: a case from Cambodia higher education</v>
      </c>
      <c r="H148" t="str">
        <f t="shared" si="34"/>
        <v>(2023) Journal of Applied Research in Higher Education, 15 (5), pp. 1530 - 1543, Cited 0 times.</v>
      </c>
      <c r="I148" t="str">
        <f t="shared" si="35"/>
        <v>DOI: 10.1108/JARHE-08-2022-0241</v>
      </c>
      <c r="J148" t="str">
        <f t="shared" si="36"/>
        <v>https://www.scopus.com/inward/record.uri?eid=2-s2.0-85144024130&amp;doi=10.1108%2fJARHE-08-2022-0241&amp;partnerID=40&amp;md5=350bb9b4714202fee62fc75f808edfde</v>
      </c>
      <c r="K148">
        <f t="shared" si="37"/>
        <v>0</v>
      </c>
      <c r="L148" t="str">
        <f t="shared" si="38"/>
        <v>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M148" t="str">
        <f t="shared" si="39"/>
        <v>LANGUAGE OF ORIGINAL DOCUMENT: English</v>
      </c>
      <c r="N148" t="str">
        <f t="shared" si="40"/>
        <v>DOCUMENT TYPE: Article</v>
      </c>
      <c r="O148" t="str">
        <f t="shared" si="41"/>
        <v>SOURCE: Scopus</v>
      </c>
      <c r="P148">
        <f t="shared" si="42"/>
        <v>0</v>
      </c>
    </row>
    <row r="149" spans="1:16" x14ac:dyDescent="0.45">
      <c r="A149" t="s">
        <v>95</v>
      </c>
      <c r="C149">
        <v>149</v>
      </c>
      <c r="D149" t="str">
        <f t="shared" si="30"/>
        <v>Naim N., Aziz A., Teguh T.</v>
      </c>
      <c r="E149" t="str">
        <f t="shared" si="31"/>
        <v>AUTHOR FULL NAMES: Naim, Ngainun (57216658596); Aziz, Abdul (57219406908); Teguh, Teguh (58317890000)</v>
      </c>
      <c r="F149" t="str">
        <f t="shared" si="32"/>
        <v>57216658596; 57219406908; 58317890000</v>
      </c>
      <c r="G149" t="str">
        <f t="shared" si="33"/>
        <v>Integration of Madrasah diniyah learning systems for strengthening religious moderation in Indonesian universities</v>
      </c>
      <c r="H149" t="str">
        <f t="shared" si="34"/>
        <v>(2022) International Journal of Evaluation and Research in Education, 11 (1), pp. 108 - 119, Cited 2 times.</v>
      </c>
      <c r="I149" t="str">
        <f t="shared" si="35"/>
        <v>DOI: 10.11591/ijere.v11i1.22210</v>
      </c>
      <c r="J149" t="str">
        <f t="shared" si="36"/>
        <v>https://www.scopus.com/inward/record.uri?eid=2-s2.0-85126989056&amp;doi=10.11591%2fijere.v11i1.22210&amp;partnerID=40&amp;md5=f17e0cc24c1de91d3fc43b9ec36d8780</v>
      </c>
      <c r="K149">
        <f t="shared" si="37"/>
        <v>0</v>
      </c>
      <c r="L149" t="str">
        <f t="shared" si="38"/>
        <v>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M149" t="str">
        <f t="shared" si="39"/>
        <v>LANGUAGE OF ORIGINAL DOCUMENT: English</v>
      </c>
      <c r="N149" t="str">
        <f t="shared" si="40"/>
        <v>DOCUMENT TYPE: Article</v>
      </c>
      <c r="O149" t="str">
        <f t="shared" si="41"/>
        <v>SOURCE: Scopus</v>
      </c>
      <c r="P149">
        <f t="shared" si="42"/>
        <v>0</v>
      </c>
    </row>
    <row r="150" spans="1:16" x14ac:dyDescent="0.45">
      <c r="A150" t="s">
        <v>96</v>
      </c>
      <c r="C150">
        <v>150</v>
      </c>
      <c r="D150" t="str">
        <f t="shared" si="30"/>
        <v>Alabi A.O.</v>
      </c>
      <c r="E150" t="str">
        <f t="shared" si="31"/>
        <v>AUTHOR FULL NAMES: Alabi, Adefunke O. (57197459114)</v>
      </c>
      <c r="F150">
        <f t="shared" si="32"/>
        <v>57197459114</v>
      </c>
      <c r="G150" t="str">
        <f t="shared" si="33"/>
        <v>Bridging the Great Divide: Librarian-faculty Collaboration in Selected Higher Institutions in Lagos State Nigeria</v>
      </c>
      <c r="H150" t="str">
        <f t="shared" si="34"/>
        <v>(2018) Journal of Academic Librarianship, 44 (4), pp. 459 - 467, Cited 5 times.</v>
      </c>
      <c r="I150" t="str">
        <f t="shared" si="35"/>
        <v>DOI: 10.1016/j.acalib.2018.05.004</v>
      </c>
      <c r="J150" t="str">
        <f t="shared" si="36"/>
        <v>https://www.scopus.com/inward/record.uri?eid=2-s2.0-85048384886&amp;doi=10.1016%2fj.acalib.2018.05.004&amp;partnerID=40&amp;md5=41feaeefc2ec045a31d1e147e6b371b2</v>
      </c>
      <c r="K150">
        <f t="shared" si="37"/>
        <v>0</v>
      </c>
      <c r="L150" t="str">
        <f t="shared" si="38"/>
        <v>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M150" t="str">
        <f t="shared" si="39"/>
        <v>LANGUAGE OF ORIGINAL DOCUMENT: English</v>
      </c>
      <c r="N150" t="str">
        <f t="shared" si="40"/>
        <v>DOCUMENT TYPE: Article</v>
      </c>
      <c r="O150" t="str">
        <f t="shared" si="41"/>
        <v>SOURCE: Scopus</v>
      </c>
      <c r="P150">
        <f t="shared" si="42"/>
        <v>0</v>
      </c>
    </row>
    <row r="151" spans="1:16" x14ac:dyDescent="0.45">
      <c r="C151">
        <v>151</v>
      </c>
      <c r="D151" t="str">
        <f t="shared" si="30"/>
        <v>Barkas L.A., Armstrong P.-A.</v>
      </c>
      <c r="E151" t="str">
        <f t="shared" si="31"/>
        <v>AUTHOR FULL NAMES: Barkas, Linda Anne (38661132700); Armstrong, Paul-Alan (57197782281)</v>
      </c>
      <c r="F151" t="str">
        <f t="shared" si="32"/>
        <v>38661132700; 57197782281</v>
      </c>
      <c r="G151" t="str">
        <f t="shared" si="33"/>
        <v>The price of knowledge and the wisdom of innocence: A difficult journey through the employability discourse in higher education</v>
      </c>
      <c r="H151" t="str">
        <f t="shared" si="34"/>
        <v>(2022) Industry and Higher Education, 36 (1), pp. 51 - 62, Cited 3 times.</v>
      </c>
      <c r="I151" t="str">
        <f t="shared" si="35"/>
        <v>DOI: 10.1177/09504222211016293</v>
      </c>
      <c r="J151" t="str">
        <f t="shared" si="36"/>
        <v>https://www.scopus.com/inward/record.uri?eid=2-s2.0-85105864721&amp;doi=10.1177%2f09504222211016293&amp;partnerID=40&amp;md5=6fd561b6098d9da6dfca033728160c1a</v>
      </c>
      <c r="K151">
        <f t="shared" si="37"/>
        <v>0</v>
      </c>
      <c r="L151" t="str">
        <f t="shared" si="38"/>
        <v>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M151" t="str">
        <f t="shared" si="39"/>
        <v>LANGUAGE OF ORIGINAL DOCUMENT: English</v>
      </c>
      <c r="N151" t="str">
        <f t="shared" si="40"/>
        <v>DOCUMENT TYPE: Article</v>
      </c>
      <c r="O151" t="str">
        <f t="shared" si="41"/>
        <v>SOURCE: Scopus</v>
      </c>
      <c r="P151">
        <f t="shared" si="42"/>
        <v>0</v>
      </c>
    </row>
    <row r="152" spans="1:16" x14ac:dyDescent="0.45">
      <c r="A152" t="s">
        <v>97</v>
      </c>
      <c r="C152">
        <v>152</v>
      </c>
      <c r="D152" t="str">
        <f t="shared" si="30"/>
        <v>Xing D., Bolden B.</v>
      </c>
      <c r="E152" t="str">
        <f t="shared" si="31"/>
        <v>AUTHOR FULL NAMES: Xing, Deyu (57210926447); Bolden, Benjamin (55388211100)</v>
      </c>
      <c r="F152" t="str">
        <f t="shared" si="32"/>
        <v>57210926447; 55388211100</v>
      </c>
      <c r="G152" t="str">
        <f t="shared" si="33"/>
        <v>Learning at half capacity: The academic acculturation reality experienced by Chinese international students</v>
      </c>
      <c r="H152" t="str">
        <f t="shared" si="34"/>
        <v>(2020) Multidisciplinary Perspectives on International Student Experience in Canadian Higher Education, pp. 41 - 61, Cited 3 times.</v>
      </c>
      <c r="I152" t="str">
        <f t="shared" si="35"/>
        <v>DOI: 10.4018/978-1-7998-5030-4.ch003</v>
      </c>
      <c r="J152" t="str">
        <f t="shared" si="36"/>
        <v>https://www.scopus.com/inward/record.uri?eid=2-s2.0-85096574785&amp;doi=10.4018%2f978-1-7998-5030-4.ch003&amp;partnerID=40&amp;md5=d88965dd6e5829254efe23ac1b3f3d19</v>
      </c>
      <c r="K152">
        <f t="shared" si="37"/>
        <v>0</v>
      </c>
      <c r="L152" t="str">
        <f t="shared" si="38"/>
        <v>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M152" t="str">
        <f t="shared" si="39"/>
        <v>LANGUAGE OF ORIGINAL DOCUMENT: English</v>
      </c>
      <c r="N152" t="str">
        <f t="shared" si="40"/>
        <v>DOCUMENT TYPE: Book chapter</v>
      </c>
      <c r="O152" t="str">
        <f t="shared" si="41"/>
        <v>SOURCE: Scopus</v>
      </c>
      <c r="P152">
        <f t="shared" si="42"/>
        <v>0</v>
      </c>
    </row>
    <row r="153" spans="1:16" x14ac:dyDescent="0.45">
      <c r="A153" t="s">
        <v>10</v>
      </c>
      <c r="C153">
        <v>153</v>
      </c>
      <c r="D153" t="str">
        <f t="shared" si="30"/>
        <v>Zhao T.</v>
      </c>
      <c r="E153" t="str">
        <f t="shared" si="31"/>
        <v>AUTHOR FULL NAMES: Zhao, Teng (57242946100)</v>
      </c>
      <c r="F153">
        <f t="shared" si="32"/>
        <v>57242946100</v>
      </c>
      <c r="G153" t="str">
        <f t="shared" si="33"/>
        <v>Impact of COVID-19 Awareness on Protective Behaviors during the Off-Peak Period: Sex Differences among Chinese Undergraduates</v>
      </c>
      <c r="H153" t="str">
        <f t="shared" si="34"/>
        <v>(2022) International Journal of Environmental Research and Public Health, 19 (20), art. no. 13483, Cited 2 times.</v>
      </c>
      <c r="I153" t="str">
        <f t="shared" si="35"/>
        <v>DOI: 10.3390/ijerph192013483</v>
      </c>
      <c r="J153" t="str">
        <f t="shared" si="36"/>
        <v>https://www.scopus.com/inward/record.uri?eid=2-s2.0-85140873395&amp;doi=10.3390%2fijerph192013483&amp;partnerID=40&amp;md5=923b9455fc546306c65cbc4b6c38d22d</v>
      </c>
      <c r="K153">
        <f t="shared" si="37"/>
        <v>0</v>
      </c>
      <c r="L153" t="str">
        <f t="shared" si="38"/>
        <v>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M153" t="str">
        <f t="shared" si="39"/>
        <v>LANGUAGE OF ORIGINAL DOCUMENT: English</v>
      </c>
      <c r="N153" t="str">
        <f t="shared" si="40"/>
        <v>DOCUMENT TYPE: Article</v>
      </c>
      <c r="O153" t="str">
        <f t="shared" si="41"/>
        <v>SOURCE: Scopus</v>
      </c>
      <c r="P153">
        <f t="shared" si="42"/>
        <v>0</v>
      </c>
    </row>
    <row r="154" spans="1:16" x14ac:dyDescent="0.45">
      <c r="A154" t="s">
        <v>11</v>
      </c>
      <c r="C154">
        <v>154</v>
      </c>
      <c r="D154" t="str">
        <f t="shared" si="30"/>
        <v>Sauphayana S.</v>
      </c>
      <c r="E154" t="str">
        <f t="shared" si="31"/>
        <v>AUTHOR FULL NAMES: Sauphayana, Siriphong (57347497900)</v>
      </c>
      <c r="F154">
        <f t="shared" si="32"/>
        <v>57347497900</v>
      </c>
      <c r="G154" t="str">
        <f t="shared" si="33"/>
        <v>Innovation in higher education management and leadership</v>
      </c>
      <c r="H154" t="str">
        <f t="shared" si="34"/>
        <v>(2021) Journal of Educational and Social Research, 11 (6), pp. 163 - 172, Cited 2 times.</v>
      </c>
      <c r="I154" t="str">
        <f t="shared" si="35"/>
        <v>DOI: 10.36941/jesr-2021-0137</v>
      </c>
      <c r="J154" t="str">
        <f t="shared" si="36"/>
        <v>https://www.scopus.com/inward/record.uri?eid=2-s2.0-85119503110&amp;doi=10.36941%2fjesr-2021-0137&amp;partnerID=40&amp;md5=70fd31af686be49dd05fc0ab878a782d</v>
      </c>
      <c r="K154">
        <f t="shared" si="37"/>
        <v>0</v>
      </c>
      <c r="L154" t="str">
        <f t="shared" si="38"/>
        <v>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M154" t="str">
        <f t="shared" si="39"/>
        <v>LANGUAGE OF ORIGINAL DOCUMENT: English</v>
      </c>
      <c r="N154" t="str">
        <f t="shared" si="40"/>
        <v>DOCUMENT TYPE: Article</v>
      </c>
      <c r="O154" t="str">
        <f t="shared" si="41"/>
        <v>SOURCE: Scopus</v>
      </c>
      <c r="P154">
        <f t="shared" si="42"/>
        <v>0</v>
      </c>
    </row>
    <row r="155" spans="1:16" x14ac:dyDescent="0.45">
      <c r="A155" t="s">
        <v>12</v>
      </c>
      <c r="C155">
        <v>155</v>
      </c>
      <c r="D155" t="str">
        <f t="shared" si="30"/>
        <v>Hah S.</v>
      </c>
      <c r="E155" t="str">
        <f t="shared" si="31"/>
        <v>AUTHOR FULL NAMES: Hah, Sixian (57212106870)</v>
      </c>
      <c r="F155">
        <f t="shared" si="32"/>
        <v>57212106870</v>
      </c>
      <c r="G155" t="str">
        <f t="shared" si="33"/>
        <v>Valuation discourses and disciplinary positioning struggles of academic researchers—A case study of ‘maverick’ academics</v>
      </c>
      <c r="H155" t="str">
        <f t="shared" si="34"/>
        <v>(2020) Palgrave Communications, 6 (1), art. no. 51, Cited 2 times.</v>
      </c>
      <c r="I155" t="str">
        <f t="shared" si="35"/>
        <v>DOI: 10.1057/s41599-020-0427-2</v>
      </c>
      <c r="J155" t="str">
        <f t="shared" si="36"/>
        <v>https://www.scopus.com/inward/record.uri?eid=2-s2.0-85082530013&amp;doi=10.1057%2fs41599-020-0427-2&amp;partnerID=40&amp;md5=f0900cb8bf1e6b7885056318450c3dc0</v>
      </c>
      <c r="K155">
        <f t="shared" si="37"/>
        <v>0</v>
      </c>
      <c r="L155" t="str">
        <f t="shared" si="38"/>
        <v>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M155" t="str">
        <f t="shared" si="39"/>
        <v>LANGUAGE OF ORIGINAL DOCUMENT: English</v>
      </c>
      <c r="N155" t="str">
        <f t="shared" si="40"/>
        <v>DOCUMENT TYPE: Article</v>
      </c>
      <c r="O155" t="str">
        <f t="shared" si="41"/>
        <v>SOURCE: Scopus</v>
      </c>
      <c r="P155">
        <f t="shared" si="42"/>
        <v>0</v>
      </c>
    </row>
    <row r="156" spans="1:16" x14ac:dyDescent="0.45">
      <c r="C156">
        <v>156</v>
      </c>
      <c r="D156" t="str">
        <f t="shared" si="30"/>
        <v>Pevnaya M.V., Shuklina E.A.</v>
      </c>
      <c r="E156" t="str">
        <f t="shared" si="31"/>
        <v>AUTHOR FULL NAMES: Pevnaya, M.V. (57200641582); Shuklina, E.A. (6603641875)</v>
      </c>
      <c r="F156" t="str">
        <f t="shared" si="32"/>
        <v>57200641582; 6603641875</v>
      </c>
      <c r="G156" t="str">
        <f t="shared" si="33"/>
        <v>Institutional traps of Russia's higher education nonlinear development</v>
      </c>
      <c r="H156" t="str">
        <f t="shared" si="34"/>
        <v>(2018) Integration of Education, 22 (1), pp. 77 - 90, Cited 4 times.</v>
      </c>
      <c r="I156" t="str">
        <f t="shared" si="35"/>
        <v>DOI: 10.15507/1991-9468.090.022.201801.077-090</v>
      </c>
      <c r="J156" t="str">
        <f t="shared" si="36"/>
        <v>https://www.scopus.com/inward/record.uri?eid=2-s2.0-85045957994&amp;doi=10.15507%2f1991-9468.090.022.201801.077-090&amp;partnerID=40&amp;md5=649986917270a1816b955106fb5d5ab5</v>
      </c>
      <c r="K156">
        <f t="shared" si="37"/>
        <v>0</v>
      </c>
      <c r="L156" t="str">
        <f t="shared" si="38"/>
        <v>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M156" t="str">
        <f t="shared" si="39"/>
        <v>LANGUAGE OF ORIGINAL DOCUMENT: Russian</v>
      </c>
      <c r="N156" t="str">
        <f t="shared" si="40"/>
        <v>DOCUMENT TYPE: Article</v>
      </c>
      <c r="O156" t="str">
        <f t="shared" si="41"/>
        <v>SOURCE: Scopus</v>
      </c>
      <c r="P156">
        <f t="shared" si="42"/>
        <v>0</v>
      </c>
    </row>
    <row r="157" spans="1:16" x14ac:dyDescent="0.45">
      <c r="A157" t="s">
        <v>98</v>
      </c>
      <c r="C157">
        <v>157</v>
      </c>
      <c r="D157" t="str">
        <f t="shared" si="30"/>
        <v>Yusuf F.A.</v>
      </c>
      <c r="E157" t="str">
        <f t="shared" si="31"/>
        <v>AUTHOR FULL NAMES: Yusuf, Furtasan Ali (57213147688)</v>
      </c>
      <c r="F157">
        <f t="shared" si="32"/>
        <v>57213147688</v>
      </c>
      <c r="G157" t="str">
        <f t="shared" si="33"/>
        <v>The independent campus program for higher education in indonesia: The role of government support and the readiness of institutions, lecturers and students</v>
      </c>
      <c r="H157" t="str">
        <f t="shared" si="34"/>
        <v>(2021) Journal of Social Studies Education Research, 12 (2), pp. 280 - 304, Cited 5 times.</v>
      </c>
      <c r="I157">
        <f t="shared" si="35"/>
        <v>0</v>
      </c>
      <c r="J157" t="str">
        <f t="shared" si="36"/>
        <v>https://www.scopus.com/inward/record.uri?eid=2-s2.0-85110713401&amp;partnerID=40&amp;md5=567af1947569e1915a78016b70cf7c99</v>
      </c>
      <c r="K157">
        <f t="shared" si="37"/>
        <v>0</v>
      </c>
      <c r="L157" t="str">
        <f t="shared" si="38"/>
        <v>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M157" t="str">
        <f t="shared" si="39"/>
        <v>LANGUAGE OF ORIGINAL DOCUMENT: English</v>
      </c>
      <c r="N157" t="str">
        <f t="shared" si="40"/>
        <v>DOCUMENT TYPE: Article</v>
      </c>
      <c r="O157" t="str">
        <f t="shared" si="41"/>
        <v>SOURCE: Scopus</v>
      </c>
      <c r="P157">
        <f t="shared" si="42"/>
        <v>0</v>
      </c>
    </row>
    <row r="158" spans="1:16" x14ac:dyDescent="0.45">
      <c r="A158" t="s">
        <v>99</v>
      </c>
      <c r="C158">
        <v>158</v>
      </c>
      <c r="D158" t="str">
        <f t="shared" si="30"/>
        <v>Edge C., Monske E., Boyer-Davis S., VandenAvond S., Hamel B.</v>
      </c>
      <c r="E158" t="str">
        <f t="shared" si="31"/>
        <v>AUTHOR FULL NAMES: Edge, Christi (57206659524); Monske, Elizabeth (6505896274); Boyer-Davis, Stacy (57272147900); VandenAvond, Steven (57355737300); Hamel, Brad (57193524282)</v>
      </c>
      <c r="F158" t="str">
        <f t="shared" si="32"/>
        <v>57206659524; 6505896274; 57272147900; 57355737300; 57193524282</v>
      </c>
      <c r="G158" t="str">
        <f t="shared" si="33"/>
        <v>Leading University Change: A Case Study of Meaning-Making and Implementing Online Learning Quality Standards</v>
      </c>
      <c r="H158" t="str">
        <f t="shared" si="34"/>
        <v>(2022) American Journal of Distance Education, 36 (1), pp. 53 - 69, Cited 2 times.</v>
      </c>
      <c r="I158" t="str">
        <f t="shared" si="35"/>
        <v>DOI: 10.1080/08923647.2021.2005414</v>
      </c>
      <c r="J158" t="str">
        <f t="shared" si="36"/>
        <v>https://www.scopus.com/inward/record.uri?eid=2-s2.0-85120053971&amp;doi=10.1080%2f08923647.2021.2005414&amp;partnerID=40&amp;md5=180f4679719dc3bae62d20366825fb30</v>
      </c>
      <c r="K158">
        <f t="shared" si="37"/>
        <v>0</v>
      </c>
      <c r="L158" t="str">
        <f t="shared" si="38"/>
        <v>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M158" t="str">
        <f t="shared" si="39"/>
        <v>LANGUAGE OF ORIGINAL DOCUMENT: English</v>
      </c>
      <c r="N158" t="str">
        <f t="shared" si="40"/>
        <v>DOCUMENT TYPE: Article</v>
      </c>
      <c r="O158" t="str">
        <f t="shared" si="41"/>
        <v>SOURCE: Scopus</v>
      </c>
      <c r="P158">
        <f t="shared" si="42"/>
        <v>0</v>
      </c>
    </row>
    <row r="159" spans="1:16" x14ac:dyDescent="0.45">
      <c r="A159">
        <v>56960526600</v>
      </c>
      <c r="C159">
        <v>159</v>
      </c>
      <c r="D159" t="str">
        <f t="shared" si="30"/>
        <v>Flores O.J., Patrón O.E.</v>
      </c>
      <c r="E159" t="str">
        <f t="shared" si="31"/>
        <v>AUTHOR FULL NAMES: Flores, Osly J. (57205209412); Patrón, Oscar E. (57191442923)</v>
      </c>
      <c r="F159" t="str">
        <f t="shared" si="32"/>
        <v>57205209412; 57191442923</v>
      </c>
      <c r="G159" t="str">
        <f t="shared" si="33"/>
        <v>Latino Men Using Compañerismo to Navigate the Unchartered Waters of the Doctoral Program: A Conceptual Model</v>
      </c>
      <c r="H159" t="str">
        <f t="shared" si="34"/>
        <v>(2023) Journal of College Student Retention: Research, Theory and Practice, 25 (3), pp. 427 - 451, Cited 1 times.</v>
      </c>
      <c r="I159" t="str">
        <f t="shared" si="35"/>
        <v>DOI: 10.1177/1521025120987816</v>
      </c>
      <c r="J159" t="str">
        <f t="shared" si="36"/>
        <v>https://www.scopus.com/inward/record.uri?eid=2-s2.0-85099573203&amp;doi=10.1177%2f1521025120987816&amp;partnerID=40&amp;md5=335b1be043f3cddae7e83ab7073b64fd</v>
      </c>
      <c r="K159">
        <f t="shared" si="37"/>
        <v>0</v>
      </c>
      <c r="L159" t="str">
        <f t="shared" si="38"/>
        <v>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M159" t="str">
        <f t="shared" si="39"/>
        <v>LANGUAGE OF ORIGINAL DOCUMENT: English</v>
      </c>
      <c r="N159" t="str">
        <f t="shared" si="40"/>
        <v>DOCUMENT TYPE: Article</v>
      </c>
      <c r="O159" t="str">
        <f t="shared" si="41"/>
        <v>SOURCE: Scopus</v>
      </c>
      <c r="P159">
        <f t="shared" si="42"/>
        <v>0</v>
      </c>
    </row>
    <row r="160" spans="1:16" x14ac:dyDescent="0.45">
      <c r="A160" t="s">
        <v>100</v>
      </c>
      <c r="C160">
        <v>160</v>
      </c>
      <c r="D160" t="str">
        <f t="shared" si="30"/>
        <v>Sobel A.E.K.</v>
      </c>
      <c r="E160" t="str">
        <f t="shared" si="31"/>
        <v>AUTHOR FULL NAMES: Sobel, Ann E.K. (13611425900)</v>
      </c>
      <c r="F160">
        <f t="shared" si="32"/>
        <v>13611425900</v>
      </c>
      <c r="G160" t="str">
        <f t="shared" si="33"/>
        <v>The escalating cost of college</v>
      </c>
      <c r="H160" t="str">
        <f t="shared" si="34"/>
        <v>(2013) Computer, 46 (12), art. no. 6689259, pp. 85 - 87, Cited 1 times.</v>
      </c>
      <c r="I160" t="str">
        <f t="shared" si="35"/>
        <v>DOI: 10.1109/MC.2013.438</v>
      </c>
      <c r="J160" t="str">
        <f t="shared" si="36"/>
        <v>https://www.scopus.com/inward/record.uri?eid=2-s2.0-84891518016&amp;doi=10.1109%2fMC.2013.438&amp;partnerID=40&amp;md5=134390879fb4e5d5757e34fcd48c1af9</v>
      </c>
      <c r="K160">
        <f t="shared" si="37"/>
        <v>0</v>
      </c>
      <c r="L160" t="str">
        <f t="shared" si="38"/>
        <v>ABSTRACT: Controlling skyrocketing college tuition costs will require parents, students, and other stakeholders in higher education to recognize that maintaining academic quality means accepting trade-offs in nonessential aspects of the college experience. © 2013 IEEE.</v>
      </c>
      <c r="M160" t="str">
        <f t="shared" si="39"/>
        <v>LANGUAGE OF ORIGINAL DOCUMENT: English</v>
      </c>
      <c r="N160" t="str">
        <f t="shared" si="40"/>
        <v>DOCUMENT TYPE: Article</v>
      </c>
      <c r="O160" t="str">
        <f t="shared" si="41"/>
        <v>SOURCE: Scopus</v>
      </c>
      <c r="P160">
        <f t="shared" si="42"/>
        <v>0</v>
      </c>
    </row>
    <row r="161" spans="1:16" x14ac:dyDescent="0.45">
      <c r="A161" t="s">
        <v>101</v>
      </c>
      <c r="C161">
        <v>161</v>
      </c>
      <c r="D161" t="str">
        <f t="shared" si="30"/>
        <v>Vargas V.R., Paucar-Caceres A., Haley D.</v>
      </c>
      <c r="E161" t="str">
        <f t="shared" si="31"/>
        <v>AUTHOR FULL NAMES: Vargas, Valeria Ruiz (57200134873); Paucar-Caceres, Alberto (6506260181); Haley, David (56290971100)</v>
      </c>
      <c r="F161" t="str">
        <f t="shared" si="32"/>
        <v>57200134873; 6506260181; 56290971100</v>
      </c>
      <c r="G161" t="str">
        <f t="shared" si="33"/>
        <v>The role of higher education stakeholder networks for sustainable development: A systems perspective</v>
      </c>
      <c r="H161" t="str">
        <f t="shared" si="34"/>
        <v>(2021) World Sustainability Series, pp. 123 - 139, Cited 4 times.</v>
      </c>
      <c r="I161" t="str">
        <f t="shared" si="35"/>
        <v>DOI: 10.1007/978-3-030-63399-8_9</v>
      </c>
      <c r="J161" t="str">
        <f t="shared" si="36"/>
        <v>https://www.scopus.com/inward/record.uri?eid=2-s2.0-85105468331&amp;doi=10.1007%2f978-3-030-63399-8_9&amp;partnerID=40&amp;md5=7e2aaa3e01f479de873177d03948ee28</v>
      </c>
      <c r="K161">
        <f t="shared" si="37"/>
        <v>0</v>
      </c>
      <c r="L161" t="str">
        <f t="shared" si="38"/>
        <v>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M161" t="str">
        <f t="shared" si="39"/>
        <v>LANGUAGE OF ORIGINAL DOCUMENT: English</v>
      </c>
      <c r="N161" t="str">
        <f t="shared" si="40"/>
        <v>DOCUMENT TYPE: Book chapter</v>
      </c>
      <c r="O161" t="str">
        <f t="shared" si="41"/>
        <v>SOURCE: Scopus</v>
      </c>
      <c r="P161">
        <f t="shared" si="42"/>
        <v>0</v>
      </c>
    </row>
    <row r="162" spans="1:16" x14ac:dyDescent="0.45">
      <c r="A162" t="s">
        <v>102</v>
      </c>
      <c r="C162">
        <v>162</v>
      </c>
      <c r="D162" t="str">
        <f t="shared" si="30"/>
        <v>Sahin B.B., Brooks R.</v>
      </c>
      <c r="E162" t="str">
        <f t="shared" si="31"/>
        <v>AUTHOR FULL NAMES: Sahin, Betul Bulut (57190753977); Brooks, Rachel (7402358771)</v>
      </c>
      <c r="F162" t="str">
        <f t="shared" si="32"/>
        <v>57190753977; 7402358771</v>
      </c>
      <c r="G162" t="str">
        <f t="shared" si="33"/>
        <v>Nation-bounded internationalization of higher education: a comparative analysis of two periphery countries</v>
      </c>
      <c r="H162" t="str">
        <f t="shared" si="34"/>
        <v>(2023) Higher Education Research and Development, 42 (5), pp. 1071 - 1085, Cited 2 times.</v>
      </c>
      <c r="I162" t="str">
        <f t="shared" si="35"/>
        <v>DOI: 10.1080/07294360.2023.2193723</v>
      </c>
      <c r="J162" t="str">
        <f t="shared" si="36"/>
        <v>https://www.scopus.com/inward/record.uri?eid=2-s2.0-85163147436&amp;doi=10.1080%2f07294360.2023.2193723&amp;partnerID=40&amp;md5=5f7e7191393a5019c1e350ee5b367441</v>
      </c>
      <c r="K162">
        <f t="shared" si="37"/>
        <v>0</v>
      </c>
      <c r="L162" t="str">
        <f t="shared" si="38"/>
        <v>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M162" t="str">
        <f t="shared" si="39"/>
        <v>LANGUAGE OF ORIGINAL DOCUMENT: English</v>
      </c>
      <c r="N162" t="str">
        <f t="shared" si="40"/>
        <v>DOCUMENT TYPE: Article</v>
      </c>
      <c r="O162" t="str">
        <f t="shared" si="41"/>
        <v>SOURCE: Scopus</v>
      </c>
      <c r="P162">
        <f t="shared" si="42"/>
        <v>0</v>
      </c>
    </row>
    <row r="163" spans="1:16" x14ac:dyDescent="0.45">
      <c r="A163" t="s">
        <v>103</v>
      </c>
      <c r="C163">
        <v>163</v>
      </c>
      <c r="D163" t="str">
        <f t="shared" si="30"/>
        <v>Mwelwa K., Lebeloane L.D.M., Mawela A.S.</v>
      </c>
      <c r="E163" t="str">
        <f t="shared" si="31"/>
        <v>AUTHOR FULL NAMES: Mwelwa, Kapambwe (57224854510); Lebeloane, Lazarus D.M. (57210152040); Mawela, Ailwei S. (57196419563)</v>
      </c>
      <c r="F163" t="str">
        <f t="shared" si="32"/>
        <v>57224854510; 57210152040; 57196419563</v>
      </c>
      <c r="G163" t="str">
        <f t="shared" si="33"/>
        <v>Relevance of selected social science degree programs on skills development and graduate employability in Zambia</v>
      </c>
      <c r="H163" t="str">
        <f t="shared" si="34"/>
        <v>(2021) Journal of Teaching and Learning for Graduate Employability, 12 (2), pp. 131 - 147, Cited 1 times.</v>
      </c>
      <c r="I163" t="str">
        <f t="shared" si="35"/>
        <v>DOI: 10.21153/JTLGE2021VOL12NO2ART1046</v>
      </c>
      <c r="J163" t="str">
        <f t="shared" si="36"/>
        <v>https://www.scopus.com/inward/record.uri?eid=2-s2.0-85108408960&amp;doi=10.21153%2fJTLGE2021VOL12NO2ART1046&amp;partnerID=40&amp;md5=572e12e312c611b9329dcadbc5a19834</v>
      </c>
      <c r="K163">
        <f t="shared" si="37"/>
        <v>0</v>
      </c>
      <c r="L163" t="str">
        <f t="shared" si="38"/>
        <v>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M163" t="str">
        <f t="shared" si="39"/>
        <v>LANGUAGE OF ORIGINAL DOCUMENT: English</v>
      </c>
      <c r="N163" t="str">
        <f t="shared" si="40"/>
        <v>DOCUMENT TYPE: Article</v>
      </c>
      <c r="O163" t="str">
        <f t="shared" si="41"/>
        <v>SOURCE: Scopus</v>
      </c>
      <c r="P163">
        <f t="shared" si="42"/>
        <v>0</v>
      </c>
    </row>
    <row r="164" spans="1:16" x14ac:dyDescent="0.45">
      <c r="C164">
        <v>164</v>
      </c>
      <c r="D164" t="str">
        <f t="shared" si="30"/>
        <v>Volchik V., Posukhova O., Strielkowski W.</v>
      </c>
      <c r="E164" t="str">
        <f t="shared" si="31"/>
        <v>AUTHOR FULL NAMES: Volchik, Vyacheslav (55967741800); Posukhova, Oxana (55962325800); Strielkowski, Wadim (36620065300)</v>
      </c>
      <c r="F164" t="str">
        <f t="shared" si="32"/>
        <v>55967741800; 55962325800; 36620065300</v>
      </c>
      <c r="G164" t="str">
        <f t="shared" si="33"/>
        <v>Digitalization and sustainable higher education: Constructive and destructive potential of professional dynasties [Skaitmeninimas Ir Tvarus Aukštasis Mokslas: Konstruktyvus Ir Destruktyvus Profesinių Dinastijų Potencialas]</v>
      </c>
      <c r="H164" t="str">
        <f t="shared" si="34"/>
        <v>(2021) Transformations in Business and Economics, 20 (3), pp. 21 - 43, Cited 2 times.</v>
      </c>
      <c r="I164">
        <f t="shared" si="35"/>
        <v>0</v>
      </c>
      <c r="J164" t="str">
        <f t="shared" si="36"/>
        <v>https://www.scopus.com/inward/record.uri?eid=2-s2.0-85121696616&amp;partnerID=40&amp;md5=b27171d8a36a21ab53ce8a990f216404</v>
      </c>
      <c r="K164">
        <f t="shared" si="37"/>
        <v>0</v>
      </c>
      <c r="L164" t="str">
        <f t="shared" si="38"/>
        <v>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M164" t="str">
        <f t="shared" si="39"/>
        <v>LANGUAGE OF ORIGINAL DOCUMENT: English</v>
      </c>
      <c r="N164" t="str">
        <f t="shared" si="40"/>
        <v>DOCUMENT TYPE: Article</v>
      </c>
      <c r="O164" t="str">
        <f t="shared" si="41"/>
        <v>SOURCE: Scopus</v>
      </c>
      <c r="P164">
        <f t="shared" si="42"/>
        <v>0</v>
      </c>
    </row>
    <row r="165" spans="1:16" x14ac:dyDescent="0.45">
      <c r="A165" t="s">
        <v>104</v>
      </c>
      <c r="C165">
        <v>165</v>
      </c>
      <c r="D165" t="str">
        <f t="shared" si="30"/>
        <v>Ithnin F., Sahib S., Eng C.K., Sidek S., Harun R.N.S.R.</v>
      </c>
      <c r="E165" t="str">
        <f t="shared" si="31"/>
        <v>AUTHOR FULL NAMES: Ithnin, Fazidah (57194761593); Sahib, Shahrin (7801640758); Eng, Chong Kuan (57202201580); Sidek, Safiah (55038140800); Harun, Raja Nor Safinas Raja (55622193600)</v>
      </c>
      <c r="F165" t="str">
        <f t="shared" si="32"/>
        <v>57194761593; 7801640758; 57202201580; 55038140800; 55622193600</v>
      </c>
      <c r="G165" t="str">
        <f t="shared" si="33"/>
        <v>Mapping the futures of Malaysian Higher Education: A meta - analysis of futures studies in the Malaysian Higher Education scenario</v>
      </c>
      <c r="H165" t="str">
        <f t="shared" si="34"/>
        <v>(2018) Journal of Futures Studies, 22 (3), pp. 1 - 18, Cited 2 times.</v>
      </c>
      <c r="I165" t="str">
        <f t="shared" si="35"/>
        <v>DOI: 10.6531/JFS.2018.22(3).00A1</v>
      </c>
      <c r="J165" t="str">
        <f t="shared" si="36"/>
        <v>https://www.scopus.com/inward/record.uri?eid=2-s2.0-85045665363&amp;doi=10.6531%2fJFS.2018.22%283%29.00A1&amp;partnerID=40&amp;md5=1df6a005cf314ceeb43121ee48351685</v>
      </c>
      <c r="K165">
        <f t="shared" si="37"/>
        <v>0</v>
      </c>
      <c r="L165" t="str">
        <f t="shared" si="38"/>
        <v>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M165" t="str">
        <f t="shared" si="39"/>
        <v>LANGUAGE OF ORIGINAL DOCUMENT: English</v>
      </c>
      <c r="N165" t="str">
        <f t="shared" si="40"/>
        <v>DOCUMENT TYPE: Article</v>
      </c>
      <c r="O165" t="str">
        <f t="shared" si="41"/>
        <v>SOURCE: Scopus</v>
      </c>
      <c r="P165">
        <f t="shared" si="42"/>
        <v>0</v>
      </c>
    </row>
    <row r="166" spans="1:16" x14ac:dyDescent="0.45">
      <c r="A166" t="s">
        <v>10</v>
      </c>
      <c r="C166">
        <v>166</v>
      </c>
      <c r="D166" t="str">
        <f t="shared" si="30"/>
        <v>Moore J.L., Bass R.</v>
      </c>
      <c r="E166" t="str">
        <f t="shared" si="31"/>
        <v>AUTHOR FULL NAMES: Moore, Jessie L. (56026090400); Bass, Randall (8654404100)</v>
      </c>
      <c r="F166" t="str">
        <f t="shared" si="32"/>
        <v>56026090400; 8654404100</v>
      </c>
      <c r="G166" t="str">
        <f t="shared" si="33"/>
        <v>UNDERSTANDING WRITING TRANSFER: Implications for Transformative Student Learning in Higher Education</v>
      </c>
      <c r="H166" t="str">
        <f t="shared" si="34"/>
        <v>(2023) Understanding Writing Transfer: Implications for Transformative Student Learning in Higher Education, pp. 1 - 165, Cited 1 times.</v>
      </c>
      <c r="I166" t="str">
        <f t="shared" si="35"/>
        <v>DOI: 10.4324/9781003448518</v>
      </c>
      <c r="J166" t="str">
        <f t="shared" si="36"/>
        <v>https://www.scopus.com/inward/record.uri?eid=2-s2.0-85166041205&amp;doi=10.4324%2f9781003448518&amp;partnerID=40&amp;md5=fb27a1f0f0b2ce15a83ff0e5e12af436</v>
      </c>
      <c r="K166">
        <f t="shared" si="37"/>
        <v>0</v>
      </c>
      <c r="L166" t="str">
        <f t="shared" si="38"/>
        <v>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M166" t="str">
        <f t="shared" si="39"/>
        <v>LANGUAGE OF ORIGINAL DOCUMENT: English</v>
      </c>
      <c r="N166" t="str">
        <f t="shared" si="40"/>
        <v>DOCUMENT TYPE: Book</v>
      </c>
      <c r="O166" t="str">
        <f t="shared" si="41"/>
        <v>SOURCE: Scopus</v>
      </c>
      <c r="P166">
        <f t="shared" si="42"/>
        <v>0</v>
      </c>
    </row>
    <row r="167" spans="1:16" x14ac:dyDescent="0.45">
      <c r="A167" t="s">
        <v>11</v>
      </c>
      <c r="C167">
        <v>167</v>
      </c>
      <c r="D167" t="str">
        <f t="shared" si="30"/>
        <v>Cavenett S.</v>
      </c>
      <c r="E167" t="str">
        <f t="shared" si="31"/>
        <v>AUTHOR FULL NAMES: Cavenett, Simon (57190818944)</v>
      </c>
      <c r="F167">
        <f t="shared" si="32"/>
        <v>57190818944</v>
      </c>
      <c r="G167" t="str">
        <f t="shared" si="33"/>
        <v>Authentically enhancing the learning and development environment</v>
      </c>
      <c r="H167" t="str">
        <f t="shared" si="34"/>
        <v>(2017) Australasian Journal of Engineering Education, 22 (1), pp. 39 - 53, Cited 3 times.</v>
      </c>
      <c r="I167" t="str">
        <f t="shared" si="35"/>
        <v>DOI: 10.1080/22054952.2017.1372031</v>
      </c>
      <c r="J167" t="str">
        <f t="shared" si="36"/>
        <v>https://www.scopus.com/inward/record.uri?eid=2-s2.0-85031313500&amp;doi=10.1080%2f22054952.2017.1372031&amp;partnerID=40&amp;md5=4d76fe01000686bfa81371f36e2acec7</v>
      </c>
      <c r="K167">
        <f t="shared" si="37"/>
        <v>0</v>
      </c>
      <c r="L167" t="str">
        <f t="shared" si="38"/>
        <v>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M167" t="str">
        <f t="shared" si="39"/>
        <v>LANGUAGE OF ORIGINAL DOCUMENT: English</v>
      </c>
      <c r="N167" t="str">
        <f t="shared" si="40"/>
        <v>DOCUMENT TYPE: Article</v>
      </c>
      <c r="O167" t="str">
        <f t="shared" si="41"/>
        <v>SOURCE: Scopus</v>
      </c>
      <c r="P167">
        <f t="shared" si="42"/>
        <v>0</v>
      </c>
    </row>
    <row r="168" spans="1:16" x14ac:dyDescent="0.45">
      <c r="A168" t="s">
        <v>12</v>
      </c>
      <c r="C168">
        <v>168</v>
      </c>
      <c r="D168" t="str">
        <f t="shared" si="30"/>
        <v>Bai Q., Nam B.H.</v>
      </c>
      <c r="E168" t="str">
        <f t="shared" si="31"/>
        <v>AUTHOR FULL NAMES: Bai, Qiong (57216693148); Nam, Benjamin H. (57193792731)</v>
      </c>
      <c r="F168" t="str">
        <f t="shared" si="32"/>
        <v>57216693148; 57193792731</v>
      </c>
      <c r="G168" t="str">
        <f t="shared" si="33"/>
        <v>Symbolic power for student curators as social agents: the emergence of the museum of World Languages at Shanghai International Studies University during the COVID-19 era</v>
      </c>
      <c r="H168" t="str">
        <f t="shared" si="34"/>
        <v>(2023) Museum Management and Curatorship, 38 (3), pp. 317 - 341, Cited 2 times.</v>
      </c>
      <c r="I168" t="str">
        <f t="shared" si="35"/>
        <v>DOI: 10.1080/09647775.2023.2188473</v>
      </c>
      <c r="J168" t="str">
        <f t="shared" si="36"/>
        <v>https://www.scopus.com/inward/record.uri?eid=2-s2.0-85150851886&amp;doi=10.1080%2f09647775.2023.2188473&amp;partnerID=40&amp;md5=ed2b4bb913430d53b465c85c94f620ec</v>
      </c>
      <c r="K168">
        <f t="shared" si="37"/>
        <v>0</v>
      </c>
      <c r="L168" t="str">
        <f t="shared" si="38"/>
        <v>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M168" t="str">
        <f t="shared" si="39"/>
        <v>LANGUAGE OF ORIGINAL DOCUMENT: English</v>
      </c>
      <c r="N168" t="str">
        <f t="shared" si="40"/>
        <v>DOCUMENT TYPE: Article</v>
      </c>
      <c r="O168" t="str">
        <f t="shared" si="41"/>
        <v>SOURCE: Scopus</v>
      </c>
      <c r="P168">
        <f t="shared" si="42"/>
        <v>0</v>
      </c>
    </row>
    <row r="169" spans="1:16" x14ac:dyDescent="0.45">
      <c r="C169">
        <v>169</v>
      </c>
      <c r="D169" t="str">
        <f t="shared" si="30"/>
        <v>Wang Y., Wang R., Yao Z.</v>
      </c>
      <c r="E169" t="str">
        <f t="shared" si="31"/>
        <v>AUTHOR FULL NAMES: Wang, Yanrong (47361534600); Wang, Rui (57216464036); Yao, Zuowen (57208186466)</v>
      </c>
      <c r="F169" t="str">
        <f t="shared" si="32"/>
        <v>47361534600; 57216464036; 57208186466</v>
      </c>
      <c r="G169" t="str">
        <f t="shared" si="33"/>
        <v>Mechanism of action of policy networks on the performance of university-based agricultural extensions</v>
      </c>
      <c r="H169" t="str">
        <f t="shared" si="34"/>
        <v>(2020) Journal of Agricultural Education and Extension, 26 (5), pp. 423 - 441, Cited 1 times.</v>
      </c>
      <c r="I169" t="str">
        <f t="shared" si="35"/>
        <v>DOI: 10.1080/1389224X.2020.1748668</v>
      </c>
      <c r="J169" t="str">
        <f t="shared" si="36"/>
        <v>https://www.scopus.com/inward/record.uri?eid=2-s2.0-85083589758&amp;doi=10.1080%2f1389224X.2020.1748668&amp;partnerID=40&amp;md5=f409c78d0d90fb12085cd471a06e0619</v>
      </c>
      <c r="K169">
        <f t="shared" si="37"/>
        <v>0</v>
      </c>
      <c r="L169" t="str">
        <f t="shared" si="38"/>
        <v>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M169" t="str">
        <f t="shared" si="39"/>
        <v>LANGUAGE OF ORIGINAL DOCUMENT: English</v>
      </c>
      <c r="N169" t="str">
        <f t="shared" si="40"/>
        <v>DOCUMENT TYPE: Article</v>
      </c>
      <c r="O169" t="str">
        <f t="shared" si="41"/>
        <v>SOURCE: Scopus</v>
      </c>
      <c r="P169">
        <f t="shared" si="42"/>
        <v>0</v>
      </c>
    </row>
    <row r="170" spans="1:16" x14ac:dyDescent="0.45">
      <c r="A170" t="s">
        <v>105</v>
      </c>
      <c r="C170">
        <v>170</v>
      </c>
      <c r="D170" t="str">
        <f t="shared" si="30"/>
        <v>Minksová L., Pabian P.</v>
      </c>
      <c r="E170" t="str">
        <f t="shared" si="31"/>
        <v>AUTHOR FULL NAMES: Minksová, Lenka (49561353200); Pabian, Petr (36671781100)</v>
      </c>
      <c r="F170" t="str">
        <f t="shared" si="32"/>
        <v>49561353200; 36671781100</v>
      </c>
      <c r="G170" t="str">
        <f t="shared" si="33"/>
        <v>Approaching students in higher education governance: Introduction to the special issue</v>
      </c>
      <c r="H170" t="str">
        <f t="shared" si="34"/>
        <v>(2011) Tertiary Education and Management, 17 (3), pp. 183 - 189, Cited 2 times.</v>
      </c>
      <c r="I170" t="str">
        <f t="shared" si="35"/>
        <v>DOI: 10.1080/13583883.2011.588720</v>
      </c>
      <c r="J170" t="str">
        <f t="shared" si="36"/>
        <v>https://www.scopus.com/inward/record.uri?eid=2-s2.0-80052291347&amp;doi=10.1080%2f13583883.2011.588720&amp;partnerID=40&amp;md5=bab43456b58550b2e39e2ffc2f255c4a</v>
      </c>
      <c r="K170">
        <f t="shared" si="37"/>
        <v>0</v>
      </c>
      <c r="L170" t="str">
        <f t="shared" si="38"/>
        <v>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M170" t="str">
        <f t="shared" si="39"/>
        <v>LANGUAGE OF ORIGINAL DOCUMENT: English</v>
      </c>
      <c r="N170" t="str">
        <f t="shared" si="40"/>
        <v>DOCUMENT TYPE: Article</v>
      </c>
      <c r="O170" t="str">
        <f t="shared" si="41"/>
        <v>SOURCE: Scopus</v>
      </c>
      <c r="P170">
        <f t="shared" si="42"/>
        <v>0</v>
      </c>
    </row>
    <row r="171" spans="1:16" x14ac:dyDescent="0.45">
      <c r="A171" t="s">
        <v>106</v>
      </c>
      <c r="C171">
        <v>171</v>
      </c>
      <c r="D171" t="str">
        <f t="shared" si="30"/>
        <v>Kefalaki M.</v>
      </c>
      <c r="E171" t="str">
        <f t="shared" si="31"/>
        <v>AUTHOR FULL NAMES: Kefalaki, Margarita (57190126552)</v>
      </c>
      <c r="F171">
        <f t="shared" si="32"/>
        <v>57190126552</v>
      </c>
      <c r="G171" t="str">
        <f t="shared" si="33"/>
        <v>Communicating through music: a tool for students’ inspirational development</v>
      </c>
      <c r="H171" t="str">
        <f t="shared" si="34"/>
        <v>(2021) Journal of Applied Learning and Teaching, 4 (2), pp. 135 - 141, Cited 3 times.</v>
      </c>
      <c r="I171" t="str">
        <f t="shared" si="35"/>
        <v>DOI: 10.37074/jalt.2021.4.2.18</v>
      </c>
      <c r="J171" t="str">
        <f t="shared" si="36"/>
        <v>https://www.scopus.com/inward/record.uri?eid=2-s2.0-85149529252&amp;doi=10.37074%2fjalt.2021.4.2.18&amp;partnerID=40&amp;md5=89cbc58650a69b1f651cfa2216e14c9f</v>
      </c>
      <c r="K171">
        <f t="shared" si="37"/>
        <v>0</v>
      </c>
      <c r="L171" t="str">
        <f t="shared" si="38"/>
        <v>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M171" t="str">
        <f t="shared" si="39"/>
        <v>LANGUAGE OF ORIGINAL DOCUMENT: English</v>
      </c>
      <c r="N171" t="str">
        <f t="shared" si="40"/>
        <v>DOCUMENT TYPE: Article</v>
      </c>
      <c r="O171" t="str">
        <f t="shared" si="41"/>
        <v>SOURCE: Scopus</v>
      </c>
      <c r="P171">
        <f t="shared" si="42"/>
        <v>0</v>
      </c>
    </row>
    <row r="172" spans="1:16" x14ac:dyDescent="0.45">
      <c r="A172" t="s">
        <v>107</v>
      </c>
      <c r="C172">
        <v>172</v>
      </c>
      <c r="D172" t="str">
        <f t="shared" si="30"/>
        <v>Schneckenberg D.</v>
      </c>
      <c r="E172" t="str">
        <f t="shared" si="31"/>
        <v>AUTHOR FULL NAMES: Schneckenberg, Dirk (25961148100)</v>
      </c>
      <c r="F172">
        <f t="shared" si="32"/>
        <v>25961148100</v>
      </c>
      <c r="G172" t="str">
        <f t="shared" si="33"/>
        <v>Conceptual foundations and strategic approaches for eCompetence</v>
      </c>
      <c r="H172" t="str">
        <f t="shared" si="34"/>
        <v>(2010) International Journal of Continuing Engineering Education and Life-Long Learning, 20 (3-5), pp. 290 - 305, Cited 2 times.</v>
      </c>
      <c r="I172" t="str">
        <f t="shared" si="35"/>
        <v>DOI: 10.1504/IJCEELL.2010.037047</v>
      </c>
      <c r="J172" t="str">
        <f t="shared" si="36"/>
        <v>https://www.scopus.com/inward/record.uri?eid=2-s2.0-78649368880&amp;doi=10.1504%2fIJCEELL.2010.037047&amp;partnerID=40&amp;md5=e8208ff8b865add1d476124a8a4645fc</v>
      </c>
      <c r="K172">
        <f t="shared" si="37"/>
        <v>0</v>
      </c>
      <c r="L172" t="str">
        <f t="shared" si="38"/>
        <v>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M172" t="str">
        <f t="shared" si="39"/>
        <v>LANGUAGE OF ORIGINAL DOCUMENT: English</v>
      </c>
      <c r="N172" t="str">
        <f t="shared" si="40"/>
        <v>DOCUMENT TYPE: Article</v>
      </c>
      <c r="O172" t="str">
        <f t="shared" si="41"/>
        <v>SOURCE: Scopus</v>
      </c>
      <c r="P172">
        <f t="shared" si="42"/>
        <v>0</v>
      </c>
    </row>
    <row r="173" spans="1:16" x14ac:dyDescent="0.45">
      <c r="A173" t="s">
        <v>108</v>
      </c>
      <c r="C173">
        <v>173</v>
      </c>
      <c r="D173" t="str">
        <f t="shared" si="30"/>
        <v>Strielkowski W., Korneeva E., Gorina L.</v>
      </c>
      <c r="E173" t="str">
        <f t="shared" si="31"/>
        <v>AUTHOR FULL NAMES: Strielkowski, Wadim (36620065300); Korneeva, Elena (57190658874); Gorina, Larisa (56940467200)</v>
      </c>
      <c r="F173" t="str">
        <f t="shared" si="32"/>
        <v>36620065300; 57190658874; 56940467200</v>
      </c>
      <c r="G173" t="str">
        <f t="shared" si="33"/>
        <v>SUSTAINABLE DEVELOPMENT AND THE DIGITAL TRANSFORMATION OF EDUCATIONAL SYSTEMS</v>
      </c>
      <c r="H173" t="str">
        <f t="shared" si="34"/>
        <v>(2022) Intellectual Economics, 16 (1), pp. 134 - 150, Cited 1 times.</v>
      </c>
      <c r="I173" t="str">
        <f t="shared" si="35"/>
        <v>DOI: 10.13165/IE-22-16-1-08</v>
      </c>
      <c r="J173" t="str">
        <f t="shared" si="36"/>
        <v>https://www.scopus.com/inward/record.uri?eid=2-s2.0-85136712152&amp;doi=10.13165%2fIE-22-16-1-08&amp;partnerID=40&amp;md5=4c6b6b442584783ba7c749cd76fce178</v>
      </c>
      <c r="K173">
        <f t="shared" si="37"/>
        <v>0</v>
      </c>
      <c r="L173" t="str">
        <f t="shared" si="38"/>
        <v>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M173" t="str">
        <f t="shared" si="39"/>
        <v>LANGUAGE OF ORIGINAL DOCUMENT: English</v>
      </c>
      <c r="N173" t="str">
        <f t="shared" si="40"/>
        <v>DOCUMENT TYPE: Article</v>
      </c>
      <c r="O173" t="str">
        <f t="shared" si="41"/>
        <v>SOURCE: Scopus</v>
      </c>
      <c r="P173">
        <f t="shared" si="42"/>
        <v>0</v>
      </c>
    </row>
    <row r="174" spans="1:16" x14ac:dyDescent="0.45">
      <c r="A174" t="s">
        <v>109</v>
      </c>
      <c r="C174">
        <v>174</v>
      </c>
      <c r="D174" t="str">
        <f t="shared" si="30"/>
        <v>Al Mansoori S., Maheshwari P.</v>
      </c>
      <c r="E174" t="str">
        <f t="shared" si="31"/>
        <v>AUTHOR FULL NAMES: Al Mansoori, Suaad (37013166900); Maheshwari, Piyush (57125711700)</v>
      </c>
      <c r="F174" t="str">
        <f t="shared" si="32"/>
        <v>37013166900; 57125711700</v>
      </c>
      <c r="G174" t="str">
        <f t="shared" si="33"/>
        <v>A Framework to Implement Blockchain in Higher Education Institutions</v>
      </c>
      <c r="H174" t="str">
        <f t="shared" si="34"/>
        <v>(2022) Lecture Notes in Networks and Systems, 299, pp. 244 - 254, Cited 1 times.</v>
      </c>
      <c r="I174" t="str">
        <f t="shared" si="35"/>
        <v>DOI: 10.1007/978-3-030-82616-1_22</v>
      </c>
      <c r="J174" t="str">
        <f t="shared" si="36"/>
        <v>https://www.scopus.com/inward/record.uri?eid=2-s2.0-85113579688&amp;doi=10.1007%2f978-3-030-82616-1_22&amp;partnerID=40&amp;md5=2c8751ff7ebc05b18787d972849f76f5</v>
      </c>
      <c r="K174">
        <f t="shared" si="37"/>
        <v>0</v>
      </c>
      <c r="L174" t="str">
        <f t="shared" si="38"/>
        <v>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M174" t="str">
        <f t="shared" si="39"/>
        <v>LANGUAGE OF ORIGINAL DOCUMENT: English</v>
      </c>
      <c r="N174" t="str">
        <f t="shared" si="40"/>
        <v>DOCUMENT TYPE: Conference paper</v>
      </c>
      <c r="O174" t="str">
        <f t="shared" si="41"/>
        <v>SOURCE: Scopus</v>
      </c>
      <c r="P174">
        <f t="shared" si="42"/>
        <v>0</v>
      </c>
    </row>
    <row r="175" spans="1:16" x14ac:dyDescent="0.45">
      <c r="C175">
        <v>175</v>
      </c>
      <c r="D175" t="str">
        <f t="shared" si="30"/>
        <v>Wood M., Su F.</v>
      </c>
      <c r="E175" t="str">
        <f t="shared" si="31"/>
        <v>AUTHOR FULL NAMES: Wood, Margaret (57155703700); Su, Feng (36619964400)</v>
      </c>
      <c r="F175" t="str">
        <f t="shared" si="32"/>
        <v>57155703700; 36619964400</v>
      </c>
      <c r="G175" t="str">
        <f t="shared" si="33"/>
        <v>Parents as “stakeholders” and their conceptions of teaching excellence in English higher education</v>
      </c>
      <c r="H175" t="str">
        <f t="shared" si="34"/>
        <v>(2019) International Journal of Comparative Education and Development, 21 (2), pp. 99 - 111, Cited 2 times.</v>
      </c>
      <c r="I175" t="str">
        <f t="shared" si="35"/>
        <v>DOI: 10.1108/IJCED-05-2018-0010</v>
      </c>
      <c r="J175" t="str">
        <f t="shared" si="36"/>
        <v>https://www.scopus.com/inward/record.uri?eid=2-s2.0-85065191037&amp;doi=10.1108%2fIJCED-05-2018-0010&amp;partnerID=40&amp;md5=e91ddbe183094f55586c08925f0216df</v>
      </c>
      <c r="K175">
        <f t="shared" si="37"/>
        <v>0</v>
      </c>
      <c r="L175" t="str">
        <f t="shared" si="38"/>
        <v>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M175" t="str">
        <f t="shared" si="39"/>
        <v>LANGUAGE OF ORIGINAL DOCUMENT: English</v>
      </c>
      <c r="N175" t="str">
        <f t="shared" si="40"/>
        <v>DOCUMENT TYPE: Article</v>
      </c>
      <c r="O175" t="str">
        <f t="shared" si="41"/>
        <v>SOURCE: Scopus</v>
      </c>
      <c r="P175">
        <f t="shared" si="42"/>
        <v>0</v>
      </c>
    </row>
    <row r="176" spans="1:16" x14ac:dyDescent="0.45">
      <c r="A176" t="s">
        <v>110</v>
      </c>
      <c r="C176">
        <v>176</v>
      </c>
      <c r="D176" t="str">
        <f t="shared" si="30"/>
        <v>Antera S., Costa R., Kalfa V., Mendes P.</v>
      </c>
      <c r="E176" t="str">
        <f t="shared" si="31"/>
        <v>AUTHOR FULL NAMES: Antera, Sofia (57200727046); Costa, Rita (57207842782); Kalfa, Vasiliki (57207844243); Mendes, Pedro (57207841830)</v>
      </c>
      <c r="F176" t="str">
        <f t="shared" si="32"/>
        <v>57200727046; 57207842782; 57207844243; 57207841830</v>
      </c>
      <c r="G176" t="str">
        <f t="shared" si="33"/>
        <v>Assessment in Higher STEM Education: The Now and the Future from the Students’ Perspective</v>
      </c>
      <c r="H176" t="str">
        <f t="shared" si="34"/>
        <v>(2019) Advances in Intelligent Systems and Computing, 917, pp. 772 - 781, Cited 1 times.</v>
      </c>
      <c r="I176" t="str">
        <f t="shared" si="35"/>
        <v>DOI: 10.1007/978-3-030-11935-5_73</v>
      </c>
      <c r="J176" t="str">
        <f t="shared" si="36"/>
        <v>https://www.scopus.com/inward/record.uri?eid=2-s2.0-85063038148&amp;doi=10.1007%2f978-3-030-11935-5_73&amp;partnerID=40&amp;md5=2e1e1a25ad04d70eccafefed39c4b424</v>
      </c>
      <c r="K176">
        <f t="shared" si="37"/>
        <v>0</v>
      </c>
      <c r="L176" t="str">
        <f t="shared" si="38"/>
        <v>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M176" t="str">
        <f t="shared" si="39"/>
        <v>LANGUAGE OF ORIGINAL DOCUMENT: English</v>
      </c>
      <c r="N176" t="str">
        <f t="shared" si="40"/>
        <v>DOCUMENT TYPE: Conference paper</v>
      </c>
      <c r="O176" t="str">
        <f t="shared" si="41"/>
        <v>SOURCE: Scopus</v>
      </c>
      <c r="P176">
        <f t="shared" si="42"/>
        <v>0</v>
      </c>
    </row>
    <row r="177" spans="1:16" x14ac:dyDescent="0.45">
      <c r="C177">
        <v>177</v>
      </c>
      <c r="D177" t="str">
        <f t="shared" si="30"/>
        <v>Li K.C., Ye C.J., Wong B.T.-M.</v>
      </c>
      <c r="E177" t="str">
        <f t="shared" si="31"/>
        <v>AUTHOR FULL NAMES: Li, Kam Cheong (55488035400); Ye, Carmen Jiawen (57204013761); Wong, Billy Tak-Ming (35114076400)</v>
      </c>
      <c r="F177" t="str">
        <f t="shared" si="32"/>
        <v>55488035400; 57204013761; 35114076400</v>
      </c>
      <c r="G177" t="str">
        <f t="shared" si="33"/>
        <v>Status of learning analytics in Asia: Perspectives of higher education stakeholders</v>
      </c>
      <c r="H177" t="str">
        <f t="shared" si="34"/>
        <v>(2018) Communications in Computer and Information Science, 843, pp. 267 - 275, Cited 5 times.</v>
      </c>
      <c r="I177" t="str">
        <f t="shared" si="35"/>
        <v>DOI: 10.1007/978-981-13-0008-0_25</v>
      </c>
      <c r="J177" t="str">
        <f t="shared" si="36"/>
        <v>https://www.scopus.com/inward/record.uri?eid=2-s2.0-85045687719&amp;doi=10.1007%2f978-981-13-0008-0_25&amp;partnerID=40&amp;md5=b0e07b91de98a7355766df3f2101c6ae</v>
      </c>
      <c r="K177">
        <f t="shared" si="37"/>
        <v>0</v>
      </c>
      <c r="L177" t="str">
        <f t="shared" si="38"/>
        <v>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M177" t="str">
        <f t="shared" si="39"/>
        <v>LANGUAGE OF ORIGINAL DOCUMENT: English</v>
      </c>
      <c r="N177" t="str">
        <f t="shared" si="40"/>
        <v>DOCUMENT TYPE: Conference paper</v>
      </c>
      <c r="O177" t="str">
        <f t="shared" si="41"/>
        <v>SOURCE: Scopus</v>
      </c>
      <c r="P177">
        <f t="shared" si="42"/>
        <v>0</v>
      </c>
    </row>
    <row r="178" spans="1:16" x14ac:dyDescent="0.45">
      <c r="A178" t="s">
        <v>111</v>
      </c>
      <c r="C178">
        <v>178</v>
      </c>
      <c r="D178" t="str">
        <f t="shared" si="30"/>
        <v>Stokes S.Y., Miller D.</v>
      </c>
      <c r="E178" t="str">
        <f t="shared" si="31"/>
        <v>AUTHOR FULL NAMES: Stokes, S.Y. (57209974947); Miller, Donté (57209978177)</v>
      </c>
      <c r="F178" t="str">
        <f t="shared" si="32"/>
        <v>57209974947; 57209978177</v>
      </c>
      <c r="G178" t="str">
        <f t="shared" si="33"/>
        <v>Remembering “the black bruins�? a case study of supporting student activists at ucla</v>
      </c>
      <c r="H178" t="str">
        <f t="shared" si="34"/>
        <v>(2019) Student Activism, Politics, and Campus Climate in Higher Education, pp. 143 - 163, Cited 4 times.</v>
      </c>
      <c r="I178" t="str">
        <f t="shared" si="35"/>
        <v>DOI: 10.4324/9780429449178-9</v>
      </c>
      <c r="J178" t="str">
        <f t="shared" si="36"/>
        <v>https://www.scopus.com/inward/record.uri?eid=2-s2.0-85069162190&amp;doi=10.4324%2f9780429449178-9&amp;partnerID=40&amp;md5=f6a9d8e27fb25f7dd2efac66e4208128</v>
      </c>
      <c r="K178">
        <f t="shared" si="37"/>
        <v>0</v>
      </c>
      <c r="L178" t="str">
        <f t="shared" si="38"/>
        <v>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M178" t="str">
        <f t="shared" si="39"/>
        <v>LANGUAGE OF ORIGINAL DOCUMENT: English</v>
      </c>
      <c r="N178" t="str">
        <f t="shared" si="40"/>
        <v>DOCUMENT TYPE: Book chapter</v>
      </c>
      <c r="O178" t="str">
        <f t="shared" si="41"/>
        <v>SOURCE: Scopus</v>
      </c>
      <c r="P178">
        <f t="shared" si="42"/>
        <v>0</v>
      </c>
    </row>
    <row r="179" spans="1:16" x14ac:dyDescent="0.45">
      <c r="A179" t="s">
        <v>10</v>
      </c>
      <c r="C179">
        <v>179</v>
      </c>
      <c r="D179" t="str">
        <f t="shared" si="30"/>
        <v>Peconcillo L.B., Jr., Peteros E.D., Mamites I.O., Sanchez D.T., Tenerife J.J.L., Suson R.L.</v>
      </c>
      <c r="E179" t="str">
        <f t="shared" si="31"/>
        <v>AUTHOR FULL NAMES: Peconcillo, Larry B. (57221403678); Peteros, Emerson D. (57219873251); Mamites, Irene O. (57219870525); Sanchez, Domenic T. (57221399125); Tenerife, Janine Joy L. (57219867249); Suson, Roberto L. (57216975232)</v>
      </c>
      <c r="F179" t="str">
        <f t="shared" si="32"/>
        <v>57221403678; 57219873251; 57219870525; 57221399125; 57219867249; 57216975232</v>
      </c>
      <c r="G179" t="str">
        <f t="shared" si="33"/>
        <v>Structuring determinants to level up students performance</v>
      </c>
      <c r="H179" t="str">
        <f t="shared" si="34"/>
        <v>(2020) International Journal of Education and Practice, 8 (4), pp. 638 - 651, Cited 3 times.</v>
      </c>
      <c r="I179" t="str">
        <f t="shared" si="35"/>
        <v>DOI: 10.18488/journal.61.2020.84.638.651</v>
      </c>
      <c r="J179" t="str">
        <f t="shared" si="36"/>
        <v>https://www.scopus.com/inward/record.uri?eid=2-s2.0-85094979502&amp;doi=10.18488%2fjournal.61.2020.84.638.651&amp;partnerID=40&amp;md5=5cb14723764f70a9d7ffda576e1c00e5</v>
      </c>
      <c r="K179">
        <f t="shared" si="37"/>
        <v>0</v>
      </c>
      <c r="L179" t="str">
        <f t="shared" si="38"/>
        <v>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M179" t="str">
        <f t="shared" si="39"/>
        <v>LANGUAGE OF ORIGINAL DOCUMENT: English</v>
      </c>
      <c r="N179" t="str">
        <f t="shared" si="40"/>
        <v>DOCUMENT TYPE: Article</v>
      </c>
      <c r="O179" t="str">
        <f t="shared" si="41"/>
        <v>SOURCE: Scopus</v>
      </c>
      <c r="P179">
        <f t="shared" si="42"/>
        <v>0</v>
      </c>
    </row>
    <row r="180" spans="1:16" x14ac:dyDescent="0.45">
      <c r="A180" t="s">
        <v>11</v>
      </c>
      <c r="C180">
        <v>180</v>
      </c>
      <c r="D180" t="str">
        <f t="shared" si="30"/>
        <v>Dailey-Hebert A., Mandernach B.J., Donnelli-Sallee E.</v>
      </c>
      <c r="E180" t="str">
        <f t="shared" si="31"/>
        <v>AUTHOR FULL NAMES: Dailey-Hebert, Amber (16066707400); Mandernach, B. Jean (16067097500); Donnelli-Sallee, Emily (53873578400)</v>
      </c>
      <c r="F180" t="str">
        <f t="shared" si="32"/>
        <v>16066707400; 16067097500; 53873578400</v>
      </c>
      <c r="G180" t="str">
        <f t="shared" si="33"/>
        <v>Handbook of research on inclusive development for remote adjunct faculty in higher education</v>
      </c>
      <c r="H180" t="str">
        <f t="shared" si="34"/>
        <v>(2020) Handbook of Research on Inclusive Development for Remote Adjunct Faculty in Higher Education, pp. 1 - 333, Cited 1 times.</v>
      </c>
      <c r="I180" t="str">
        <f t="shared" si="35"/>
        <v>DOI: 10.4018/978-1-7998-6758-6</v>
      </c>
      <c r="J180" t="str">
        <f t="shared" si="36"/>
        <v>https://www.scopus.com/inward/record.uri?eid=2-s2.0-85136479513&amp;doi=10.4018%2f978-1-7998-6758-6&amp;partnerID=40&amp;md5=249f1074d166e36398c179f04a98d833</v>
      </c>
      <c r="K180">
        <f t="shared" si="37"/>
        <v>0</v>
      </c>
      <c r="L180" t="str">
        <f t="shared" si="38"/>
        <v>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M180" t="str">
        <f t="shared" si="39"/>
        <v>LANGUAGE OF ORIGINAL DOCUMENT: English</v>
      </c>
      <c r="N180" t="str">
        <f t="shared" si="40"/>
        <v>DOCUMENT TYPE: Book</v>
      </c>
      <c r="O180" t="str">
        <f t="shared" si="41"/>
        <v>SOURCE: Scopus</v>
      </c>
      <c r="P180">
        <f t="shared" si="42"/>
        <v>0</v>
      </c>
    </row>
    <row r="181" spans="1:16" x14ac:dyDescent="0.45">
      <c r="A181" t="s">
        <v>12</v>
      </c>
      <c r="C181">
        <v>181</v>
      </c>
      <c r="D181" t="str">
        <f t="shared" si="30"/>
        <v>Currier S.</v>
      </c>
      <c r="E181" t="str">
        <f t="shared" si="31"/>
        <v>AUTHOR FULL NAMES: Currier, S. (8368123300)</v>
      </c>
      <c r="F181">
        <f t="shared" si="32"/>
        <v>8368123300</v>
      </c>
      <c r="G181" t="str">
        <f t="shared" si="33"/>
        <v>Integrating information resources and online learning in the UK</v>
      </c>
      <c r="H181" t="str">
        <f t="shared" si="34"/>
        <v>(2002) Proceedings - International Conference on Computers in Education, ICCE 2002, art. no. 1186083, pp. 818 - 822, Cited 1 times.</v>
      </c>
      <c r="I181" t="str">
        <f t="shared" si="35"/>
        <v>DOI: 10.1109/CIE.2002.1186083</v>
      </c>
      <c r="J181" t="str">
        <f t="shared" si="36"/>
        <v>https://www.scopus.com/inward/record.uri?eid=2-s2.0-84961723196&amp;doi=10.1109%2fCIE.2002.1186083&amp;partnerID=40&amp;md5=f0262a3c3199589fbdb489f8cc839634</v>
      </c>
      <c r="K181">
        <f t="shared" si="37"/>
        <v>0</v>
      </c>
      <c r="L181" t="str">
        <f t="shared" si="38"/>
        <v>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M181" t="str">
        <f t="shared" si="39"/>
        <v>LANGUAGE OF ORIGINAL DOCUMENT: English</v>
      </c>
      <c r="N181" t="str">
        <f t="shared" si="40"/>
        <v>DOCUMENT TYPE: Conference paper</v>
      </c>
      <c r="O181" t="str">
        <f t="shared" si="41"/>
        <v>SOURCE: Scopus</v>
      </c>
      <c r="P181">
        <f t="shared" si="42"/>
        <v>0</v>
      </c>
    </row>
    <row r="182" spans="1:16" x14ac:dyDescent="0.45">
      <c r="C182">
        <v>182</v>
      </c>
      <c r="D182" t="str">
        <f t="shared" si="30"/>
        <v>Bulut-Sahin B., Emil S., Okur S., Seggie F.N.</v>
      </c>
      <c r="E182" t="str">
        <f t="shared" si="31"/>
        <v>AUTHOR FULL NAMES: Bulut-Sahin, Betul (57820496700); Emil, Serap (35848318100); Okur, Seda (58130921200); Seggie, Fatma Nevra (35729240300)</v>
      </c>
      <c r="F182" t="str">
        <f t="shared" si="32"/>
        <v>57820496700; 35848318100; 58130921200; 35729240300</v>
      </c>
      <c r="G182" t="str">
        <f t="shared" si="33"/>
        <v>Strategic management of internationalization in higher education institutions: the lens of international office professionals</v>
      </c>
      <c r="H182" t="str">
        <f t="shared" si="34"/>
        <v>(2023) Tertiary Education and Management, Cited 1 times.</v>
      </c>
      <c r="I182" t="str">
        <f t="shared" si="35"/>
        <v>DOI: 10.1007/s11233-023-09121-2</v>
      </c>
      <c r="J182" t="str">
        <f t="shared" si="36"/>
        <v>https://www.scopus.com/inward/record.uri?eid=2-s2.0-85149446071&amp;doi=10.1007%2fs11233-023-09121-2&amp;partnerID=40&amp;md5=ceca0e44dfd0cc6601665e001886e1a3</v>
      </c>
      <c r="K182">
        <f t="shared" si="37"/>
        <v>0</v>
      </c>
      <c r="L182" t="str">
        <f t="shared" si="38"/>
        <v>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M182" t="str">
        <f t="shared" si="39"/>
        <v>LANGUAGE OF ORIGINAL DOCUMENT: English</v>
      </c>
      <c r="N182" t="str">
        <f t="shared" si="40"/>
        <v>DOCUMENT TYPE: Article</v>
      </c>
      <c r="O182" t="str">
        <f t="shared" si="41"/>
        <v>SOURCE: Scopus</v>
      </c>
      <c r="P182">
        <f t="shared" si="42"/>
        <v>0</v>
      </c>
    </row>
    <row r="183" spans="1:16" x14ac:dyDescent="0.45">
      <c r="A183" t="s">
        <v>112</v>
      </c>
      <c r="C183">
        <v>183</v>
      </c>
      <c r="D183" t="str">
        <f t="shared" si="30"/>
        <v>Heng K., Sol K., Em S.</v>
      </c>
      <c r="E183" t="str">
        <f t="shared" si="31"/>
        <v>AUTHOR FULL NAMES: Heng, Kimkong (57219284385); Sol, Koemhong (58000264800); Em, Sereyrath (58000264900)</v>
      </c>
      <c r="F183" t="str">
        <f t="shared" si="32"/>
        <v>57219284385; 58000264800; 58000264900</v>
      </c>
      <c r="G183" t="str">
        <f t="shared" si="33"/>
        <v>COVID-19 and digital transformation of Cambodian Higher Education: Opportunities, challenges, and the way forward</v>
      </c>
      <c r="H183" t="str">
        <f t="shared" si="34"/>
        <v>(2022) Handbook of Research on Education Institutions, Skills, and Jobs in the Digital Era, pp. 307 - 327, Cited 1 times.</v>
      </c>
      <c r="I183" t="str">
        <f t="shared" si="35"/>
        <v>DOI: 10.4018/978-1-6684-5914-0.ch018</v>
      </c>
      <c r="J183" t="str">
        <f t="shared" si="36"/>
        <v>https://www.scopus.com/inward/record.uri?eid=2-s2.0-85143720352&amp;doi=10.4018%2f978-1-6684-5914-0.ch018&amp;partnerID=40&amp;md5=bb50c5ce7ea58c56e2d402b11082bed7</v>
      </c>
      <c r="K183">
        <f t="shared" si="37"/>
        <v>0</v>
      </c>
      <c r="L183" t="str">
        <f t="shared" si="38"/>
        <v>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M183" t="str">
        <f t="shared" si="39"/>
        <v>LANGUAGE OF ORIGINAL DOCUMENT: English</v>
      </c>
      <c r="N183" t="str">
        <f t="shared" si="40"/>
        <v>DOCUMENT TYPE: Book chapter</v>
      </c>
      <c r="O183" t="str">
        <f t="shared" si="41"/>
        <v>SOURCE: Scopus</v>
      </c>
      <c r="P183">
        <f t="shared" si="42"/>
        <v>0</v>
      </c>
    </row>
    <row r="184" spans="1:16" x14ac:dyDescent="0.45">
      <c r="A184" t="s">
        <v>113</v>
      </c>
      <c r="C184">
        <v>184</v>
      </c>
      <c r="D184" t="str">
        <f t="shared" si="30"/>
        <v>Talbi O., Warin B., Kolski C.</v>
      </c>
      <c r="E184" t="str">
        <f t="shared" si="31"/>
        <v>AUTHOR FULL NAMES: Talbi, Omar (55919231400); Warin, Bruno (24825849600); Kolski, Christophe (55887029500)</v>
      </c>
      <c r="F184" t="str">
        <f t="shared" si="32"/>
        <v>55919231400; 24825849600; 55887029500</v>
      </c>
      <c r="G184" t="str">
        <f t="shared" si="33"/>
        <v>Towards a support system for course design</v>
      </c>
      <c r="H184" t="str">
        <f t="shared" si="34"/>
        <v>(2013) CSEDU 2013 - Proceedings of the 5th International Conference on Computer Supported Education, pp. 449 - 454, Cited 1 times.</v>
      </c>
      <c r="I184">
        <f t="shared" si="35"/>
        <v>0</v>
      </c>
      <c r="J184" t="str">
        <f t="shared" si="36"/>
        <v>https://www.scopus.com/inward/record.uri?eid=2-s2.0-84887178241&amp;partnerID=40&amp;md5=6e8f418ea9ac663c35c28f939e73c4ad</v>
      </c>
      <c r="K184">
        <f t="shared" si="37"/>
        <v>0</v>
      </c>
      <c r="L184" t="str">
        <f t="shared" si="38"/>
        <v>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M184" t="str">
        <f t="shared" si="39"/>
        <v>LANGUAGE OF ORIGINAL DOCUMENT: English</v>
      </c>
      <c r="N184" t="str">
        <f t="shared" si="40"/>
        <v>DOCUMENT TYPE: Conference paper</v>
      </c>
      <c r="O184" t="str">
        <f t="shared" si="41"/>
        <v>SOURCE: Scopus</v>
      </c>
      <c r="P184">
        <f t="shared" si="42"/>
        <v>0</v>
      </c>
    </row>
    <row r="185" spans="1:16" x14ac:dyDescent="0.45">
      <c r="A185" t="s">
        <v>114</v>
      </c>
      <c r="C185">
        <v>185</v>
      </c>
      <c r="D185" t="str">
        <f t="shared" si="30"/>
        <v>Natow R.S., Johnson A.T., Manly C.A.</v>
      </c>
      <c r="E185" t="str">
        <f t="shared" si="31"/>
        <v>AUTHOR FULL NAMES: Natow, Rebecca S. (55928775200); Johnson, Ane Turner (36080649500); Manly, Catherine A. (56270481200)</v>
      </c>
      <c r="F185" t="str">
        <f t="shared" si="32"/>
        <v>55928775200; 36080649500; 56270481200</v>
      </c>
      <c r="G185" t="str">
        <f t="shared" si="33"/>
        <v>Higher Education Stakeholders’ Early Responses to the COVID-19 Crisis</v>
      </c>
      <c r="H185" t="str">
        <f t="shared" si="34"/>
        <v>(2023) American Behavioral Scientist, 67 (12), pp. 1387 - 1393, Cited 0 times.</v>
      </c>
      <c r="I185" t="str">
        <f t="shared" si="35"/>
        <v>DOI: 10.1177/00027642221118288</v>
      </c>
      <c r="J185" t="str">
        <f t="shared" si="36"/>
        <v>https://www.scopus.com/inward/record.uri?eid=2-s2.0-85137974377&amp;doi=10.1177%2f00027642221118288&amp;partnerID=40&amp;md5=fc8976f6079bbae698538bb100cb1212</v>
      </c>
      <c r="K185">
        <f t="shared" si="37"/>
        <v>0</v>
      </c>
      <c r="L185" t="str">
        <f t="shared" si="38"/>
        <v>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M185" t="str">
        <f t="shared" si="39"/>
        <v>LANGUAGE OF ORIGINAL DOCUMENT: English</v>
      </c>
      <c r="N185" t="str">
        <f t="shared" si="40"/>
        <v>DOCUMENT TYPE: Article</v>
      </c>
      <c r="O185" t="str">
        <f t="shared" si="41"/>
        <v>SOURCE: Scopus</v>
      </c>
      <c r="P185">
        <f t="shared" si="42"/>
        <v>0</v>
      </c>
    </row>
    <row r="186" spans="1:16" x14ac:dyDescent="0.45">
      <c r="A186" t="s">
        <v>115</v>
      </c>
      <c r="C186">
        <v>186</v>
      </c>
      <c r="D186" t="str">
        <f t="shared" si="30"/>
        <v>Wells R.S.</v>
      </c>
      <c r="E186" t="str">
        <f t="shared" si="31"/>
        <v>AUTHOR FULL NAMES: Wells, Ryan S. (25622738900)</v>
      </c>
      <c r="F186">
        <f t="shared" si="32"/>
        <v>25622738900</v>
      </c>
      <c r="G186" t="str">
        <f t="shared" si="33"/>
        <v>Learning From COVID-19: Unchanging Inequality and Ideology in Higher Education</v>
      </c>
      <c r="H186" t="str">
        <f t="shared" si="34"/>
        <v>(2023) American Behavioral Scientist, 67 (13), pp. 1655 - 1664, Cited 2 times.</v>
      </c>
      <c r="I186" t="str">
        <f t="shared" si="35"/>
        <v>DOI: 10.1177/00027642221118278</v>
      </c>
      <c r="J186" t="str">
        <f t="shared" si="36"/>
        <v>https://www.scopus.com/inward/record.uri?eid=2-s2.0-85136630004&amp;doi=10.1177%2f00027642221118278&amp;partnerID=40&amp;md5=72c02d7be851b41f56e9244c9327ff19</v>
      </c>
      <c r="K186">
        <f t="shared" si="37"/>
        <v>0</v>
      </c>
      <c r="L186" t="str">
        <f t="shared" si="38"/>
        <v>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M186" t="str">
        <f t="shared" si="39"/>
        <v>LANGUAGE OF ORIGINAL DOCUMENT: English</v>
      </c>
      <c r="N186" t="str">
        <f t="shared" si="40"/>
        <v>DOCUMENT TYPE: Article</v>
      </c>
      <c r="O186" t="str">
        <f t="shared" si="41"/>
        <v>SOURCE: Scopus</v>
      </c>
      <c r="P186">
        <f t="shared" si="42"/>
        <v>0</v>
      </c>
    </row>
    <row r="187" spans="1:16" x14ac:dyDescent="0.45">
      <c r="A187" t="s">
        <v>116</v>
      </c>
      <c r="C187">
        <v>187</v>
      </c>
      <c r="D187" t="str">
        <f t="shared" si="30"/>
        <v>Oyelekan O.S., Akinpelu G.A., Daramola F.O.</v>
      </c>
      <c r="E187" t="str">
        <f t="shared" si="31"/>
        <v>AUTHOR FULL NAMES: Oyelekan, Oloyede Solomon (56600648900); Akinpelu, Gabriel Akinyemi (56922095700); Daramola, Florence Olutunu (56922140800)</v>
      </c>
      <c r="F187" t="str">
        <f t="shared" si="32"/>
        <v>56600648900; 56922095700; 56922140800</v>
      </c>
      <c r="G187" t="str">
        <f t="shared" si="33"/>
        <v>Science students' use of the internet for learning in higher institutions in Osun State, Nigeria</v>
      </c>
      <c r="H187" t="str">
        <f t="shared" si="34"/>
        <v>(2015) International Journal of Information and Communication Technology Education, 11 (4), pp. 67 - 82, Cited 1 times.</v>
      </c>
      <c r="I187" t="str">
        <f t="shared" si="35"/>
        <v>DOI: 10.4018/IJICTE.2015100105</v>
      </c>
      <c r="J187" t="str">
        <f t="shared" si="36"/>
        <v>https://www.scopus.com/inward/record.uri?eid=2-s2.0-84945189410&amp;doi=10.4018%2fIJICTE.2015100105&amp;partnerID=40&amp;md5=bb81374c7a91d4d91a1edf7f4e7951d8</v>
      </c>
      <c r="K187">
        <f t="shared" si="37"/>
        <v>0</v>
      </c>
      <c r="L187" t="str">
        <f t="shared" si="38"/>
        <v>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M187" t="str">
        <f t="shared" si="39"/>
        <v>LANGUAGE OF ORIGINAL DOCUMENT: English</v>
      </c>
      <c r="N187" t="str">
        <f t="shared" si="40"/>
        <v>DOCUMENT TYPE: Article</v>
      </c>
      <c r="O187" t="str">
        <f t="shared" si="41"/>
        <v>SOURCE: Scopus</v>
      </c>
      <c r="P187">
        <f t="shared" si="42"/>
        <v>0</v>
      </c>
    </row>
    <row r="188" spans="1:16" x14ac:dyDescent="0.45">
      <c r="A188" t="s">
        <v>117</v>
      </c>
      <c r="C188">
        <v>188</v>
      </c>
      <c r="D188" t="str">
        <f t="shared" si="30"/>
        <v>Cherian J., Jacob J., Qureshi R., Gaikar V.</v>
      </c>
      <c r="E188" t="str">
        <f t="shared" si="31"/>
        <v>AUTHOR FULL NAMES: Cherian, Jacob (55370498500); Jacob, Jolly (55371613800); Qureshi, Rubina (57074502700); Gaikar, Vilas (57221197802)</v>
      </c>
      <c r="F188" t="str">
        <f t="shared" si="32"/>
        <v>55370498500; 55371613800; 57074502700; 57221197802</v>
      </c>
      <c r="G188" t="str">
        <f t="shared" si="33"/>
        <v>Relationship between entry grades and attrition trends in the context of higher education: Implication for open innovation of education policy</v>
      </c>
      <c r="H188" t="str">
        <f t="shared" si="34"/>
        <v>(2020) Journal of Open Innovation: Technology, Market, and Complexity, 6 (4), art. no. 199, pp. 1 - 17, Cited 5 times.</v>
      </c>
      <c r="I188" t="str">
        <f t="shared" si="35"/>
        <v>DOI: 10.3390/joitmc6040199</v>
      </c>
      <c r="J188" t="str">
        <f t="shared" si="36"/>
        <v>https://www.scopus.com/inward/record.uri?eid=2-s2.0-85098511968&amp;doi=10.3390%2fjoitmc6040199&amp;partnerID=40&amp;md5=7f7b75e9870df3d829b4e0585ebabe03</v>
      </c>
      <c r="K188">
        <f t="shared" si="37"/>
        <v>0</v>
      </c>
      <c r="L188" t="str">
        <f t="shared" si="38"/>
        <v>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M188" t="str">
        <f t="shared" si="39"/>
        <v>LANGUAGE OF ORIGINAL DOCUMENT: English</v>
      </c>
      <c r="N188" t="str">
        <f t="shared" si="40"/>
        <v>DOCUMENT TYPE: Article</v>
      </c>
      <c r="O188" t="str">
        <f t="shared" si="41"/>
        <v>SOURCE: Scopus</v>
      </c>
      <c r="P188">
        <f t="shared" si="42"/>
        <v>0</v>
      </c>
    </row>
    <row r="189" spans="1:16" x14ac:dyDescent="0.45">
      <c r="A189" t="s">
        <v>118</v>
      </c>
      <c r="C189">
        <v>189</v>
      </c>
      <c r="D189" t="str">
        <f t="shared" si="30"/>
        <v>Pathak B.K., Palvia S.C.</v>
      </c>
      <c r="E189" t="str">
        <f t="shared" si="31"/>
        <v>AUTHOR FULL NAMES: Pathak, Bhavik K. (13007554700); Palvia, Shailendra C. (6603458292)</v>
      </c>
      <c r="F189" t="str">
        <f t="shared" si="32"/>
        <v>13007554700; 6603458292</v>
      </c>
      <c r="G189" t="str">
        <f t="shared" si="33"/>
        <v>Taxonomy of higher education delivery modes: a conceptual framework</v>
      </c>
      <c r="H189" t="str">
        <f t="shared" si="34"/>
        <v>(2021) Journal of Information Technology Case and Application Research, 23 (1), pp. 36 - 45, Cited 1 times.</v>
      </c>
      <c r="I189" t="str">
        <f t="shared" si="35"/>
        <v>DOI: 10.1080/15228053.2021.1901351</v>
      </c>
      <c r="J189" t="str">
        <f t="shared" si="36"/>
        <v>https://www.scopus.com/inward/record.uri?eid=2-s2.0-85105090014&amp;doi=10.1080%2f15228053.2021.1901351&amp;partnerID=40&amp;md5=c0883d484f92c97670c2ffae5047509f</v>
      </c>
      <c r="K189">
        <f t="shared" si="37"/>
        <v>0</v>
      </c>
      <c r="L189" t="str">
        <f t="shared" si="38"/>
        <v>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M189" t="str">
        <f t="shared" si="39"/>
        <v>LANGUAGE OF ORIGINAL DOCUMENT: English</v>
      </c>
      <c r="N189" t="str">
        <f t="shared" si="40"/>
        <v>DOCUMENT TYPE: Article</v>
      </c>
      <c r="O189" t="str">
        <f t="shared" si="41"/>
        <v>SOURCE: Scopus</v>
      </c>
      <c r="P189">
        <f t="shared" si="42"/>
        <v>0</v>
      </c>
    </row>
    <row r="190" spans="1:16" x14ac:dyDescent="0.45">
      <c r="C190">
        <v>190</v>
      </c>
      <c r="D190" t="str">
        <f t="shared" si="30"/>
        <v>Ho N.T.T., Abdullah M.R.T.L., Idrus H.B., Sivapalan S., Pham H.-H., Dinh V.-H., Pham H.K., Nguyen L.T.M.</v>
      </c>
      <c r="E190" t="str">
        <f t="shared" si="31"/>
        <v>AUTHOR FULL NAMES: Ho, Nguyen Thi Thao (57218170777); Abdullah, Muhammad Ridhuan Tony Lim (58638536300); Idrus, Hairuzila Bt (48261201200); Sivapalan, Subarna (34880679700); Pham, Hiep-Hung (57190867974); Dinh, Viet-Hung (57216746736); Pham, Huyen Khanh (57210393067); Nguyen, Linh Thi My (58639195400)</v>
      </c>
      <c r="F190" t="str">
        <f t="shared" si="32"/>
        <v>57218170777; 58638536300; 48261201200; 34880679700; 57190867974; 57216746736; 57210393067; 58639195400</v>
      </c>
      <c r="G190" t="str">
        <f t="shared" si="33"/>
        <v>Acceptance Toward Coursera MOOCs Blended Learning: A Mixed Methods View of Vietnamese Higher Education Stakeholders</v>
      </c>
      <c r="H190" t="str">
        <f t="shared" si="34"/>
        <v>(2023) SAGE Open, 13 (4), Cited 0 times.</v>
      </c>
      <c r="I190" t="str">
        <f t="shared" si="35"/>
        <v>DOI: 10.1177/21582440231197997</v>
      </c>
      <c r="J190" t="str">
        <f t="shared" si="36"/>
        <v>https://www.scopus.com/inward/record.uri?eid=2-s2.0-85173685868&amp;doi=10.1177%2f21582440231197997&amp;partnerID=40&amp;md5=f9fc0ca0632e65e5351a8e15a6f89848</v>
      </c>
      <c r="K190">
        <f t="shared" si="37"/>
        <v>0</v>
      </c>
      <c r="L190" t="str">
        <f t="shared" si="38"/>
        <v>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M190" t="str">
        <f t="shared" si="39"/>
        <v>LANGUAGE OF ORIGINAL DOCUMENT: English</v>
      </c>
      <c r="N190" t="str">
        <f t="shared" si="40"/>
        <v>DOCUMENT TYPE: Article</v>
      </c>
      <c r="O190" t="str">
        <f t="shared" si="41"/>
        <v>SOURCE: Scopus</v>
      </c>
      <c r="P190">
        <f t="shared" si="42"/>
        <v>0</v>
      </c>
    </row>
    <row r="191" spans="1:16" x14ac:dyDescent="0.45">
      <c r="A191" t="s">
        <v>119</v>
      </c>
      <c r="C191">
        <v>191</v>
      </c>
      <c r="D191" t="str">
        <f t="shared" si="30"/>
        <v>Roopchund R., Alsaid L.</v>
      </c>
      <c r="E191" t="str">
        <f t="shared" si="31"/>
        <v>AUTHOR FULL NAMES: Roopchund, R. (57200216285); Alsaid, L. (57194435835)</v>
      </c>
      <c r="F191" t="str">
        <f t="shared" si="32"/>
        <v>57200216285; 57194435835</v>
      </c>
      <c r="G191" t="str">
        <f t="shared" si="33"/>
        <v>CRM framework for higher education in Mauritius</v>
      </c>
      <c r="H191" t="str">
        <f t="shared" si="34"/>
        <v>(2017) Pertanika Journal of Social Sciences and Humanities, 25 (4), pp. 1515 - 1528, Cited 1 times.</v>
      </c>
      <c r="I191">
        <f t="shared" si="35"/>
        <v>0</v>
      </c>
      <c r="J191" t="str">
        <f t="shared" si="36"/>
        <v>https://www.scopus.com/inward/record.uri?eid=2-s2.0-85040258338&amp;partnerID=40&amp;md5=62dc4408935929c0b3789eda82a4cfec</v>
      </c>
      <c r="K191">
        <f t="shared" si="37"/>
        <v>0</v>
      </c>
      <c r="L191" t="str">
        <f t="shared" si="38"/>
        <v>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M191" t="str">
        <f t="shared" si="39"/>
        <v>LANGUAGE OF ORIGINAL DOCUMENT: English</v>
      </c>
      <c r="N191" t="str">
        <f t="shared" si="40"/>
        <v>DOCUMENT TYPE: Article</v>
      </c>
      <c r="O191" t="str">
        <f t="shared" si="41"/>
        <v>SOURCE: Scopus</v>
      </c>
      <c r="P191">
        <f t="shared" si="42"/>
        <v>0</v>
      </c>
    </row>
    <row r="192" spans="1:16" x14ac:dyDescent="0.45">
      <c r="A192" t="s">
        <v>10</v>
      </c>
      <c r="C192">
        <v>192</v>
      </c>
      <c r="D192" t="str">
        <f t="shared" si="30"/>
        <v>Geryk M.</v>
      </c>
      <c r="E192" t="str">
        <f t="shared" si="31"/>
        <v>AUTHOR FULL NAMES: Geryk, Marcin (57190394096)</v>
      </c>
      <c r="F192">
        <f t="shared" si="32"/>
        <v>57190394096</v>
      </c>
      <c r="G192" t="str">
        <f t="shared" si="33"/>
        <v>The New Trends in Research on Social Responsibility of the University</v>
      </c>
      <c r="H192" t="str">
        <f t="shared" si="34"/>
        <v>(2020) Advances in Intelligent Systems and Computing, 961, pp. 304 - 312, Cited 3 times.</v>
      </c>
      <c r="I192" t="str">
        <f t="shared" si="35"/>
        <v>DOI: 10.1007/978-3-030-20154-8_28</v>
      </c>
      <c r="J192" t="str">
        <f t="shared" si="36"/>
        <v>https://www.scopus.com/inward/record.uri?eid=2-s2.0-85069213354&amp;doi=10.1007%2f978-3-030-20154-8_28&amp;partnerID=40&amp;md5=361b82f27d24bdaeaff02bb46ed11791</v>
      </c>
      <c r="K192">
        <f t="shared" si="37"/>
        <v>0</v>
      </c>
      <c r="L192" t="str">
        <f t="shared" si="38"/>
        <v>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M192" t="str">
        <f t="shared" si="39"/>
        <v>LANGUAGE OF ORIGINAL DOCUMENT: English</v>
      </c>
      <c r="N192" t="str">
        <f t="shared" si="40"/>
        <v>DOCUMENT TYPE: Conference paper</v>
      </c>
      <c r="O192" t="str">
        <f t="shared" si="41"/>
        <v>SOURCE: Scopus</v>
      </c>
      <c r="P192">
        <f t="shared" si="42"/>
        <v>0</v>
      </c>
    </row>
    <row r="193" spans="1:16" x14ac:dyDescent="0.45">
      <c r="A193" t="s">
        <v>11</v>
      </c>
      <c r="C193">
        <v>193</v>
      </c>
      <c r="D193" t="str">
        <f t="shared" si="30"/>
        <v>Pavlin S.</v>
      </c>
      <c r="E193" t="str">
        <f t="shared" si="31"/>
        <v>AUTHOR FULL NAMES: Pavlin, Samo (14036092900)</v>
      </c>
      <c r="F193">
        <f t="shared" si="32"/>
        <v>14036092900</v>
      </c>
      <c r="G193" t="str">
        <f t="shared" si="33"/>
        <v>Time to reconsider the strategic role of system(s) for monitoring higher education graduates’ careers?</v>
      </c>
      <c r="H193" t="str">
        <f t="shared" si="34"/>
        <v>(2019) European Journal of Education, 54 (2), pp. 261 - 272, Cited 5 times.</v>
      </c>
      <c r="I193" t="str">
        <f t="shared" si="35"/>
        <v>DOI: 10.1111/ejed.12313</v>
      </c>
      <c r="J193" t="str">
        <f t="shared" si="36"/>
        <v>https://www.scopus.com/inward/record.uri?eid=2-s2.0-85056750559&amp;doi=10.1111%2fejed.12313&amp;partnerID=40&amp;md5=2074f67732929e4c2ea3be6e3adb1472</v>
      </c>
      <c r="K193">
        <f t="shared" si="37"/>
        <v>0</v>
      </c>
      <c r="L193" t="str">
        <f t="shared" si="38"/>
        <v>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M193" t="str">
        <f t="shared" si="39"/>
        <v>LANGUAGE OF ORIGINAL DOCUMENT: English</v>
      </c>
      <c r="N193" t="str">
        <f t="shared" si="40"/>
        <v>DOCUMENT TYPE: Article</v>
      </c>
      <c r="O193" t="str">
        <f t="shared" si="41"/>
        <v>SOURCE: Scopus</v>
      </c>
      <c r="P193">
        <f t="shared" si="42"/>
        <v>0</v>
      </c>
    </row>
    <row r="194" spans="1:16" x14ac:dyDescent="0.45">
      <c r="A194" t="s">
        <v>12</v>
      </c>
      <c r="C194">
        <v>194</v>
      </c>
      <c r="D194" t="str">
        <f t="shared" ref="D194:D257" si="43">INDEX($A:$A, ROW(A194)*13-13+COLUMN(A194))</f>
        <v>Johnson M.</v>
      </c>
      <c r="E194" t="str">
        <f t="shared" ref="E194:E257" si="44">INDEX($A:$A, ROW(B194)*13-13+COLUMN(B194))</f>
        <v>AUTHOR FULL NAMES: Johnson, Michael (57706418400)</v>
      </c>
      <c r="F194">
        <f t="shared" ref="F194:F257" si="45">INDEX($A:$A, ROW(C194)*13-13+COLUMN(C194))</f>
        <v>57706418400</v>
      </c>
      <c r="G194" t="str">
        <f t="shared" ref="G194:G257" si="46">INDEX($A:$A, ROW(D194)*13-13+COLUMN(D194))</f>
        <v>Teaching excellence in the context of business and management education: Perspectives from Australian, British and Canadian universities</v>
      </c>
      <c r="H194" t="str">
        <f t="shared" ref="H194:H257" si="47">INDEX($A:$A, ROW(E194)*13-13+COLUMN(E194))</f>
        <v>(2021) International Journal of Management Education, 19 (3), art. no. 100508, Cited 3 times.</v>
      </c>
      <c r="I194" t="str">
        <f t="shared" ref="I194:I257" si="48">INDEX($A:$A, ROW(F194)*13-13+COLUMN(F194))</f>
        <v>DOI: 10.1016/j.ijme.2021.100508</v>
      </c>
      <c r="J194" t="str">
        <f t="shared" ref="J194:J257" si="49">INDEX($A:$A, ROW(G194)*13-13+COLUMN(G194))</f>
        <v>https://www.scopus.com/inward/record.uri?eid=2-s2.0-85110775005&amp;doi=10.1016%2fj.ijme.2021.100508&amp;partnerID=40&amp;md5=bb5272ed5662b6729ec692a82bb670c5</v>
      </c>
      <c r="K194">
        <f t="shared" ref="K194:K257" si="50">INDEX($A:$A, ROW(H194)*13-13+COLUMN(H194))</f>
        <v>0</v>
      </c>
      <c r="L194" t="str">
        <f t="shared" ref="L194:L257" si="51">INDEX($A:$A, ROW(I194)*13-13+COLUMN(I194))</f>
        <v>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M194" t="str">
        <f t="shared" ref="M194:M257" si="52">INDEX($A:$A, ROW(J194)*13-13+COLUMN(J194))</f>
        <v>LANGUAGE OF ORIGINAL DOCUMENT: English</v>
      </c>
      <c r="N194" t="str">
        <f t="shared" ref="N194:N257" si="53">INDEX($A:$A, ROW(K194)*13-13+COLUMN(K194))</f>
        <v>DOCUMENT TYPE: Article</v>
      </c>
      <c r="O194" t="str">
        <f t="shared" ref="O194:O257" si="54">INDEX($A:$A, ROW(L194)*13-13+COLUMN(L194))</f>
        <v>SOURCE: Scopus</v>
      </c>
      <c r="P194">
        <f t="shared" ref="P194:P257" si="55">INDEX($A:$A, ROW(M194)*13-13+COLUMN(M194))</f>
        <v>0</v>
      </c>
    </row>
    <row r="195" spans="1:16" x14ac:dyDescent="0.45">
      <c r="C195">
        <v>195</v>
      </c>
      <c r="D195" t="str">
        <f t="shared" si="43"/>
        <v>Dobbins M., Horváthová B., Labanino R.P.</v>
      </c>
      <c r="E195" t="str">
        <f t="shared" si="44"/>
        <v>AUTHOR FULL NAMES: Dobbins, Michael (8583386500); Horváthová, Brigitte (57208222621); Labanino, Rafael Pablo (57218876575)</v>
      </c>
      <c r="F195" t="str">
        <f t="shared" si="45"/>
        <v>8583386500; 57208222621; 57218876575</v>
      </c>
      <c r="G195" t="str">
        <f t="shared" si="46"/>
        <v>Exploring interest intermediation in Central and Eastern Europe: is higher education different?</v>
      </c>
      <c r="H195" t="str">
        <f t="shared" si="47"/>
        <v>(2021) Interest Groups and Advocacy, 10 (4), pp. 399 - 429, Cited 4 times.</v>
      </c>
      <c r="I195" t="str">
        <f t="shared" si="48"/>
        <v>DOI: 10.1057/s41309-021-00136-x</v>
      </c>
      <c r="J195" t="str">
        <f t="shared" si="49"/>
        <v>https://www.scopus.com/inward/record.uri?eid=2-s2.0-85117579493&amp;doi=10.1057%2fs41309-021-00136-x&amp;partnerID=40&amp;md5=141c77b0f6907515a35169cd460cac9f</v>
      </c>
      <c r="K195">
        <f t="shared" si="50"/>
        <v>0</v>
      </c>
      <c r="L195" t="str">
        <f t="shared" si="51"/>
        <v>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M195" t="str">
        <f t="shared" si="52"/>
        <v>LANGUAGE OF ORIGINAL DOCUMENT: English</v>
      </c>
      <c r="N195" t="str">
        <f t="shared" si="53"/>
        <v>DOCUMENT TYPE: Article</v>
      </c>
      <c r="O195" t="str">
        <f t="shared" si="54"/>
        <v>SOURCE: Scopus</v>
      </c>
      <c r="P195">
        <f t="shared" si="55"/>
        <v>0</v>
      </c>
    </row>
    <row r="196" spans="1:16" x14ac:dyDescent="0.45">
      <c r="A196" t="s">
        <v>120</v>
      </c>
      <c r="C196">
        <v>196</v>
      </c>
      <c r="D196" t="str">
        <f t="shared" si="43"/>
        <v>Nicholas J.M., Handley M.H.</v>
      </c>
      <c r="E196" t="str">
        <f t="shared" si="44"/>
        <v>AUTHOR FULL NAMES: Nicholas, Jennifer M. (57203821427); Handley, Meg H. (57190815021)</v>
      </c>
      <c r="F196" t="str">
        <f t="shared" si="45"/>
        <v>57203821427; 57190815021</v>
      </c>
      <c r="G196" t="str">
        <f t="shared" si="46"/>
        <v>Employability development in business undergraduates: A qualitative inquiry of recruiter perceptions</v>
      </c>
      <c r="H196" t="str">
        <f t="shared" si="47"/>
        <v>(2020) Journal of Education for Business, 95 (2), pp. 67 - 72, Cited 4 times.</v>
      </c>
      <c r="I196" t="str">
        <f t="shared" si="48"/>
        <v>DOI: 10.1080/08832323.2019.1604483</v>
      </c>
      <c r="J196" t="str">
        <f t="shared" si="49"/>
        <v>https://www.scopus.com/inward/record.uri?eid=2-s2.0-85065755116&amp;doi=10.1080%2f08832323.2019.1604483&amp;partnerID=40&amp;md5=d0e4685c386431f3bc2511825a9102ee</v>
      </c>
      <c r="K196">
        <f t="shared" si="50"/>
        <v>0</v>
      </c>
      <c r="L196" t="str">
        <f t="shared" si="51"/>
        <v>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M196" t="str">
        <f t="shared" si="52"/>
        <v>LANGUAGE OF ORIGINAL DOCUMENT: English</v>
      </c>
      <c r="N196" t="str">
        <f t="shared" si="53"/>
        <v>DOCUMENT TYPE: Article</v>
      </c>
      <c r="O196" t="str">
        <f t="shared" si="54"/>
        <v>SOURCE: Scopus</v>
      </c>
      <c r="P196">
        <f t="shared" si="55"/>
        <v>0</v>
      </c>
    </row>
    <row r="197" spans="1:16" x14ac:dyDescent="0.45">
      <c r="A197" t="s">
        <v>121</v>
      </c>
      <c r="C197">
        <v>197</v>
      </c>
      <c r="D197" t="str">
        <f t="shared" si="43"/>
        <v>Makhubu N., Budree A.</v>
      </c>
      <c r="E197" t="str">
        <f t="shared" si="44"/>
        <v>AUTHOR FULL NAMES: Makhubu, Nkululeko (57213882257); Budree, Adheesh (57189874732)</v>
      </c>
      <c r="F197" t="str">
        <f t="shared" si="45"/>
        <v>57213882257; 57189874732</v>
      </c>
      <c r="G197" t="str">
        <f t="shared" si="46"/>
        <v>The Effectiveness of Twitter as a Tertiary Education Stakeholder Communication Tool: A Case of #FeesMustFall in South Africa</v>
      </c>
      <c r="H197" t="str">
        <f t="shared" si="47"/>
        <v>(2019) Lecture Notes in Computer Science (including subseries Lecture Notes in Artificial Intelligence and Lecture Notes in Bioinformatics), 11578 LNCS, pp. 535 - 555, Cited 3 times.</v>
      </c>
      <c r="I197" t="str">
        <f t="shared" si="48"/>
        <v>DOI: 10.1007/978-3-030-21902-4_38</v>
      </c>
      <c r="J197" t="str">
        <f t="shared" si="49"/>
        <v>https://www.scopus.com/inward/record.uri?eid=2-s2.0-85069849407&amp;doi=10.1007%2f978-3-030-21902-4_38&amp;partnerID=40&amp;md5=56cad024f9a141b556121f8f0d958ab1</v>
      </c>
      <c r="K197">
        <f t="shared" si="50"/>
        <v>0</v>
      </c>
      <c r="L197" t="str">
        <f t="shared" si="51"/>
        <v>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M197" t="str">
        <f t="shared" si="52"/>
        <v>LANGUAGE OF ORIGINAL DOCUMENT: English</v>
      </c>
      <c r="N197" t="str">
        <f t="shared" si="53"/>
        <v>DOCUMENT TYPE: Conference paper</v>
      </c>
      <c r="O197" t="str">
        <f t="shared" si="54"/>
        <v>SOURCE: Scopus</v>
      </c>
      <c r="P197">
        <f t="shared" si="55"/>
        <v>0</v>
      </c>
    </row>
    <row r="198" spans="1:16" x14ac:dyDescent="0.45">
      <c r="A198" t="s">
        <v>122</v>
      </c>
      <c r="C198">
        <v>198</v>
      </c>
      <c r="D198" t="str">
        <f t="shared" si="43"/>
        <v>Wang X., Sun X.</v>
      </c>
      <c r="E198" t="str">
        <f t="shared" si="44"/>
        <v>AUTHOR FULL NAMES: Wang, Xuyan (57218898577); Sun, Xiaoyang (57226025473)</v>
      </c>
      <c r="F198" t="str">
        <f t="shared" si="45"/>
        <v>57218898577; 57226025473</v>
      </c>
      <c r="G198" t="str">
        <f t="shared" si="46"/>
        <v>Higher Education During the COVID-19 Pandemic: Responses and Challenges</v>
      </c>
      <c r="H198" t="str">
        <f t="shared" si="47"/>
        <v>(2022) Education as Change, 26, art. no. 10024, Cited 2 times.</v>
      </c>
      <c r="I198" t="str">
        <f t="shared" si="48"/>
        <v>DOI: 10.25159/1947-9417/10024</v>
      </c>
      <c r="J198" t="str">
        <f t="shared" si="49"/>
        <v>https://www.scopus.com/inward/record.uri?eid=2-s2.0-85135459714&amp;doi=10.25159%2f1947-9417%2f10024&amp;partnerID=40&amp;md5=b9628b738761c50c7747aad1ad9b92d7</v>
      </c>
      <c r="K198">
        <f t="shared" si="50"/>
        <v>0</v>
      </c>
      <c r="L198" t="str">
        <f t="shared" si="51"/>
        <v>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M198" t="str">
        <f t="shared" si="52"/>
        <v>LANGUAGE OF ORIGINAL DOCUMENT: English</v>
      </c>
      <c r="N198" t="str">
        <f t="shared" si="53"/>
        <v>DOCUMENT TYPE: Article</v>
      </c>
      <c r="O198" t="str">
        <f t="shared" si="54"/>
        <v>SOURCE: Scopus</v>
      </c>
      <c r="P198">
        <f t="shared" si="55"/>
        <v>0</v>
      </c>
    </row>
    <row r="199" spans="1:16" x14ac:dyDescent="0.45">
      <c r="A199" t="s">
        <v>123</v>
      </c>
      <c r="C199">
        <v>199</v>
      </c>
      <c r="D199" t="str">
        <f t="shared" si="43"/>
        <v>Martynova T.A., Gilenko E.V., Kitaeva E.M., Bondar V.A., Orlova E.V., Drozdova N.P., Cherenkov V.I.</v>
      </c>
      <c r="E199" t="str">
        <f t="shared" si="44"/>
        <v>AUTHOR FULL NAMES: Martynova, Tatyana A. (57216178930); Gilenko, Evgenii V. (55646455500); Kitaeva, Elena M. (57216180485); Bondar, Vladimir A. (57202339437); Orlova, Elena V. (57202331380); Drozdova, Natalia P. (58345011800); Cherenkov, Vitaliy I. (57203510655)</v>
      </c>
      <c r="F199" t="str">
        <f t="shared" si="45"/>
        <v>57216178930; 55646455500; 57216180485; 57202339437; 57202331380; 58345011800; 57203510655</v>
      </c>
      <c r="G199" t="str">
        <f t="shared" si="46"/>
        <v>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H199" t="str">
        <f t="shared" si="47"/>
        <v>(2023) Obrazovanie i Nauka, 25 (4), pp. 12 - 36, Cited 1 times.</v>
      </c>
      <c r="I199" t="str">
        <f t="shared" si="48"/>
        <v>DOI: 10.17853/1994-5639-2023-4-12-36</v>
      </c>
      <c r="J199" t="str">
        <f t="shared" si="49"/>
        <v>https://www.scopus.com/inward/record.uri?eid=2-s2.0-85162741655&amp;doi=10.17853%2f1994-5639-2023-4-12-36&amp;partnerID=40&amp;md5=5ddfd194747cfdce24d8564e26fc09cf</v>
      </c>
      <c r="K199">
        <f t="shared" si="50"/>
        <v>0</v>
      </c>
      <c r="L199" t="str">
        <f t="shared" si="51"/>
        <v>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M199" t="str">
        <f t="shared" si="52"/>
        <v>LANGUAGE OF ORIGINAL DOCUMENT: English</v>
      </c>
      <c r="N199" t="str">
        <f t="shared" si="53"/>
        <v>DOCUMENT TYPE: Article</v>
      </c>
      <c r="O199" t="str">
        <f t="shared" si="54"/>
        <v>SOURCE: Scopus</v>
      </c>
      <c r="P199">
        <f t="shared" si="55"/>
        <v>0</v>
      </c>
    </row>
    <row r="200" spans="1:16" x14ac:dyDescent="0.45">
      <c r="A200" t="s">
        <v>124</v>
      </c>
      <c r="C200">
        <v>200</v>
      </c>
      <c r="D200" t="str">
        <f t="shared" si="43"/>
        <v>Rubin P.G.</v>
      </c>
      <c r="E200" t="str">
        <f t="shared" si="44"/>
        <v>AUTHOR FULL NAMES: Rubin, Paul G. (57201992873)</v>
      </c>
      <c r="F200">
        <f t="shared" si="45"/>
        <v>57201992873</v>
      </c>
      <c r="G200" t="str">
        <f t="shared" si="46"/>
        <v>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H200" t="str">
        <f t="shared" si="47"/>
        <v>(2021) Education Policy Analysis Archives, 29, art. no. 115, Cited 2 times.</v>
      </c>
      <c r="I200" t="str">
        <f t="shared" si="48"/>
        <v>DOI: 10.14507/epaa.29.5214</v>
      </c>
      <c r="J200" t="str">
        <f t="shared" si="49"/>
        <v>https://www.scopus.com/inward/record.uri?eid=2-s2.0-85121663984&amp;doi=10.14507%2fepaa.29.5214&amp;partnerID=40&amp;md5=325de4b52b1c362ee93b087a84ad4eb3</v>
      </c>
      <c r="K200">
        <f t="shared" si="50"/>
        <v>0</v>
      </c>
      <c r="L200" t="str">
        <f t="shared" si="51"/>
        <v>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M200" t="str">
        <f t="shared" si="52"/>
        <v>LANGUAGE OF ORIGINAL DOCUMENT: English</v>
      </c>
      <c r="N200" t="str">
        <f t="shared" si="53"/>
        <v>DOCUMENT TYPE: Article</v>
      </c>
      <c r="O200" t="str">
        <f t="shared" si="54"/>
        <v>SOURCE: Scopus</v>
      </c>
      <c r="P200">
        <f t="shared" si="55"/>
        <v>0</v>
      </c>
    </row>
    <row r="201" spans="1:16" x14ac:dyDescent="0.45">
      <c r="A201" t="s">
        <v>125</v>
      </c>
      <c r="C201">
        <v>201</v>
      </c>
      <c r="D201" t="str">
        <f t="shared" si="43"/>
        <v>Graham M.A., Angolo T.T.N., Combrinck C.</v>
      </c>
      <c r="E201" t="str">
        <f t="shared" si="44"/>
        <v>AUTHOR FULL NAMES: Graham, Marien Alet (25927074700); Angolo, Toini Tuyeimo Ndapewoshali (58643578800); Combrinck, Celeste (57195238321)</v>
      </c>
      <c r="F201" t="str">
        <f t="shared" si="45"/>
        <v>25927074700; 58643578800; 57195238321</v>
      </c>
      <c r="G201" t="str">
        <f t="shared" si="46"/>
        <v>Internal quality assurance systems in Namibian higher education: Stakeholder perceptions and guidelines for enhancing the system</v>
      </c>
      <c r="H201" t="str">
        <f t="shared" si="47"/>
        <v>(2023) International Conference on Higher Education Advances, pp. 507 - 515, Cited 0 times.</v>
      </c>
      <c r="I201" t="str">
        <f t="shared" si="48"/>
        <v>DOI: 10.4995/HEAd23.2023.16114</v>
      </c>
      <c r="J201" t="str">
        <f t="shared" si="49"/>
        <v>https://www.scopus.com/inward/record.uri?eid=2-s2.0-85173951683&amp;doi=10.4995%2fHEAd23.2023.16114&amp;partnerID=40&amp;md5=32e0e7e3195fd26db8f2780c07c1ecb2</v>
      </c>
      <c r="K201">
        <f t="shared" si="50"/>
        <v>0</v>
      </c>
      <c r="L201" t="str">
        <f t="shared" si="51"/>
        <v>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M201" t="str">
        <f t="shared" si="52"/>
        <v>LANGUAGE OF ORIGINAL DOCUMENT: English</v>
      </c>
      <c r="N201" t="str">
        <f t="shared" si="53"/>
        <v>DOCUMENT TYPE: Conference paper</v>
      </c>
      <c r="O201" t="str">
        <f t="shared" si="54"/>
        <v>SOURCE: Scopus</v>
      </c>
      <c r="P201">
        <f t="shared" si="55"/>
        <v>0</v>
      </c>
    </row>
    <row r="202" spans="1:16" x14ac:dyDescent="0.45">
      <c r="A202" t="s">
        <v>126</v>
      </c>
      <c r="C202">
        <v>202</v>
      </c>
      <c r="D202" t="str">
        <f t="shared" si="43"/>
        <v>Vauterin J.J., Virkki-Hatakka T., Michelsen K.E.</v>
      </c>
      <c r="E202" t="str">
        <f t="shared" si="44"/>
        <v>AUTHOR FULL NAMES: Vauterin, J.J. (24438619900); Virkki-Hatakka, T. (6507256070); Michelsen, K.E. (57193812421)</v>
      </c>
      <c r="F202" t="str">
        <f t="shared" si="45"/>
        <v>24438619900; 6507256070; 57193812421</v>
      </c>
      <c r="G202" t="str">
        <f t="shared" si="46"/>
        <v>Student Mobility and Migrant Knowledge: Recognizing the Flow Value</v>
      </c>
      <c r="H202" t="str">
        <f t="shared" si="47"/>
        <v>(2014) Industry and Higher Education, 28 (2), pp. 69 - 77, Cited 0 times.</v>
      </c>
      <c r="I202" t="str">
        <f t="shared" si="48"/>
        <v>DOI: 10.5367/ihe.2014.0197</v>
      </c>
      <c r="J202" t="str">
        <f t="shared" si="49"/>
        <v>https://www.scopus.com/inward/record.uri?eid=2-s2.0-85033771573&amp;doi=10.5367%2fihe.2014.0197&amp;partnerID=40&amp;md5=f1b9babb4be478606a9df0bda4eaf39d</v>
      </c>
      <c r="K202">
        <f t="shared" si="50"/>
        <v>0</v>
      </c>
      <c r="L202" t="str">
        <f t="shared" si="51"/>
        <v>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M202" t="str">
        <f t="shared" si="52"/>
        <v>LANGUAGE OF ORIGINAL DOCUMENT: English</v>
      </c>
      <c r="N202" t="str">
        <f t="shared" si="53"/>
        <v>DOCUMENT TYPE: Article</v>
      </c>
      <c r="O202" t="str">
        <f t="shared" si="54"/>
        <v>SOURCE: Scopus</v>
      </c>
      <c r="P202">
        <f t="shared" si="55"/>
        <v>0</v>
      </c>
    </row>
    <row r="203" spans="1:16" x14ac:dyDescent="0.45">
      <c r="C203">
        <v>203</v>
      </c>
      <c r="D203" t="str">
        <f t="shared" si="43"/>
        <v>Davis T.J., Barnes Y.</v>
      </c>
      <c r="E203" t="str">
        <f t="shared" si="44"/>
        <v>AUTHOR FULL NAMES: Davis, Tiffany J. (57198780340); Barnes, Yolanda (57219869941)</v>
      </c>
      <c r="F203" t="str">
        <f t="shared" si="45"/>
        <v>57198780340; 57219869941</v>
      </c>
      <c r="G203" t="str">
        <f t="shared" si="46"/>
        <v>WHO HAS A STAKE IN TODAY’S COLLEGE STUDENTS?</v>
      </c>
      <c r="H203" t="str">
        <f t="shared" si="47"/>
        <v>(2022) Multiple Perspectives on College Students: Needs, Challenges, and Opportunities, pp. 46 - 59, Cited 0 times.</v>
      </c>
      <c r="I203" t="str">
        <f t="shared" si="48"/>
        <v>DOI: 10.4324/9780429319471-4</v>
      </c>
      <c r="J203" t="str">
        <f t="shared" si="49"/>
        <v>https://www.scopus.com/inward/record.uri?eid=2-s2.0-85142828565&amp;doi=10.4324%2f9780429319471-4&amp;partnerID=40&amp;md5=e5fa296a5f146d9b297bfecfab7c9994</v>
      </c>
      <c r="K203">
        <f t="shared" si="50"/>
        <v>0</v>
      </c>
      <c r="L203" t="str">
        <f t="shared" si="51"/>
        <v>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M203" t="str">
        <f t="shared" si="52"/>
        <v>LANGUAGE OF ORIGINAL DOCUMENT: English</v>
      </c>
      <c r="N203" t="str">
        <f t="shared" si="53"/>
        <v>DOCUMENT TYPE: Book chapter</v>
      </c>
      <c r="O203" t="str">
        <f t="shared" si="54"/>
        <v>SOURCE: Scopus</v>
      </c>
      <c r="P203">
        <f t="shared" si="55"/>
        <v>0</v>
      </c>
    </row>
    <row r="204" spans="1:16" x14ac:dyDescent="0.45">
      <c r="A204" t="s">
        <v>127</v>
      </c>
      <c r="C204">
        <v>204</v>
      </c>
      <c r="D204" t="str">
        <f t="shared" si="43"/>
        <v>Tang Z., Chen L., Jain A.</v>
      </c>
      <c r="E204" t="str">
        <f t="shared" si="44"/>
        <v>AUTHOR FULL NAMES: Tang, Zaiyong (58220305000); Chen, Lisa (58221168600); Jain, Anurag (57193882164)</v>
      </c>
      <c r="F204" t="str">
        <f t="shared" si="45"/>
        <v>58220305000; 58221168600; 57193882164</v>
      </c>
      <c r="G204" t="str">
        <f t="shared" si="46"/>
        <v>Exploring Individual Feature Importance in Student Persistence Prediction</v>
      </c>
      <c r="H204" t="str">
        <f t="shared" si="47"/>
        <v>(2023) Journal of Higher Education Theory and Practice, 23 (6), pp. 1 - 14, Cited 0 times.</v>
      </c>
      <c r="I204" t="str">
        <f t="shared" si="48"/>
        <v>DOI: 10.33423/jhetp.v23i6.5957</v>
      </c>
      <c r="J204" t="str">
        <f t="shared" si="49"/>
        <v>https://www.scopus.com/inward/record.uri?eid=2-s2.0-85156180022&amp;doi=10.33423%2fjhetp.v23i6.5957&amp;partnerID=40&amp;md5=1a8fa893330acbb39af4a0b897c324df</v>
      </c>
      <c r="K204">
        <f t="shared" si="50"/>
        <v>0</v>
      </c>
      <c r="L204" t="str">
        <f t="shared" si="51"/>
        <v>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M204" t="str">
        <f t="shared" si="52"/>
        <v>LANGUAGE OF ORIGINAL DOCUMENT: English</v>
      </c>
      <c r="N204" t="str">
        <f t="shared" si="53"/>
        <v>DOCUMENT TYPE: Article</v>
      </c>
      <c r="O204" t="str">
        <f t="shared" si="54"/>
        <v>SOURCE: Scopus</v>
      </c>
      <c r="P204">
        <f t="shared" si="55"/>
        <v>0</v>
      </c>
    </row>
    <row r="205" spans="1:16" x14ac:dyDescent="0.45">
      <c r="A205" t="s">
        <v>10</v>
      </c>
      <c r="C205">
        <v>205</v>
      </c>
      <c r="D205" t="str">
        <f t="shared" si="43"/>
        <v>Wang X., Rayana S., Bogle S., Aggarwal P., Wan Y.</v>
      </c>
      <c r="E205" t="str">
        <f t="shared" si="44"/>
        <v>AUTHOR FULL NAMES: Wang, Xiwei (58615845200); Rayana, Shebuti (57053485200); Bogle, Sherrene (26326759800); Aggarwal, Palvi (57188836477); Wan, Yun (58616026600)</v>
      </c>
      <c r="F205" t="str">
        <f t="shared" si="45"/>
        <v>58615845200; 57053485200; 26326759800; 57188836477; 58616026600</v>
      </c>
      <c r="G205" t="str">
        <f t="shared" si="46"/>
        <v>A Preliminary Factor Analysis on the Success of Computing Major Transfer Students</v>
      </c>
      <c r="H205" t="str">
        <f t="shared" si="47"/>
        <v>(2023) ASEE Annual Conference and Exposition, Conference Proceedings, Cited 0 times.</v>
      </c>
      <c r="I205">
        <f t="shared" si="48"/>
        <v>0</v>
      </c>
      <c r="J205" t="str">
        <f t="shared" si="49"/>
        <v>https://www.scopus.com/inward/record.uri?eid=2-s2.0-85172112454&amp;partnerID=40&amp;md5=2bea76a2149288adf6874ff9dcd580c6</v>
      </c>
      <c r="K205">
        <f t="shared" si="50"/>
        <v>0</v>
      </c>
      <c r="L205" t="str">
        <f t="shared" si="51"/>
        <v>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M205" t="str">
        <f t="shared" si="52"/>
        <v>LANGUAGE OF ORIGINAL DOCUMENT: English</v>
      </c>
      <c r="N205" t="str">
        <f t="shared" si="53"/>
        <v>DOCUMENT TYPE: Conference paper</v>
      </c>
      <c r="O205" t="str">
        <f t="shared" si="54"/>
        <v>SOURCE: Scopus</v>
      </c>
      <c r="P205">
        <f t="shared" si="55"/>
        <v>0</v>
      </c>
    </row>
    <row r="206" spans="1:16" x14ac:dyDescent="0.45">
      <c r="A206" t="s">
        <v>128</v>
      </c>
      <c r="C206">
        <v>206</v>
      </c>
      <c r="D206" t="str">
        <f t="shared" si="43"/>
        <v>Shahjahan R.A., Baizhanov S.</v>
      </c>
      <c r="E206" t="str">
        <f t="shared" si="44"/>
        <v>AUTHOR FULL NAMES: Shahjahan, Riyad A. (9336590800); Baizhanov, Sanzhar (57206474692)</v>
      </c>
      <c r="F206" t="str">
        <f t="shared" si="45"/>
        <v>9336590800; 57206474692</v>
      </c>
      <c r="G206" t="str">
        <f t="shared" si="46"/>
        <v>Global university rankings and geopolitics of knowledge</v>
      </c>
      <c r="H206" t="str">
        <f t="shared" si="47"/>
        <v>(2022) International Encyclopedia of Education: Fourth Edition, pp. 261 - 271, Cited 0 times.</v>
      </c>
      <c r="I206" t="str">
        <f t="shared" si="48"/>
        <v>DOI: 10.1016/B978-0-12-818630-5.08042-8</v>
      </c>
      <c r="J206" t="str">
        <f t="shared" si="49"/>
        <v>https://www.scopus.com/inward/record.uri?eid=2-s2.0-85150576363&amp;doi=10.1016%2fB978-0-12-818630-5.08042-8&amp;partnerID=40&amp;md5=ed47052ac6aa49f018349025f412d160</v>
      </c>
      <c r="K206">
        <f t="shared" si="50"/>
        <v>0</v>
      </c>
      <c r="L206" t="str">
        <f t="shared" si="51"/>
        <v>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M206" t="str">
        <f t="shared" si="52"/>
        <v>LANGUAGE OF ORIGINAL DOCUMENT: English</v>
      </c>
      <c r="N206" t="str">
        <f t="shared" si="53"/>
        <v>DOCUMENT TYPE: Book chapter</v>
      </c>
      <c r="O206" t="str">
        <f t="shared" si="54"/>
        <v>SOURCE: Scopus</v>
      </c>
      <c r="P206">
        <f t="shared" si="55"/>
        <v>0</v>
      </c>
    </row>
    <row r="207" spans="1:16" x14ac:dyDescent="0.45">
      <c r="A207" t="s">
        <v>12</v>
      </c>
      <c r="C207">
        <v>207</v>
      </c>
      <c r="D207" t="str">
        <f t="shared" si="43"/>
        <v>Ibe E., Aneke J., Abamuche J.</v>
      </c>
      <c r="E207" t="str">
        <f t="shared" si="44"/>
        <v>AUTHOR FULL NAMES: Ibe, Ebere (57209419106); Aneke, Joseph (57205421421); Abamuche, Joy (57209413373)</v>
      </c>
      <c r="F207" t="str">
        <f t="shared" si="45"/>
        <v>57209419106; 57205421421; 57209413373</v>
      </c>
      <c r="G207" t="str">
        <f t="shared" si="46"/>
        <v>The Differential Effects of Distance Learning and Presential Classroom Instructions on Performance of Male and Female Students of Science Education in Undergraduate Introductory Biology Course</v>
      </c>
      <c r="H207" t="str">
        <f t="shared" si="47"/>
        <v>(2021) Communications in Computer and Information Science, 1344, pp. 324 - 336, Cited 0 times.</v>
      </c>
      <c r="I207" t="str">
        <f t="shared" si="48"/>
        <v>DOI: 10.1007/978-3-030-67435-9_25</v>
      </c>
      <c r="J207" t="str">
        <f t="shared" si="49"/>
        <v>https://www.scopus.com/inward/record.uri?eid=2-s2.0-85101503621&amp;doi=10.1007%2f978-3-030-67435-9_25&amp;partnerID=40&amp;md5=a7fabc6228da4175697ee5a123db9f65</v>
      </c>
      <c r="K207">
        <f t="shared" si="50"/>
        <v>0</v>
      </c>
      <c r="L207" t="str">
        <f t="shared" si="51"/>
        <v>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M207" t="str">
        <f t="shared" si="52"/>
        <v>LANGUAGE OF ORIGINAL DOCUMENT: English</v>
      </c>
      <c r="N207" t="str">
        <f t="shared" si="53"/>
        <v>DOCUMENT TYPE: Conference paper</v>
      </c>
      <c r="O207" t="str">
        <f t="shared" si="54"/>
        <v>SOURCE: Scopus</v>
      </c>
      <c r="P207">
        <f t="shared" si="55"/>
        <v>0</v>
      </c>
    </row>
    <row r="208" spans="1:16" x14ac:dyDescent="0.45">
      <c r="C208">
        <v>208</v>
      </c>
      <c r="D208" t="str">
        <f t="shared" si="43"/>
        <v>Robinson D., Suhr J., Buelow M., Beasley C.</v>
      </c>
      <c r="E208" t="str">
        <f t="shared" si="44"/>
        <v>AUTHOR FULL NAMES: Robinson, Dwan (57189330357); Suhr, Julie (7006624687); Buelow, Melissa (25648957400); Beasley, Catrina (58298314900)</v>
      </c>
      <c r="F208" t="str">
        <f t="shared" si="45"/>
        <v>57189330357; 7006624687; 25648957400; 58298314900</v>
      </c>
      <c r="G208" t="str">
        <f t="shared" si="46"/>
        <v>Factors related to academic self-handicapping in Black students attending a predominantly White University</v>
      </c>
      <c r="H208" t="str">
        <f t="shared" si="47"/>
        <v>(2023) Social Psychology of Education, 26 (5), pp. 1437 - 1454, Cited 0 times.</v>
      </c>
      <c r="I208" t="str">
        <f t="shared" si="48"/>
        <v>DOI: 10.1007/s11218-023-09798-8</v>
      </c>
      <c r="J208" t="str">
        <f t="shared" si="49"/>
        <v>https://www.scopus.com/inward/record.uri?eid=2-s2.0-85160812553&amp;doi=10.1007%2fs11218-023-09798-8&amp;partnerID=40&amp;md5=83db0f8dae57fcee4942fa174addc6f8</v>
      </c>
      <c r="K208">
        <f t="shared" si="50"/>
        <v>0</v>
      </c>
      <c r="L208" t="str">
        <f t="shared" si="51"/>
        <v>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M208" t="str">
        <f t="shared" si="52"/>
        <v>LANGUAGE OF ORIGINAL DOCUMENT: English</v>
      </c>
      <c r="N208" t="str">
        <f t="shared" si="53"/>
        <v>DOCUMENT TYPE: Article</v>
      </c>
      <c r="O208" t="str">
        <f t="shared" si="54"/>
        <v>SOURCE: Scopus</v>
      </c>
      <c r="P208">
        <f t="shared" si="55"/>
        <v>0</v>
      </c>
    </row>
    <row r="209" spans="1:16" x14ac:dyDescent="0.45">
      <c r="A209" t="s">
        <v>129</v>
      </c>
      <c r="C209">
        <v>209</v>
      </c>
      <c r="D209" t="str">
        <f t="shared" si="43"/>
        <v>Penrod C., Stacy M.E., Pharris L., Tarver M.B.</v>
      </c>
      <c r="E209" t="str">
        <f t="shared" si="44"/>
        <v>AUTHOR FULL NAMES: Penrod, Curtis (58284452200); Stacy, Mary Edith (58284639000); Pharris, Lily (57731561600); Tarver, Mary Beth (58284759300)</v>
      </c>
      <c r="F209" t="str">
        <f t="shared" si="45"/>
        <v>58284452200; 58284639000; 57731561600; 58284759300</v>
      </c>
      <c r="G209" t="str">
        <f t="shared" si="46"/>
        <v>Powerful or pointless? Examining the effect of excel on business statistics success</v>
      </c>
      <c r="H209" t="str">
        <f t="shared" si="47"/>
        <v>(2021) Issues in Information Systems, 22 (2), pp. 83 - 95, Cited 0 times.</v>
      </c>
      <c r="I209" t="str">
        <f t="shared" si="48"/>
        <v>DOI: 10.48009/2_iis_2021_84-96</v>
      </c>
      <c r="J209" t="str">
        <f t="shared" si="49"/>
        <v>https://www.scopus.com/inward/record.uri?eid=2-s2.0-85159939591&amp;doi=10.48009%2f2_iis_2021_84-96&amp;partnerID=40&amp;md5=ff187f2e96ade4aeba9b0b185381c48a</v>
      </c>
      <c r="K209">
        <f t="shared" si="50"/>
        <v>0</v>
      </c>
      <c r="L209" t="str">
        <f t="shared" si="51"/>
        <v>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M209" t="str">
        <f t="shared" si="52"/>
        <v>LANGUAGE OF ORIGINAL DOCUMENT: English</v>
      </c>
      <c r="N209" t="str">
        <f t="shared" si="53"/>
        <v>DOCUMENT TYPE: Article</v>
      </c>
      <c r="O209" t="str">
        <f t="shared" si="54"/>
        <v>SOURCE: Scopus</v>
      </c>
      <c r="P209">
        <f t="shared" si="55"/>
        <v>0</v>
      </c>
    </row>
    <row r="210" spans="1:16" x14ac:dyDescent="0.45">
      <c r="A210" t="s">
        <v>130</v>
      </c>
      <c r="C210">
        <v>210</v>
      </c>
      <c r="D210" t="str">
        <f t="shared" si="43"/>
        <v>Khan M.A., Ebner N.</v>
      </c>
      <c r="E210" t="str">
        <f t="shared" si="44"/>
        <v>AUTHOR FULL NAMES: Khan, Mohammad Ayub (56069678100); Ebner, Noam (8676622700)</v>
      </c>
      <c r="F210" t="str">
        <f t="shared" si="45"/>
        <v>56069678100; 8676622700</v>
      </c>
      <c r="G210" t="str">
        <f t="shared" si="46"/>
        <v>The self-internationalization model (sim) versus conventional internationalization models (cims) of the institutions of higher education: A preliminary insight from management perspectives</v>
      </c>
      <c r="H210" t="str">
        <f t="shared" si="47"/>
        <v>(2017) Proceedings of the 30th International Business Information Management Association Conference, IBIMA 2017 - Vision 2020: Sustainable Economic development, Innovation Management, and Global Growth, 2017-January, pp. 1191 - 1203, Cited 0 times.</v>
      </c>
      <c r="I210" t="str">
        <f t="shared" si="48"/>
        <v>DOI: 10.15549/jeecar.v5i1.189</v>
      </c>
      <c r="J210" t="str">
        <f t="shared" si="49"/>
        <v>https://www.scopus.com/inward/record.uri?eid=2-s2.0-85048680378&amp;doi=10.15549%2fjeecar.v5i1.189&amp;partnerID=40&amp;md5=e2db6028a81a777eabf83b35536a0f57</v>
      </c>
      <c r="K210">
        <f t="shared" si="50"/>
        <v>0</v>
      </c>
      <c r="L210" t="str">
        <f t="shared" si="51"/>
        <v>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M210" t="str">
        <f t="shared" si="52"/>
        <v>LANGUAGE OF ORIGINAL DOCUMENT: English</v>
      </c>
      <c r="N210" t="str">
        <f t="shared" si="53"/>
        <v>DOCUMENT TYPE: Conference paper</v>
      </c>
      <c r="O210" t="str">
        <f t="shared" si="54"/>
        <v>SOURCE: Scopus</v>
      </c>
      <c r="P210">
        <f t="shared" si="55"/>
        <v>0</v>
      </c>
    </row>
    <row r="211" spans="1:16" x14ac:dyDescent="0.45">
      <c r="A211" t="s">
        <v>131</v>
      </c>
      <c r="C211">
        <v>211</v>
      </c>
      <c r="D211" t="str">
        <f t="shared" si="43"/>
        <v>Wahab A.Y.A., Shuib M., Shaik A.R.A.R.</v>
      </c>
      <c r="E211" t="str">
        <f t="shared" si="44"/>
        <v>AUTHOR FULL NAMES: Wahab, Amelia Yuliana Abd (57215531964); Shuib, Munir (23393795200); Shaik, Abdul Rahman Abdul Razak (57219015453)</v>
      </c>
      <c r="F211" t="str">
        <f t="shared" si="45"/>
        <v>57215531964; 23393795200; 57219015453</v>
      </c>
      <c r="G211" t="str">
        <f t="shared" si="46"/>
        <v>Higher education for the creation of prosperity, sustainability in security and development in times of COVID-19 pandemic: A case study</v>
      </c>
      <c r="H211" t="str">
        <f t="shared" si="47"/>
        <v>(2020) Annals of Tropical Medicine and Public Health, 23 (13A), art. no. 8199, Cited 0 times.</v>
      </c>
      <c r="I211" t="str">
        <f t="shared" si="48"/>
        <v>DOI: 10.36295/ASRO.2020.231331</v>
      </c>
      <c r="J211" t="str">
        <f t="shared" si="49"/>
        <v>https://www.scopus.com/inward/record.uri?eid=2-s2.0-85091004598&amp;doi=10.36295%2fASRO.2020.231331&amp;partnerID=40&amp;md5=c7c65405069064751e094644962ae960</v>
      </c>
      <c r="K211">
        <f t="shared" si="50"/>
        <v>0</v>
      </c>
      <c r="L211" t="str">
        <f t="shared" si="51"/>
        <v>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M211" t="str">
        <f t="shared" si="52"/>
        <v>LANGUAGE OF ORIGINAL DOCUMENT: English</v>
      </c>
      <c r="N211" t="str">
        <f t="shared" si="53"/>
        <v>DOCUMENT TYPE: Article</v>
      </c>
      <c r="O211" t="str">
        <f t="shared" si="54"/>
        <v>SOURCE: Scopus</v>
      </c>
      <c r="P211">
        <f t="shared" si="55"/>
        <v>0</v>
      </c>
    </row>
    <row r="212" spans="1:16" x14ac:dyDescent="0.45">
      <c r="A212" t="s">
        <v>132</v>
      </c>
      <c r="C212">
        <v>212</v>
      </c>
      <c r="D212" t="str">
        <f t="shared" si="43"/>
        <v>Maragakis A., Van Den Dobbelsteen A.</v>
      </c>
      <c r="E212" t="str">
        <f t="shared" si="44"/>
        <v>AUTHOR FULL NAMES: Maragakis, Antonios (55961248700); Van Den Dobbelsteen, Andy (6508242828)</v>
      </c>
      <c r="F212" t="str">
        <f t="shared" si="45"/>
        <v>55961248700; 6508242828</v>
      </c>
      <c r="G212" t="str">
        <f t="shared" si="46"/>
        <v>Higher education: Features, trends and needs in sustainability</v>
      </c>
      <c r="H212" t="str">
        <f t="shared" si="47"/>
        <v>(2017) A+BE Architecture and the Built Environment, 3, pp. 33 - 51, Cited 0 times.</v>
      </c>
      <c r="I212">
        <f t="shared" si="48"/>
        <v>0</v>
      </c>
      <c r="J212" t="str">
        <f t="shared" si="49"/>
        <v>https://www.scopus.com/inward/record.uri?eid=2-s2.0-85019441600&amp;partnerID=40&amp;md5=0784272156b8bbd4766f4215a21e72f7</v>
      </c>
      <c r="K212">
        <f t="shared" si="50"/>
        <v>0</v>
      </c>
      <c r="L212" t="str">
        <f t="shared" si="51"/>
        <v>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M212" t="str">
        <f t="shared" si="52"/>
        <v>LANGUAGE OF ORIGINAL DOCUMENT: English</v>
      </c>
      <c r="N212" t="str">
        <f t="shared" si="53"/>
        <v>DOCUMENT TYPE: Article</v>
      </c>
      <c r="O212" t="str">
        <f t="shared" si="54"/>
        <v>SOURCE: Scopus</v>
      </c>
      <c r="P212">
        <f t="shared" si="55"/>
        <v>0</v>
      </c>
    </row>
    <row r="213" spans="1:16" x14ac:dyDescent="0.45">
      <c r="A213" t="s">
        <v>133</v>
      </c>
      <c r="C213">
        <v>213</v>
      </c>
      <c r="D213" t="str">
        <f t="shared" si="43"/>
        <v>Son-Turan S.</v>
      </c>
      <c r="E213" t="str">
        <f t="shared" si="44"/>
        <v>AUTHOR FULL NAMES: Son-Turan, Semen (57189076696)</v>
      </c>
      <c r="F213">
        <f t="shared" si="45"/>
        <v>57189076696</v>
      </c>
      <c r="G213" t="str">
        <f t="shared" si="46"/>
        <v>Tokenization and NFTs: A Tokenized Income Sharing Model for Higher Education as a Potential Solution for Student Debt in the USA</v>
      </c>
      <c r="H213" t="str">
        <f t="shared" si="47"/>
        <v>(2023) Contributions to Finance and Accounting, Part F1238, pp. 145 - 158, Cited 0 times.</v>
      </c>
      <c r="I213" t="str">
        <f t="shared" si="48"/>
        <v>DOI: 10.1007/978-3-031-30069-1_9</v>
      </c>
      <c r="J213" t="str">
        <f t="shared" si="49"/>
        <v>https://www.scopus.com/inward/record.uri?eid=2-s2.0-85168699337&amp;doi=10.1007%2f978-3-031-30069-1_9&amp;partnerID=40&amp;md5=64453052a540ddf153db3566d397f648</v>
      </c>
      <c r="K213">
        <f t="shared" si="50"/>
        <v>0</v>
      </c>
      <c r="L213" t="str">
        <f t="shared" si="51"/>
        <v>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M213" t="str">
        <f t="shared" si="52"/>
        <v>LANGUAGE OF ORIGINAL DOCUMENT: English</v>
      </c>
      <c r="N213" t="str">
        <f t="shared" si="53"/>
        <v>DOCUMENT TYPE: Book chapter</v>
      </c>
      <c r="O213" t="str">
        <f t="shared" si="54"/>
        <v>SOURCE: Scopus</v>
      </c>
      <c r="P213">
        <f t="shared" si="55"/>
        <v>0</v>
      </c>
    </row>
    <row r="214" spans="1:16" x14ac:dyDescent="0.45">
      <c r="A214" t="s">
        <v>134</v>
      </c>
      <c r="C214">
        <v>214</v>
      </c>
      <c r="D214" t="str">
        <f t="shared" si="43"/>
        <v>Musiał K.</v>
      </c>
      <c r="E214" t="str">
        <f t="shared" si="44"/>
        <v>AUTHOR FULL NAMES: Musiał, Kazimierz (35574334300)</v>
      </c>
      <c r="F214">
        <f t="shared" si="45"/>
        <v>35574334300</v>
      </c>
      <c r="G214" t="str">
        <f t="shared" si="46"/>
        <v>Internationalization as myth, ceremony and doxa in higher education. The case of the Nordic countries between centre and periphery</v>
      </c>
      <c r="H214" t="str">
        <f t="shared" si="47"/>
        <v>(2023) Nordic Journal of Studies in Educational Policy, 9 (1), pp. 20 - 36, Cited 0 times.</v>
      </c>
      <c r="I214" t="str">
        <f t="shared" si="48"/>
        <v>DOI: 10.1080/20020317.2023.2166344</v>
      </c>
      <c r="J214" t="str">
        <f t="shared" si="49"/>
        <v>https://www.scopus.com/inward/record.uri?eid=2-s2.0-85146232825&amp;doi=10.1080%2f20020317.2023.2166344&amp;partnerID=40&amp;md5=387fd9a858650a635c156812f1f03169</v>
      </c>
      <c r="K214">
        <f t="shared" si="50"/>
        <v>0</v>
      </c>
      <c r="L214" t="str">
        <f t="shared" si="51"/>
        <v>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M214" t="str">
        <f t="shared" si="52"/>
        <v>LANGUAGE OF ORIGINAL DOCUMENT: English</v>
      </c>
      <c r="N214" t="str">
        <f t="shared" si="53"/>
        <v>DOCUMENT TYPE: Article</v>
      </c>
      <c r="O214" t="str">
        <f t="shared" si="54"/>
        <v>SOURCE: Scopus</v>
      </c>
      <c r="P214">
        <f t="shared" si="55"/>
        <v>0</v>
      </c>
    </row>
    <row r="215" spans="1:16" x14ac:dyDescent="0.45">
      <c r="A215" t="s">
        <v>135</v>
      </c>
      <c r="C215">
        <v>215</v>
      </c>
      <c r="D215" t="str">
        <f t="shared" si="43"/>
        <v>Smith A.R.</v>
      </c>
      <c r="E215" t="str">
        <f t="shared" si="44"/>
        <v>AUTHOR FULL NAMES: Smith, Arthur Richardson (57193705397)</v>
      </c>
      <c r="F215">
        <f t="shared" si="45"/>
        <v>57193705397</v>
      </c>
      <c r="G215" t="str">
        <f t="shared" si="46"/>
        <v>Ensuring quality: The faculty role in online higher education</v>
      </c>
      <c r="H215" t="str">
        <f t="shared" si="47"/>
        <v>(2018) Teacher Training and Professional Development: Concepts, Methodologies, Tools, and Applications, 3, pp. 1193 - 1214, Cited 0 times.</v>
      </c>
      <c r="I215" t="str">
        <f t="shared" si="48"/>
        <v>DOI: 10.4018/978-1-5225-5631-2.ch055</v>
      </c>
      <c r="J215" t="str">
        <f t="shared" si="49"/>
        <v>https://www.scopus.com/inward/record.uri?eid=2-s2.0-85049438953&amp;doi=10.4018%2f978-1-5225-5631-2.ch055&amp;partnerID=40&amp;md5=9e282a04c73046fd0bd3f3818373038a</v>
      </c>
      <c r="K215">
        <f t="shared" si="50"/>
        <v>0</v>
      </c>
      <c r="L215" t="str">
        <f t="shared" si="51"/>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M215" t="str">
        <f t="shared" si="52"/>
        <v>LANGUAGE OF ORIGINAL DOCUMENT: English</v>
      </c>
      <c r="N215" t="str">
        <f t="shared" si="53"/>
        <v>DOCUMENT TYPE: Book chapter</v>
      </c>
      <c r="O215" t="str">
        <f t="shared" si="54"/>
        <v>SOURCE: Scopus</v>
      </c>
      <c r="P215">
        <f t="shared" si="55"/>
        <v>0</v>
      </c>
    </row>
    <row r="216" spans="1:16" x14ac:dyDescent="0.45">
      <c r="C216">
        <v>216</v>
      </c>
      <c r="D216" t="str">
        <f t="shared" si="43"/>
        <v>Ghofrani M., Valizadeh L., Zamanzadeh V., Ghahramanian A., Janati A., Taleghani F.</v>
      </c>
      <c r="E216" t="str">
        <f t="shared" si="44"/>
        <v>AUTHOR FULL NAMES: Ghofrani, Marjan (57202587116); Valizadeh, Leila (6504820479); Zamanzadeh, Vahid (6505749334); Ghahramanian, Akram (56022478900); Janati, Ali (57280336100); Taleghani, Fariba (13007677800)</v>
      </c>
      <c r="F216" t="str">
        <f t="shared" si="45"/>
        <v>57202587116; 6504820479; 6505749334; 56022478900; 57280336100; 13007677800</v>
      </c>
      <c r="G216" t="str">
        <f t="shared" si="46"/>
        <v>What should be measured? Nursing education institutions performance: A qualitative study</v>
      </c>
      <c r="H216" t="str">
        <f t="shared" si="47"/>
        <v>(2022) BMJ Open, 12 (12), art. no. e063114, Cited 0 times.</v>
      </c>
      <c r="I216" t="str">
        <f t="shared" si="48"/>
        <v>DOI: 10.1136/bmjopen-2022-063114</v>
      </c>
      <c r="J216" t="str">
        <f t="shared" si="49"/>
        <v>https://www.scopus.com/inward/record.uri?eid=2-s2.0-85143185115&amp;doi=10.1136%2fbmjopen-2022-063114&amp;partnerID=40&amp;md5=0a92e638a345c3b2bddca85b87b88f47</v>
      </c>
      <c r="K216">
        <f t="shared" si="50"/>
        <v>0</v>
      </c>
      <c r="L216" t="str">
        <f t="shared" si="51"/>
        <v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M216" t="str">
        <f t="shared" si="52"/>
        <v>LANGUAGE OF ORIGINAL DOCUMENT: English</v>
      </c>
      <c r="N216" t="str">
        <f t="shared" si="53"/>
        <v>DOCUMENT TYPE: Article</v>
      </c>
      <c r="O216" t="str">
        <f t="shared" si="54"/>
        <v>SOURCE: Scopus</v>
      </c>
      <c r="P216">
        <f t="shared" si="55"/>
        <v>0</v>
      </c>
    </row>
    <row r="217" spans="1:16" x14ac:dyDescent="0.45">
      <c r="A217" t="s">
        <v>136</v>
      </c>
      <c r="C217">
        <v>217</v>
      </c>
      <c r="D217" t="str">
        <f t="shared" si="43"/>
        <v>Adeola A.O., Bukola A.B.</v>
      </c>
      <c r="E217" t="str">
        <f t="shared" si="44"/>
        <v>AUTHOR FULL NAMES: Adeola, Adegun Olajire (6508050008); Bukola, Arogundade Babatope (56160264300)</v>
      </c>
      <c r="F217" t="str">
        <f t="shared" si="45"/>
        <v>6508050008; 56160264300</v>
      </c>
      <c r="G217" t="str">
        <f t="shared" si="46"/>
        <v>Students' participation in governance and organizational effectiveness in universities in Nigeria</v>
      </c>
      <c r="H217" t="str">
        <f t="shared" si="47"/>
        <v>(2014) Mediterranean Journal of Social Sciences, 5 (9), pp. 400 - 404, Cited 0 times.</v>
      </c>
      <c r="I217" t="str">
        <f t="shared" si="48"/>
        <v>DOI: 10.5901/mjss.2014.v5n9p400</v>
      </c>
      <c r="J217" t="str">
        <f t="shared" si="49"/>
        <v>https://www.scopus.com/inward/record.uri?eid=2-s2.0-84900563791&amp;doi=10.5901%2fmjss.2014.v5n9p400&amp;partnerID=40&amp;md5=49c69ae273d3823155599b9e88158655</v>
      </c>
      <c r="K217">
        <f t="shared" si="50"/>
        <v>0</v>
      </c>
      <c r="L217" t="str">
        <f t="shared" si="51"/>
        <v>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M217" t="str">
        <f t="shared" si="52"/>
        <v>LANGUAGE OF ORIGINAL DOCUMENT: English</v>
      </c>
      <c r="N217" t="str">
        <f t="shared" si="53"/>
        <v>DOCUMENT TYPE: Article</v>
      </c>
      <c r="O217" t="str">
        <f t="shared" si="54"/>
        <v>SOURCE: Scopus</v>
      </c>
      <c r="P217">
        <f t="shared" si="55"/>
        <v>0</v>
      </c>
    </row>
    <row r="218" spans="1:16" x14ac:dyDescent="0.45">
      <c r="A218" t="s">
        <v>10</v>
      </c>
      <c r="C218">
        <v>218</v>
      </c>
      <c r="D218" t="str">
        <f t="shared" si="43"/>
        <v>Muhamad S., Kusairi S., Aziz N., Kadir R., Wan Kassim W.Z.</v>
      </c>
      <c r="E218" t="str">
        <f t="shared" si="44"/>
        <v>AUTHOR FULL NAMES: Muhamad, Suriyani (39861962500); Kusairi, Suhal (56725636000); Aziz, Nazli (57205627701); Kadir, Rokiah (55242330400); Wan Kassim, Wan Zulkifli (57224455314)</v>
      </c>
      <c r="F218" t="str">
        <f t="shared" si="45"/>
        <v>39861962500; 56725636000; 57205627701; 55242330400; 57224455314</v>
      </c>
      <c r="G218" t="str">
        <f t="shared" si="46"/>
        <v>Economic and social impact of Malaysian higher education: stakeholders' perspectives</v>
      </c>
      <c r="H218" t="str">
        <f t="shared" si="47"/>
        <v>(2022) Journal of Applied Research in Higher Education, 14 (4), pp. 1623 - 1636, Cited 0 times.</v>
      </c>
      <c r="I218" t="str">
        <f t="shared" si="48"/>
        <v>DOI: 10.1108/JARHE-11-2020-0396</v>
      </c>
      <c r="J218" t="str">
        <f t="shared" si="49"/>
        <v>https://www.scopus.com/inward/record.uri?eid=2-s2.0-85120172444&amp;doi=10.1108%2fJARHE-11-2020-0396&amp;partnerID=40&amp;md5=2ba8b218a2ec6c0d03f9da4da4e70393</v>
      </c>
      <c r="K218">
        <f t="shared" si="50"/>
        <v>0</v>
      </c>
      <c r="L218" t="str">
        <f t="shared" si="51"/>
        <v>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M218" t="str">
        <f t="shared" si="52"/>
        <v>LANGUAGE OF ORIGINAL DOCUMENT: English</v>
      </c>
      <c r="N218" t="str">
        <f t="shared" si="53"/>
        <v>DOCUMENT TYPE: Article</v>
      </c>
      <c r="O218" t="str">
        <f t="shared" si="54"/>
        <v>SOURCE: Scopus</v>
      </c>
      <c r="P218">
        <f t="shared" si="55"/>
        <v>0</v>
      </c>
    </row>
    <row r="219" spans="1:16" x14ac:dyDescent="0.45">
      <c r="A219" t="s">
        <v>11</v>
      </c>
      <c r="C219">
        <v>219</v>
      </c>
      <c r="D219" t="str">
        <f t="shared" si="43"/>
        <v>Handke S.</v>
      </c>
      <c r="E219" t="str">
        <f t="shared" si="44"/>
        <v>AUTHOR FULL NAMES: Handke, Stefan (58503324200)</v>
      </c>
      <c r="F219">
        <f t="shared" si="45"/>
        <v>58503324200</v>
      </c>
      <c r="G219" t="str">
        <f t="shared" si="46"/>
        <v>Accreditation agencies in the European Higher Education Area: Nonprofit business models, competition and survival</v>
      </c>
      <c r="H219" t="str">
        <f t="shared" si="47"/>
        <v>(2023) Accreditation Agencies in the European Higher Education Area: Nonprofit Business Models, Competition and Survival, pp. 1 - 162, Cited 0 times.</v>
      </c>
      <c r="I219" t="str">
        <f t="shared" si="48"/>
        <v>DOI: 10.4337/9781800881259</v>
      </c>
      <c r="J219" t="str">
        <f t="shared" si="49"/>
        <v>https://www.scopus.com/inward/record.uri?eid=2-s2.0-85165558083&amp;doi=10.4337%2f9781800881259&amp;partnerID=40&amp;md5=d9f2f5d10d21b442252ad85643b33fa2</v>
      </c>
      <c r="K219">
        <f t="shared" si="50"/>
        <v>0</v>
      </c>
      <c r="L219" t="str">
        <f t="shared" si="51"/>
        <v>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M219" t="str">
        <f t="shared" si="52"/>
        <v>LANGUAGE OF ORIGINAL DOCUMENT: English</v>
      </c>
      <c r="N219" t="str">
        <f t="shared" si="53"/>
        <v>DOCUMENT TYPE: Book</v>
      </c>
      <c r="O219" t="str">
        <f t="shared" si="54"/>
        <v>SOURCE: Scopus</v>
      </c>
      <c r="P219">
        <f t="shared" si="55"/>
        <v>0</v>
      </c>
    </row>
    <row r="220" spans="1:16" x14ac:dyDescent="0.45">
      <c r="A220" t="s">
        <v>12</v>
      </c>
      <c r="C220">
        <v>220</v>
      </c>
      <c r="D220" t="str">
        <f t="shared" si="43"/>
        <v>Premawardhena N.C., Saleh A., Kurtishi A.</v>
      </c>
      <c r="E220" t="str">
        <f t="shared" si="44"/>
        <v>AUTHOR FULL NAMES: Premawardhena, Neelakshi Chandrasena (54395930500); Saleh, Amr (55973267700); Kurtishi, Agron (58133950600)</v>
      </c>
      <c r="F220" t="str">
        <f t="shared" si="45"/>
        <v>54395930500; 55973267700; 58133950600</v>
      </c>
      <c r="G220" t="str">
        <f t="shared" si="46"/>
        <v>Building a Digital Bridge Across Cultures and Continents: Exploring New Vistas in Virtual Collaboration</v>
      </c>
      <c r="H220" t="str">
        <f t="shared" si="47"/>
        <v>(2023) Lecture Notes in Networks and Systems, 634 LNNS, pp. 757 - 768, Cited 0 times.</v>
      </c>
      <c r="I220" t="str">
        <f t="shared" si="48"/>
        <v>DOI: 10.1007/978-3-031-26190-9_79</v>
      </c>
      <c r="J220" t="str">
        <f t="shared" si="49"/>
        <v>https://www.scopus.com/inward/record.uri?eid=2-s2.0-85149665801&amp;doi=10.1007%2f978-3-031-26190-9_79&amp;partnerID=40&amp;md5=36237b1aae70aaaa59cdbf69cabf968b</v>
      </c>
      <c r="K220">
        <f t="shared" si="50"/>
        <v>0</v>
      </c>
      <c r="L220" t="str">
        <f t="shared" si="51"/>
        <v>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M220" t="str">
        <f t="shared" si="52"/>
        <v>LANGUAGE OF ORIGINAL DOCUMENT: English</v>
      </c>
      <c r="N220" t="str">
        <f t="shared" si="53"/>
        <v>DOCUMENT TYPE: Conference paper</v>
      </c>
      <c r="O220" t="str">
        <f t="shared" si="54"/>
        <v>SOURCE: Scopus</v>
      </c>
      <c r="P220">
        <f t="shared" si="55"/>
        <v>0</v>
      </c>
    </row>
    <row r="221" spans="1:16" x14ac:dyDescent="0.45">
      <c r="C221">
        <v>221</v>
      </c>
      <c r="D221" t="str">
        <f t="shared" si="43"/>
        <v>Bombaça C., Pedersen L.K.</v>
      </c>
      <c r="E221" t="str">
        <f t="shared" si="44"/>
        <v>AUTHOR FULL NAMES: Bombaça, Catarina (58578158300); Pedersen, Line Kloster (57211219190)</v>
      </c>
      <c r="F221" t="str">
        <f t="shared" si="45"/>
        <v>58578158300; 57211219190</v>
      </c>
      <c r="G221" t="str">
        <f t="shared" si="46"/>
        <v>The overlooked stakeholder: Discovering the cornerstones of future universities through students' opinions Workshop proposed by BEST (Board of European Students of Technology)</v>
      </c>
      <c r="H221" t="str">
        <f t="shared" si="47"/>
        <v>(2019) Proceedings of the 46th SEFI Annual Conference 2018: Creativity, Innovation and Entrepreneurship for Engineering Education Excellence, pp. 1450 - 1453, Cited 0 times.</v>
      </c>
      <c r="I221">
        <f t="shared" si="48"/>
        <v>0</v>
      </c>
      <c r="J221" t="str">
        <f t="shared" si="49"/>
        <v>https://www.scopus.com/inward/record.uri?eid=2-s2.0-85073009870&amp;partnerID=40&amp;md5=440af14bb1fc7456ad862925b5c1e5dc</v>
      </c>
      <c r="K221">
        <f t="shared" si="50"/>
        <v>0</v>
      </c>
      <c r="L221" t="str">
        <f t="shared" si="51"/>
        <v>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M221" t="str">
        <f t="shared" si="52"/>
        <v>LANGUAGE OF ORIGINAL DOCUMENT: English</v>
      </c>
      <c r="N221" t="str">
        <f t="shared" si="53"/>
        <v>DOCUMENT TYPE: Conference paper</v>
      </c>
      <c r="O221" t="str">
        <f t="shared" si="54"/>
        <v>SOURCE: Scopus</v>
      </c>
      <c r="P221">
        <f t="shared" si="55"/>
        <v>0</v>
      </c>
    </row>
    <row r="222" spans="1:16" x14ac:dyDescent="0.45">
      <c r="A222" t="s">
        <v>137</v>
      </c>
      <c r="C222">
        <v>222</v>
      </c>
      <c r="D222" t="str">
        <f t="shared" si="43"/>
        <v>Ho C., Goulden A., Hubley D., Adamson K., Hammond J., Zarem A.</v>
      </c>
      <c r="E222" t="str">
        <f t="shared" si="44"/>
        <v>AUTHOR FULL NAMES: Ho, Clara (57210972921); Goulden, Ami (57209267341); Hubley, Darlene (57207662165); Adamson, Keith (56076815900); Hammond, Jean (57217504187); Zarem, Adrienne (57204767113)</v>
      </c>
      <c r="F222" t="str">
        <f t="shared" si="45"/>
        <v>57210972921; 57209267341; 57207662165; 56076815900; 57217504187; 57204767113</v>
      </c>
      <c r="G222" t="str">
        <f t="shared" si="46"/>
        <v>Teaching and Facilitation Course for Family as Faculty: Preparing Families to be Faculty Partners in Healthcare Education</v>
      </c>
      <c r="H222" t="str">
        <f t="shared" si="47"/>
        <v>(2023) Clinical Social Work Journal, Cited 0 times.</v>
      </c>
      <c r="I222" t="str">
        <f t="shared" si="48"/>
        <v>DOI: 10.1007/s10615-023-00886-y</v>
      </c>
      <c r="J222" t="str">
        <f t="shared" si="49"/>
        <v>https://www.scopus.com/inward/record.uri?eid=2-s2.0-85168341945&amp;doi=10.1007%2fs10615-023-00886-y&amp;partnerID=40&amp;md5=830a37fb9323d6713334cc3a098f1d5c</v>
      </c>
      <c r="K222">
        <f t="shared" si="50"/>
        <v>0</v>
      </c>
      <c r="L222" t="str">
        <f t="shared" si="51"/>
        <v>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M222" t="str">
        <f t="shared" si="52"/>
        <v>LANGUAGE OF ORIGINAL DOCUMENT: English</v>
      </c>
      <c r="N222" t="str">
        <f t="shared" si="53"/>
        <v>DOCUMENT TYPE: Article</v>
      </c>
      <c r="O222" t="str">
        <f t="shared" si="54"/>
        <v>SOURCE: Scopus</v>
      </c>
      <c r="P222">
        <f t="shared" si="55"/>
        <v>0</v>
      </c>
    </row>
    <row r="223" spans="1:16" x14ac:dyDescent="0.45">
      <c r="A223" t="s">
        <v>138</v>
      </c>
      <c r="C223">
        <v>223</v>
      </c>
      <c r="D223" t="str">
        <f t="shared" si="43"/>
        <v>Bickerdike A., Dinneen J., O' Neill C.</v>
      </c>
      <c r="E223" t="str">
        <f t="shared" si="44"/>
        <v>AUTHOR FULL NAMES: Bickerdike, Andrea (57195271934); Dinneen, Joan (57211643308); O' Neill, Cian (57446516400)</v>
      </c>
      <c r="F223" t="str">
        <f t="shared" si="45"/>
        <v>57195271934; 57211643308; 57446516400</v>
      </c>
      <c r="G223" t="str">
        <f t="shared" si="46"/>
        <v>Thriving or surviving: staff health metrics and lifestyle behaviours within an Irish higher education setting</v>
      </c>
      <c r="H223" t="str">
        <f t="shared" si="47"/>
        <v>(2022) International Journal of Workplace Health Management, 15 (2), pp. 193 - 214, Cited 0 times.</v>
      </c>
      <c r="I223" t="str">
        <f t="shared" si="48"/>
        <v>DOI: 10.1108/IJWHM-02-2021-0033</v>
      </c>
      <c r="J223" t="str">
        <f t="shared" si="49"/>
        <v>https://www.scopus.com/inward/record.uri?eid=2-s2.0-85124365863&amp;doi=10.1108%2fIJWHM-02-2021-0033&amp;partnerID=40&amp;md5=2bf347c7550e7b1428bc725378e304e6</v>
      </c>
      <c r="K223">
        <f t="shared" si="50"/>
        <v>0</v>
      </c>
      <c r="L223" t="str">
        <f t="shared" si="51"/>
        <v>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M223" t="str">
        <f t="shared" si="52"/>
        <v>LANGUAGE OF ORIGINAL DOCUMENT: English</v>
      </c>
      <c r="N223" t="str">
        <f t="shared" si="53"/>
        <v>DOCUMENT TYPE: Article</v>
      </c>
      <c r="O223" t="str">
        <f t="shared" si="54"/>
        <v>SOURCE: Scopus</v>
      </c>
      <c r="P223">
        <f t="shared" si="55"/>
        <v>0</v>
      </c>
    </row>
    <row r="224" spans="1:16" x14ac:dyDescent="0.45">
      <c r="A224">
        <v>7202945447</v>
      </c>
      <c r="C224">
        <v>224</v>
      </c>
      <c r="D224" t="str">
        <f t="shared" si="43"/>
        <v>Torrez M.A.</v>
      </c>
      <c r="E224" t="str">
        <f t="shared" si="44"/>
        <v>AUTHOR FULL NAMES: Torrez, Mark Anthony (57193273431)</v>
      </c>
      <c r="F224">
        <f t="shared" si="45"/>
        <v>57193273431</v>
      </c>
      <c r="G224" t="str">
        <f t="shared" si="46"/>
        <v>DIVERSITY AMONG TODAY’S COLLEGE STUDENTS</v>
      </c>
      <c r="H224" t="str">
        <f t="shared" si="47"/>
        <v>(2022) Multiple Perspectives on College Students: Needs, Challenges, and Opportunities, pp. 33 - 45, Cited 0 times.</v>
      </c>
      <c r="I224" t="str">
        <f t="shared" si="48"/>
        <v>DOI: 10.4324/9780429319471-3</v>
      </c>
      <c r="J224" t="str">
        <f t="shared" si="49"/>
        <v>https://www.scopus.com/inward/record.uri?eid=2-s2.0-85142826275&amp;doi=10.4324%2f9780429319471-3&amp;partnerID=40&amp;md5=88ba791ee148163e93fdaa1d86a9ae07</v>
      </c>
      <c r="K224">
        <f t="shared" si="50"/>
        <v>0</v>
      </c>
      <c r="L224" t="str">
        <f t="shared" si="51"/>
        <v>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M224" t="str">
        <f t="shared" si="52"/>
        <v>LANGUAGE OF ORIGINAL DOCUMENT: English</v>
      </c>
      <c r="N224" t="str">
        <f t="shared" si="53"/>
        <v>DOCUMENT TYPE: Book chapter</v>
      </c>
      <c r="O224" t="str">
        <f t="shared" si="54"/>
        <v>SOURCE: Scopus</v>
      </c>
      <c r="P224">
        <f t="shared" si="55"/>
        <v>0</v>
      </c>
    </row>
    <row r="225" spans="1:16" x14ac:dyDescent="0.45">
      <c r="A225" t="s">
        <v>139</v>
      </c>
      <c r="C225">
        <v>225</v>
      </c>
      <c r="D225" t="str">
        <f t="shared" si="43"/>
        <v>Soni A., Shrivastava N., Vaidya S., Soni S.</v>
      </c>
      <c r="E225" t="str">
        <f t="shared" si="44"/>
        <v>AUTHOR FULL NAMES: Soni, Abhishek (57194244441); Shrivastava, Nitin (57198054579); Vaidya, Sameer (57194244683); Soni, Sanjay (57194244198)</v>
      </c>
      <c r="F225" t="str">
        <f t="shared" si="45"/>
        <v>57194244441; 57198054579; 57194244683; 57194244198</v>
      </c>
      <c r="G225" t="str">
        <f t="shared" si="46"/>
        <v>Total quality management aspects of implementation and performance investigation with a focous on higher education by using QFD &amp; staticscal analysis in mechanical engineering</v>
      </c>
      <c r="H225" t="str">
        <f t="shared" si="47"/>
        <v>(2016) IIOAB Journal, 7 (9Special Issue), pp. 675 - 682, Cited 0 times.</v>
      </c>
      <c r="I225">
        <f t="shared" si="48"/>
        <v>0</v>
      </c>
      <c r="J225" t="str">
        <f t="shared" si="49"/>
        <v>https://www.scopus.com/inward/record.uri?eid=2-s2.0-85019515418&amp;partnerID=40&amp;md5=3835fb7cd95c6be7bc6e5989806d80fd</v>
      </c>
      <c r="K225">
        <f t="shared" si="50"/>
        <v>0</v>
      </c>
      <c r="L225" t="str">
        <f t="shared" si="51"/>
        <v>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M225" t="str">
        <f t="shared" si="52"/>
        <v>LANGUAGE OF ORIGINAL DOCUMENT: English</v>
      </c>
      <c r="N225" t="str">
        <f t="shared" si="53"/>
        <v>DOCUMENT TYPE: Article</v>
      </c>
      <c r="O225" t="str">
        <f t="shared" si="54"/>
        <v>SOURCE: Scopus</v>
      </c>
      <c r="P225">
        <f t="shared" si="55"/>
        <v>0</v>
      </c>
    </row>
    <row r="226" spans="1:16" x14ac:dyDescent="0.45">
      <c r="A226" t="s">
        <v>140</v>
      </c>
      <c r="C226">
        <v>226</v>
      </c>
      <c r="D226" t="str">
        <f t="shared" si="43"/>
        <v>Özdiyar Ö., Demirkaya A.S.</v>
      </c>
      <c r="E226" t="str">
        <f t="shared" si="44"/>
        <v>AUTHOR FULL NAMES: Özdiyar, Özlenen (57208674620); Demirkaya, Abdul Samet (57103454200)</v>
      </c>
      <c r="F226" t="str">
        <f t="shared" si="45"/>
        <v>57208674620; 57103454200</v>
      </c>
      <c r="G226" t="str">
        <f t="shared" si="46"/>
        <v>The COVID-19 Pandemic and Transformation of Distance Education: Web 2.0 in Higher Education</v>
      </c>
      <c r="H226" t="str">
        <f t="shared" si="47"/>
        <v>(2022) Beyond COVID-19: Multidisciplinary Approaches and Outcomes on Diverse Fields, pp. 277 - 292, Cited 0 times.</v>
      </c>
      <c r="I226" t="str">
        <f t="shared" si="48"/>
        <v>DOI: 10.1142/9781800611450_0015</v>
      </c>
      <c r="J226" t="str">
        <f t="shared" si="49"/>
        <v>https://www.scopus.com/inward/record.uri?eid=2-s2.0-85143452469&amp;doi=10.1142%2f9781800611450_0015&amp;partnerID=40&amp;md5=b21ec7fbda21ecf0b57fbe7f90245a14</v>
      </c>
      <c r="K226">
        <f t="shared" si="50"/>
        <v>0</v>
      </c>
      <c r="L226" t="str">
        <f t="shared" si="51"/>
        <v>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M226" t="str">
        <f t="shared" si="52"/>
        <v>LANGUAGE OF ORIGINAL DOCUMENT: English</v>
      </c>
      <c r="N226" t="str">
        <f t="shared" si="53"/>
        <v>DOCUMENT TYPE: Book chapter</v>
      </c>
      <c r="O226" t="str">
        <f t="shared" si="54"/>
        <v>SOURCE: Scopus</v>
      </c>
      <c r="P226">
        <f t="shared" si="55"/>
        <v>0</v>
      </c>
    </row>
    <row r="227" spans="1:16" x14ac:dyDescent="0.45">
      <c r="A227" t="s">
        <v>141</v>
      </c>
      <c r="C227">
        <v>227</v>
      </c>
      <c r="D227" t="str">
        <f t="shared" si="43"/>
        <v>Buzaboon A., Albuflasa H., Alnaser W., Shatnawi S., Albinali K., Almohsin E.</v>
      </c>
      <c r="E227" t="str">
        <f t="shared" si="44"/>
        <v>AUTHOR FULL NAMES: Buzaboon, Anwaar (57346853500); Albuflasa, Hanan (16240749000); Alnaser, Waheeb (7007018164); Shatnawi, Safwan (57195426641); Albinali, Khawla (57346041700); Almohsin, Eman (57463087700)</v>
      </c>
      <c r="F227" t="str">
        <f t="shared" si="45"/>
        <v>57346853500; 16240749000; 7007018164; 57195426641; 57346041700; 57463087700</v>
      </c>
      <c r="G227" t="str">
        <f t="shared" si="46"/>
        <v>Temperature-dependency of Environmental Higher Education Ranking Systems</v>
      </c>
      <c r="H227" t="str">
        <f t="shared" si="47"/>
        <v>(2021) 2021 3rd International Sustainability and Resilience Conference: Climate Change, pp. 83 - 87, Cited 0 times.</v>
      </c>
      <c r="I227" t="str">
        <f t="shared" si="48"/>
        <v>DOI: 10.1109/IEEECONF53624.2021.9667995</v>
      </c>
      <c r="J227" t="str">
        <f t="shared" si="49"/>
        <v>https://www.scopus.com/inward/record.uri?eid=2-s2.0-85125056306&amp;doi=10.1109%2fIEEECONF53624.2021.9667995&amp;partnerID=40&amp;md5=fd1884cf10929a01bcaf76fb47794feb</v>
      </c>
      <c r="K227">
        <f t="shared" si="50"/>
        <v>0</v>
      </c>
      <c r="L227" t="str">
        <f t="shared" si="51"/>
        <v>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M227" t="str">
        <f t="shared" si="52"/>
        <v>LANGUAGE OF ORIGINAL DOCUMENT: English</v>
      </c>
      <c r="N227" t="str">
        <f t="shared" si="53"/>
        <v>DOCUMENT TYPE: Conference paper</v>
      </c>
      <c r="O227" t="str">
        <f t="shared" si="54"/>
        <v>SOURCE: Scopus</v>
      </c>
      <c r="P227">
        <f t="shared" si="55"/>
        <v>0</v>
      </c>
    </row>
    <row r="228" spans="1:16" x14ac:dyDescent="0.45">
      <c r="A228" t="s">
        <v>142</v>
      </c>
      <c r="C228">
        <v>228</v>
      </c>
      <c r="D228" t="str">
        <f t="shared" si="43"/>
        <v>Nguyen-Viet B., Nguyen-Viet B.</v>
      </c>
      <c r="E228" t="str">
        <f t="shared" si="44"/>
        <v>AUTHOR FULL NAMES: Nguyen-Viet, Bang (57202018511); Nguyen-Viet, Bac (58497668900)</v>
      </c>
      <c r="F228" t="str">
        <f t="shared" si="45"/>
        <v>57202018511; 58497668900</v>
      </c>
      <c r="G228" t="str">
        <f t="shared" si="46"/>
        <v>Enhancing satisfaction among Vietnamese students through gamification: The mediating role of engagement and learning effectiveness</v>
      </c>
      <c r="H228" t="str">
        <f t="shared" si="47"/>
        <v>(2023) Cogent Education, 10 (2), art. no. 2265276, Cited 0 times.</v>
      </c>
      <c r="I228" t="str">
        <f t="shared" si="48"/>
        <v>DOI: 10.1080/2331186X.2023.2265276</v>
      </c>
      <c r="J228" t="str">
        <f t="shared" si="49"/>
        <v>https://www.scopus.com/inward/record.uri?eid=2-s2.0-85173514663&amp;doi=10.1080%2f2331186X.2023.2265276&amp;partnerID=40&amp;md5=e569c91cd5275e1e4b7cb5aba5b0eff6</v>
      </c>
      <c r="K228">
        <f t="shared" si="50"/>
        <v>0</v>
      </c>
      <c r="L228" t="str">
        <f t="shared" si="51"/>
        <v>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M228" t="str">
        <f t="shared" si="52"/>
        <v>LANGUAGE OF ORIGINAL DOCUMENT: English</v>
      </c>
      <c r="N228" t="str">
        <f t="shared" si="53"/>
        <v>DOCUMENT TYPE: Article</v>
      </c>
      <c r="O228" t="str">
        <f t="shared" si="54"/>
        <v>SOURCE: Scopus</v>
      </c>
      <c r="P228">
        <f t="shared" si="55"/>
        <v>0</v>
      </c>
    </row>
    <row r="229" spans="1:16" x14ac:dyDescent="0.45">
      <c r="C229">
        <v>229</v>
      </c>
      <c r="D229" t="str">
        <f t="shared" si="43"/>
        <v>Ferrández-Berrueco R., Moliner O., Sánchez-Tarazaga L., Sales A.</v>
      </c>
      <c r="E229" t="str">
        <f t="shared" si="44"/>
        <v>AUTHOR FULL NAMES: Ferrández-Berrueco, Reina (55567405000); Moliner, Odet (57860926100); Sánchez-Tarazaga, Lucía (56604232200); Sales, Auxiliadora (36605121900)</v>
      </c>
      <c r="F229" t="str">
        <f t="shared" si="45"/>
        <v>55567405000; 57860926100; 56604232200; 36605121900</v>
      </c>
      <c r="G229" t="str">
        <f t="shared" si="46"/>
        <v>University responsible research and innovation and society: dialogue or monologue?</v>
      </c>
      <c r="H229" t="str">
        <f t="shared" si="47"/>
        <v>(2023) Journal of Responsible Innovation, 10 (1), art. no. 2272331, Cited 0 times.</v>
      </c>
      <c r="I229" t="str">
        <f t="shared" si="48"/>
        <v>DOI: 10.1080/23299460.2023.2272331</v>
      </c>
      <c r="J229" t="str">
        <f t="shared" si="49"/>
        <v>https://www.scopus.com/inward/record.uri?eid=2-s2.0-85175651950&amp;doi=10.1080%2f23299460.2023.2272331&amp;partnerID=40&amp;md5=006069385efc8343f58856fba89c7aa4</v>
      </c>
      <c r="K229">
        <f t="shared" si="50"/>
        <v>0</v>
      </c>
      <c r="L229" t="str">
        <f t="shared" si="51"/>
        <v>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M229" t="str">
        <f t="shared" si="52"/>
        <v>LANGUAGE OF ORIGINAL DOCUMENT: English</v>
      </c>
      <c r="N229" t="str">
        <f t="shared" si="53"/>
        <v>DOCUMENT TYPE: Article</v>
      </c>
      <c r="O229" t="str">
        <f t="shared" si="54"/>
        <v>SOURCE: Scopus</v>
      </c>
      <c r="P229">
        <f t="shared" si="55"/>
        <v>0</v>
      </c>
    </row>
    <row r="230" spans="1:16" x14ac:dyDescent="0.45">
      <c r="A230" t="s">
        <v>143</v>
      </c>
      <c r="C230">
        <v>230</v>
      </c>
      <c r="D230" t="str">
        <f t="shared" si="43"/>
        <v>Galletta D., Anderson G., King J.L., Gaskin M.J., Panelists, Lowry P.B., Koch H., Jessup L., Wetherbe J.</v>
      </c>
      <c r="E230" t="str">
        <f t="shared" si="44"/>
        <v>AUTHOR FULL NAMES: Galletta, Dennis (6602344883); Anderson, Greg (57217477068); King, John Leslie (55574229141); Gaskin, Moderators James (36006215900); Panelists (57220834465); Lowry, Paul Benjamin (7102105723); Koch, Hope (8726907100); Jessup, Len (6603965320); Wetherbe, Jim (6603733835)</v>
      </c>
      <c r="F230" t="str">
        <f t="shared" si="45"/>
        <v>6602344883; 57217477068; 55574229141; 36006215900; 57220834465; 7102105723; 8726907100; 6603965320; 6603733835</v>
      </c>
      <c r="G230" t="str">
        <f t="shared" si="46"/>
        <v>Educational disruption &amp; rising faculty expectations</v>
      </c>
      <c r="H230" t="str">
        <f t="shared" si="47"/>
        <v>(2020) 26th Americas Conference on Information Systems, AMCIS 2020, Cited 0 times.</v>
      </c>
      <c r="I230">
        <f t="shared" si="48"/>
        <v>0</v>
      </c>
      <c r="J230" t="str">
        <f t="shared" si="49"/>
        <v>https://www.scopus.com/inward/record.uri?eid=2-s2.0-85097721073&amp;partnerID=40&amp;md5=bd3ad9a4c9f87cf598ee0d20fd6d5f68</v>
      </c>
      <c r="K230">
        <f t="shared" si="50"/>
        <v>0</v>
      </c>
      <c r="L230" t="str">
        <f t="shared" si="51"/>
        <v>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M230" t="str">
        <f t="shared" si="52"/>
        <v>LANGUAGE OF ORIGINAL DOCUMENT: English</v>
      </c>
      <c r="N230" t="str">
        <f t="shared" si="53"/>
        <v>DOCUMENT TYPE: Conference paper</v>
      </c>
      <c r="O230" t="str">
        <f t="shared" si="54"/>
        <v>SOURCE: Scopus</v>
      </c>
      <c r="P230">
        <f t="shared" si="55"/>
        <v>0</v>
      </c>
    </row>
    <row r="231" spans="1:16" x14ac:dyDescent="0.45">
      <c r="A231" t="s">
        <v>10</v>
      </c>
      <c r="C231">
        <v>231</v>
      </c>
      <c r="D231" t="str">
        <f t="shared" si="43"/>
        <v>Altakhaineh A.R.M., Mohammad M.A., Zibin A.</v>
      </c>
      <c r="E231" t="str">
        <f t="shared" si="44"/>
        <v>AUTHOR FULL NAMES: Altakhaineh, Abdel Rahman Mitib (57168901500); Mohammad, Marwa Ahmed (58689957500); Zibin, Aseel (57168905900)</v>
      </c>
      <c r="F231" t="str">
        <f t="shared" si="45"/>
        <v>57168901500; 58689957500; 57168905900</v>
      </c>
      <c r="G231" t="str">
        <f t="shared" si="46"/>
        <v>“Open access and without fees”: Arab university professors' views on the journal access types</v>
      </c>
      <c r="H231" t="str">
        <f t="shared" si="47"/>
        <v>(2023) Journal of Applied Research in Higher Education, Cited 0 times.</v>
      </c>
      <c r="I231" t="str">
        <f t="shared" si="48"/>
        <v>DOI: 10.1108/JARHE-06-2023-0249</v>
      </c>
      <c r="J231" t="str">
        <f t="shared" si="49"/>
        <v>https://www.scopus.com/inward/record.uri?eid=2-s2.0-85176320029&amp;doi=10.1108%2fJARHE-06-2023-0249&amp;partnerID=40&amp;md5=26fc3160c699721a75dd30d1653b708f</v>
      </c>
      <c r="K231">
        <f t="shared" si="50"/>
        <v>0</v>
      </c>
      <c r="L231" t="str">
        <f t="shared" si="51"/>
        <v>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M231" t="str">
        <f t="shared" si="52"/>
        <v>LANGUAGE OF ORIGINAL DOCUMENT: English</v>
      </c>
      <c r="N231" t="str">
        <f t="shared" si="53"/>
        <v>DOCUMENT TYPE: Article</v>
      </c>
      <c r="O231" t="str">
        <f t="shared" si="54"/>
        <v>SOURCE: Scopus</v>
      </c>
      <c r="P231">
        <f t="shared" si="55"/>
        <v>0</v>
      </c>
    </row>
    <row r="232" spans="1:16" x14ac:dyDescent="0.45">
      <c r="A232" t="s">
        <v>11</v>
      </c>
      <c r="C232">
        <v>232</v>
      </c>
      <c r="D232" t="str">
        <f t="shared" si="43"/>
        <v>Yang N., Li T.</v>
      </c>
      <c r="E232" t="str">
        <f t="shared" si="44"/>
        <v>AUTHOR FULL NAMES: Yang, Nan (57200001796); Li, Tong (56226319700)</v>
      </c>
      <c r="F232" t="str">
        <f t="shared" si="45"/>
        <v>57200001796; 56226319700</v>
      </c>
      <c r="G232" t="str">
        <f t="shared" si="46"/>
        <v>How Stakeholders’ Data Literacy Contributes to Quality in Higher Education: A Goal-Oriented Analysis</v>
      </c>
      <c r="H232" t="str">
        <f t="shared" si="47"/>
        <v>(2023) Higher Education Dynamics, 59, pp. 313 - 327, Cited 0 times.</v>
      </c>
      <c r="I232" t="str">
        <f t="shared" si="48"/>
        <v>DOI: 10.1007/978-3-031-24193-2_13</v>
      </c>
      <c r="J232" t="str">
        <f t="shared" si="49"/>
        <v>https://www.scopus.com/inward/record.uri?eid=2-s2.0-85149953837&amp;doi=10.1007%2f978-3-031-24193-2_13&amp;partnerID=40&amp;md5=3d3c614151114c004030b5ca505c9e33</v>
      </c>
      <c r="K232">
        <f t="shared" si="50"/>
        <v>0</v>
      </c>
      <c r="L232" t="str">
        <f t="shared" si="51"/>
        <v>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M232" t="str">
        <f t="shared" si="52"/>
        <v>LANGUAGE OF ORIGINAL DOCUMENT: English</v>
      </c>
      <c r="N232" t="str">
        <f t="shared" si="53"/>
        <v>DOCUMENT TYPE: Book chapter</v>
      </c>
      <c r="O232" t="str">
        <f t="shared" si="54"/>
        <v>SOURCE: Scopus</v>
      </c>
      <c r="P232">
        <f t="shared" si="55"/>
        <v>0</v>
      </c>
    </row>
    <row r="233" spans="1:16" x14ac:dyDescent="0.45">
      <c r="A233" t="s">
        <v>12</v>
      </c>
      <c r="C233">
        <v>233</v>
      </c>
      <c r="D233" t="str">
        <f t="shared" si="43"/>
        <v>Ndiaye S.A.R.</v>
      </c>
      <c r="E233" t="str">
        <f t="shared" si="44"/>
        <v>AUTHOR FULL NAMES: Ndiaye, Sokhna A. Rosalie (57220078489)</v>
      </c>
      <c r="F233">
        <f t="shared" si="45"/>
        <v>57220078489</v>
      </c>
      <c r="G233" t="str">
        <f t="shared" si="46"/>
        <v>Theoretical expectations of youth involvement in university management</v>
      </c>
      <c r="H233" t="str">
        <f t="shared" si="47"/>
        <v>(2021) Youth Voice Journal, 2021 (Special issue 3), pp. 50 - 59, Cited 0 times.</v>
      </c>
      <c r="I233">
        <f t="shared" si="48"/>
        <v>0</v>
      </c>
      <c r="J233" t="str">
        <f t="shared" si="49"/>
        <v>https://www.scopus.com/inward/record.uri?eid=2-s2.0-85103956614&amp;partnerID=40&amp;md5=bc03c543ab7dba1088fdfbe52e44e4b6</v>
      </c>
      <c r="K233">
        <f t="shared" si="50"/>
        <v>0</v>
      </c>
      <c r="L233" t="str">
        <f t="shared" si="51"/>
        <v>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M233" t="str">
        <f t="shared" si="52"/>
        <v>LANGUAGE OF ORIGINAL DOCUMENT: English</v>
      </c>
      <c r="N233" t="str">
        <f t="shared" si="53"/>
        <v>DOCUMENT TYPE: Article</v>
      </c>
      <c r="O233" t="str">
        <f t="shared" si="54"/>
        <v>SOURCE: Scopus</v>
      </c>
      <c r="P233">
        <f t="shared" si="55"/>
        <v>0</v>
      </c>
    </row>
    <row r="234" spans="1:16" x14ac:dyDescent="0.45">
      <c r="C234">
        <v>234</v>
      </c>
      <c r="D234" t="str">
        <f t="shared" si="43"/>
        <v>Badu E.E.</v>
      </c>
      <c r="E234" t="str">
        <f t="shared" si="44"/>
        <v>AUTHOR FULL NAMES: Badu, Edwin Ellis (14321177100)</v>
      </c>
      <c r="F234">
        <f t="shared" si="45"/>
        <v>14321177100</v>
      </c>
      <c r="G234" t="str">
        <f t="shared" si="46"/>
        <v>Developing an information provision strategy for University Libraries in Ghana</v>
      </c>
      <c r="H234" t="str">
        <f t="shared" si="47"/>
        <v>(1999) Libri, 49 (2), pp. 90 - 105, Cited 0 times.</v>
      </c>
      <c r="I234" t="str">
        <f t="shared" si="48"/>
        <v>DOI: 10.1515/libr.1999.49.2.90</v>
      </c>
      <c r="J234" t="str">
        <f t="shared" si="49"/>
        <v>https://www.scopus.com/inward/record.uri?eid=2-s2.0-33748088198&amp;doi=10.1515%2flibr.1999.49.2.90&amp;partnerID=40&amp;md5=af6a3f98cc3969f05d9d8fcbf373eb7e</v>
      </c>
      <c r="K234">
        <f t="shared" si="50"/>
        <v>0</v>
      </c>
      <c r="L234" t="str">
        <f t="shared" si="51"/>
        <v>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M234" t="str">
        <f t="shared" si="52"/>
        <v>LANGUAGE OF ORIGINAL DOCUMENT: English</v>
      </c>
      <c r="N234" t="str">
        <f t="shared" si="53"/>
        <v>DOCUMENT TYPE: Article</v>
      </c>
      <c r="O234" t="str">
        <f t="shared" si="54"/>
        <v>SOURCE: Scopus</v>
      </c>
      <c r="P234">
        <f t="shared" si="55"/>
        <v>0</v>
      </c>
    </row>
    <row r="235" spans="1:16" x14ac:dyDescent="0.45">
      <c r="A235" t="s">
        <v>144</v>
      </c>
      <c r="C235">
        <v>235</v>
      </c>
      <c r="D235" t="str">
        <f t="shared" si="43"/>
        <v>Amoako G.K., Ampong G.O., Gabrah A.Y.B., de Heer F., Antwi-Adjei A.</v>
      </c>
      <c r="E235" t="str">
        <f t="shared" si="44"/>
        <v>AUTHOR FULL NAMES: Amoako, George Kofi (54384837400); Ampong, George Oppong (57203746023); Gabrah, Antoinette Yaa Benewaa (57202300043); de Heer, Felicia (56526558100); Antwi-Adjei, Alex (57210890203)</v>
      </c>
      <c r="F235" t="str">
        <f t="shared" si="45"/>
        <v>54384837400; 57203746023; 57202300043; 56526558100; 57210890203</v>
      </c>
      <c r="G235" t="str">
        <f t="shared" si="46"/>
        <v>Service quality affecting student satisfaction in higher education institutions in Ghana</v>
      </c>
      <c r="H235" t="str">
        <f t="shared" si="47"/>
        <v>(2023) Cogent Education, 10 (2), art. no. 2238468, Cited 0 times.</v>
      </c>
      <c r="I235" t="str">
        <f t="shared" si="48"/>
        <v>DOI: 10.1080/2331186X.2023.2238468</v>
      </c>
      <c r="J235" t="str">
        <f t="shared" si="49"/>
        <v>https://www.scopus.com/inward/record.uri?eid=2-s2.0-85175100824&amp;doi=10.1080%2f2331186X.2023.2238468&amp;partnerID=40&amp;md5=5550cdd0a20e820cba4f6ae5457f81fc</v>
      </c>
      <c r="K235">
        <f t="shared" si="50"/>
        <v>0</v>
      </c>
      <c r="L235" t="str">
        <f t="shared" si="51"/>
        <v>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M235" t="str">
        <f t="shared" si="52"/>
        <v>LANGUAGE OF ORIGINAL DOCUMENT: English</v>
      </c>
      <c r="N235" t="str">
        <f t="shared" si="53"/>
        <v>DOCUMENT TYPE: Article</v>
      </c>
      <c r="O235" t="str">
        <f t="shared" si="54"/>
        <v>SOURCE: Scopus</v>
      </c>
      <c r="P235">
        <f t="shared" si="55"/>
        <v>0</v>
      </c>
    </row>
    <row r="236" spans="1:16" x14ac:dyDescent="0.45">
      <c r="A236" t="s">
        <v>145</v>
      </c>
      <c r="C236">
        <v>236</v>
      </c>
      <c r="D236" t="str">
        <f t="shared" si="43"/>
        <v>Deniz Ü., Özek B.Y.</v>
      </c>
      <c r="E236" t="str">
        <f t="shared" si="44"/>
        <v>AUTHOR FULL NAMES: Deniz, Ünal (57221445127); Özek, Bahar Yakut (57214152924)</v>
      </c>
      <c r="F236" t="str">
        <f t="shared" si="45"/>
        <v>57221445127; 57214152924</v>
      </c>
      <c r="G236" t="str">
        <f t="shared" si="46"/>
        <v>Online Learning Experiences of Graduate Students in Türkiye: Could This Be the Footsteps of a Reform?</v>
      </c>
      <c r="H236" t="str">
        <f t="shared" si="47"/>
        <v>(2023) Participatory Educational Research, 10 (1), pp. 213 - 236, Cited 0 times.</v>
      </c>
      <c r="I236" t="str">
        <f t="shared" si="48"/>
        <v>DOI: 10.17275/per.23.12.10.1</v>
      </c>
      <c r="J236" t="str">
        <f t="shared" si="49"/>
        <v>https://www.scopus.com/inward/record.uri?eid=2-s2.0-85146342625&amp;doi=10.17275%2fper.23.12.10.1&amp;partnerID=40&amp;md5=8cb27018143d0cd790802c44bd85c76a</v>
      </c>
      <c r="K236">
        <f t="shared" si="50"/>
        <v>0</v>
      </c>
      <c r="L236" t="str">
        <f t="shared" si="51"/>
        <v>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M236" t="str">
        <f t="shared" si="52"/>
        <v>LANGUAGE OF ORIGINAL DOCUMENT: English</v>
      </c>
      <c r="N236" t="str">
        <f t="shared" si="53"/>
        <v>DOCUMENT TYPE: Article</v>
      </c>
      <c r="O236" t="str">
        <f t="shared" si="54"/>
        <v>SOURCE: Scopus</v>
      </c>
      <c r="P236">
        <f t="shared" si="55"/>
        <v>0</v>
      </c>
    </row>
    <row r="237" spans="1:16" x14ac:dyDescent="0.45">
      <c r="A237" t="s">
        <v>146</v>
      </c>
      <c r="C237">
        <v>237</v>
      </c>
      <c r="D237" t="str">
        <f t="shared" si="43"/>
        <v>Isaacs A.K.</v>
      </c>
      <c r="E237" t="str">
        <f t="shared" si="44"/>
        <v>AUTHOR FULL NAMES: Isaacs, Ann Katherine (57195635973)</v>
      </c>
      <c r="F237">
        <f t="shared" si="45"/>
        <v>57195635973</v>
      </c>
      <c r="G237" t="str">
        <f t="shared" si="46"/>
        <v>A new concept for the future EHEA</v>
      </c>
      <c r="H237" t="str">
        <f t="shared" si="47"/>
        <v>(2020) European Higher Education Area: Challenges for a New Decade, pp. 375 - 390, Cited 0 times.</v>
      </c>
      <c r="I237" t="str">
        <f t="shared" si="48"/>
        <v>DOI: 10.1007/978-3-030-56316-5_24</v>
      </c>
      <c r="J237" t="str">
        <f t="shared" si="49"/>
        <v>https://www.scopus.com/inward/record.uri?eid=2-s2.0-85149349733&amp;doi=10.1007%2f978-3-030-56316-5_24&amp;partnerID=40&amp;md5=e1874083b352b4112b28dc7e4b5545bf</v>
      </c>
      <c r="K237">
        <f t="shared" si="50"/>
        <v>0</v>
      </c>
      <c r="L237" t="str">
        <f t="shared" si="51"/>
        <v>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M237" t="str">
        <f t="shared" si="52"/>
        <v>LANGUAGE OF ORIGINAL DOCUMENT: English</v>
      </c>
      <c r="N237" t="str">
        <f t="shared" si="53"/>
        <v>DOCUMENT TYPE: Book chapter</v>
      </c>
      <c r="O237" t="str">
        <f t="shared" si="54"/>
        <v>SOURCE: Scopus</v>
      </c>
      <c r="P237">
        <f t="shared" si="55"/>
        <v>0</v>
      </c>
    </row>
    <row r="238" spans="1:16" x14ac:dyDescent="0.45">
      <c r="A238" t="s">
        <v>147</v>
      </c>
      <c r="C238">
        <v>238</v>
      </c>
      <c r="D238" t="str">
        <f t="shared" si="43"/>
        <v>Hider P., Dalgarno B., Bennett S., Liu Y.-H., Gerts C., Daws C., Spiller B., Parkes R., Knight P., Macaulay R., Carlson L.</v>
      </c>
      <c r="E238" t="str">
        <f t="shared" si="44"/>
        <v>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F238" t="str">
        <f t="shared" si="45"/>
        <v>16028302700; 57196427179; 14631581000; 26662786100; 56642741400; 56642805200; 56642657800; 23028977100; 56642359100; 56642548900; 37080229600</v>
      </c>
      <c r="G238" t="str">
        <f t="shared" si="46"/>
        <v>Auditing the office for learning and teaching resource library</v>
      </c>
      <c r="H238" t="str">
        <f t="shared" si="47"/>
        <v>(2014) Proceedings of ASCILITE 2014 - Annual Conference of the Australian Society for Computers in Tertiary Education, pp. 663 - 667, Cited 0 times.</v>
      </c>
      <c r="I238">
        <f t="shared" si="48"/>
        <v>0</v>
      </c>
      <c r="J238" t="str">
        <f t="shared" si="49"/>
        <v>https://www.scopus.com/inward/record.uri?eid=2-s2.0-84955326568&amp;partnerID=40&amp;md5=037f1f428909bdea10d2fe425f4c22c1</v>
      </c>
      <c r="K238">
        <f t="shared" si="50"/>
        <v>0</v>
      </c>
      <c r="L238" t="str">
        <f t="shared" si="51"/>
        <v>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M238" t="str">
        <f t="shared" si="52"/>
        <v>LANGUAGE OF ORIGINAL DOCUMENT: English</v>
      </c>
      <c r="N238" t="str">
        <f t="shared" si="53"/>
        <v>DOCUMENT TYPE: Conference paper</v>
      </c>
      <c r="O238" t="str">
        <f t="shared" si="54"/>
        <v>SOURCE: Scopus</v>
      </c>
      <c r="P238">
        <f t="shared" si="55"/>
        <v>0</v>
      </c>
    </row>
    <row r="239" spans="1:16" x14ac:dyDescent="0.45">
      <c r="A239" t="s">
        <v>148</v>
      </c>
      <c r="C239">
        <v>239</v>
      </c>
      <c r="D239" t="str">
        <f t="shared" si="43"/>
        <v>Koksharov V.A., Sandler D., Kuznetsov P., Klyagin A., Leshukov O.</v>
      </c>
      <c r="E239" t="str">
        <f t="shared" si="44"/>
        <v>AUTHOR FULL NAMES: Koksharov, V.A. (26530541900); Sandler, Daniil (56581474400); Kuznetsov, Pavel (57190414377); Klyagin, Alexander (57222671691); Leshukov, Oleg (57190431219)</v>
      </c>
      <c r="F239" t="str">
        <f t="shared" si="45"/>
        <v>26530541900; 56581474400; 57190414377; 57222671691; 57190431219</v>
      </c>
      <c r="G239" t="str">
        <f t="shared" si="46"/>
        <v>The Pandemic as a Challenge to the Development of University Networks in Russia: Differentiation or Collaboration?</v>
      </c>
      <c r="H239" t="str">
        <f t="shared" si="47"/>
        <v>(2021) Mir Rossii, 30 (1), Cited 0 times.</v>
      </c>
      <c r="I239">
        <f t="shared" si="48"/>
        <v>0</v>
      </c>
      <c r="J239" t="str">
        <f t="shared" si="49"/>
        <v>https://www.scopus.com/inward/record.uri?eid=2-s2.0-85122170408&amp;partnerID=40&amp;md5=585d7759625d2bb9e7bea53394873dd5</v>
      </c>
      <c r="K239">
        <f t="shared" si="50"/>
        <v>0</v>
      </c>
      <c r="L239" t="str">
        <f t="shared" si="51"/>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M239" t="str">
        <f t="shared" si="52"/>
        <v>LANGUAGE OF ORIGINAL DOCUMENT: English</v>
      </c>
      <c r="N239" t="str">
        <f t="shared" si="53"/>
        <v>DOCUMENT TYPE: Article</v>
      </c>
      <c r="O239" t="str">
        <f t="shared" si="54"/>
        <v>SOURCE: Scopus</v>
      </c>
      <c r="P239">
        <f t="shared" si="55"/>
        <v>0</v>
      </c>
    </row>
    <row r="240" spans="1:16" x14ac:dyDescent="0.45">
      <c r="A240" t="s">
        <v>149</v>
      </c>
      <c r="C240">
        <v>240</v>
      </c>
      <c r="D240" t="str">
        <f t="shared" si="43"/>
        <v>Astrini N., Bakti I.G.M.Y., Yarmen M., Jati R.K., Damayanti S., Sumaedi S., Rakhmawati T., Widianti T.</v>
      </c>
      <c r="E240" t="str">
        <f t="shared" si="44"/>
        <v>AUTHOR FULL NAMES: Astrini, Nidya (56183270900); Bakti, I. Gede Mahatma Yuda (55848650500); Yarmen, Medi (56461337800); Jati, Rahmi Kartika (57196081565); Damayanti, Sih (57203400123); Sumaedi, Sik (55191280500); Rakhmawati, Tri (56584598200); Widianti, Tri (57204107705)</v>
      </c>
      <c r="F240" t="str">
        <f t="shared" si="45"/>
        <v>56183270900; 55848650500; 56461337800; 57196081565; 57203400123; 55191280500; 56584598200; 57204107705</v>
      </c>
      <c r="G240" t="str">
        <f t="shared" si="46"/>
        <v>Quality management in R&amp;D organization: Critical success factors</v>
      </c>
      <c r="H240" t="str">
        <f t="shared" si="47"/>
        <v>(2023) AIP Conference Proceedings, 2691, art. no. 070001, Cited 0 times.</v>
      </c>
      <c r="I240" t="str">
        <f t="shared" si="48"/>
        <v>DOI: 10.1063/5.0114994</v>
      </c>
      <c r="J240" t="str">
        <f t="shared" si="49"/>
        <v>https://www.scopus.com/inward/record.uri?eid=2-s2.0-85163175524&amp;doi=10.1063%2f5.0114994&amp;partnerID=40&amp;md5=02463dafb8b8fb7a3272c26f1f448653</v>
      </c>
      <c r="K240">
        <f t="shared" si="50"/>
        <v>0</v>
      </c>
      <c r="L240" t="str">
        <f t="shared" si="51"/>
        <v>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M240" t="str">
        <f t="shared" si="52"/>
        <v>LANGUAGE OF ORIGINAL DOCUMENT: English</v>
      </c>
      <c r="N240" t="str">
        <f t="shared" si="53"/>
        <v>DOCUMENT TYPE: Conference paper</v>
      </c>
      <c r="O240" t="str">
        <f t="shared" si="54"/>
        <v>SOURCE: Scopus</v>
      </c>
      <c r="P240">
        <f t="shared" si="55"/>
        <v>0</v>
      </c>
    </row>
    <row r="241" spans="1:16" x14ac:dyDescent="0.45">
      <c r="A241" t="s">
        <v>150</v>
      </c>
      <c r="C241">
        <v>241</v>
      </c>
      <c r="D241" t="str">
        <f t="shared" si="43"/>
        <v>Counselman-Carpenter E., Aguilar J.</v>
      </c>
      <c r="E241" t="str">
        <f t="shared" si="44"/>
        <v>AUTHOR FULL NAMES: Counselman-Carpenter, Elisabeth (57191842716); Aguilar, Jemel (55434810700)</v>
      </c>
      <c r="F241" t="str">
        <f t="shared" si="45"/>
        <v>57191842716; 55434810700</v>
      </c>
      <c r="G241" t="str">
        <f t="shared" si="46"/>
        <v>Best Practices for Assessing Digital Literacy and Strengthening Online Teaching Pedagogy of Digitally Immigrant Stakeholders in Higher Education</v>
      </c>
      <c r="H241" t="str">
        <f t="shared" si="47"/>
        <v>(2022) Lecture Notes in Networks and Systems, 349 LNNS, pp. 80 - 88, Cited 0 times.</v>
      </c>
      <c r="I241" t="str">
        <f t="shared" si="48"/>
        <v>DOI: 10.1007/978-3-030-90677-1_8</v>
      </c>
      <c r="J241" t="str">
        <f t="shared" si="49"/>
        <v>https://www.scopus.com/inward/record.uri?eid=2-s2.0-85119863951&amp;doi=10.1007%2f978-3-030-90677-1_8&amp;partnerID=40&amp;md5=8780f79af7758c0f293d723016d6954c</v>
      </c>
      <c r="K241">
        <f t="shared" si="50"/>
        <v>0</v>
      </c>
      <c r="L241" t="str">
        <f t="shared" si="51"/>
        <v>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M241" t="str">
        <f t="shared" si="52"/>
        <v>LANGUAGE OF ORIGINAL DOCUMENT: English</v>
      </c>
      <c r="N241" t="str">
        <f t="shared" si="53"/>
        <v>DOCUMENT TYPE: Conference paper</v>
      </c>
      <c r="O241" t="str">
        <f t="shared" si="54"/>
        <v>SOURCE: Scopus</v>
      </c>
      <c r="P241">
        <f t="shared" si="55"/>
        <v>0</v>
      </c>
    </row>
    <row r="242" spans="1:16" x14ac:dyDescent="0.45">
      <c r="C242">
        <v>242</v>
      </c>
      <c r="D242" t="str">
        <f t="shared" si="43"/>
        <v>Clanton T.L., Shelton R.N., Franz N.</v>
      </c>
      <c r="E242" t="str">
        <f t="shared" si="44"/>
        <v>AUTHOR FULL NAMES: Clanton, TaLaya L. (58533754000); Shelton, Ryann N. (57203873470); Franz, Nadine (58090640200)</v>
      </c>
      <c r="F242" t="str">
        <f t="shared" si="45"/>
        <v>58533754000; 57203873470; 58090640200</v>
      </c>
      <c r="G242" t="str">
        <f t="shared" si="46"/>
        <v>Thriving Despite the Odds: A Review of Literature on the Experiences of Black Women at Predominately White Institutions</v>
      </c>
      <c r="H242" t="str">
        <f t="shared" si="47"/>
        <v>(2023) Handbook of Research on Exploring Gender Equity, Diversity, and Inclusion Through an Intersectional Lens, pp. 423 - 437, Cited 0 times.</v>
      </c>
      <c r="I242" t="str">
        <f t="shared" si="48"/>
        <v>DOI: 10.4018/978-1-6684-8412-8.ch020</v>
      </c>
      <c r="J242" t="str">
        <f t="shared" si="49"/>
        <v>https://www.scopus.com/inward/record.uri?eid=2-s2.0-85167768995&amp;doi=10.4018%2f978-1-6684-8412-8.ch020&amp;partnerID=40&amp;md5=f8338a3f37e5d4eca3b08e20f77918e1</v>
      </c>
      <c r="K242">
        <f t="shared" si="50"/>
        <v>0</v>
      </c>
      <c r="L242" t="str">
        <f t="shared" si="51"/>
        <v>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M242" t="str">
        <f t="shared" si="52"/>
        <v>LANGUAGE OF ORIGINAL DOCUMENT: English</v>
      </c>
      <c r="N242" t="str">
        <f t="shared" si="53"/>
        <v>DOCUMENT TYPE: Book chapter</v>
      </c>
      <c r="O242" t="str">
        <f t="shared" si="54"/>
        <v>SOURCE: Scopus</v>
      </c>
      <c r="P242">
        <f t="shared" si="55"/>
        <v>0</v>
      </c>
    </row>
    <row r="243" spans="1:16" x14ac:dyDescent="0.45">
      <c r="A243" t="s">
        <v>151</v>
      </c>
      <c r="C243">
        <v>243</v>
      </c>
      <c r="D243" t="str">
        <f t="shared" si="43"/>
        <v>3rd International Conference on Technology in Education, ICTE 2018</v>
      </c>
      <c r="E243" t="str">
        <f t="shared" si="44"/>
        <v>(2018) Communications in Computer and Information Science, 843, Cited 0 times.</v>
      </c>
      <c r="F243" t="str">
        <f t="shared" si="45"/>
        <v>https://www.scopus.com/inward/record.uri?eid=2-s2.0-85045627836&amp;partnerID=40&amp;md5=bf343e47d6ed0567ff0eae9d32ae493e</v>
      </c>
      <c r="G243">
        <f t="shared" si="46"/>
        <v>0</v>
      </c>
      <c r="H243">
        <f t="shared" si="47"/>
        <v>0</v>
      </c>
      <c r="I243">
        <f t="shared" si="48"/>
        <v>0</v>
      </c>
      <c r="J243">
        <f t="shared" si="49"/>
        <v>0</v>
      </c>
      <c r="K243">
        <f t="shared" si="50"/>
        <v>0</v>
      </c>
      <c r="L243" t="str">
        <f t="shared" si="51"/>
        <v>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M243" t="str">
        <f t="shared" si="52"/>
        <v>LANGUAGE OF ORIGINAL DOCUMENT: English</v>
      </c>
      <c r="N243" t="str">
        <f t="shared" si="53"/>
        <v>DOCUMENT TYPE: Conference review</v>
      </c>
      <c r="O243" t="str">
        <f t="shared" si="54"/>
        <v>SOURCE: Scopus</v>
      </c>
      <c r="P243">
        <f t="shared" si="55"/>
        <v>0</v>
      </c>
    </row>
    <row r="244" spans="1:16" x14ac:dyDescent="0.45">
      <c r="A244" t="s">
        <v>10</v>
      </c>
      <c r="C244">
        <v>244</v>
      </c>
      <c r="D244" t="str">
        <f t="shared" si="43"/>
        <v>Ezzeddine R., Otaki F., Darwish S., Algurg R.</v>
      </c>
      <c r="E244" t="str">
        <f t="shared" si="44"/>
        <v>AUTHOR FULL NAMES: Ezzeddine, Rima (58500570100); Otaki, Farah (55807708300); Darwish, Sohaib (58500011000); Algurg, Reem (57216734592)</v>
      </c>
      <c r="F244" t="str">
        <f t="shared" si="45"/>
        <v>58500570100; 55807708300; 58500011000; 57216734592</v>
      </c>
      <c r="G244" t="str">
        <f t="shared" si="46"/>
        <v>Change management in higher education: A sequential mixed methods study exploring employees’ perception</v>
      </c>
      <c r="H244" t="str">
        <f t="shared" si="47"/>
        <v>(2023) PLoS ONE, 18 (7 July), art. no. e0289005, Cited 0 times.</v>
      </c>
      <c r="I244" t="str">
        <f t="shared" si="48"/>
        <v>DOI: 10.1371/journal.pone.0289005</v>
      </c>
      <c r="J244" t="str">
        <f t="shared" si="49"/>
        <v>https://www.scopus.com/inward/record.uri?eid=2-s2.0-85165491058&amp;doi=10.1371%2fjournal.pone.0289005&amp;partnerID=40&amp;md5=69a32fa5f853518ccfb8c2cba0efe574</v>
      </c>
      <c r="K244">
        <f t="shared" si="50"/>
        <v>0</v>
      </c>
      <c r="L244" t="str">
        <f t="shared" si="51"/>
        <v>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M244" t="str">
        <f t="shared" si="52"/>
        <v>LANGUAGE OF ORIGINAL DOCUMENT: English</v>
      </c>
      <c r="N244" t="str">
        <f t="shared" si="53"/>
        <v>DOCUMENT TYPE: Article</v>
      </c>
      <c r="O244" t="str">
        <f t="shared" si="54"/>
        <v>SOURCE: Scopus</v>
      </c>
      <c r="P244">
        <f t="shared" si="55"/>
        <v>0</v>
      </c>
    </row>
    <row r="245" spans="1:16" x14ac:dyDescent="0.45">
      <c r="A245" t="s">
        <v>11</v>
      </c>
      <c r="C245">
        <v>245</v>
      </c>
      <c r="D245" t="str">
        <f t="shared" si="43"/>
        <v>Reinken C., Draxler-Weber N., Hoppe U.</v>
      </c>
      <c r="E245" t="str">
        <f t="shared" si="44"/>
        <v>AUTHOR FULL NAMES: Reinken, Carla (57268894200); Draxler-Weber, Nicole (57268752800); Hoppe, Uwe (37048857000)</v>
      </c>
      <c r="F245" t="str">
        <f t="shared" si="45"/>
        <v>57268894200; 57268752800; 37048857000</v>
      </c>
      <c r="G245" t="str">
        <f t="shared" si="46"/>
        <v>A Maturity Model for Open Educational Resources in Higher Education Institutions – Development and Evaluation</v>
      </c>
      <c r="H245" t="str">
        <f t="shared" si="47"/>
        <v>(2022) Lecture Notes in Business Information Processing, 461 LNBIP, pp. 94 - 111, Cited 0 times.</v>
      </c>
      <c r="I245" t="str">
        <f t="shared" si="48"/>
        <v>DOI: 10.1007/978-3-031-17037-9_7</v>
      </c>
      <c r="J245" t="str">
        <f t="shared" si="49"/>
        <v>https://www.scopus.com/inward/record.uri?eid=2-s2.0-85140435146&amp;doi=10.1007%2f978-3-031-17037-9_7&amp;partnerID=40&amp;md5=0c10c3999f235c7c9b2b9300bb4d2f52</v>
      </c>
      <c r="K245">
        <f t="shared" si="50"/>
        <v>0</v>
      </c>
      <c r="L245" t="str">
        <f t="shared" si="51"/>
        <v>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M245" t="str">
        <f t="shared" si="52"/>
        <v>LANGUAGE OF ORIGINAL DOCUMENT: English</v>
      </c>
      <c r="N245" t="str">
        <f t="shared" si="53"/>
        <v>DOCUMENT TYPE: Conference paper</v>
      </c>
      <c r="O245" t="str">
        <f t="shared" si="54"/>
        <v>SOURCE: Scopus</v>
      </c>
      <c r="P245">
        <f t="shared" si="55"/>
        <v>0</v>
      </c>
    </row>
    <row r="246" spans="1:16" x14ac:dyDescent="0.45">
      <c r="A246" t="s">
        <v>12</v>
      </c>
      <c r="C246">
        <v>246</v>
      </c>
      <c r="D246" t="str">
        <f t="shared" si="43"/>
        <v>Hartmann D.H.</v>
      </c>
      <c r="E246" t="str">
        <f t="shared" si="44"/>
        <v>AUTHOR FULL NAMES: Hartmann, David H. (56851047500)</v>
      </c>
      <c r="F246">
        <f t="shared" si="45"/>
        <v>56851047500</v>
      </c>
      <c r="G246" t="str">
        <f t="shared" si="46"/>
        <v>A methodological approach to developing stakeholder defined demand-pull requirements for graduate-level industrial engineering graduates</v>
      </c>
      <c r="H246" t="str">
        <f t="shared" si="47"/>
        <v>(2005) ASEE Annual Conference and Exposition, Conference Proceedings, pp. 10297 - 10319, Cited 0 times.</v>
      </c>
      <c r="I246">
        <f t="shared" si="48"/>
        <v>0</v>
      </c>
      <c r="J246" t="str">
        <f t="shared" si="49"/>
        <v>https://www.scopus.com/inward/record.uri?eid=2-s2.0-22644446282&amp;partnerID=40&amp;md5=af7180b3ebdaadfc45f9ed7c892af0eb</v>
      </c>
      <c r="K246">
        <f t="shared" si="50"/>
        <v>0</v>
      </c>
      <c r="L246" t="str">
        <f t="shared" si="51"/>
        <v>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M246" t="str">
        <f t="shared" si="52"/>
        <v>LANGUAGE OF ORIGINAL DOCUMENT: English</v>
      </c>
      <c r="N246" t="str">
        <f t="shared" si="53"/>
        <v>DOCUMENT TYPE: Conference paper</v>
      </c>
      <c r="O246" t="str">
        <f t="shared" si="54"/>
        <v>SOURCE: Scopus</v>
      </c>
      <c r="P246">
        <f t="shared" si="55"/>
        <v>0</v>
      </c>
    </row>
    <row r="247" spans="1:16" x14ac:dyDescent="0.45">
      <c r="C247">
        <v>247</v>
      </c>
      <c r="D247" t="str">
        <f t="shared" si="43"/>
        <v>Yarkent Ç., Mutaf T., Temel S., Sukan F.V., Oncel S.S.</v>
      </c>
      <c r="E247" t="str">
        <f t="shared" si="44"/>
        <v>AUTHOR FULL NAMES: Yarkent, Ça ğ la (57208878391); Mutaf, Tu Ğ Çe (57208883929); Temel, Serdal (38663343900); Sukan, Fazilet Vardar (58633352300); Oncel, Suphi S. (23995769500)</v>
      </c>
      <c r="F247" t="str">
        <f t="shared" si="45"/>
        <v>57208878391; 57208883929; 38663343900; 58633352300; 23995769500</v>
      </c>
      <c r="G247" t="str">
        <f t="shared" si="46"/>
        <v>University-Industry Collaboration: A Way to New Technologies</v>
      </c>
      <c r="H247" t="str">
        <f t="shared" si="47"/>
        <v>(2023) A Sustainable Green Future: Perspectives on Energy, Economy, Industry, Cities and Environment, pp. 53 - 68, Cited 0 times.</v>
      </c>
      <c r="I247" t="str">
        <f t="shared" si="48"/>
        <v>DOI: 10.1007/978-3-031-24942-6_3</v>
      </c>
      <c r="J247" t="str">
        <f t="shared" si="49"/>
        <v>https://www.scopus.com/inward/record.uri?eid=2-s2.0-85173373114&amp;doi=10.1007%2f978-3-031-24942-6_3&amp;partnerID=40&amp;md5=b226ec12ec26ea1f49a688b43e2ae298</v>
      </c>
      <c r="K247">
        <f t="shared" si="50"/>
        <v>0</v>
      </c>
      <c r="L247" t="str">
        <f t="shared" si="51"/>
        <v>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M247" t="str">
        <f t="shared" si="52"/>
        <v>LANGUAGE OF ORIGINAL DOCUMENT: English</v>
      </c>
      <c r="N247" t="str">
        <f t="shared" si="53"/>
        <v>DOCUMENT TYPE: Book chapter</v>
      </c>
      <c r="O247" t="str">
        <f t="shared" si="54"/>
        <v>SOURCE: Scopus</v>
      </c>
      <c r="P247">
        <f t="shared" si="55"/>
        <v>0</v>
      </c>
    </row>
    <row r="248" spans="1:16" x14ac:dyDescent="0.45">
      <c r="A248" t="s">
        <v>152</v>
      </c>
      <c r="C248">
        <v>248</v>
      </c>
      <c r="D248" t="str">
        <f t="shared" si="43"/>
        <v>Thorsos N.J., Martínez J., Gabriel M.L.</v>
      </c>
      <c r="E248" t="str">
        <f t="shared" si="44"/>
        <v>AUTHOR FULL NAMES: Thorsos, Nilsa J. (56078385200); Martínez, James (56300693700); Gabriel, María L. (57143818000)</v>
      </c>
      <c r="F248" t="str">
        <f t="shared" si="45"/>
        <v>56078385200; 56300693700; 57143818000</v>
      </c>
      <c r="G248" t="str">
        <f t="shared" si="46"/>
        <v>Losing the mother tongue in the USA: Implications for adult latinxs in the 21st century</v>
      </c>
      <c r="H248" t="str">
        <f t="shared" si="47"/>
        <v>(2020) Losing the Mother Tongue in the USA: Implications for Adult Latinxs in the 21st Century, pp. 1 - 276, Cited 0 times.</v>
      </c>
      <c r="I248">
        <f t="shared" si="48"/>
        <v>0</v>
      </c>
      <c r="J248" t="str">
        <f t="shared" si="49"/>
        <v>https://www.scopus.com/inward/record.uri?eid=2-s2.0-85089061669&amp;partnerID=40&amp;md5=facb9ac29cbf3e395a432033bfcd054f</v>
      </c>
      <c r="K248">
        <f t="shared" si="50"/>
        <v>0</v>
      </c>
      <c r="L248" t="str">
        <f t="shared" si="51"/>
        <v>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M248" t="str">
        <f t="shared" si="52"/>
        <v>LANGUAGE OF ORIGINAL DOCUMENT: English</v>
      </c>
      <c r="N248" t="str">
        <f t="shared" si="53"/>
        <v>DOCUMENT TYPE: Book</v>
      </c>
      <c r="O248" t="str">
        <f t="shared" si="54"/>
        <v>SOURCE: Scopus</v>
      </c>
      <c r="P248">
        <f t="shared" si="55"/>
        <v>0</v>
      </c>
    </row>
    <row r="249" spans="1:16" x14ac:dyDescent="0.45">
      <c r="A249" t="s">
        <v>153</v>
      </c>
      <c r="C249">
        <v>249</v>
      </c>
      <c r="D249" t="str">
        <f t="shared" si="43"/>
        <v>Mngo Z.</v>
      </c>
      <c r="E249" t="str">
        <f t="shared" si="44"/>
        <v>AUTHOR FULL NAMES: Mngo, Zachary (57205639151)</v>
      </c>
      <c r="F249">
        <f t="shared" si="45"/>
        <v>57205639151</v>
      </c>
      <c r="G249" t="str">
        <f t="shared" si="46"/>
        <v>A Case for Caution: Twenty-One Years of Bologna and Ramifications for the U.S. Higher Education</v>
      </c>
      <c r="H249" t="str">
        <f t="shared" si="47"/>
        <v>(2023) Journal of Education, 203 (3), pp. 520 - 530, Cited 0 times.</v>
      </c>
      <c r="I249" t="str">
        <f t="shared" si="48"/>
        <v>DOI: 10.1177/00220574211032583</v>
      </c>
      <c r="J249" t="str">
        <f t="shared" si="49"/>
        <v>https://www.scopus.com/inward/record.uri?eid=2-s2.0-85113845054&amp;doi=10.1177%2f00220574211032583&amp;partnerID=40&amp;md5=e858c780b0024064c3b59d93021cc8c5</v>
      </c>
      <c r="K249">
        <f t="shared" si="50"/>
        <v>0</v>
      </c>
      <c r="L249" t="str">
        <f t="shared" si="51"/>
        <v>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M249" t="str">
        <f t="shared" si="52"/>
        <v>LANGUAGE OF ORIGINAL DOCUMENT: English</v>
      </c>
      <c r="N249" t="str">
        <f t="shared" si="53"/>
        <v>DOCUMENT TYPE: Article</v>
      </c>
      <c r="O249" t="str">
        <f t="shared" si="54"/>
        <v>SOURCE: Scopus</v>
      </c>
      <c r="P249">
        <f t="shared" si="55"/>
        <v>0</v>
      </c>
    </row>
    <row r="250" spans="1:16" x14ac:dyDescent="0.45">
      <c r="A250" t="s">
        <v>154</v>
      </c>
      <c r="C250">
        <v>250</v>
      </c>
      <c r="D250" t="str">
        <f t="shared" si="43"/>
        <v>Greere A.</v>
      </c>
      <c r="E250" t="str">
        <f t="shared" si="44"/>
        <v>AUTHOR FULL NAMES: Greere, Anca (37070541700)</v>
      </c>
      <c r="F250">
        <f t="shared" si="45"/>
        <v>37070541700</v>
      </c>
      <c r="G250" t="str">
        <f t="shared" si="46"/>
        <v>COVID-19 Special Section: Introduction Targeted reflection, mutual understanding, and collaborative working. Building blocks for post-pandemic models in higher education</v>
      </c>
      <c r="H250" t="str">
        <f t="shared" si="47"/>
        <v>(2022) Tuning Journal for Higher Education, 10 (1), pp. 229 - 239, Cited 0 times.</v>
      </c>
      <c r="I250" t="str">
        <f t="shared" si="48"/>
        <v>DOI: 10.18543/tjhe.2600</v>
      </c>
      <c r="J250" t="str">
        <f t="shared" si="49"/>
        <v>https://www.scopus.com/inward/record.uri?eid=2-s2.0-85147272118&amp;doi=10.18543%2ftjhe.2600&amp;partnerID=40&amp;md5=80987f48f581dc7ccde4c71e4a45681c</v>
      </c>
      <c r="K250">
        <f t="shared" si="50"/>
        <v>0</v>
      </c>
      <c r="L250" t="str">
        <f t="shared" si="51"/>
        <v>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M250" t="str">
        <f t="shared" si="52"/>
        <v>LANGUAGE OF ORIGINAL DOCUMENT: English</v>
      </c>
      <c r="N250" t="str">
        <f t="shared" si="53"/>
        <v>DOCUMENT TYPE: Review</v>
      </c>
      <c r="O250" t="str">
        <f t="shared" si="54"/>
        <v>SOURCE: Scopus</v>
      </c>
      <c r="P250">
        <f t="shared" si="55"/>
        <v>0</v>
      </c>
    </row>
    <row r="251" spans="1:16" x14ac:dyDescent="0.45">
      <c r="A251" t="s">
        <v>155</v>
      </c>
      <c r="C251">
        <v>251</v>
      </c>
      <c r="D251" t="str">
        <f t="shared" si="43"/>
        <v>Kasozi A.B.K.</v>
      </c>
      <c r="E251" t="str">
        <f t="shared" si="44"/>
        <v>AUTHOR FULL NAMES: Kasozi, A.B.K. (6505582435)</v>
      </c>
      <c r="F251">
        <f t="shared" si="45"/>
        <v>6505582435</v>
      </c>
      <c r="G251" t="str">
        <f t="shared" si="46"/>
        <v>The National Council for Higher Education and the growth of the university sub-sector in Uganda, 2002-2012</v>
      </c>
      <c r="H251" t="str">
        <f t="shared" si="47"/>
        <v>(2016) The National Council for Higher Education and the Growth of the University Sub-sector in Uganda, 2002-2012, pp. 1 - 340, Cited 0 times.</v>
      </c>
      <c r="I251">
        <f t="shared" si="48"/>
        <v>0</v>
      </c>
      <c r="J251" t="str">
        <f t="shared" si="49"/>
        <v>https://www.scopus.com/inward/record.uri?eid=2-s2.0-85037063206&amp;partnerID=40&amp;md5=fdc7b76737f119f3f8d0089c1941fd27</v>
      </c>
      <c r="K251">
        <f t="shared" si="50"/>
        <v>0</v>
      </c>
      <c r="L251" t="str">
        <f t="shared" si="51"/>
        <v>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M251" t="str">
        <f t="shared" si="52"/>
        <v>LANGUAGE OF ORIGINAL DOCUMENT: English</v>
      </c>
      <c r="N251" t="str">
        <f t="shared" si="53"/>
        <v>DOCUMENT TYPE: Book</v>
      </c>
      <c r="O251" t="str">
        <f t="shared" si="54"/>
        <v>SOURCE: Scopus</v>
      </c>
      <c r="P251">
        <f t="shared" si="55"/>
        <v>0</v>
      </c>
    </row>
    <row r="252" spans="1:16" x14ac:dyDescent="0.45">
      <c r="A252" t="s">
        <v>156</v>
      </c>
      <c r="C252">
        <v>252</v>
      </c>
      <c r="D252" t="str">
        <f t="shared" si="43"/>
        <v>Mohan K.P.</v>
      </c>
      <c r="E252" t="str">
        <f t="shared" si="44"/>
        <v>AUTHOR FULL NAMES: Mohan, Kanu Priya (57211678720)</v>
      </c>
      <c r="F252">
        <f t="shared" si="45"/>
        <v>57211678720</v>
      </c>
      <c r="G252" t="str">
        <f t="shared" si="46"/>
        <v>Mental Health and Well-Being Support for Thai University Graduates: A Qualitative Exploration of Pathways to Develop a Resilient Workforce</v>
      </c>
      <c r="H252" t="str">
        <f t="shared" si="47"/>
        <v>(2023) Journal of Population and Social Studies, 31, pp. 783 - 801, Cited 0 times.</v>
      </c>
      <c r="I252" t="str">
        <f t="shared" si="48"/>
        <v>DOI: 10.25133/JPSSV312023.043</v>
      </c>
      <c r="J252" t="str">
        <f t="shared" si="49"/>
        <v>https://www.scopus.com/inward/record.uri?eid=2-s2.0-85166950687&amp;doi=10.25133%2fJPSSV312023.043&amp;partnerID=40&amp;md5=dd6ce661da36075561bddc0f9fb4f8b9</v>
      </c>
      <c r="K252">
        <f t="shared" si="50"/>
        <v>0</v>
      </c>
      <c r="L252" t="str">
        <f t="shared" si="51"/>
        <v>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M252" t="str">
        <f t="shared" si="52"/>
        <v>LANGUAGE OF ORIGINAL DOCUMENT: English</v>
      </c>
      <c r="N252" t="str">
        <f t="shared" si="53"/>
        <v>DOCUMENT TYPE: Article</v>
      </c>
      <c r="O252" t="str">
        <f t="shared" si="54"/>
        <v>SOURCE: Scopus</v>
      </c>
      <c r="P252">
        <f t="shared" si="55"/>
        <v>0</v>
      </c>
    </row>
    <row r="253" spans="1:16" x14ac:dyDescent="0.45">
      <c r="A253" t="s">
        <v>157</v>
      </c>
      <c r="C253">
        <v>253</v>
      </c>
      <c r="D253" t="str">
        <f t="shared" si="43"/>
        <v>Badran A., Baydoun E., Mesmar J.</v>
      </c>
      <c r="E253" t="str">
        <f t="shared" si="44"/>
        <v>AUTHOR FULL NAMES: Badran, Adnan (55863604400); Baydoun, Elias (6603770525); Mesmar, Joelle (57209688756)</v>
      </c>
      <c r="F253" t="str">
        <f t="shared" si="45"/>
        <v>55863604400; 6603770525; 57209688756</v>
      </c>
      <c r="G253" t="str">
        <f t="shared" si="46"/>
        <v>Introduction</v>
      </c>
      <c r="H253" t="str">
        <f t="shared" si="47"/>
        <v>(2022) Higher Education in the Arab World: New Priorities in the Post COVID-19 Era, pp. 1 - 9, Cited 0 times.</v>
      </c>
      <c r="I253" t="str">
        <f t="shared" si="48"/>
        <v>DOI: 10.1007/978-3-031-07539-1_1</v>
      </c>
      <c r="J253" t="str">
        <f t="shared" si="49"/>
        <v>https://www.scopus.com/inward/record.uri?eid=2-s2.0-85153432272&amp;doi=10.1007%2f978-3-031-07539-1_1&amp;partnerID=40&amp;md5=d79c51264a8755b9998a4bf65e096616</v>
      </c>
      <c r="K253">
        <f t="shared" si="50"/>
        <v>0</v>
      </c>
      <c r="L253" t="str">
        <f t="shared" si="51"/>
        <v>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M253" t="str">
        <f t="shared" si="52"/>
        <v>LANGUAGE OF ORIGINAL DOCUMENT: English</v>
      </c>
      <c r="N253" t="str">
        <f t="shared" si="53"/>
        <v>DOCUMENT TYPE: Editorial</v>
      </c>
      <c r="O253" t="str">
        <f t="shared" si="54"/>
        <v>SOURCE: Scopus</v>
      </c>
      <c r="P253">
        <f t="shared" si="55"/>
        <v>0</v>
      </c>
    </row>
    <row r="254" spans="1:16" x14ac:dyDescent="0.45">
      <c r="A254" t="s">
        <v>158</v>
      </c>
      <c r="C254">
        <v>254</v>
      </c>
      <c r="D254" t="str">
        <f t="shared" si="43"/>
        <v>Soliudeen M.J., Adenuga K.I., Sadiq F.I.</v>
      </c>
      <c r="E254" t="str">
        <f t="shared" si="44"/>
        <v>AUTHOR FULL NAMES: Soliudeen, Muhammed Jamiu (57209747969); Adenuga, Kayode Ibrahim (57041331400); Sadiq, Fatai Idowu (56562857000)</v>
      </c>
      <c r="F254" t="str">
        <f t="shared" si="45"/>
        <v>57209747969; 57041331400; 56562857000</v>
      </c>
      <c r="G254" t="str">
        <f t="shared" si="46"/>
        <v>Higher education governance of big data: A systematic literature review</v>
      </c>
      <c r="H254" t="str">
        <f t="shared" si="47"/>
        <v>(2020) Digital Solutions and the Case for Africa's Sustainable Development, pp. 152 - 172, Cited 0 times.</v>
      </c>
      <c r="I254" t="str">
        <f t="shared" si="48"/>
        <v>DOI: 10.4018/978-1-7998-2967-6.ch010</v>
      </c>
      <c r="J254" t="str">
        <f t="shared" si="49"/>
        <v>https://www.scopus.com/inward/record.uri?eid=2-s2.0-85137192761&amp;doi=10.4018%2f978-1-7998-2967-6.ch010&amp;partnerID=40&amp;md5=8c9c994ac034ab407a4d4da0e5469d29</v>
      </c>
      <c r="K254">
        <f t="shared" si="50"/>
        <v>0</v>
      </c>
      <c r="L254" t="str">
        <f t="shared" si="51"/>
        <v>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M254" t="str">
        <f t="shared" si="52"/>
        <v>LANGUAGE OF ORIGINAL DOCUMENT: English</v>
      </c>
      <c r="N254" t="str">
        <f t="shared" si="53"/>
        <v>DOCUMENT TYPE: Book chapter</v>
      </c>
      <c r="O254" t="str">
        <f t="shared" si="54"/>
        <v>SOURCE: Scopus</v>
      </c>
      <c r="P254">
        <f t="shared" si="55"/>
        <v>0</v>
      </c>
    </row>
    <row r="255" spans="1:16" x14ac:dyDescent="0.45">
      <c r="C255">
        <v>255</v>
      </c>
      <c r="D255" t="str">
        <f t="shared" si="43"/>
        <v>Balković M., Kozak D., Šimović V.</v>
      </c>
      <c r="E255" t="str">
        <f t="shared" si="44"/>
        <v>AUTHOR FULL NAMES: Balković, Mislav (49561022000); Kozak, Dražan (24080656900); Šimović, Vladimir (57219301297)</v>
      </c>
      <c r="F255" t="str">
        <f t="shared" si="45"/>
        <v>49561022000; 24080656900; 57219301297</v>
      </c>
      <c r="G255" t="str">
        <f t="shared" si="46"/>
        <v>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H255" t="str">
        <f t="shared" si="47"/>
        <v>(2017) Croatian Journal of Education, 19 (3), pp. 729 - 762, Cited 0 times.</v>
      </c>
      <c r="I255" t="str">
        <f t="shared" si="48"/>
        <v>DOI: 10.15516/cje.v19i3.2391</v>
      </c>
      <c r="J255" t="str">
        <f t="shared" si="49"/>
        <v>https://www.scopus.com/inward/record.uri?eid=2-s2.0-85032023735&amp;doi=10.15516%2fcje.v19i3.2391&amp;partnerID=40&amp;md5=7eab1b2df8bc3aad9b4af8e853509cac</v>
      </c>
      <c r="K255">
        <f t="shared" si="50"/>
        <v>0</v>
      </c>
      <c r="L255" t="str">
        <f t="shared" si="51"/>
        <v>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M255" t="str">
        <f t="shared" si="52"/>
        <v>LANGUAGE OF ORIGINAL DOCUMENT: English</v>
      </c>
      <c r="N255" t="str">
        <f t="shared" si="53"/>
        <v>DOCUMENT TYPE: Article</v>
      </c>
      <c r="O255" t="str">
        <f t="shared" si="54"/>
        <v>SOURCE: Scopus</v>
      </c>
      <c r="P255">
        <f t="shared" si="55"/>
        <v>0</v>
      </c>
    </row>
    <row r="256" spans="1:16" x14ac:dyDescent="0.45">
      <c r="A256" t="s">
        <v>159</v>
      </c>
      <c r="C256">
        <v>256</v>
      </c>
      <c r="D256" t="str">
        <f t="shared" si="43"/>
        <v>Nguyen H.T.T.</v>
      </c>
      <c r="E256" t="str">
        <f t="shared" si="44"/>
        <v>AUTHOR FULL NAMES: Nguyen, Hong Thu Thi (57216501406)</v>
      </c>
      <c r="F256">
        <f t="shared" si="45"/>
        <v>57216501406</v>
      </c>
      <c r="G256" t="str">
        <f t="shared" si="46"/>
        <v>Unproctored assignment-based online assessment in higher education: Stakeholder evaluation of issues</v>
      </c>
      <c r="H256" t="str">
        <f t="shared" si="47"/>
        <v>(2023) Issues in Educational Research, 33 (1), pp. 207 - 226, Cited 0 times.</v>
      </c>
      <c r="I256">
        <f t="shared" si="48"/>
        <v>0</v>
      </c>
      <c r="J256" t="str">
        <f t="shared" si="49"/>
        <v>https://www.scopus.com/inward/record.uri?eid=2-s2.0-85162217410&amp;partnerID=40&amp;md5=dc9b6a671ed8d93652565a5dcae9ce8a</v>
      </c>
      <c r="K256">
        <f t="shared" si="50"/>
        <v>0</v>
      </c>
      <c r="L256" t="str">
        <f t="shared" si="51"/>
        <v>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M256" t="str">
        <f t="shared" si="52"/>
        <v>LANGUAGE OF ORIGINAL DOCUMENT: English</v>
      </c>
      <c r="N256" t="str">
        <f t="shared" si="53"/>
        <v>DOCUMENT TYPE: Article</v>
      </c>
      <c r="O256" t="str">
        <f t="shared" si="54"/>
        <v>SOURCE: Scopus</v>
      </c>
      <c r="P256">
        <f t="shared" si="55"/>
        <v>0</v>
      </c>
    </row>
    <row r="257" spans="1:16" x14ac:dyDescent="0.45">
      <c r="A257" t="s">
        <v>10</v>
      </c>
      <c r="C257">
        <v>257</v>
      </c>
      <c r="D257" t="str">
        <f t="shared" si="43"/>
        <v>Espino M.M.</v>
      </c>
      <c r="E257" t="str">
        <f t="shared" si="44"/>
        <v>AUTHOR FULL NAMES: Espino, Michelle M. (36607720000)</v>
      </c>
      <c r="F257">
        <f t="shared" si="45"/>
        <v>36607720000</v>
      </c>
      <c r="G257" t="str">
        <f t="shared" si="46"/>
        <v>ANALYSIS: What Are the Needs of Today’s College Students?</v>
      </c>
      <c r="H257" t="str">
        <f t="shared" si="47"/>
        <v>(2022) Multiple Perspectives on College Students: Needs, Challenges, and Opportunities, pp. 102 - 111, Cited 0 times.</v>
      </c>
      <c r="I257" t="str">
        <f t="shared" si="48"/>
        <v>DOI: 10.4324/9780429319471-10</v>
      </c>
      <c r="J257" t="str">
        <f t="shared" si="49"/>
        <v>https://www.scopus.com/inward/record.uri?eid=2-s2.0-85142784398&amp;doi=10.4324%2f9780429319471-10&amp;partnerID=40&amp;md5=a6af0b7fe53857ea288342d5ec8c260c</v>
      </c>
      <c r="K257">
        <f t="shared" si="50"/>
        <v>0</v>
      </c>
      <c r="L257" t="str">
        <f t="shared" si="51"/>
        <v>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57" t="str">
        <f t="shared" si="52"/>
        <v>LANGUAGE OF ORIGINAL DOCUMENT: English</v>
      </c>
      <c r="N257" t="str">
        <f t="shared" si="53"/>
        <v>DOCUMENT TYPE: Book chapter</v>
      </c>
      <c r="O257" t="str">
        <f t="shared" si="54"/>
        <v>SOURCE: Scopus</v>
      </c>
      <c r="P257">
        <f t="shared" si="55"/>
        <v>0</v>
      </c>
    </row>
    <row r="258" spans="1:16" x14ac:dyDescent="0.45">
      <c r="A258" t="s">
        <v>11</v>
      </c>
      <c r="C258">
        <v>258</v>
      </c>
      <c r="D258" t="str">
        <f t="shared" ref="D258:D286" si="56">INDEX($A:$A, ROW(A258)*13-13+COLUMN(A258))</f>
        <v>Zhao T.</v>
      </c>
      <c r="E258" t="str">
        <f t="shared" ref="E258:E286" si="57">INDEX($A:$A, ROW(B258)*13-13+COLUMN(B258))</f>
        <v>AUTHOR FULL NAMES: Zhao, Teng (57242946100)</v>
      </c>
      <c r="F258">
        <f t="shared" ref="F258:F286" si="58">INDEX($A:$A, ROW(C258)*13-13+COLUMN(C258))</f>
        <v>57242946100</v>
      </c>
      <c r="G258" t="str">
        <f t="shared" ref="G258:G287" si="59">INDEX($A:$A, ROW(D258)*13-13+COLUMN(D258))</f>
        <v>China’s Sustainable Talent Cultivations for Basic Disciplines: Evaluating the Reformed National College Enrollment Policy</v>
      </c>
      <c r="H258" t="str">
        <f t="shared" ref="H258:H287" si="60">INDEX($A:$A, ROW(E258)*13-13+COLUMN(E258))</f>
        <v>(2023) Sustainability (Switzerland), 15 (4), art. no. 3545, Cited 0 times.</v>
      </c>
      <c r="I258" t="str">
        <f t="shared" ref="I258:I287" si="61">INDEX($A:$A, ROW(F258)*13-13+COLUMN(F258))</f>
        <v>DOI: 10.3390/su15043545</v>
      </c>
      <c r="J258" t="str">
        <f t="shared" ref="J258:J287" si="62">INDEX($A:$A, ROW(G258)*13-13+COLUMN(G258))</f>
        <v>https://www.scopus.com/inward/record.uri?eid=2-s2.0-85149323172&amp;doi=10.3390%2fsu15043545&amp;partnerID=40&amp;md5=4d445cd0d03c3ccc1a4dd7a5e0b51239</v>
      </c>
      <c r="K258">
        <f t="shared" ref="K258:K287" si="63">INDEX($A:$A, ROW(H258)*13-13+COLUMN(H258))</f>
        <v>0</v>
      </c>
      <c r="L258" t="str">
        <f t="shared" ref="L258:L287" si="64">INDEX($A:$A, ROW(I258)*13-13+COLUMN(I258))</f>
        <v>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M258" t="str">
        <f t="shared" ref="M258:M286" si="65">INDEX($A:$A, ROW(J258)*13-13+COLUMN(J258))</f>
        <v>LANGUAGE OF ORIGINAL DOCUMENT: English</v>
      </c>
      <c r="N258" t="str">
        <f t="shared" ref="N258:N287" si="66">INDEX($A:$A, ROW(K258)*13-13+COLUMN(K258))</f>
        <v>DOCUMENT TYPE: Article</v>
      </c>
      <c r="O258" t="str">
        <f t="shared" ref="O258:O287" si="67">INDEX($A:$A, ROW(L258)*13-13+COLUMN(L258))</f>
        <v>SOURCE: Scopus</v>
      </c>
      <c r="P258">
        <f t="shared" ref="P258:P287" si="68">INDEX($A:$A, ROW(M258)*13-13+COLUMN(M258))</f>
        <v>0</v>
      </c>
    </row>
    <row r="259" spans="1:16" x14ac:dyDescent="0.45">
      <c r="A259" t="s">
        <v>12</v>
      </c>
      <c r="C259">
        <v>259</v>
      </c>
      <c r="D259" t="str">
        <f t="shared" si="56"/>
        <v>Leshukov O.V., Yevseyeva D.G., Gromov A.D., Platonova D.P.</v>
      </c>
      <c r="E259" t="str">
        <f t="shared" si="57"/>
        <v>AUTHOR FULL NAMES: Leshukov, O.V. (57190431219); Yevseyeva, D.G. (57200089547); Gromov, A.D. (57200090544); Platonova, D.P. (57190431251)</v>
      </c>
      <c r="F259" t="str">
        <f t="shared" si="58"/>
        <v>57190431219; 57200089547; 57200090544; 57190431251</v>
      </c>
      <c r="G259" t="str">
        <f t="shared" si="59"/>
        <v>Assessment of the Contribution of Regional Higher Education Systems to the Socio-Economic Development of the Russian Regions</v>
      </c>
      <c r="H259" t="str">
        <f t="shared" si="60"/>
        <v>(2017) Russian Education and Society, 59 (1-2), pp. 68 - 93, Cited 0 times.</v>
      </c>
      <c r="I259" t="str">
        <f t="shared" si="61"/>
        <v>DOI: 10.1080/10609393.2017.1392802</v>
      </c>
      <c r="J259" t="str">
        <f t="shared" si="62"/>
        <v>https://www.scopus.com/inward/record.uri?eid=2-s2.0-85039432156&amp;doi=10.1080%2f10609393.2017.1392802&amp;partnerID=40&amp;md5=7bc3df145f5601f2b0e27d677e478e4d</v>
      </c>
      <c r="K259">
        <f t="shared" si="63"/>
        <v>0</v>
      </c>
      <c r="L259" t="str">
        <f t="shared" si="64"/>
        <v>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M259" t="str">
        <f t="shared" si="65"/>
        <v>LANGUAGE OF ORIGINAL DOCUMENT: English</v>
      </c>
      <c r="N259" t="str">
        <f t="shared" si="66"/>
        <v>DOCUMENT TYPE: Article</v>
      </c>
      <c r="O259" t="str">
        <f t="shared" si="67"/>
        <v>SOURCE: Scopus</v>
      </c>
      <c r="P259">
        <f t="shared" si="68"/>
        <v>0</v>
      </c>
    </row>
    <row r="260" spans="1:16" x14ac:dyDescent="0.45">
      <c r="C260">
        <v>260</v>
      </c>
      <c r="D260" t="str">
        <f t="shared" si="56"/>
        <v>Gulley N.Y.</v>
      </c>
      <c r="E260" t="str">
        <f t="shared" si="57"/>
        <v>AUTHOR FULL NAMES: Gulley, Needham Yancey (56059060800)</v>
      </c>
      <c r="F260">
        <f t="shared" si="58"/>
        <v>56059060800</v>
      </c>
      <c r="G260" t="str">
        <f t="shared" si="59"/>
        <v>MULTIPLE PERSPECTIVES ON COLLEGE STUDENTS: Needs, Challenges, and Opportunities</v>
      </c>
      <c r="H260" t="str">
        <f t="shared" si="60"/>
        <v>(2022) Multiple Perspectives on College Students: Needs, Challenges, and Opportunities, pp. 1 - 211, Cited 0 times.</v>
      </c>
      <c r="I260" t="str">
        <f t="shared" si="61"/>
        <v>DOI: 10.4324/9780429319471</v>
      </c>
      <c r="J260" t="str">
        <f t="shared" si="62"/>
        <v>https://www.scopus.com/inward/record.uri?eid=2-s2.0-85142792733&amp;doi=10.4324%2f9780429319471&amp;partnerID=40&amp;md5=0ec23501f918f7ef5d4eb014bcffac3c</v>
      </c>
      <c r="K260">
        <f t="shared" si="63"/>
        <v>0</v>
      </c>
      <c r="L260" t="str">
        <f t="shared" si="64"/>
        <v>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M260" t="str">
        <f t="shared" si="65"/>
        <v>LANGUAGE OF ORIGINAL DOCUMENT: English</v>
      </c>
      <c r="N260" t="str">
        <f t="shared" si="66"/>
        <v>DOCUMENT TYPE: Book</v>
      </c>
      <c r="O260" t="str">
        <f t="shared" si="67"/>
        <v>SOURCE: Scopus</v>
      </c>
      <c r="P260">
        <f t="shared" si="68"/>
        <v>0</v>
      </c>
    </row>
    <row r="261" spans="1:16" x14ac:dyDescent="0.45">
      <c r="A261" t="s">
        <v>160</v>
      </c>
      <c r="C261">
        <v>261</v>
      </c>
      <c r="D261" t="str">
        <f t="shared" si="56"/>
        <v>Ifenthaler D., Yau J.Y.-K.</v>
      </c>
      <c r="E261" t="str">
        <f t="shared" si="57"/>
        <v>AUTHOR FULL NAMES: Ifenthaler, Dirk (57192168368); Yau, Jane Yin-Kim (24449784800)</v>
      </c>
      <c r="F261" t="str">
        <f t="shared" si="58"/>
        <v>57192168368; 24449784800</v>
      </c>
      <c r="G261" t="str">
        <f t="shared" si="59"/>
        <v>Higher education stakeholders’ views on guiding the implementation of learning analytics for study success</v>
      </c>
      <c r="H261" t="str">
        <f t="shared" si="60"/>
        <v>(2019) ASCILITE 2019 - Conference Proceedings - 36th International Conference of Innovation, Practice and Research in the Use of Educational Technologies in Tertiary Education: Personalised Learning. Diverse Goals. One Heart., pp. 453 - 457, Cited 0 times.</v>
      </c>
      <c r="I261">
        <f t="shared" si="61"/>
        <v>0</v>
      </c>
      <c r="J261" t="str">
        <f t="shared" si="62"/>
        <v>https://www.scopus.com/inward/record.uri?eid=2-s2.0-85088519782&amp;partnerID=40&amp;md5=3121e051761df167eeadf0e72035a9bf</v>
      </c>
      <c r="K261">
        <f t="shared" si="63"/>
        <v>0</v>
      </c>
      <c r="L261" t="str">
        <f t="shared" si="64"/>
        <v>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M261" t="str">
        <f t="shared" si="65"/>
        <v>LANGUAGE OF ORIGINAL DOCUMENT: English</v>
      </c>
      <c r="N261" t="str">
        <f t="shared" si="66"/>
        <v>DOCUMENT TYPE: Conference paper</v>
      </c>
      <c r="O261" t="str">
        <f t="shared" si="67"/>
        <v>SOURCE: Scopus</v>
      </c>
      <c r="P261">
        <f t="shared" si="68"/>
        <v>0</v>
      </c>
    </row>
    <row r="262" spans="1:16" x14ac:dyDescent="0.45">
      <c r="A262" t="s">
        <v>161</v>
      </c>
      <c r="C262">
        <v>262</v>
      </c>
      <c r="D262" t="str">
        <f t="shared" si="56"/>
        <v>Dean L.A., Wallace J.</v>
      </c>
      <c r="E262" t="str">
        <f t="shared" si="57"/>
        <v>AUTHOR FULL NAMES: Dean, Laura A. (57530006800); Wallace, Jason (57213150363)</v>
      </c>
      <c r="F262" t="str">
        <f t="shared" si="58"/>
        <v>57530006800; 57213150363</v>
      </c>
      <c r="G262" t="str">
        <f t="shared" si="59"/>
        <v>ANALYSIS: Who Are Today’s College Students?</v>
      </c>
      <c r="H262" t="str">
        <f t="shared" si="60"/>
        <v>(2022) Multiple Perspectives on College Students: Needs, Challenges, and Opportunities, pp. 76 - 86, Cited 0 times.</v>
      </c>
      <c r="I262" t="str">
        <f t="shared" si="61"/>
        <v>DOI: 10.4324/9780429319471-7</v>
      </c>
      <c r="J262" t="str">
        <f t="shared" si="62"/>
        <v>https://www.scopus.com/inward/record.uri?eid=2-s2.0-85142845240&amp;doi=10.4324%2f9780429319471-7&amp;partnerID=40&amp;md5=84f7b4aaabff735e24d12fecccbe6fa1</v>
      </c>
      <c r="K262">
        <f t="shared" si="63"/>
        <v>0</v>
      </c>
      <c r="L262" t="str">
        <f t="shared" si="64"/>
        <v>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2" t="str">
        <f t="shared" si="65"/>
        <v>LANGUAGE OF ORIGINAL DOCUMENT: English</v>
      </c>
      <c r="N262" t="str">
        <f t="shared" si="66"/>
        <v>DOCUMENT TYPE: Book chapter</v>
      </c>
      <c r="O262" t="str">
        <f t="shared" si="67"/>
        <v>SOURCE: Scopus</v>
      </c>
      <c r="P262">
        <f t="shared" si="68"/>
        <v>0</v>
      </c>
    </row>
    <row r="263" spans="1:16" x14ac:dyDescent="0.45">
      <c r="A263" t="s">
        <v>162</v>
      </c>
      <c r="C263">
        <v>263</v>
      </c>
      <c r="D263" t="str">
        <f t="shared" si="56"/>
        <v>Inkelas K.K., Hanlon T.</v>
      </c>
      <c r="E263" t="str">
        <f t="shared" si="57"/>
        <v>AUTHOR FULL NAMES: Inkelas, Karen Kurotsuchi (6602616751); Hanlon, Terrence (57984975600)</v>
      </c>
      <c r="F263" t="str">
        <f t="shared" si="58"/>
        <v>6602616751; 57984975600</v>
      </c>
      <c r="G263" t="str">
        <f t="shared" si="59"/>
        <v>ANALYSIS: What Are the Most Significant Opportunities for Today’s College Students?</v>
      </c>
      <c r="H263" t="str">
        <f t="shared" si="60"/>
        <v>(2022) Multiple Perspectives on College Students: Needs, Challenges, and Opportunities, pp. 154 - 164, Cited 0 times.</v>
      </c>
      <c r="I263" t="str">
        <f t="shared" si="61"/>
        <v>DOI: 10.4324/9780429319471-16</v>
      </c>
      <c r="J263" t="str">
        <f t="shared" si="62"/>
        <v>https://www.scopus.com/inward/record.uri?eid=2-s2.0-85142837229&amp;doi=10.4324%2f9780429319471-16&amp;partnerID=40&amp;md5=f1c04be80fd348aa1dcd65b21cba1784</v>
      </c>
      <c r="K263">
        <f t="shared" si="63"/>
        <v>0</v>
      </c>
      <c r="L263" t="str">
        <f t="shared" si="64"/>
        <v>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3" t="str">
        <f t="shared" si="65"/>
        <v>LANGUAGE OF ORIGINAL DOCUMENT: English</v>
      </c>
      <c r="N263" t="str">
        <f t="shared" si="66"/>
        <v>DOCUMENT TYPE: Book chapter</v>
      </c>
      <c r="O263" t="str">
        <f t="shared" si="67"/>
        <v>SOURCE: Scopus</v>
      </c>
      <c r="P263">
        <f t="shared" si="68"/>
        <v>0</v>
      </c>
    </row>
    <row r="264" spans="1:16" x14ac:dyDescent="0.45">
      <c r="A264" t="s">
        <v>163</v>
      </c>
      <c r="C264">
        <v>264</v>
      </c>
      <c r="D264" t="str">
        <f t="shared" si="56"/>
        <v>Hilliger I., Pérez-Sanagustín M.</v>
      </c>
      <c r="E264" t="str">
        <f t="shared" si="57"/>
        <v>AUTHOR FULL NAMES: Hilliger, Isabel (57190130459); Pérez-Sanagustín, Mar (23393559900)</v>
      </c>
      <c r="F264" t="str">
        <f t="shared" si="58"/>
        <v>57190130459; 23393559900</v>
      </c>
      <c r="G264" t="str">
        <f t="shared" si="59"/>
        <v>Facing the change beyond COVID-19: Continuous curriculum improvement in higher education using learning analytics</v>
      </c>
      <c r="H264" t="str">
        <f t="shared" si="60"/>
        <v>(2022) A Research Agenda for Global Higher Education, pp. 193 - 209, Cited 0 times.</v>
      </c>
      <c r="I264">
        <f t="shared" si="61"/>
        <v>0</v>
      </c>
      <c r="J264" t="str">
        <f t="shared" si="62"/>
        <v>https://www.scopus.com/inward/record.uri?eid=2-s2.0-85130116176&amp;partnerID=40&amp;md5=acffdb8a92f3355f2376f56e9aeb2dc9</v>
      </c>
      <c r="K264">
        <f t="shared" si="63"/>
        <v>0</v>
      </c>
      <c r="L264" t="str">
        <f t="shared" si="64"/>
        <v>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M264" t="str">
        <f t="shared" si="65"/>
        <v>LANGUAGE OF ORIGINAL DOCUMENT: English</v>
      </c>
      <c r="N264" t="str">
        <f t="shared" si="66"/>
        <v>DOCUMENT TYPE: Book chapter</v>
      </c>
      <c r="O264" t="str">
        <f t="shared" si="67"/>
        <v>SOURCE: Scopus</v>
      </c>
      <c r="P264">
        <f t="shared" si="68"/>
        <v>0</v>
      </c>
    </row>
    <row r="265" spans="1:16" x14ac:dyDescent="0.45">
      <c r="A265" t="s">
        <v>164</v>
      </c>
      <c r="C265">
        <v>265</v>
      </c>
      <c r="D265" t="str">
        <f t="shared" si="56"/>
        <v>Owen J.E.</v>
      </c>
      <c r="E265" t="str">
        <f t="shared" si="57"/>
        <v>AUTHOR FULL NAMES: Owen, Julie E. (12785469800)</v>
      </c>
      <c r="F265">
        <f t="shared" si="58"/>
        <v>12785469800</v>
      </c>
      <c r="G265" t="str">
        <f t="shared" si="59"/>
        <v>ANALYSIS: What Can You Do to Support Today’s College Students?</v>
      </c>
      <c r="H265" t="str">
        <f t="shared" si="60"/>
        <v>(2022) Multiple Perspectives on College Students: Needs, Challenges, and Opportunities, pp. 180 - 192, Cited 0 times.</v>
      </c>
      <c r="I265" t="str">
        <f t="shared" si="61"/>
        <v>DOI: 10.4324/9780429319471-19</v>
      </c>
      <c r="J265" t="str">
        <f t="shared" si="62"/>
        <v>https://www.scopus.com/inward/record.uri?eid=2-s2.0-85142839649&amp;doi=10.4324%2f9780429319471-19&amp;partnerID=40&amp;md5=97c8369134bcda39453c42d51adc15bc</v>
      </c>
      <c r="K265">
        <f t="shared" si="63"/>
        <v>0</v>
      </c>
      <c r="L265" t="str">
        <f t="shared" si="64"/>
        <v>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5" t="str">
        <f t="shared" si="65"/>
        <v>LANGUAGE OF ORIGINAL DOCUMENT: English</v>
      </c>
      <c r="N265" t="str">
        <f t="shared" si="66"/>
        <v>DOCUMENT TYPE: Book chapter</v>
      </c>
      <c r="O265" t="str">
        <f t="shared" si="67"/>
        <v>SOURCE: Scopus</v>
      </c>
      <c r="P265">
        <f t="shared" si="68"/>
        <v>0</v>
      </c>
    </row>
    <row r="266" spans="1:16" x14ac:dyDescent="0.45">
      <c r="A266" t="s">
        <v>165</v>
      </c>
      <c r="C266">
        <v>266</v>
      </c>
      <c r="D266" t="str">
        <f t="shared" si="56"/>
        <v>Gulley N.Y.</v>
      </c>
      <c r="E266" t="str">
        <f t="shared" si="57"/>
        <v>AUTHOR FULL NAMES: Gulley, Needham Yancey (56059060800)</v>
      </c>
      <c r="F266">
        <f t="shared" si="58"/>
        <v>56059060800</v>
      </c>
      <c r="G266" t="str">
        <f t="shared" si="59"/>
        <v>CONCLUSION</v>
      </c>
      <c r="H266" t="str">
        <f t="shared" si="60"/>
        <v>(2022) Multiple Perspectives on College Students: Needs, Challenges, and Opportunities, pp. 193 - 205, Cited 0 times.</v>
      </c>
      <c r="I266" t="str">
        <f t="shared" si="61"/>
        <v>DOI: 10.4324/9780429319471-20</v>
      </c>
      <c r="J266" t="str">
        <f t="shared" si="62"/>
        <v>https://www.scopus.com/inward/record.uri?eid=2-s2.0-85142854108&amp;doi=10.4324%2f9780429319471-20&amp;partnerID=40&amp;md5=d94d4d0a1984a1310697e98f1ed4b2c0</v>
      </c>
      <c r="K266">
        <f t="shared" si="63"/>
        <v>0</v>
      </c>
      <c r="L266" t="str">
        <f t="shared" si="64"/>
        <v>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M266" t="str">
        <f t="shared" si="65"/>
        <v>LANGUAGE OF ORIGINAL DOCUMENT: English</v>
      </c>
      <c r="N266" t="str">
        <f t="shared" si="66"/>
        <v>DOCUMENT TYPE: Editorial</v>
      </c>
      <c r="O266" t="str">
        <f t="shared" si="67"/>
        <v>SOURCE: Scopus</v>
      </c>
      <c r="P266">
        <f t="shared" si="68"/>
        <v>0</v>
      </c>
    </row>
    <row r="267" spans="1:16" x14ac:dyDescent="0.45">
      <c r="A267" t="s">
        <v>166</v>
      </c>
      <c r="C267">
        <v>267</v>
      </c>
      <c r="D267" t="str">
        <f t="shared" si="56"/>
        <v>Pacheco-Guffrey H.A., Boivin J.A.</v>
      </c>
      <c r="E267" t="str">
        <f t="shared" si="57"/>
        <v>AUTHOR FULL NAMES: Pacheco-Guffrey, Heather Anne (57223040977); Boivin, Jacquelynne Anne (57219803477)</v>
      </c>
      <c r="F267" t="str">
        <f t="shared" si="58"/>
        <v>57223040977; 57219803477</v>
      </c>
      <c r="G267" t="str">
        <f t="shared" si="59"/>
        <v>Striving for equity: Ways education can be used to fight against oppressive systems</v>
      </c>
      <c r="H267" t="str">
        <f t="shared" si="60"/>
        <v>(2023) The Role of Educators as Agents and Conveyors for Positive Change in Global Education, pp. 83 - 111, Cited 0 times.</v>
      </c>
      <c r="I267" t="str">
        <f t="shared" si="61"/>
        <v>DOI: 10.4018/978-1-6684-7869-1.ch004</v>
      </c>
      <c r="J267" t="str">
        <f t="shared" si="62"/>
        <v>https://www.scopus.com/inward/record.uri?eid=2-s2.0-85163548212&amp;doi=10.4018%2f978-1-6684-7869-1.ch004&amp;partnerID=40&amp;md5=c52a39e568f47aba86e3c1e7061a9b7c</v>
      </c>
      <c r="K267">
        <f t="shared" si="63"/>
        <v>0</v>
      </c>
      <c r="L267" t="str">
        <f t="shared" si="64"/>
        <v>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M267" t="str">
        <f t="shared" si="65"/>
        <v>LANGUAGE OF ORIGINAL DOCUMENT: English</v>
      </c>
      <c r="N267" t="str">
        <f t="shared" si="66"/>
        <v>DOCUMENT TYPE: Book chapter</v>
      </c>
      <c r="O267" t="str">
        <f t="shared" si="67"/>
        <v>SOURCE: Scopus</v>
      </c>
      <c r="P267">
        <f t="shared" si="68"/>
        <v>0</v>
      </c>
    </row>
    <row r="268" spans="1:16" x14ac:dyDescent="0.45">
      <c r="C268">
        <v>268</v>
      </c>
      <c r="D268" t="str">
        <f t="shared" si="56"/>
        <v>Fischer K., Isenmann R.</v>
      </c>
      <c r="E268" t="str">
        <f t="shared" si="57"/>
        <v>AUTHOR FULL NAMES: Fischer, Klaus (57784230700); Isenmann, Ralf (8052259000)</v>
      </c>
      <c r="F268" t="str">
        <f t="shared" si="58"/>
        <v>57784230700; 8052259000</v>
      </c>
      <c r="G268" t="str">
        <f t="shared" si="59"/>
        <v>Education for Sustainability at Distance and Online Learning Universities: Methodologies and Good Practices for Educating Sustainability Experts and Leaders of the Future</v>
      </c>
      <c r="H268" t="str">
        <f t="shared" si="60"/>
        <v>(2023) World Sustainability Series, pp. 147 - 169, Cited 0 times.</v>
      </c>
      <c r="I268" t="str">
        <f t="shared" si="61"/>
        <v>DOI: 10.1007/978-3-031-22856-8_9</v>
      </c>
      <c r="J268" t="str">
        <f t="shared" si="62"/>
        <v>https://www.scopus.com/inward/record.uri?eid=2-s2.0-85150155488&amp;doi=10.1007%2f978-3-031-22856-8_9&amp;partnerID=40&amp;md5=0da5da4a0fce616ada747131bae8f8be</v>
      </c>
      <c r="K268">
        <f t="shared" si="63"/>
        <v>0</v>
      </c>
      <c r="L268" t="str">
        <f t="shared" si="64"/>
        <v>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M268" t="str">
        <f t="shared" si="65"/>
        <v>LANGUAGE OF ORIGINAL DOCUMENT: English</v>
      </c>
      <c r="N268" t="str">
        <f t="shared" si="66"/>
        <v>DOCUMENT TYPE: Book chapter</v>
      </c>
      <c r="O268" t="str">
        <f t="shared" si="67"/>
        <v>SOURCE: Scopus</v>
      </c>
      <c r="P268">
        <f t="shared" si="68"/>
        <v>0</v>
      </c>
    </row>
    <row r="269" spans="1:16" x14ac:dyDescent="0.45">
      <c r="A269" t="s">
        <v>167</v>
      </c>
      <c r="C269">
        <v>269</v>
      </c>
      <c r="D269" t="str">
        <f t="shared" si="56"/>
        <v>Maragakis A., Van Den Dobbelsteen A., Maragakis A.</v>
      </c>
      <c r="E269" t="str">
        <f t="shared" si="57"/>
        <v>AUTHOR FULL NAMES: Maragakis, Antonios (55961248700); Van Den Dobbelsteen, Andy (6508242828); Maragakis, Alexandros (36661207700)</v>
      </c>
      <c r="F269" t="str">
        <f t="shared" si="58"/>
        <v>55961248700; 6508242828; 36661207700</v>
      </c>
      <c r="G269" t="str">
        <f t="shared" si="59"/>
        <v>Earning capacity of sustainable education -a review of current perceptions regarding the salaries, under-employment and over-education of higher-education graduates and their potential application in sustainability assessments</v>
      </c>
      <c r="H269" t="str">
        <f t="shared" si="60"/>
        <v>(2017) A+BE Architecture and the Built Environment, 3, pp. 99 - 115, Cited 0 times.</v>
      </c>
      <c r="I269">
        <f t="shared" si="61"/>
        <v>0</v>
      </c>
      <c r="J269" t="str">
        <f t="shared" si="62"/>
        <v>https://www.scopus.com/inward/record.uri?eid=2-s2.0-85019461849&amp;partnerID=40&amp;md5=d227cc5bf93e21e3289dec9a2cdce849</v>
      </c>
      <c r="K269">
        <f t="shared" si="63"/>
        <v>0</v>
      </c>
      <c r="L269" t="str">
        <f t="shared" si="64"/>
        <v>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M269" t="str">
        <f t="shared" si="65"/>
        <v>LANGUAGE OF ORIGINAL DOCUMENT: English</v>
      </c>
      <c r="N269" t="str">
        <f t="shared" si="66"/>
        <v>DOCUMENT TYPE: Article</v>
      </c>
      <c r="O269" t="str">
        <f t="shared" si="67"/>
        <v>SOURCE: Scopus</v>
      </c>
      <c r="P269">
        <f t="shared" si="68"/>
        <v>0</v>
      </c>
    </row>
    <row r="270" spans="1:16" x14ac:dyDescent="0.45">
      <c r="A270" t="s">
        <v>10</v>
      </c>
      <c r="C270">
        <v>270</v>
      </c>
      <c r="D270" t="str">
        <f t="shared" si="56"/>
        <v>Dean-Scott S.</v>
      </c>
      <c r="E270" t="str">
        <f t="shared" si="57"/>
        <v>AUTHOR FULL NAMES: Dean-Scott, Shannon (57984079900)</v>
      </c>
      <c r="F270">
        <f t="shared" si="58"/>
        <v>57984079900</v>
      </c>
      <c r="G270" t="str">
        <f t="shared" si="59"/>
        <v>ANALYSIS: What Are the Most Significant Challenges for Today’s College Students?</v>
      </c>
      <c r="H270" t="str">
        <f t="shared" si="60"/>
        <v>(2022) Multiple Perspectives on College Students: Needs, Challenges, and Opportunities, pp. 127 - 137, Cited 0 times.</v>
      </c>
      <c r="I270" t="str">
        <f t="shared" si="61"/>
        <v>DOI: 10.4324/9780429319471-13</v>
      </c>
      <c r="J270" t="str">
        <f t="shared" si="62"/>
        <v>https://www.scopus.com/inward/record.uri?eid=2-s2.0-85142778469&amp;doi=10.4324%2f9780429319471-13&amp;partnerID=40&amp;md5=091770433ebd40c01144c84d74648bcf</v>
      </c>
      <c r="K270">
        <f t="shared" si="63"/>
        <v>0</v>
      </c>
      <c r="L270" t="str">
        <f t="shared" si="64"/>
        <v>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70" t="str">
        <f t="shared" si="65"/>
        <v>LANGUAGE OF ORIGINAL DOCUMENT: English</v>
      </c>
      <c r="N270" t="str">
        <f t="shared" si="66"/>
        <v>DOCUMENT TYPE: Book chapter</v>
      </c>
      <c r="O270" t="str">
        <f t="shared" si="67"/>
        <v>SOURCE: Scopus</v>
      </c>
      <c r="P270">
        <f t="shared" si="68"/>
        <v>0</v>
      </c>
    </row>
    <row r="271" spans="1:16" x14ac:dyDescent="0.45">
      <c r="A271" t="s">
        <v>11</v>
      </c>
      <c r="C271">
        <v>271</v>
      </c>
      <c r="D271" t="str">
        <f t="shared" si="56"/>
        <v>Okoro C.S., Phiri N.B.</v>
      </c>
      <c r="E271" t="str">
        <f t="shared" si="57"/>
        <v>AUTHOR FULL NAMES: Okoro, Chioma Sylvia (57196279662); Phiri, Nelson Bakali (58642809900)</v>
      </c>
      <c r="F271" t="str">
        <f t="shared" si="58"/>
        <v>57196279662; 58642809900</v>
      </c>
      <c r="G271" t="str">
        <f t="shared" si="59"/>
        <v>Institutional influencers and support for tutoring in a South African higher education institution</v>
      </c>
      <c r="H271" t="str">
        <f t="shared" si="60"/>
        <v>(2023) International Conference on Higher Education Advances, pp. 1113 - 1121, Cited 0 times.</v>
      </c>
      <c r="I271" t="str">
        <f t="shared" si="61"/>
        <v>DOI: 10.4995/HEAd23.2023.16361</v>
      </c>
      <c r="J271" t="str">
        <f t="shared" si="62"/>
        <v>https://www.scopus.com/inward/record.uri?eid=2-s2.0-85173963657&amp;doi=10.4995%2fHEAd23.2023.16361&amp;partnerID=40&amp;md5=d7f999a34f9cfbbadae11cc48190508d</v>
      </c>
      <c r="K271">
        <f t="shared" si="63"/>
        <v>0</v>
      </c>
      <c r="L271" t="str">
        <f t="shared" si="64"/>
        <v>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M271" t="str">
        <f t="shared" si="65"/>
        <v>LANGUAGE OF ORIGINAL DOCUMENT: English</v>
      </c>
      <c r="N271" t="str">
        <f t="shared" si="66"/>
        <v>DOCUMENT TYPE: Conference paper</v>
      </c>
      <c r="O271" t="str">
        <f t="shared" si="67"/>
        <v>SOURCE: Scopus</v>
      </c>
      <c r="P271">
        <f t="shared" si="68"/>
        <v>0</v>
      </c>
    </row>
    <row r="272" spans="1:16" x14ac:dyDescent="0.45">
      <c r="A272" t="s">
        <v>12</v>
      </c>
      <c r="C272">
        <v>272</v>
      </c>
      <c r="D272" t="str">
        <f t="shared" si="56"/>
        <v>Bureau D.A., Bingham R.P.</v>
      </c>
      <c r="E272" t="str">
        <f t="shared" si="57"/>
        <v>AUTHOR FULL NAMES: Bureau, Daniel A. (57209801249); Bingham, Rosie Phillips (58566560900)</v>
      </c>
      <c r="F272" t="str">
        <f t="shared" si="58"/>
        <v>57209801249; 58566560900</v>
      </c>
      <c r="G272" t="str">
        <f t="shared" si="59"/>
        <v>INTRODUCTION</v>
      </c>
      <c r="H272" t="str">
        <f t="shared" si="60"/>
        <v>(2023) Leading Assessment for Student Success: Ten Tenets that Change Culture and Practice in Student Affairs, pp. 1 - 6, Cited 0 times.</v>
      </c>
      <c r="I272" t="str">
        <f t="shared" si="61"/>
        <v>DOI: 10.4324/9781003445609-1</v>
      </c>
      <c r="J272" t="str">
        <f t="shared" si="62"/>
        <v>https://www.scopus.com/inward/record.uri?eid=2-s2.0-85170181232&amp;doi=10.4324%2f9781003445609-1&amp;partnerID=40&amp;md5=ea4ada57a92b705856406bddc3e99faf</v>
      </c>
      <c r="K272">
        <f t="shared" si="63"/>
        <v>0</v>
      </c>
      <c r="L272" t="str">
        <f t="shared" si="64"/>
        <v>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M272" t="str">
        <f t="shared" si="65"/>
        <v>LANGUAGE OF ORIGINAL DOCUMENT: English</v>
      </c>
      <c r="N272" t="str">
        <f t="shared" si="66"/>
        <v>DOCUMENT TYPE: Editorial</v>
      </c>
      <c r="O272" t="str">
        <f t="shared" si="67"/>
        <v>SOURCE: Scopus</v>
      </c>
      <c r="P272">
        <f t="shared" si="68"/>
        <v>0</v>
      </c>
    </row>
    <row r="273" spans="1:16" x14ac:dyDescent="0.45">
      <c r="C273">
        <v>273</v>
      </c>
      <c r="D273" t="str">
        <f t="shared" si="56"/>
        <v>Hamilton R., Vincent S., Cooper S., Downey S., Horseman T., Stoneley L.</v>
      </c>
      <c r="E273" t="str">
        <f t="shared" si="57"/>
        <v>AUTHOR FULL NAMES: Hamilton, Ruth (57194850478); Vincent, Sharon (55774434900); Cooper, Suzie (57350805700); Downey, Steph (57223084104); Horseman, Tracey (57350344000); Stoneley, Lynn (57350805800)</v>
      </c>
      <c r="F273" t="str">
        <f t="shared" si="58"/>
        <v>57194850478; 55774434900; 57350805700; 57223084104; 57350344000; 57350805800</v>
      </c>
      <c r="G273" t="str">
        <f t="shared" si="59"/>
        <v>Teaching Partnership Four Years on: Lessons Learned about Relationships between Universities and Practice Partners?</v>
      </c>
      <c r="H273" t="str">
        <f t="shared" si="60"/>
        <v>(2023) Practice, 35 (1), pp. 17 - 26, Cited 0 times.</v>
      </c>
      <c r="I273" t="str">
        <f t="shared" si="61"/>
        <v>DOI: 10.1080/09503153.2021.1998412</v>
      </c>
      <c r="J273" t="str">
        <f t="shared" si="62"/>
        <v>https://www.scopus.com/inward/record.uri?eid=2-s2.0-85119700195&amp;doi=10.1080%2f09503153.2021.1998412&amp;partnerID=40&amp;md5=0534f7aa3f12dca9c053316abe96b757</v>
      </c>
      <c r="K273">
        <f t="shared" si="63"/>
        <v>0</v>
      </c>
      <c r="L273" t="str">
        <f t="shared" si="64"/>
        <v>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M273" t="str">
        <f t="shared" si="65"/>
        <v>LANGUAGE OF ORIGINAL DOCUMENT: English</v>
      </c>
      <c r="N273" t="str">
        <f t="shared" si="66"/>
        <v>DOCUMENT TYPE: Article</v>
      </c>
      <c r="O273" t="str">
        <f t="shared" si="67"/>
        <v>SOURCE: Scopus</v>
      </c>
      <c r="P273">
        <f t="shared" si="68"/>
        <v>0</v>
      </c>
    </row>
    <row r="274" spans="1:16" x14ac:dyDescent="0.45">
      <c r="A274" t="s">
        <v>168</v>
      </c>
      <c r="C274">
        <v>274</v>
      </c>
      <c r="D274" t="str">
        <f t="shared" si="56"/>
        <v>Hwami M.</v>
      </c>
      <c r="E274" t="str">
        <f t="shared" si="57"/>
        <v>AUTHOR FULL NAMES: Hwami, Munyaradzi (56366857200)</v>
      </c>
      <c r="F274">
        <f t="shared" si="58"/>
        <v>56366857200</v>
      </c>
      <c r="G274" t="str">
        <f t="shared" si="59"/>
        <v>The challenge for university teaching and research practice in Zimbabwe: an empirical study</v>
      </c>
      <c r="H274" t="str">
        <f t="shared" si="60"/>
        <v>(2021) Teaching in Higher Education, Cited 0 times.</v>
      </c>
      <c r="I274" t="str">
        <f t="shared" si="61"/>
        <v>DOI: 10.1080/13562517.2021.1973411</v>
      </c>
      <c r="J274" t="str">
        <f t="shared" si="62"/>
        <v>https://www.scopus.com/inward/record.uri?eid=2-s2.0-85114599635&amp;doi=10.1080%2f13562517.2021.1973411&amp;partnerID=40&amp;md5=bd0c7ac07fef645b7e8562df0ee3ecb7</v>
      </c>
      <c r="K274">
        <f t="shared" si="63"/>
        <v>0</v>
      </c>
      <c r="L274" t="str">
        <f t="shared" si="64"/>
        <v>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M274" t="str">
        <f t="shared" si="65"/>
        <v>LANGUAGE OF ORIGINAL DOCUMENT: English</v>
      </c>
      <c r="N274" t="str">
        <f t="shared" si="66"/>
        <v>DOCUMENT TYPE: Article</v>
      </c>
      <c r="O274" t="str">
        <f t="shared" si="67"/>
        <v>SOURCE: Scopus</v>
      </c>
      <c r="P274">
        <f t="shared" si="68"/>
        <v>0</v>
      </c>
    </row>
    <row r="275" spans="1:16" x14ac:dyDescent="0.45">
      <c r="A275" t="s">
        <v>169</v>
      </c>
      <c r="C275">
        <v>275</v>
      </c>
      <c r="D275" t="str">
        <f t="shared" si="56"/>
        <v>Lin A.F.Y., Hou A.Y.C.</v>
      </c>
      <c r="E275" t="str">
        <f t="shared" si="57"/>
        <v>AUTHOR FULL NAMES: Lin, Arianna Fang Yu (57402060000); Hou, Angela Yung Chi (36677361200)</v>
      </c>
      <c r="F275" t="str">
        <f t="shared" si="58"/>
        <v>57402060000; 36677361200</v>
      </c>
      <c r="G275" t="str">
        <f t="shared" si="59"/>
        <v>Quality and Inequality: Students’ Online Learning Experiences Amidst the COVID-19 Pandemic in Taiwan</v>
      </c>
      <c r="H275" t="str">
        <f t="shared" si="60"/>
        <v>(2023) Higher Education in Asia, Part F3, pp. 171 - 190, Cited 0 times.</v>
      </c>
      <c r="I275" t="str">
        <f t="shared" si="61"/>
        <v>DOI: 10.1007/978-981-99-1874-4_10</v>
      </c>
      <c r="J275" t="str">
        <f t="shared" si="62"/>
        <v>https://www.scopus.com/inward/record.uri?eid=2-s2.0-85160725975&amp;doi=10.1007%2f978-981-99-1874-4_10&amp;partnerID=40&amp;md5=575bdeaffdca8fea798005ef3f05aaa3</v>
      </c>
      <c r="K275">
        <f t="shared" si="63"/>
        <v>0</v>
      </c>
      <c r="L275" t="str">
        <f t="shared" si="64"/>
        <v>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M275" t="str">
        <f t="shared" si="65"/>
        <v>LANGUAGE OF ORIGINAL DOCUMENT: English</v>
      </c>
      <c r="N275" t="str">
        <f t="shared" si="66"/>
        <v>DOCUMENT TYPE: Book chapter</v>
      </c>
      <c r="O275" t="str">
        <f t="shared" si="67"/>
        <v>SOURCE: Scopus</v>
      </c>
      <c r="P275">
        <f t="shared" si="68"/>
        <v>0</v>
      </c>
    </row>
    <row r="276" spans="1:16" x14ac:dyDescent="0.45">
      <c r="A276">
        <v>7005784600</v>
      </c>
      <c r="C276">
        <v>276</v>
      </c>
      <c r="D276" t="str">
        <f t="shared" si="56"/>
        <v>Gaftandzhieva S., Doneva R., Zhekova M., Pashev G.</v>
      </c>
      <c r="E276" t="str">
        <f t="shared" si="57"/>
        <v>AUTHOR FULL NAMES: Gaftandzhieva, Silvia (56406512300); Doneva, Rositsa (34879602400); Zhekova, Mariya (57212166571); Pashev, George (57192208710)</v>
      </c>
      <c r="F276" t="str">
        <f t="shared" si="58"/>
        <v>56406512300; 34879602400; 57212166571; 57192208710</v>
      </c>
      <c r="G276" t="str">
        <f t="shared" si="59"/>
        <v>Towards Automated Evaluation of the Quality of Educational Services in HEIs</v>
      </c>
      <c r="H276" t="str">
        <f t="shared" si="60"/>
        <v>(2023) International Journal of Advanced Computer Science and Applications, 14 (8), pp. 150 - 165, Cited 0 times.</v>
      </c>
      <c r="I276" t="str">
        <f t="shared" si="61"/>
        <v>DOI: 10.14569/IJACSA.2023.0140818</v>
      </c>
      <c r="J276" t="str">
        <f t="shared" si="62"/>
        <v>https://www.scopus.com/inward/record.uri?eid=2-s2.0-85170645251&amp;doi=10.14569%2fIJACSA.2023.0140818&amp;partnerID=40&amp;md5=cc0005063f9622f499092ca235636c47</v>
      </c>
      <c r="K276">
        <f t="shared" si="63"/>
        <v>0</v>
      </c>
      <c r="L276" t="str">
        <f t="shared" si="64"/>
        <v>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M276" t="str">
        <f t="shared" si="65"/>
        <v>LANGUAGE OF ORIGINAL DOCUMENT: English</v>
      </c>
      <c r="N276" t="str">
        <f t="shared" si="66"/>
        <v>DOCUMENT TYPE: Article</v>
      </c>
      <c r="O276" t="str">
        <f t="shared" si="67"/>
        <v>SOURCE: Scopus</v>
      </c>
      <c r="P276">
        <f t="shared" si="68"/>
        <v>0</v>
      </c>
    </row>
    <row r="277" spans="1:16" x14ac:dyDescent="0.45">
      <c r="A277" t="s">
        <v>170</v>
      </c>
      <c r="C277">
        <v>277</v>
      </c>
      <c r="D277" t="str">
        <f t="shared" si="56"/>
        <v>Lastner M.M., Scribner L.L., Pelletier M.J.</v>
      </c>
      <c r="E277" t="str">
        <f t="shared" si="57"/>
        <v>AUTHOR FULL NAMES: Lastner, Matthew M. (57163907000); Scribner, Lisa L. (7801523682); Pelletier, Mark J. (56865528300)</v>
      </c>
      <c r="F277" t="str">
        <f t="shared" si="58"/>
        <v>57163907000; 7801523682; 56865528300</v>
      </c>
      <c r="G277" t="str">
        <f t="shared" si="59"/>
        <v>Selling the value: Perceptions of value from key stakeholders in university sales centers</v>
      </c>
      <c r="H277" t="str">
        <f t="shared" si="60"/>
        <v>(2023) Journal of Global Scholars of Marketing Science: Bridging Asia and the World, 33 (3), pp. 382 - 401, Cited 0 times.</v>
      </c>
      <c r="I277" t="str">
        <f t="shared" si="61"/>
        <v>DOI: 10.1080/21639159.2022.2036626</v>
      </c>
      <c r="J277" t="str">
        <f t="shared" si="62"/>
        <v>https://www.scopus.com/inward/record.uri?eid=2-s2.0-85162755410&amp;doi=10.1080%2f21639159.2022.2036626&amp;partnerID=40&amp;md5=04c16e173d770aca3278f4b231a72e2b</v>
      </c>
      <c r="K277">
        <f t="shared" si="63"/>
        <v>0</v>
      </c>
      <c r="L277" t="str">
        <f t="shared" si="64"/>
        <v>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M277" t="str">
        <f t="shared" si="65"/>
        <v>LANGUAGE OF ORIGINAL DOCUMENT: English</v>
      </c>
      <c r="N277" t="str">
        <f t="shared" si="66"/>
        <v>DOCUMENT TYPE: Article</v>
      </c>
      <c r="O277" t="str">
        <f t="shared" si="67"/>
        <v>SOURCE: Scopus</v>
      </c>
      <c r="P277">
        <f t="shared" si="68"/>
        <v>0</v>
      </c>
    </row>
    <row r="278" spans="1:16" x14ac:dyDescent="0.45">
      <c r="A278" t="s">
        <v>171</v>
      </c>
      <c r="C278">
        <v>278</v>
      </c>
      <c r="D278" t="str">
        <f t="shared" si="56"/>
        <v>Akkol E., Koc H., Dogan O., Kostepen Z.N., Demir Y., Hiziroglu A., Eliiyi D.T.</v>
      </c>
      <c r="E278" t="str">
        <f t="shared" si="57"/>
        <v>AUTHOR FULL NAMES: Akkol, Ekin (57219132759); Koc, Hatice (57995515400); Dogan, Onur (57202924825); Kostepen, Zeynep Nur (57219133105); Demir, Yunus (57995580300); Hiziroglu, Abdulkadir (55322301200); Eliiyi, Deniz Tursel (14521079300)</v>
      </c>
      <c r="F278" t="str">
        <f t="shared" si="58"/>
        <v>57219132759; 57995515400; 57202924825; 57219133105; 57995580300; 55322301200; 14521079300</v>
      </c>
      <c r="G278" t="str">
        <f t="shared" si="59"/>
        <v>Requirement Analysis of Data Analytics Software Within the Scope of a Smart University</v>
      </c>
      <c r="H278" t="str">
        <f t="shared" si="60"/>
        <v>(2022) Smart Urban Computing Applications, pp. 1 - 22, Cited 0 times.</v>
      </c>
      <c r="I278">
        <f t="shared" si="61"/>
        <v>0</v>
      </c>
      <c r="J278" t="str">
        <f t="shared" si="62"/>
        <v>https://www.scopus.com/inward/record.uri?eid=2-s2.0-85143448073&amp;partnerID=40&amp;md5=c49ba87c046253f9b30e017b7e45abc1</v>
      </c>
      <c r="K278">
        <f t="shared" si="63"/>
        <v>0</v>
      </c>
      <c r="L278" t="str">
        <f t="shared" si="64"/>
        <v>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M278" t="str">
        <f t="shared" si="65"/>
        <v>LANGUAGE OF ORIGINAL DOCUMENT: English</v>
      </c>
      <c r="N278" t="str">
        <f t="shared" si="66"/>
        <v>DOCUMENT TYPE: Book chapter</v>
      </c>
      <c r="O278" t="str">
        <f t="shared" si="67"/>
        <v>SOURCE: Scopus</v>
      </c>
      <c r="P278">
        <f t="shared" si="68"/>
        <v>0</v>
      </c>
    </row>
    <row r="279" spans="1:16" x14ac:dyDescent="0.45">
      <c r="A279" t="s">
        <v>172</v>
      </c>
      <c r="C279">
        <v>279</v>
      </c>
      <c r="D279" t="str">
        <f t="shared" si="56"/>
        <v>Benjamin L.S., Henderson J.A.</v>
      </c>
      <c r="E279" t="str">
        <f t="shared" si="57"/>
        <v>AUTHOR FULL NAMES: Benjamin, Le Shorn (57715675200); Henderson, Jerrod A. (57201925282)</v>
      </c>
      <c r="F279" t="str">
        <f t="shared" si="58"/>
        <v>57715675200; 57201925282</v>
      </c>
      <c r="G279" t="str">
        <f t="shared" si="59"/>
        <v>Conceptualizing Program Quality in Engineering Education Ph.D. Programs</v>
      </c>
      <c r="H279" t="str">
        <f t="shared" si="60"/>
        <v>(2023) ASEE Annual Conference and Exposition, Conference Proceedings, Cited 0 times.</v>
      </c>
      <c r="I279">
        <f t="shared" si="61"/>
        <v>0</v>
      </c>
      <c r="J279" t="str">
        <f t="shared" si="62"/>
        <v>https://www.scopus.com/inward/record.uri?eid=2-s2.0-85172156162&amp;partnerID=40&amp;md5=f64ad7c53a7b909594c0940a97e21eab</v>
      </c>
      <c r="K279">
        <f t="shared" si="63"/>
        <v>0</v>
      </c>
      <c r="L279" t="str">
        <f t="shared" si="64"/>
        <v>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M279" t="str">
        <f t="shared" si="65"/>
        <v>LANGUAGE OF ORIGINAL DOCUMENT: English</v>
      </c>
      <c r="N279" t="str">
        <f t="shared" si="66"/>
        <v>DOCUMENT TYPE: Conference paper</v>
      </c>
      <c r="O279" t="str">
        <f t="shared" si="67"/>
        <v>SOURCE: Scopus</v>
      </c>
      <c r="P279">
        <f t="shared" si="68"/>
        <v>0</v>
      </c>
    </row>
    <row r="280" spans="1:16" x14ac:dyDescent="0.45">
      <c r="A280" t="s">
        <v>173</v>
      </c>
      <c r="C280">
        <v>280</v>
      </c>
      <c r="D280" t="str">
        <f t="shared" si="56"/>
        <v>Priyambada S.A., Usagawa T., ER M.</v>
      </c>
      <c r="E280" t="str">
        <f t="shared" si="57"/>
        <v>AUTHOR FULL NAMES: Priyambada, Satrio Adi (57200534945); Usagawa, Tsuyoshi (7003663095); ER, Mahendrawathi (57214676173)</v>
      </c>
      <c r="F280" t="str">
        <f t="shared" si="58"/>
        <v>57200534945; 7003663095; 57214676173</v>
      </c>
      <c r="G280" t="str">
        <f t="shared" si="59"/>
        <v>Two-layer ensemble prediction of students’ performance using learning behavior and domain knowledge</v>
      </c>
      <c r="H280" t="str">
        <f t="shared" si="60"/>
        <v>(2023) Computers and Education: Artificial Intelligence, 5, art. no. 100149, Cited 0 times.</v>
      </c>
      <c r="I280" t="str">
        <f t="shared" si="61"/>
        <v>DOI: 10.1016/j.caeai.2023.100149</v>
      </c>
      <c r="J280" t="str">
        <f t="shared" si="62"/>
        <v>https://www.scopus.com/inward/record.uri?eid=2-s2.0-85164360794&amp;doi=10.1016%2fj.caeai.2023.100149&amp;partnerID=40&amp;md5=2dbb09c51f8f6116373bd4883a76abb2</v>
      </c>
      <c r="K280">
        <f t="shared" si="63"/>
        <v>0</v>
      </c>
      <c r="L280" t="str">
        <f t="shared" si="64"/>
        <v>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M280" t="str">
        <f t="shared" si="65"/>
        <v>LANGUAGE OF ORIGINAL DOCUMENT: English</v>
      </c>
      <c r="N280" t="str">
        <f t="shared" si="66"/>
        <v>DOCUMENT TYPE: Article</v>
      </c>
      <c r="O280" t="str">
        <f t="shared" si="67"/>
        <v>SOURCE: Scopus</v>
      </c>
      <c r="P280">
        <f t="shared" si="68"/>
        <v>0</v>
      </c>
    </row>
    <row r="281" spans="1:16" x14ac:dyDescent="0.45">
      <c r="C281">
        <v>281</v>
      </c>
      <c r="D281" t="str">
        <f t="shared" si="56"/>
        <v>Dhirathiti N.S., Yavaprabhas S.</v>
      </c>
      <c r="E281" t="str">
        <f t="shared" si="57"/>
        <v>AUTHOR FULL NAMES: Dhirathiti, Nopraenue S. (55813731100); Yavaprabhas, Supachai (56681187500)</v>
      </c>
      <c r="F281" t="str">
        <f t="shared" si="58"/>
        <v>55813731100; 56681187500</v>
      </c>
      <c r="G281" t="str">
        <f t="shared" si="59"/>
        <v>Collaboration for the E-learning Space in ASEAN</v>
      </c>
      <c r="H281" t="str">
        <f t="shared" si="60"/>
        <v>(2020) Teaching Learning and New Technologies in Higher Education, pp. 167 - 179, Cited 0 times.</v>
      </c>
      <c r="I281" t="str">
        <f t="shared" si="61"/>
        <v>DOI: 10.1007/978-981-15-4847-5_12</v>
      </c>
      <c r="J281" t="str">
        <f t="shared" si="62"/>
        <v>https://www.scopus.com/inward/record.uri?eid=2-s2.0-85152850834&amp;doi=10.1007%2f978-981-15-4847-5_12&amp;partnerID=40&amp;md5=234c34269345e0b4a9f821dab7c223c3</v>
      </c>
      <c r="K281">
        <f t="shared" si="63"/>
        <v>0</v>
      </c>
      <c r="L281" t="str">
        <f t="shared" si="64"/>
        <v>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M281" t="str">
        <f t="shared" si="65"/>
        <v>LANGUAGE OF ORIGINAL DOCUMENT: English</v>
      </c>
      <c r="N281" t="str">
        <f t="shared" si="66"/>
        <v>DOCUMENT TYPE: Book chapter</v>
      </c>
      <c r="O281" t="str">
        <f t="shared" si="67"/>
        <v>SOURCE: Scopus</v>
      </c>
      <c r="P281">
        <f t="shared" si="68"/>
        <v>0</v>
      </c>
    </row>
    <row r="282" spans="1:16" x14ac:dyDescent="0.45">
      <c r="A282" t="s">
        <v>174</v>
      </c>
      <c r="C282">
        <v>282</v>
      </c>
      <c r="D282" t="str">
        <f t="shared" si="56"/>
        <v>Marsh L.T.S., Wilkerson A., Colón Z., Entress R.</v>
      </c>
      <c r="E282" t="str">
        <f t="shared" si="57"/>
        <v>AUTHOR FULL NAMES: Marsh, L. Trenton S. (57198801922); Wilkerson, Amanda (57217669329); Colón, Zoé (58122468900); Entress, Rebecca (57217016701)</v>
      </c>
      <c r="F282" t="str">
        <f t="shared" si="58"/>
        <v>57198801922; 57217669329; 58122468900; 57217016701</v>
      </c>
      <c r="G282" t="str">
        <f t="shared" si="59"/>
        <v>Taking responsibility: Institutional agents of color (Re)imagine collaboration that centers community stakeholders in university-community partnerships</v>
      </c>
      <c r="H282" t="str">
        <f t="shared" si="60"/>
        <v>(2023) Community Development, Cited 0 times.</v>
      </c>
      <c r="I282" t="str">
        <f t="shared" si="61"/>
        <v>DOI: 10.1080/15575330.2023.2201709</v>
      </c>
      <c r="J282" t="str">
        <f t="shared" si="62"/>
        <v>https://www.scopus.com/inward/record.uri?eid=2-s2.0-85158116023&amp;doi=10.1080%2f15575330.2023.2201709&amp;partnerID=40&amp;md5=3c222ffde58ddc7f6e37208b3bdbb227</v>
      </c>
      <c r="K282">
        <f t="shared" si="63"/>
        <v>0</v>
      </c>
      <c r="L282" t="str">
        <f t="shared" si="64"/>
        <v>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M282" t="str">
        <f t="shared" si="65"/>
        <v>LANGUAGE OF ORIGINAL DOCUMENT: English</v>
      </c>
      <c r="N282" t="str">
        <f t="shared" si="66"/>
        <v>DOCUMENT TYPE: Article</v>
      </c>
      <c r="O282" t="str">
        <f t="shared" si="67"/>
        <v>SOURCE: Scopus</v>
      </c>
      <c r="P282">
        <f t="shared" si="68"/>
        <v>0</v>
      </c>
    </row>
    <row r="283" spans="1:16" x14ac:dyDescent="0.45">
      <c r="A283" t="s">
        <v>10</v>
      </c>
      <c r="C283">
        <v>283</v>
      </c>
      <c r="D283" t="str">
        <f t="shared" si="56"/>
        <v>Tamutiene L., Matkevičiene R.</v>
      </c>
      <c r="E283" t="str">
        <f t="shared" si="57"/>
        <v>AUTHOR FULL NAMES: Tamutiene, Lina (57208920041); Matkevičiene, Renata (57188559417)</v>
      </c>
      <c r="F283" t="str">
        <f t="shared" si="58"/>
        <v>57208920041; 57188559417</v>
      </c>
      <c r="G283" t="str">
        <f t="shared" si="59"/>
        <v>Kokybe˙s samprata aukštajame moksle: Kokybe˙s kaip ide˙jos raiškos aukštuju mokyklu strateginiuose dokumentuose analize˙</v>
      </c>
      <c r="H283" t="str">
        <f t="shared" si="60"/>
        <v>(2018) Informacijos Mokslai, 83 (2018), pp. 8 - 23, Cited 0 times.</v>
      </c>
      <c r="I283" t="str">
        <f t="shared" si="61"/>
        <v>DOI: 10.15388/Im.2018.83.1</v>
      </c>
      <c r="J283" t="str">
        <f t="shared" si="62"/>
        <v>https://www.scopus.com/inward/record.uri?eid=2-s2.0-85066128986&amp;doi=10.15388%2fIm.2018.83.1&amp;partnerID=40&amp;md5=771059c40c559d290f4adcc36954df91</v>
      </c>
      <c r="K283">
        <f t="shared" si="63"/>
        <v>0</v>
      </c>
      <c r="L283" t="str">
        <f t="shared" si="64"/>
        <v>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M283" t="str">
        <f t="shared" si="65"/>
        <v>LANGUAGE OF ORIGINAL DOCUMENT: Lithuanian</v>
      </c>
      <c r="N283" t="str">
        <f t="shared" si="66"/>
        <v>DOCUMENT TYPE: Article</v>
      </c>
      <c r="O283" t="str">
        <f t="shared" si="67"/>
        <v>SOURCE: Scopus</v>
      </c>
      <c r="P283">
        <f t="shared" si="68"/>
        <v>0</v>
      </c>
    </row>
    <row r="284" spans="1:16" x14ac:dyDescent="0.45">
      <c r="A284" t="s">
        <v>175</v>
      </c>
      <c r="C284">
        <v>284</v>
      </c>
      <c r="D284" t="str">
        <f t="shared" si="56"/>
        <v>Patel G.</v>
      </c>
      <c r="E284" t="str">
        <f t="shared" si="57"/>
        <v>AUTHOR FULL NAMES: Patel, Gayatri (57878388900)</v>
      </c>
      <c r="F284">
        <f t="shared" si="58"/>
        <v>57878388900</v>
      </c>
      <c r="G284" t="str">
        <f t="shared" si="59"/>
        <v>Trumping Truancy: Maintaining Student Attendance And Engagement</v>
      </c>
      <c r="H284" t="str">
        <f t="shared" si="60"/>
        <v>(2019) Learning and Teaching in Higher Education: Perspectives from a Business School, pp. 36 - 44, Cited 0 times.</v>
      </c>
      <c r="I284" t="str">
        <f t="shared" si="61"/>
        <v>DOI: 10.4337/9781788975087.00016</v>
      </c>
      <c r="J284" t="str">
        <f t="shared" si="62"/>
        <v>https://www.scopus.com/inward/record.uri?eid=2-s2.0-85137522649&amp;doi=10.4337%2f9781788975087.00016&amp;partnerID=40&amp;md5=90926017bdf2cbc6ced5722b32766c26</v>
      </c>
      <c r="K284">
        <f t="shared" si="63"/>
        <v>0</v>
      </c>
      <c r="L284" t="str">
        <f t="shared" si="64"/>
        <v>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M284" t="str">
        <f t="shared" si="65"/>
        <v>LANGUAGE OF ORIGINAL DOCUMENT: English</v>
      </c>
      <c r="N284" t="str">
        <f t="shared" si="66"/>
        <v>DOCUMENT TYPE: Book chapter</v>
      </c>
      <c r="O284" t="str">
        <f t="shared" si="67"/>
        <v>SOURCE: Scopus</v>
      </c>
      <c r="P284">
        <f t="shared" si="68"/>
        <v>0</v>
      </c>
    </row>
    <row r="285" spans="1:16" x14ac:dyDescent="0.45">
      <c r="A285" t="s">
        <v>12</v>
      </c>
      <c r="C285">
        <v>285</v>
      </c>
      <c r="D285" t="str">
        <f t="shared" si="56"/>
        <v>Basaruddin S., Haron H., Noordin S.A., Ahmad Shukor N.S., Osman S., Abu Hassan M.A., Abu Hassan R., Nik Ab Rahman N.N.</v>
      </c>
      <c r="E285" t="str">
        <f t="shared" si="57"/>
        <v>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F285" t="str">
        <f t="shared" si="58"/>
        <v>35069010300; 35810475000; 36139031200; 35070493600; 57068248000; 57207843352; 56105881300; 57207683226</v>
      </c>
      <c r="G285" t="str">
        <f t="shared" si="59"/>
        <v>Structuring knowledge asset in higher education, a taxonomy approach: The conceptual framework</v>
      </c>
      <c r="H285" t="str">
        <f t="shared" si="60"/>
        <v>(2018) Proceedings of the 32nd International Business Information Management Association Conference, IBIMA 2018 - Vision 2020: Sustainable Economic Development and Application of Innovation Management from Regional expansion to Global Growth, pp. 8092 - 8103, Cited 0 times.</v>
      </c>
      <c r="I285">
        <f t="shared" si="61"/>
        <v>0</v>
      </c>
      <c r="J285" t="str">
        <f t="shared" si="62"/>
        <v>https://www.scopus.com/inward/record.uri?eid=2-s2.0-85063036468&amp;partnerID=40&amp;md5=da48c3d50e90d051e4219aa44768a2d7</v>
      </c>
      <c r="K285">
        <f t="shared" si="63"/>
        <v>0</v>
      </c>
      <c r="L285" t="str">
        <f t="shared" si="64"/>
        <v>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M285" t="str">
        <f t="shared" si="65"/>
        <v>LANGUAGE OF ORIGINAL DOCUMENT: English</v>
      </c>
      <c r="N285" t="str">
        <f t="shared" si="66"/>
        <v>DOCUMENT TYPE: Conference paper</v>
      </c>
      <c r="O285" t="str">
        <f t="shared" si="67"/>
        <v>SOURCE: Scopus</v>
      </c>
      <c r="P285">
        <f t="shared" si="68"/>
        <v>0</v>
      </c>
    </row>
    <row r="286" spans="1:16" x14ac:dyDescent="0.45">
      <c r="C286">
        <v>286</v>
      </c>
      <c r="D286" t="str">
        <f t="shared" si="56"/>
        <v>Duncheon J.C., DeMatthews D.E.</v>
      </c>
      <c r="E286" t="str">
        <f t="shared" si="57"/>
        <v>AUTHOR FULL NAMES: Duncheon, Julia C. (55675630300); DeMatthews, David E. (55805173500)</v>
      </c>
      <c r="F286" t="str">
        <f t="shared" si="58"/>
        <v>55675630300; 55805173500</v>
      </c>
      <c r="G286" t="str">
        <f t="shared" si="59"/>
        <v>Exploring the Principal’s Role in Cross-Sector Partnerships: Sensemaking and Politics in a High-Performing Early College High School</v>
      </c>
      <c r="H286" t="str">
        <f t="shared" si="60"/>
        <v>(2023) AERA Open, 9, Cited 0 times.</v>
      </c>
      <c r="I286" t="str">
        <f t="shared" si="61"/>
        <v>DOI: 10.1177/23328584231205478</v>
      </c>
      <c r="J286" t="str">
        <f t="shared" si="62"/>
        <v>https://www.scopus.com/inward/record.uri?eid=2-s2.0-85175022284&amp;doi=10.1177%2f23328584231205478&amp;partnerID=40&amp;md5=75fa1abc9936c870d5f49b17877ea5f2</v>
      </c>
      <c r="K286">
        <f t="shared" si="63"/>
        <v>0</v>
      </c>
      <c r="L286" t="str">
        <f t="shared" si="64"/>
        <v>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M286" t="str">
        <f t="shared" si="65"/>
        <v>LANGUAGE OF ORIGINAL DOCUMENT: English</v>
      </c>
      <c r="N286" t="str">
        <f t="shared" si="66"/>
        <v>DOCUMENT TYPE: Article</v>
      </c>
      <c r="O286" t="str">
        <f t="shared" si="67"/>
        <v>SOURCE: Scopus</v>
      </c>
      <c r="P286">
        <f t="shared" si="68"/>
        <v>0</v>
      </c>
    </row>
    <row r="287" spans="1:16" x14ac:dyDescent="0.45">
      <c r="A287" t="s">
        <v>176</v>
      </c>
      <c r="C287">
        <v>287</v>
      </c>
      <c r="D287">
        <f>INDEX($A:$A, ROW(A287)*13-13+COLUMN(A287))</f>
        <v>0</v>
      </c>
      <c r="E287">
        <f>INDEX($A:$A, ROW(B287)*13-13+COLUMN(B287))</f>
        <v>0</v>
      </c>
      <c r="F287">
        <f>INDEX($A:$A, ROW(C287)*13-13+COLUMN(C287))</f>
        <v>0</v>
      </c>
      <c r="G287">
        <f t="shared" si="59"/>
        <v>0</v>
      </c>
      <c r="H287">
        <f t="shared" si="60"/>
        <v>0</v>
      </c>
      <c r="I287">
        <f t="shared" si="61"/>
        <v>0</v>
      </c>
      <c r="J287">
        <f t="shared" si="62"/>
        <v>0</v>
      </c>
      <c r="K287">
        <f t="shared" si="63"/>
        <v>0</v>
      </c>
      <c r="L287">
        <f t="shared" si="64"/>
        <v>0</v>
      </c>
      <c r="M287">
        <f>INDEX($A:$A, ROW(J287)*13-13+COLUMN(J287))</f>
        <v>0</v>
      </c>
      <c r="N287">
        <f t="shared" si="66"/>
        <v>0</v>
      </c>
      <c r="O287">
        <f t="shared" si="67"/>
        <v>0</v>
      </c>
      <c r="P287">
        <f t="shared" si="68"/>
        <v>0</v>
      </c>
    </row>
    <row r="288" spans="1:16" x14ac:dyDescent="0.45">
      <c r="A288" t="s">
        <v>177</v>
      </c>
      <c r="C288">
        <v>288</v>
      </c>
    </row>
    <row r="289" spans="1:3" x14ac:dyDescent="0.45">
      <c r="A289">
        <v>56473441500</v>
      </c>
      <c r="C289">
        <v>289</v>
      </c>
    </row>
    <row r="290" spans="1:3" x14ac:dyDescent="0.45">
      <c r="A290" t="s">
        <v>178</v>
      </c>
      <c r="C290">
        <v>290</v>
      </c>
    </row>
    <row r="291" spans="1:3" x14ac:dyDescent="0.45">
      <c r="A291" t="s">
        <v>179</v>
      </c>
      <c r="C291">
        <v>291</v>
      </c>
    </row>
    <row r="292" spans="1:3" x14ac:dyDescent="0.45">
      <c r="A292" t="s">
        <v>180</v>
      </c>
      <c r="C292">
        <v>292</v>
      </c>
    </row>
    <row r="293" spans="1:3" x14ac:dyDescent="0.45">
      <c r="A293" t="s">
        <v>181</v>
      </c>
      <c r="C293">
        <v>293</v>
      </c>
    </row>
    <row r="294" spans="1:3" x14ac:dyDescent="0.45">
      <c r="C294">
        <v>294</v>
      </c>
    </row>
    <row r="295" spans="1:3" x14ac:dyDescent="0.45">
      <c r="A295" t="s">
        <v>182</v>
      </c>
      <c r="C295">
        <v>295</v>
      </c>
    </row>
    <row r="296" spans="1:3" x14ac:dyDescent="0.45">
      <c r="A296" t="s">
        <v>10</v>
      </c>
      <c r="C296">
        <v>296</v>
      </c>
    </row>
    <row r="297" spans="1:3" x14ac:dyDescent="0.45">
      <c r="A297" t="s">
        <v>11</v>
      </c>
      <c r="C297">
        <v>297</v>
      </c>
    </row>
    <row r="298" spans="1:3" x14ac:dyDescent="0.45">
      <c r="A298" t="s">
        <v>12</v>
      </c>
      <c r="C298">
        <v>298</v>
      </c>
    </row>
    <row r="299" spans="1:3" x14ac:dyDescent="0.45">
      <c r="C299">
        <v>299</v>
      </c>
    </row>
    <row r="300" spans="1:3" x14ac:dyDescent="0.45">
      <c r="A300" t="s">
        <v>183</v>
      </c>
      <c r="C300">
        <v>300</v>
      </c>
    </row>
    <row r="301" spans="1:3" x14ac:dyDescent="0.45">
      <c r="A301" t="s">
        <v>184</v>
      </c>
      <c r="C301">
        <v>301</v>
      </c>
    </row>
    <row r="302" spans="1:3" x14ac:dyDescent="0.45">
      <c r="A302" t="s">
        <v>185</v>
      </c>
      <c r="C302">
        <v>302</v>
      </c>
    </row>
    <row r="303" spans="1:3" x14ac:dyDescent="0.45">
      <c r="A303" t="s">
        <v>186</v>
      </c>
      <c r="C303">
        <v>303</v>
      </c>
    </row>
    <row r="304" spans="1:3" x14ac:dyDescent="0.45">
      <c r="A304" t="s">
        <v>187</v>
      </c>
      <c r="C304">
        <v>304</v>
      </c>
    </row>
    <row r="305" spans="1:3" x14ac:dyDescent="0.45">
      <c r="A305" t="s">
        <v>188</v>
      </c>
      <c r="C305">
        <v>305</v>
      </c>
    </row>
    <row r="306" spans="1:3" x14ac:dyDescent="0.45">
      <c r="A306" t="s">
        <v>189</v>
      </c>
      <c r="C306">
        <v>306</v>
      </c>
    </row>
    <row r="307" spans="1:3" x14ac:dyDescent="0.45">
      <c r="C307">
        <v>307</v>
      </c>
    </row>
    <row r="308" spans="1:3" x14ac:dyDescent="0.45">
      <c r="A308" t="s">
        <v>190</v>
      </c>
      <c r="C308">
        <v>308</v>
      </c>
    </row>
    <row r="309" spans="1:3" x14ac:dyDescent="0.45">
      <c r="A309" t="s">
        <v>10</v>
      </c>
      <c r="C309">
        <v>309</v>
      </c>
    </row>
    <row r="310" spans="1:3" x14ac:dyDescent="0.45">
      <c r="A310" t="s">
        <v>11</v>
      </c>
      <c r="C310">
        <v>310</v>
      </c>
    </row>
    <row r="311" spans="1:3" x14ac:dyDescent="0.45">
      <c r="A311" t="s">
        <v>12</v>
      </c>
      <c r="C311">
        <v>311</v>
      </c>
    </row>
    <row r="312" spans="1:3" x14ac:dyDescent="0.45">
      <c r="C312">
        <v>312</v>
      </c>
    </row>
    <row r="313" spans="1:3" x14ac:dyDescent="0.45">
      <c r="A313" t="s">
        <v>191</v>
      </c>
      <c r="C313">
        <v>313</v>
      </c>
    </row>
    <row r="314" spans="1:3" x14ac:dyDescent="0.45">
      <c r="A314" t="s">
        <v>192</v>
      </c>
      <c r="C314">
        <v>314</v>
      </c>
    </row>
    <row r="315" spans="1:3" x14ac:dyDescent="0.45">
      <c r="A315" t="s">
        <v>193</v>
      </c>
      <c r="C315">
        <v>315</v>
      </c>
    </row>
    <row r="316" spans="1:3" x14ac:dyDescent="0.45">
      <c r="A316" t="s">
        <v>194</v>
      </c>
      <c r="C316">
        <v>316</v>
      </c>
    </row>
    <row r="317" spans="1:3" x14ac:dyDescent="0.45">
      <c r="A317" t="s">
        <v>195</v>
      </c>
      <c r="C317">
        <v>317</v>
      </c>
    </row>
    <row r="318" spans="1:3" x14ac:dyDescent="0.45">
      <c r="A318" t="s">
        <v>196</v>
      </c>
      <c r="C318">
        <v>318</v>
      </c>
    </row>
    <row r="319" spans="1:3" x14ac:dyDescent="0.45">
      <c r="A319" t="s">
        <v>197</v>
      </c>
      <c r="C319">
        <v>319</v>
      </c>
    </row>
    <row r="320" spans="1:3" x14ac:dyDescent="0.45">
      <c r="C320">
        <v>320</v>
      </c>
    </row>
    <row r="321" spans="1:3" x14ac:dyDescent="0.45">
      <c r="A321" t="s">
        <v>198</v>
      </c>
      <c r="C321">
        <v>321</v>
      </c>
    </row>
    <row r="322" spans="1:3" x14ac:dyDescent="0.45">
      <c r="A322" t="s">
        <v>10</v>
      </c>
      <c r="C322">
        <v>322</v>
      </c>
    </row>
    <row r="323" spans="1:3" x14ac:dyDescent="0.45">
      <c r="A323" t="s">
        <v>11</v>
      </c>
      <c r="C323">
        <v>323</v>
      </c>
    </row>
    <row r="324" spans="1:3" x14ac:dyDescent="0.45">
      <c r="A324" t="s">
        <v>12</v>
      </c>
      <c r="C324">
        <v>324</v>
      </c>
    </row>
    <row r="325" spans="1:3" x14ac:dyDescent="0.45">
      <c r="C325">
        <v>325</v>
      </c>
    </row>
    <row r="326" spans="1:3" x14ac:dyDescent="0.45">
      <c r="A326" t="s">
        <v>199</v>
      </c>
      <c r="C326">
        <v>326</v>
      </c>
    </row>
    <row r="327" spans="1:3" x14ac:dyDescent="0.45">
      <c r="A327" t="s">
        <v>200</v>
      </c>
      <c r="C327">
        <v>327</v>
      </c>
    </row>
    <row r="328" spans="1:3" x14ac:dyDescent="0.45">
      <c r="A328" t="s">
        <v>201</v>
      </c>
      <c r="C328">
        <v>328</v>
      </c>
    </row>
    <row r="329" spans="1:3" x14ac:dyDescent="0.45">
      <c r="A329" t="s">
        <v>202</v>
      </c>
      <c r="C329">
        <v>329</v>
      </c>
    </row>
    <row r="330" spans="1:3" x14ac:dyDescent="0.45">
      <c r="A330" t="s">
        <v>203</v>
      </c>
      <c r="C330">
        <v>330</v>
      </c>
    </row>
    <row r="331" spans="1:3" x14ac:dyDescent="0.45">
      <c r="A331" t="s">
        <v>204</v>
      </c>
      <c r="C331">
        <v>331</v>
      </c>
    </row>
    <row r="332" spans="1:3" x14ac:dyDescent="0.45">
      <c r="A332" t="s">
        <v>205</v>
      </c>
      <c r="C332">
        <v>332</v>
      </c>
    </row>
    <row r="333" spans="1:3" x14ac:dyDescent="0.45">
      <c r="C333">
        <v>333</v>
      </c>
    </row>
    <row r="334" spans="1:3" x14ac:dyDescent="0.45">
      <c r="A334" t="s">
        <v>206</v>
      </c>
      <c r="C334">
        <v>334</v>
      </c>
    </row>
    <row r="335" spans="1:3" x14ac:dyDescent="0.45">
      <c r="A335" t="s">
        <v>10</v>
      </c>
      <c r="C335">
        <v>335</v>
      </c>
    </row>
    <row r="336" spans="1:3" x14ac:dyDescent="0.45">
      <c r="A336" t="s">
        <v>207</v>
      </c>
    </row>
    <row r="337" spans="1:1" x14ac:dyDescent="0.45">
      <c r="A337" t="s">
        <v>12</v>
      </c>
    </row>
    <row r="339" spans="1:1" x14ac:dyDescent="0.45">
      <c r="A339" t="s">
        <v>208</v>
      </c>
    </row>
    <row r="340" spans="1:1" x14ac:dyDescent="0.45">
      <c r="A340" t="s">
        <v>209</v>
      </c>
    </row>
    <row r="341" spans="1:1" x14ac:dyDescent="0.45">
      <c r="A341" t="s">
        <v>210</v>
      </c>
    </row>
    <row r="342" spans="1:1" x14ac:dyDescent="0.45">
      <c r="A342" t="s">
        <v>211</v>
      </c>
    </row>
    <row r="343" spans="1:1" x14ac:dyDescent="0.45">
      <c r="A343" t="s">
        <v>212</v>
      </c>
    </row>
    <row r="344" spans="1:1" x14ac:dyDescent="0.45">
      <c r="A344" t="s">
        <v>213</v>
      </c>
    </row>
    <row r="345" spans="1:1" x14ac:dyDescent="0.45">
      <c r="A345" t="s">
        <v>214</v>
      </c>
    </row>
    <row r="347" spans="1:1" x14ac:dyDescent="0.45">
      <c r="A347" t="s">
        <v>215</v>
      </c>
    </row>
    <row r="348" spans="1:1" x14ac:dyDescent="0.45">
      <c r="A348" t="s">
        <v>10</v>
      </c>
    </row>
    <row r="349" spans="1:1" x14ac:dyDescent="0.45">
      <c r="A349" t="s">
        <v>11</v>
      </c>
    </row>
    <row r="350" spans="1:1" x14ac:dyDescent="0.45">
      <c r="A350" t="s">
        <v>12</v>
      </c>
    </row>
    <row r="352" spans="1:1" x14ac:dyDescent="0.45">
      <c r="A352" t="s">
        <v>216</v>
      </c>
    </row>
    <row r="353" spans="1:1" x14ac:dyDescent="0.45">
      <c r="A353" t="s">
        <v>217</v>
      </c>
    </row>
    <row r="354" spans="1:1" x14ac:dyDescent="0.45">
      <c r="A354" t="s">
        <v>218</v>
      </c>
    </row>
    <row r="355" spans="1:1" x14ac:dyDescent="0.45">
      <c r="A355" t="s">
        <v>219</v>
      </c>
    </row>
    <row r="356" spans="1:1" x14ac:dyDescent="0.45">
      <c r="A356" t="s">
        <v>220</v>
      </c>
    </row>
    <row r="357" spans="1:1" x14ac:dyDescent="0.45">
      <c r="A357" t="s">
        <v>221</v>
      </c>
    </row>
    <row r="358" spans="1:1" x14ac:dyDescent="0.45">
      <c r="A358" t="s">
        <v>222</v>
      </c>
    </row>
    <row r="360" spans="1:1" x14ac:dyDescent="0.45">
      <c r="A360" t="s">
        <v>223</v>
      </c>
    </row>
    <row r="361" spans="1:1" x14ac:dyDescent="0.45">
      <c r="A361" t="s">
        <v>10</v>
      </c>
    </row>
    <row r="362" spans="1:1" x14ac:dyDescent="0.45">
      <c r="A362" t="s">
        <v>11</v>
      </c>
    </row>
    <row r="363" spans="1:1" x14ac:dyDescent="0.45">
      <c r="A363" t="s">
        <v>12</v>
      </c>
    </row>
    <row r="365" spans="1:1" x14ac:dyDescent="0.45">
      <c r="A365" t="s">
        <v>224</v>
      </c>
    </row>
    <row r="366" spans="1:1" x14ac:dyDescent="0.45">
      <c r="A366" t="s">
        <v>225</v>
      </c>
    </row>
    <row r="367" spans="1:1" x14ac:dyDescent="0.45">
      <c r="A367" t="s">
        <v>226</v>
      </c>
    </row>
    <row r="368" spans="1:1" x14ac:dyDescent="0.45">
      <c r="A368" t="s">
        <v>227</v>
      </c>
    </row>
    <row r="369" spans="1:1" x14ac:dyDescent="0.45">
      <c r="A369" t="s">
        <v>228</v>
      </c>
    </row>
    <row r="370" spans="1:1" x14ac:dyDescent="0.45">
      <c r="A370" t="s">
        <v>229</v>
      </c>
    </row>
    <row r="371" spans="1:1" x14ac:dyDescent="0.45">
      <c r="A371" t="s">
        <v>230</v>
      </c>
    </row>
    <row r="373" spans="1:1" x14ac:dyDescent="0.45">
      <c r="A373" t="s">
        <v>231</v>
      </c>
    </row>
    <row r="374" spans="1:1" x14ac:dyDescent="0.45">
      <c r="A374" t="s">
        <v>10</v>
      </c>
    </row>
    <row r="375" spans="1:1" x14ac:dyDescent="0.45">
      <c r="A375" t="s">
        <v>11</v>
      </c>
    </row>
    <row r="376" spans="1:1" x14ac:dyDescent="0.45">
      <c r="A376" t="s">
        <v>12</v>
      </c>
    </row>
    <row r="378" spans="1:1" x14ac:dyDescent="0.45">
      <c r="A378" t="s">
        <v>232</v>
      </c>
    </row>
    <row r="379" spans="1:1" x14ac:dyDescent="0.45">
      <c r="A379" t="s">
        <v>233</v>
      </c>
    </row>
    <row r="380" spans="1:1" x14ac:dyDescent="0.45">
      <c r="A380" t="s">
        <v>234</v>
      </c>
    </row>
    <row r="381" spans="1:1" x14ac:dyDescent="0.45">
      <c r="A381" t="s">
        <v>235</v>
      </c>
    </row>
    <row r="382" spans="1:1" x14ac:dyDescent="0.45">
      <c r="A382" t="s">
        <v>236</v>
      </c>
    </row>
    <row r="383" spans="1:1" x14ac:dyDescent="0.45">
      <c r="A383" t="s">
        <v>237</v>
      </c>
    </row>
    <row r="384" spans="1:1" x14ac:dyDescent="0.45">
      <c r="A384" t="s">
        <v>238</v>
      </c>
    </row>
    <row r="386" spans="1:1" x14ac:dyDescent="0.45">
      <c r="A386" t="s">
        <v>239</v>
      </c>
    </row>
    <row r="387" spans="1:1" x14ac:dyDescent="0.45">
      <c r="A387" t="s">
        <v>10</v>
      </c>
    </row>
    <row r="388" spans="1:1" x14ac:dyDescent="0.45">
      <c r="A388" t="s">
        <v>11</v>
      </c>
    </row>
    <row r="389" spans="1:1" x14ac:dyDescent="0.45">
      <c r="A389" t="s">
        <v>12</v>
      </c>
    </row>
    <row r="391" spans="1:1" x14ac:dyDescent="0.45">
      <c r="A391" t="s">
        <v>240</v>
      </c>
    </row>
    <row r="392" spans="1:1" x14ac:dyDescent="0.45">
      <c r="A392" t="s">
        <v>241</v>
      </c>
    </row>
    <row r="393" spans="1:1" x14ac:dyDescent="0.45">
      <c r="A393">
        <v>35219563200</v>
      </c>
    </row>
    <row r="394" spans="1:1" x14ac:dyDescent="0.45">
      <c r="A394" t="s">
        <v>242</v>
      </c>
    </row>
    <row r="395" spans="1:1" x14ac:dyDescent="0.45">
      <c r="A395" t="s">
        <v>243</v>
      </c>
    </row>
    <row r="396" spans="1:1" x14ac:dyDescent="0.45">
      <c r="A396" t="s">
        <v>244</v>
      </c>
    </row>
    <row r="397" spans="1:1" x14ac:dyDescent="0.45">
      <c r="A397" t="s">
        <v>245</v>
      </c>
    </row>
    <row r="399" spans="1:1" x14ac:dyDescent="0.45">
      <c r="A399" t="s">
        <v>246</v>
      </c>
    </row>
    <row r="400" spans="1:1" x14ac:dyDescent="0.45">
      <c r="A400" t="s">
        <v>10</v>
      </c>
    </row>
    <row r="401" spans="1:1" x14ac:dyDescent="0.45">
      <c r="A401" t="s">
        <v>11</v>
      </c>
    </row>
    <row r="402" spans="1:1" x14ac:dyDescent="0.45">
      <c r="A402" t="s">
        <v>12</v>
      </c>
    </row>
    <row r="404" spans="1:1" x14ac:dyDescent="0.45">
      <c r="A404" t="s">
        <v>247</v>
      </c>
    </row>
    <row r="405" spans="1:1" x14ac:dyDescent="0.45">
      <c r="A405" t="s">
        <v>248</v>
      </c>
    </row>
    <row r="406" spans="1:1" x14ac:dyDescent="0.45">
      <c r="A406" t="s">
        <v>249</v>
      </c>
    </row>
    <row r="407" spans="1:1" x14ac:dyDescent="0.45">
      <c r="A407" t="s">
        <v>250</v>
      </c>
    </row>
    <row r="408" spans="1:1" x14ac:dyDescent="0.45">
      <c r="A408" t="s">
        <v>251</v>
      </c>
    </row>
    <row r="409" spans="1:1" x14ac:dyDescent="0.45">
      <c r="A409" t="s">
        <v>252</v>
      </c>
    </row>
    <row r="410" spans="1:1" x14ac:dyDescent="0.45">
      <c r="A410" t="s">
        <v>253</v>
      </c>
    </row>
    <row r="412" spans="1:1" x14ac:dyDescent="0.45">
      <c r="A412" t="s">
        <v>254</v>
      </c>
    </row>
    <row r="413" spans="1:1" x14ac:dyDescent="0.45">
      <c r="A413" t="s">
        <v>10</v>
      </c>
    </row>
    <row r="414" spans="1:1" x14ac:dyDescent="0.45">
      <c r="A414" t="s">
        <v>11</v>
      </c>
    </row>
    <row r="415" spans="1:1" x14ac:dyDescent="0.45">
      <c r="A415" t="s">
        <v>12</v>
      </c>
    </row>
    <row r="417" spans="1:1" x14ac:dyDescent="0.45">
      <c r="A417" t="s">
        <v>255</v>
      </c>
    </row>
    <row r="418" spans="1:1" x14ac:dyDescent="0.45">
      <c r="A418" t="s">
        <v>256</v>
      </c>
    </row>
    <row r="419" spans="1:1" x14ac:dyDescent="0.45">
      <c r="A419" t="s">
        <v>257</v>
      </c>
    </row>
    <row r="420" spans="1:1" x14ac:dyDescent="0.45">
      <c r="A420" t="s">
        <v>258</v>
      </c>
    </row>
    <row r="421" spans="1:1" x14ac:dyDescent="0.45">
      <c r="A421" t="s">
        <v>259</v>
      </c>
    </row>
    <row r="422" spans="1:1" x14ac:dyDescent="0.45">
      <c r="A422" t="s">
        <v>260</v>
      </c>
    </row>
    <row r="423" spans="1:1" x14ac:dyDescent="0.45">
      <c r="A423" t="s">
        <v>261</v>
      </c>
    </row>
    <row r="425" spans="1:1" x14ac:dyDescent="0.45">
      <c r="A425" t="s">
        <v>262</v>
      </c>
    </row>
    <row r="426" spans="1:1" x14ac:dyDescent="0.45">
      <c r="A426" t="s">
        <v>10</v>
      </c>
    </row>
    <row r="427" spans="1:1" x14ac:dyDescent="0.45">
      <c r="A427" t="s">
        <v>11</v>
      </c>
    </row>
    <row r="428" spans="1:1" x14ac:dyDescent="0.45">
      <c r="A428" t="s">
        <v>12</v>
      </c>
    </row>
    <row r="430" spans="1:1" x14ac:dyDescent="0.45">
      <c r="A430" t="s">
        <v>263</v>
      </c>
    </row>
    <row r="431" spans="1:1" x14ac:dyDescent="0.45">
      <c r="A431" t="s">
        <v>264</v>
      </c>
    </row>
    <row r="432" spans="1:1" x14ac:dyDescent="0.45">
      <c r="A432">
        <v>57205137846</v>
      </c>
    </row>
    <row r="433" spans="1:1" x14ac:dyDescent="0.45">
      <c r="A433" t="s">
        <v>265</v>
      </c>
    </row>
    <row r="434" spans="1:1" x14ac:dyDescent="0.45">
      <c r="A434" t="s">
        <v>266</v>
      </c>
    </row>
    <row r="435" spans="1:1" x14ac:dyDescent="0.45">
      <c r="A435" t="s">
        <v>267</v>
      </c>
    </row>
    <row r="436" spans="1:1" x14ac:dyDescent="0.45">
      <c r="A436" t="s">
        <v>268</v>
      </c>
    </row>
    <row r="438" spans="1:1" x14ac:dyDescent="0.45">
      <c r="A438" t="s">
        <v>269</v>
      </c>
    </row>
    <row r="439" spans="1:1" x14ac:dyDescent="0.45">
      <c r="A439" t="s">
        <v>10</v>
      </c>
    </row>
    <row r="440" spans="1:1" x14ac:dyDescent="0.45">
      <c r="A440" t="s">
        <v>128</v>
      </c>
    </row>
    <row r="441" spans="1:1" x14ac:dyDescent="0.45">
      <c r="A441" t="s">
        <v>12</v>
      </c>
    </row>
    <row r="443" spans="1:1" x14ac:dyDescent="0.45">
      <c r="A443" t="s">
        <v>270</v>
      </c>
    </row>
    <row r="444" spans="1:1" x14ac:dyDescent="0.45">
      <c r="A444" t="s">
        <v>271</v>
      </c>
    </row>
    <row r="445" spans="1:1" x14ac:dyDescent="0.45">
      <c r="A445">
        <v>6603555003</v>
      </c>
    </row>
    <row r="446" spans="1:1" x14ac:dyDescent="0.45">
      <c r="A446" t="s">
        <v>272</v>
      </c>
    </row>
    <row r="447" spans="1:1" x14ac:dyDescent="0.45">
      <c r="A447" t="s">
        <v>273</v>
      </c>
    </row>
    <row r="448" spans="1:1" x14ac:dyDescent="0.45">
      <c r="A448" t="s">
        <v>274</v>
      </c>
    </row>
    <row r="449" spans="1:1" x14ac:dyDescent="0.45">
      <c r="A449" t="s">
        <v>275</v>
      </c>
    </row>
    <row r="451" spans="1:1" x14ac:dyDescent="0.45">
      <c r="A451" t="s">
        <v>276</v>
      </c>
    </row>
    <row r="452" spans="1:1" x14ac:dyDescent="0.45">
      <c r="A452" t="s">
        <v>10</v>
      </c>
    </row>
    <row r="453" spans="1:1" x14ac:dyDescent="0.45">
      <c r="A453" t="s">
        <v>11</v>
      </c>
    </row>
    <row r="454" spans="1:1" x14ac:dyDescent="0.45">
      <c r="A454" t="s">
        <v>12</v>
      </c>
    </row>
    <row r="456" spans="1:1" x14ac:dyDescent="0.45">
      <c r="A456" t="s">
        <v>277</v>
      </c>
    </row>
    <row r="457" spans="1:1" x14ac:dyDescent="0.45">
      <c r="A457" t="s">
        <v>278</v>
      </c>
    </row>
    <row r="458" spans="1:1" x14ac:dyDescent="0.45">
      <c r="A458" t="s">
        <v>279</v>
      </c>
    </row>
    <row r="459" spans="1:1" x14ac:dyDescent="0.45">
      <c r="A459" t="s">
        <v>280</v>
      </c>
    </row>
    <row r="460" spans="1:1" x14ac:dyDescent="0.45">
      <c r="A460" t="s">
        <v>281</v>
      </c>
    </row>
    <row r="461" spans="1:1" x14ac:dyDescent="0.45">
      <c r="A461" t="s">
        <v>282</v>
      </c>
    </row>
    <row r="462" spans="1:1" x14ac:dyDescent="0.45">
      <c r="A462" t="s">
        <v>283</v>
      </c>
    </row>
    <row r="464" spans="1:1" x14ac:dyDescent="0.45">
      <c r="A464" t="s">
        <v>284</v>
      </c>
    </row>
    <row r="465" spans="1:1" x14ac:dyDescent="0.45">
      <c r="A465" t="s">
        <v>10</v>
      </c>
    </row>
    <row r="466" spans="1:1" x14ac:dyDescent="0.45">
      <c r="A466" t="s">
        <v>11</v>
      </c>
    </row>
    <row r="467" spans="1:1" x14ac:dyDescent="0.45">
      <c r="A467" t="s">
        <v>12</v>
      </c>
    </row>
    <row r="469" spans="1:1" x14ac:dyDescent="0.45">
      <c r="A469" t="s">
        <v>285</v>
      </c>
    </row>
    <row r="470" spans="1:1" x14ac:dyDescent="0.45">
      <c r="A470" t="s">
        <v>286</v>
      </c>
    </row>
    <row r="471" spans="1:1" x14ac:dyDescent="0.45">
      <c r="A471" t="s">
        <v>287</v>
      </c>
    </row>
    <row r="472" spans="1:1" x14ac:dyDescent="0.45">
      <c r="A472" t="s">
        <v>288</v>
      </c>
    </row>
    <row r="473" spans="1:1" x14ac:dyDescent="0.45">
      <c r="A473" t="s">
        <v>289</v>
      </c>
    </row>
    <row r="474" spans="1:1" x14ac:dyDescent="0.45">
      <c r="A474" t="s">
        <v>290</v>
      </c>
    </row>
    <row r="475" spans="1:1" x14ac:dyDescent="0.45">
      <c r="A475" t="s">
        <v>291</v>
      </c>
    </row>
    <row r="477" spans="1:1" x14ac:dyDescent="0.45">
      <c r="A477" t="s">
        <v>292</v>
      </c>
    </row>
    <row r="478" spans="1:1" x14ac:dyDescent="0.45">
      <c r="A478" t="s">
        <v>10</v>
      </c>
    </row>
    <row r="479" spans="1:1" x14ac:dyDescent="0.45">
      <c r="A479" t="s">
        <v>11</v>
      </c>
    </row>
    <row r="480" spans="1:1" x14ac:dyDescent="0.45">
      <c r="A480" t="s">
        <v>12</v>
      </c>
    </row>
    <row r="482" spans="1:1" x14ac:dyDescent="0.45">
      <c r="A482" t="s">
        <v>293</v>
      </c>
    </row>
    <row r="483" spans="1:1" x14ac:dyDescent="0.45">
      <c r="A483" t="s">
        <v>294</v>
      </c>
    </row>
    <row r="484" spans="1:1" x14ac:dyDescent="0.45">
      <c r="A484">
        <v>57194149867</v>
      </c>
    </row>
    <row r="485" spans="1:1" x14ac:dyDescent="0.45">
      <c r="A485" t="s">
        <v>295</v>
      </c>
    </row>
    <row r="486" spans="1:1" x14ac:dyDescent="0.45">
      <c r="A486" t="s">
        <v>296</v>
      </c>
    </row>
    <row r="487" spans="1:1" x14ac:dyDescent="0.45">
      <c r="A487" t="s">
        <v>297</v>
      </c>
    </row>
    <row r="488" spans="1:1" x14ac:dyDescent="0.45">
      <c r="A488" t="s">
        <v>298</v>
      </c>
    </row>
    <row r="490" spans="1:1" x14ac:dyDescent="0.45">
      <c r="A490" t="s">
        <v>299</v>
      </c>
    </row>
    <row r="491" spans="1:1" x14ac:dyDescent="0.45">
      <c r="A491" t="s">
        <v>10</v>
      </c>
    </row>
    <row r="492" spans="1:1" x14ac:dyDescent="0.45">
      <c r="A492" t="s">
        <v>11</v>
      </c>
    </row>
    <row r="493" spans="1:1" x14ac:dyDescent="0.45">
      <c r="A493" t="s">
        <v>12</v>
      </c>
    </row>
    <row r="495" spans="1:1" x14ac:dyDescent="0.45">
      <c r="A495" t="s">
        <v>300</v>
      </c>
    </row>
    <row r="496" spans="1:1" x14ac:dyDescent="0.45">
      <c r="A496" t="s">
        <v>301</v>
      </c>
    </row>
    <row r="497" spans="1:1" x14ac:dyDescent="0.45">
      <c r="A497" t="s">
        <v>302</v>
      </c>
    </row>
    <row r="498" spans="1:1" x14ac:dyDescent="0.45">
      <c r="A498" t="s">
        <v>303</v>
      </c>
    </row>
    <row r="499" spans="1:1" x14ac:dyDescent="0.45">
      <c r="A499" t="s">
        <v>304</v>
      </c>
    </row>
    <row r="500" spans="1:1" x14ac:dyDescent="0.45">
      <c r="A500" t="s">
        <v>305</v>
      </c>
    </row>
    <row r="501" spans="1:1" x14ac:dyDescent="0.45">
      <c r="A501" t="s">
        <v>306</v>
      </c>
    </row>
    <row r="504" spans="1:1" x14ac:dyDescent="0.45">
      <c r="A504" t="s">
        <v>10</v>
      </c>
    </row>
    <row r="505" spans="1:1" x14ac:dyDescent="0.45">
      <c r="A505" t="s">
        <v>307</v>
      </c>
    </row>
    <row r="506" spans="1:1" x14ac:dyDescent="0.45">
      <c r="A506" t="s">
        <v>12</v>
      </c>
    </row>
    <row r="508" spans="1:1" x14ac:dyDescent="0.45">
      <c r="A508" t="s">
        <v>308</v>
      </c>
    </row>
    <row r="509" spans="1:1" x14ac:dyDescent="0.45">
      <c r="A509" t="s">
        <v>309</v>
      </c>
    </row>
    <row r="510" spans="1:1" x14ac:dyDescent="0.45">
      <c r="A510" t="s">
        <v>310</v>
      </c>
    </row>
    <row r="511" spans="1:1" x14ac:dyDescent="0.45">
      <c r="A511" t="s">
        <v>311</v>
      </c>
    </row>
    <row r="512" spans="1:1" x14ac:dyDescent="0.45">
      <c r="A512" t="s">
        <v>312</v>
      </c>
    </row>
    <row r="513" spans="1:1" x14ac:dyDescent="0.45">
      <c r="A513" t="s">
        <v>313</v>
      </c>
    </row>
    <row r="514" spans="1:1" x14ac:dyDescent="0.45">
      <c r="A514" t="s">
        <v>314</v>
      </c>
    </row>
    <row r="516" spans="1:1" x14ac:dyDescent="0.45">
      <c r="A516" t="s">
        <v>315</v>
      </c>
    </row>
    <row r="517" spans="1:1" x14ac:dyDescent="0.45">
      <c r="A517" t="s">
        <v>10</v>
      </c>
    </row>
    <row r="518" spans="1:1" x14ac:dyDescent="0.45">
      <c r="A518" t="s">
        <v>11</v>
      </c>
    </row>
    <row r="519" spans="1:1" x14ac:dyDescent="0.45">
      <c r="A519" t="s">
        <v>12</v>
      </c>
    </row>
    <row r="521" spans="1:1" x14ac:dyDescent="0.45">
      <c r="A521" t="s">
        <v>316</v>
      </c>
    </row>
    <row r="522" spans="1:1" x14ac:dyDescent="0.45">
      <c r="A522" t="s">
        <v>317</v>
      </c>
    </row>
    <row r="523" spans="1:1" x14ac:dyDescent="0.45">
      <c r="A523">
        <v>57194104747</v>
      </c>
    </row>
    <row r="524" spans="1:1" x14ac:dyDescent="0.45">
      <c r="A524" t="s">
        <v>318</v>
      </c>
    </row>
    <row r="525" spans="1:1" x14ac:dyDescent="0.45">
      <c r="A525" t="s">
        <v>319</v>
      </c>
    </row>
    <row r="526" spans="1:1" x14ac:dyDescent="0.45">
      <c r="A526" t="s">
        <v>320</v>
      </c>
    </row>
    <row r="527" spans="1:1" x14ac:dyDescent="0.45">
      <c r="A527" t="s">
        <v>321</v>
      </c>
    </row>
    <row r="529" spans="1:1" x14ac:dyDescent="0.45">
      <c r="A529" t="s">
        <v>322</v>
      </c>
    </row>
    <row r="530" spans="1:1" x14ac:dyDescent="0.45">
      <c r="A530" t="s">
        <v>10</v>
      </c>
    </row>
    <row r="531" spans="1:1" x14ac:dyDescent="0.45">
      <c r="A531" t="s">
        <v>11</v>
      </c>
    </row>
    <row r="532" spans="1:1" x14ac:dyDescent="0.45">
      <c r="A532" t="s">
        <v>12</v>
      </c>
    </row>
    <row r="534" spans="1:1" x14ac:dyDescent="0.45">
      <c r="A534" t="s">
        <v>323</v>
      </c>
    </row>
    <row r="535" spans="1:1" x14ac:dyDescent="0.45">
      <c r="A535" t="s">
        <v>324</v>
      </c>
    </row>
    <row r="536" spans="1:1" x14ac:dyDescent="0.45">
      <c r="A536" t="s">
        <v>325</v>
      </c>
    </row>
    <row r="537" spans="1:1" x14ac:dyDescent="0.45">
      <c r="A537" t="s">
        <v>326</v>
      </c>
    </row>
    <row r="538" spans="1:1" x14ac:dyDescent="0.45">
      <c r="A538" t="s">
        <v>327</v>
      </c>
    </row>
    <row r="539" spans="1:1" x14ac:dyDescent="0.45">
      <c r="A539" t="s">
        <v>328</v>
      </c>
    </row>
    <row r="540" spans="1:1" x14ac:dyDescent="0.45">
      <c r="A540" t="s">
        <v>329</v>
      </c>
    </row>
    <row r="542" spans="1:1" x14ac:dyDescent="0.45">
      <c r="A542" t="s">
        <v>330</v>
      </c>
    </row>
    <row r="543" spans="1:1" x14ac:dyDescent="0.45">
      <c r="A543" t="s">
        <v>10</v>
      </c>
    </row>
    <row r="544" spans="1:1" x14ac:dyDescent="0.45">
      <c r="A544" t="s">
        <v>11</v>
      </c>
    </row>
    <row r="545" spans="1:1" x14ac:dyDescent="0.45">
      <c r="A545" t="s">
        <v>12</v>
      </c>
    </row>
    <row r="547" spans="1:1" x14ac:dyDescent="0.45">
      <c r="A547" t="s">
        <v>331</v>
      </c>
    </row>
    <row r="548" spans="1:1" x14ac:dyDescent="0.45">
      <c r="A548" t="s">
        <v>332</v>
      </c>
    </row>
    <row r="549" spans="1:1" x14ac:dyDescent="0.45">
      <c r="A549">
        <v>55793190008</v>
      </c>
    </row>
    <row r="550" spans="1:1" x14ac:dyDescent="0.45">
      <c r="A550" t="s">
        <v>333</v>
      </c>
    </row>
    <row r="551" spans="1:1" x14ac:dyDescent="0.45">
      <c r="A551" t="s">
        <v>334</v>
      </c>
    </row>
    <row r="552" spans="1:1" x14ac:dyDescent="0.45">
      <c r="A552" t="s">
        <v>335</v>
      </c>
    </row>
    <row r="553" spans="1:1" x14ac:dyDescent="0.45">
      <c r="A553" t="s">
        <v>336</v>
      </c>
    </row>
    <row r="555" spans="1:1" x14ac:dyDescent="0.45">
      <c r="A555" t="s">
        <v>337</v>
      </c>
    </row>
    <row r="556" spans="1:1" x14ac:dyDescent="0.45">
      <c r="A556" t="s">
        <v>10</v>
      </c>
    </row>
    <row r="557" spans="1:1" x14ac:dyDescent="0.45">
      <c r="A557" t="s">
        <v>338</v>
      </c>
    </row>
    <row r="558" spans="1:1" x14ac:dyDescent="0.45">
      <c r="A558" t="s">
        <v>12</v>
      </c>
    </row>
    <row r="560" spans="1:1" x14ac:dyDescent="0.45">
      <c r="A560" t="s">
        <v>339</v>
      </c>
    </row>
    <row r="561" spans="1:1" x14ac:dyDescent="0.45">
      <c r="A561" t="s">
        <v>340</v>
      </c>
    </row>
    <row r="562" spans="1:1" x14ac:dyDescent="0.45">
      <c r="A562" t="s">
        <v>341</v>
      </c>
    </row>
    <row r="563" spans="1:1" x14ac:dyDescent="0.45">
      <c r="A563" t="s">
        <v>342</v>
      </c>
    </row>
    <row r="564" spans="1:1" x14ac:dyDescent="0.45">
      <c r="A564" t="s">
        <v>343</v>
      </c>
    </row>
    <row r="565" spans="1:1" x14ac:dyDescent="0.45">
      <c r="A565" t="s">
        <v>344</v>
      </c>
    </row>
    <row r="566" spans="1:1" x14ac:dyDescent="0.45">
      <c r="A566" t="s">
        <v>345</v>
      </c>
    </row>
    <row r="568" spans="1:1" x14ac:dyDescent="0.45">
      <c r="A568" t="s">
        <v>346</v>
      </c>
    </row>
    <row r="569" spans="1:1" x14ac:dyDescent="0.45">
      <c r="A569" t="s">
        <v>10</v>
      </c>
    </row>
    <row r="570" spans="1:1" x14ac:dyDescent="0.45">
      <c r="A570" t="s">
        <v>11</v>
      </c>
    </row>
    <row r="571" spans="1:1" x14ac:dyDescent="0.45">
      <c r="A571" t="s">
        <v>12</v>
      </c>
    </row>
    <row r="573" spans="1:1" x14ac:dyDescent="0.45">
      <c r="A573" t="s">
        <v>347</v>
      </c>
    </row>
    <row r="574" spans="1:1" x14ac:dyDescent="0.45">
      <c r="A574" t="s">
        <v>348</v>
      </c>
    </row>
    <row r="575" spans="1:1" x14ac:dyDescent="0.45">
      <c r="A575">
        <v>15845569500</v>
      </c>
    </row>
    <row r="576" spans="1:1" x14ac:dyDescent="0.45">
      <c r="A576" t="s">
        <v>349</v>
      </c>
    </row>
    <row r="577" spans="1:1" x14ac:dyDescent="0.45">
      <c r="A577" t="s">
        <v>350</v>
      </c>
    </row>
    <row r="578" spans="1:1" x14ac:dyDescent="0.45">
      <c r="A578" t="s">
        <v>351</v>
      </c>
    </row>
    <row r="579" spans="1:1" x14ac:dyDescent="0.45">
      <c r="A579" t="s">
        <v>352</v>
      </c>
    </row>
    <row r="581" spans="1:1" x14ac:dyDescent="0.45">
      <c r="A581" t="s">
        <v>353</v>
      </c>
    </row>
    <row r="582" spans="1:1" x14ac:dyDescent="0.45">
      <c r="A582" t="s">
        <v>10</v>
      </c>
    </row>
    <row r="583" spans="1:1" x14ac:dyDescent="0.45">
      <c r="A583" t="s">
        <v>11</v>
      </c>
    </row>
    <row r="584" spans="1:1" x14ac:dyDescent="0.45">
      <c r="A584" t="s">
        <v>12</v>
      </c>
    </row>
    <row r="586" spans="1:1" x14ac:dyDescent="0.45">
      <c r="A586" t="s">
        <v>354</v>
      </c>
    </row>
    <row r="587" spans="1:1" x14ac:dyDescent="0.45">
      <c r="A587" t="s">
        <v>355</v>
      </c>
    </row>
    <row r="588" spans="1:1" x14ac:dyDescent="0.45">
      <c r="A588" t="s">
        <v>356</v>
      </c>
    </row>
    <row r="589" spans="1:1" x14ac:dyDescent="0.45">
      <c r="A589" t="s">
        <v>357</v>
      </c>
    </row>
    <row r="590" spans="1:1" x14ac:dyDescent="0.45">
      <c r="A590" t="s">
        <v>358</v>
      </c>
    </row>
    <row r="591" spans="1:1" x14ac:dyDescent="0.45">
      <c r="A591" t="s">
        <v>359</v>
      </c>
    </row>
    <row r="592" spans="1:1" x14ac:dyDescent="0.45">
      <c r="A592" t="s">
        <v>360</v>
      </c>
    </row>
    <row r="594" spans="1:1" x14ac:dyDescent="0.45">
      <c r="A594" t="s">
        <v>361</v>
      </c>
    </row>
    <row r="595" spans="1:1" x14ac:dyDescent="0.45">
      <c r="A595" t="s">
        <v>10</v>
      </c>
    </row>
    <row r="596" spans="1:1" x14ac:dyDescent="0.45">
      <c r="A596" t="s">
        <v>11</v>
      </c>
    </row>
    <row r="597" spans="1:1" x14ac:dyDescent="0.45">
      <c r="A597" t="s">
        <v>12</v>
      </c>
    </row>
    <row r="599" spans="1:1" x14ac:dyDescent="0.45">
      <c r="A599" t="s">
        <v>362</v>
      </c>
    </row>
    <row r="600" spans="1:1" x14ac:dyDescent="0.45">
      <c r="A600" t="s">
        <v>363</v>
      </c>
    </row>
    <row r="601" spans="1:1" x14ac:dyDescent="0.45">
      <c r="A601">
        <v>57708948800</v>
      </c>
    </row>
    <row r="602" spans="1:1" x14ac:dyDescent="0.45">
      <c r="A602" t="s">
        <v>364</v>
      </c>
    </row>
    <row r="603" spans="1:1" x14ac:dyDescent="0.45">
      <c r="A603" t="s">
        <v>365</v>
      </c>
    </row>
    <row r="604" spans="1:1" x14ac:dyDescent="0.45">
      <c r="A604" t="s">
        <v>366</v>
      </c>
    </row>
    <row r="605" spans="1:1" x14ac:dyDescent="0.45">
      <c r="A605" t="s">
        <v>367</v>
      </c>
    </row>
    <row r="607" spans="1:1" x14ac:dyDescent="0.45">
      <c r="A607" t="s">
        <v>368</v>
      </c>
    </row>
    <row r="608" spans="1:1" x14ac:dyDescent="0.45">
      <c r="A608" t="s">
        <v>10</v>
      </c>
    </row>
    <row r="609" spans="1:1" x14ac:dyDescent="0.45">
      <c r="A609" t="s">
        <v>11</v>
      </c>
    </row>
    <row r="610" spans="1:1" x14ac:dyDescent="0.45">
      <c r="A610" t="s">
        <v>12</v>
      </c>
    </row>
    <row r="612" spans="1:1" x14ac:dyDescent="0.45">
      <c r="A612" t="s">
        <v>369</v>
      </c>
    </row>
    <row r="613" spans="1:1" x14ac:dyDescent="0.45">
      <c r="A613" t="s">
        <v>370</v>
      </c>
    </row>
    <row r="614" spans="1:1" x14ac:dyDescent="0.45">
      <c r="A614" t="s">
        <v>371</v>
      </c>
    </row>
    <row r="615" spans="1:1" x14ac:dyDescent="0.45">
      <c r="A615" t="s">
        <v>372</v>
      </c>
    </row>
    <row r="616" spans="1:1" x14ac:dyDescent="0.45">
      <c r="A616" t="s">
        <v>373</v>
      </c>
    </row>
    <row r="617" spans="1:1" x14ac:dyDescent="0.45">
      <c r="A617" t="s">
        <v>374</v>
      </c>
    </row>
    <row r="618" spans="1:1" x14ac:dyDescent="0.45">
      <c r="A618" t="s">
        <v>375</v>
      </c>
    </row>
    <row r="620" spans="1:1" x14ac:dyDescent="0.45">
      <c r="A620" t="s">
        <v>376</v>
      </c>
    </row>
    <row r="621" spans="1:1" x14ac:dyDescent="0.45">
      <c r="A621" t="s">
        <v>10</v>
      </c>
    </row>
    <row r="622" spans="1:1" x14ac:dyDescent="0.45">
      <c r="A622" t="s">
        <v>11</v>
      </c>
    </row>
    <row r="623" spans="1:1" x14ac:dyDescent="0.45">
      <c r="A623" t="s">
        <v>12</v>
      </c>
    </row>
    <row r="625" spans="1:1" x14ac:dyDescent="0.45">
      <c r="A625" t="s">
        <v>377</v>
      </c>
    </row>
    <row r="626" spans="1:1" x14ac:dyDescent="0.45">
      <c r="A626" t="s">
        <v>378</v>
      </c>
    </row>
    <row r="627" spans="1:1" x14ac:dyDescent="0.45">
      <c r="A627">
        <v>56875439300</v>
      </c>
    </row>
    <row r="628" spans="1:1" x14ac:dyDescent="0.45">
      <c r="A628" t="s">
        <v>379</v>
      </c>
    </row>
    <row r="629" spans="1:1" x14ac:dyDescent="0.45">
      <c r="A629" t="s">
        <v>380</v>
      </c>
    </row>
    <row r="630" spans="1:1" x14ac:dyDescent="0.45">
      <c r="A630" t="s">
        <v>381</v>
      </c>
    </row>
    <row r="631" spans="1:1" x14ac:dyDescent="0.45">
      <c r="A631" t="s">
        <v>382</v>
      </c>
    </row>
    <row r="633" spans="1:1" x14ac:dyDescent="0.45">
      <c r="A633" t="s">
        <v>383</v>
      </c>
    </row>
    <row r="634" spans="1:1" x14ac:dyDescent="0.45">
      <c r="A634" t="s">
        <v>10</v>
      </c>
    </row>
    <row r="635" spans="1:1" x14ac:dyDescent="0.45">
      <c r="A635" t="s">
        <v>11</v>
      </c>
    </row>
    <row r="636" spans="1:1" x14ac:dyDescent="0.45">
      <c r="A636" t="s">
        <v>12</v>
      </c>
    </row>
    <row r="638" spans="1:1" x14ac:dyDescent="0.45">
      <c r="A638" t="s">
        <v>384</v>
      </c>
    </row>
    <row r="639" spans="1:1" x14ac:dyDescent="0.45">
      <c r="A639" t="s">
        <v>385</v>
      </c>
    </row>
    <row r="640" spans="1:1" x14ac:dyDescent="0.45">
      <c r="A640" t="s">
        <v>386</v>
      </c>
    </row>
    <row r="641" spans="1:1" x14ac:dyDescent="0.45">
      <c r="A641" t="s">
        <v>387</v>
      </c>
    </row>
    <row r="642" spans="1:1" x14ac:dyDescent="0.45">
      <c r="A642" t="s">
        <v>388</v>
      </c>
    </row>
    <row r="643" spans="1:1" x14ac:dyDescent="0.45">
      <c r="A643" t="s">
        <v>389</v>
      </c>
    </row>
    <row r="644" spans="1:1" x14ac:dyDescent="0.45">
      <c r="A644" t="s">
        <v>390</v>
      </c>
    </row>
    <row r="646" spans="1:1" x14ac:dyDescent="0.45">
      <c r="A646" t="s">
        <v>391</v>
      </c>
    </row>
    <row r="647" spans="1:1" x14ac:dyDescent="0.45">
      <c r="A647" t="s">
        <v>10</v>
      </c>
    </row>
    <row r="648" spans="1:1" x14ac:dyDescent="0.45">
      <c r="A648" t="s">
        <v>11</v>
      </c>
    </row>
    <row r="649" spans="1:1" x14ac:dyDescent="0.45">
      <c r="A649" t="s">
        <v>12</v>
      </c>
    </row>
    <row r="651" spans="1:1" x14ac:dyDescent="0.45">
      <c r="A651" t="s">
        <v>392</v>
      </c>
    </row>
    <row r="652" spans="1:1" x14ac:dyDescent="0.45">
      <c r="A652" t="s">
        <v>393</v>
      </c>
    </row>
    <row r="653" spans="1:1" x14ac:dyDescent="0.45">
      <c r="A653" t="s">
        <v>394</v>
      </c>
    </row>
    <row r="654" spans="1:1" x14ac:dyDescent="0.45">
      <c r="A654" t="s">
        <v>395</v>
      </c>
    </row>
    <row r="655" spans="1:1" x14ac:dyDescent="0.45">
      <c r="A655" t="s">
        <v>396</v>
      </c>
    </row>
    <row r="656" spans="1:1" x14ac:dyDescent="0.45">
      <c r="A656" t="s">
        <v>397</v>
      </c>
    </row>
    <row r="657" spans="1:1" x14ac:dyDescent="0.45">
      <c r="A657" t="s">
        <v>398</v>
      </c>
    </row>
    <row r="659" spans="1:1" x14ac:dyDescent="0.45">
      <c r="A659" t="s">
        <v>399</v>
      </c>
    </row>
    <row r="660" spans="1:1" x14ac:dyDescent="0.45">
      <c r="A660" t="s">
        <v>10</v>
      </c>
    </row>
    <row r="661" spans="1:1" x14ac:dyDescent="0.45">
      <c r="A661" t="s">
        <v>11</v>
      </c>
    </row>
    <row r="662" spans="1:1" x14ac:dyDescent="0.45">
      <c r="A662" t="s">
        <v>12</v>
      </c>
    </row>
    <row r="664" spans="1:1" x14ac:dyDescent="0.45">
      <c r="A664" t="s">
        <v>400</v>
      </c>
    </row>
    <row r="665" spans="1:1" x14ac:dyDescent="0.45">
      <c r="A665" t="s">
        <v>401</v>
      </c>
    </row>
    <row r="666" spans="1:1" x14ac:dyDescent="0.45">
      <c r="A666" t="s">
        <v>402</v>
      </c>
    </row>
    <row r="667" spans="1:1" x14ac:dyDescent="0.45">
      <c r="A667" t="s">
        <v>403</v>
      </c>
    </row>
    <row r="668" spans="1:1" x14ac:dyDescent="0.45">
      <c r="A668" t="s">
        <v>404</v>
      </c>
    </row>
    <row r="669" spans="1:1" x14ac:dyDescent="0.45">
      <c r="A669" t="s">
        <v>405</v>
      </c>
    </row>
    <row r="670" spans="1:1" x14ac:dyDescent="0.45">
      <c r="A670" t="s">
        <v>406</v>
      </c>
    </row>
    <row r="672" spans="1:1" x14ac:dyDescent="0.45">
      <c r="A672" t="s">
        <v>407</v>
      </c>
    </row>
    <row r="673" spans="1:1" x14ac:dyDescent="0.45">
      <c r="A673" t="s">
        <v>10</v>
      </c>
    </row>
    <row r="674" spans="1:1" x14ac:dyDescent="0.45">
      <c r="A674" t="s">
        <v>11</v>
      </c>
    </row>
    <row r="675" spans="1:1" x14ac:dyDescent="0.45">
      <c r="A675" t="s">
        <v>12</v>
      </c>
    </row>
    <row r="677" spans="1:1" x14ac:dyDescent="0.45">
      <c r="A677" t="s">
        <v>408</v>
      </c>
    </row>
    <row r="678" spans="1:1" x14ac:dyDescent="0.45">
      <c r="A678" t="s">
        <v>409</v>
      </c>
    </row>
    <row r="679" spans="1:1" x14ac:dyDescent="0.45">
      <c r="A679">
        <v>57206897602</v>
      </c>
    </row>
    <row r="680" spans="1:1" x14ac:dyDescent="0.45">
      <c r="A680" t="s">
        <v>410</v>
      </c>
    </row>
    <row r="681" spans="1:1" x14ac:dyDescent="0.45">
      <c r="A681" t="s">
        <v>411</v>
      </c>
    </row>
    <row r="682" spans="1:1" x14ac:dyDescent="0.45">
      <c r="A682" t="s">
        <v>412</v>
      </c>
    </row>
    <row r="683" spans="1:1" x14ac:dyDescent="0.45">
      <c r="A683" t="s">
        <v>413</v>
      </c>
    </row>
    <row r="685" spans="1:1" x14ac:dyDescent="0.45">
      <c r="A685" t="s">
        <v>414</v>
      </c>
    </row>
    <row r="686" spans="1:1" x14ac:dyDescent="0.45">
      <c r="A686" t="s">
        <v>10</v>
      </c>
    </row>
    <row r="687" spans="1:1" x14ac:dyDescent="0.45">
      <c r="A687" t="s">
        <v>11</v>
      </c>
    </row>
    <row r="688" spans="1:1" x14ac:dyDescent="0.45">
      <c r="A688" t="s">
        <v>12</v>
      </c>
    </row>
    <row r="690" spans="1:1" x14ac:dyDescent="0.45">
      <c r="A690" t="s">
        <v>415</v>
      </c>
    </row>
    <row r="691" spans="1:1" x14ac:dyDescent="0.45">
      <c r="A691" t="s">
        <v>416</v>
      </c>
    </row>
    <row r="692" spans="1:1" x14ac:dyDescent="0.45">
      <c r="A692" t="s">
        <v>417</v>
      </c>
    </row>
    <row r="693" spans="1:1" x14ac:dyDescent="0.45">
      <c r="A693" t="s">
        <v>418</v>
      </c>
    </row>
    <row r="694" spans="1:1" x14ac:dyDescent="0.45">
      <c r="A694" t="s">
        <v>419</v>
      </c>
    </row>
    <row r="695" spans="1:1" x14ac:dyDescent="0.45">
      <c r="A695" t="s">
        <v>420</v>
      </c>
    </row>
    <row r="696" spans="1:1" x14ac:dyDescent="0.45">
      <c r="A696" t="s">
        <v>421</v>
      </c>
    </row>
    <row r="698" spans="1:1" x14ac:dyDescent="0.45">
      <c r="A698" t="s">
        <v>422</v>
      </c>
    </row>
    <row r="699" spans="1:1" x14ac:dyDescent="0.45">
      <c r="A699" t="s">
        <v>10</v>
      </c>
    </row>
    <row r="700" spans="1:1" x14ac:dyDescent="0.45">
      <c r="A700" t="s">
        <v>11</v>
      </c>
    </row>
    <row r="701" spans="1:1" x14ac:dyDescent="0.45">
      <c r="A701" t="s">
        <v>12</v>
      </c>
    </row>
    <row r="703" spans="1:1" x14ac:dyDescent="0.45">
      <c r="A703" t="s">
        <v>423</v>
      </c>
    </row>
    <row r="704" spans="1:1" x14ac:dyDescent="0.45">
      <c r="A704" t="s">
        <v>424</v>
      </c>
    </row>
    <row r="705" spans="1:1" x14ac:dyDescent="0.45">
      <c r="A705">
        <v>56697978400</v>
      </c>
    </row>
    <row r="706" spans="1:1" x14ac:dyDescent="0.45">
      <c r="A706" t="s">
        <v>425</v>
      </c>
    </row>
    <row r="707" spans="1:1" x14ac:dyDescent="0.45">
      <c r="A707" t="s">
        <v>426</v>
      </c>
    </row>
    <row r="708" spans="1:1" x14ac:dyDescent="0.45">
      <c r="A708" t="s">
        <v>427</v>
      </c>
    </row>
    <row r="709" spans="1:1" x14ac:dyDescent="0.45">
      <c r="A709" t="s">
        <v>428</v>
      </c>
    </row>
    <row r="711" spans="1:1" x14ac:dyDescent="0.45">
      <c r="A711" t="s">
        <v>429</v>
      </c>
    </row>
    <row r="712" spans="1:1" x14ac:dyDescent="0.45">
      <c r="A712" t="s">
        <v>10</v>
      </c>
    </row>
    <row r="713" spans="1:1" x14ac:dyDescent="0.45">
      <c r="A713" t="s">
        <v>11</v>
      </c>
    </row>
    <row r="714" spans="1:1" x14ac:dyDescent="0.45">
      <c r="A714" t="s">
        <v>12</v>
      </c>
    </row>
    <row r="716" spans="1:1" x14ac:dyDescent="0.45">
      <c r="A716" t="s">
        <v>430</v>
      </c>
    </row>
    <row r="717" spans="1:1" x14ac:dyDescent="0.45">
      <c r="A717" t="s">
        <v>431</v>
      </c>
    </row>
    <row r="718" spans="1:1" x14ac:dyDescent="0.45">
      <c r="A718">
        <v>7202674246</v>
      </c>
    </row>
    <row r="719" spans="1:1" x14ac:dyDescent="0.45">
      <c r="A719" t="s">
        <v>432</v>
      </c>
    </row>
    <row r="720" spans="1:1" x14ac:dyDescent="0.45">
      <c r="A720" t="s">
        <v>433</v>
      </c>
    </row>
    <row r="721" spans="1:1" x14ac:dyDescent="0.45">
      <c r="A721" t="s">
        <v>434</v>
      </c>
    </row>
    <row r="722" spans="1:1" x14ac:dyDescent="0.45">
      <c r="A722" t="s">
        <v>435</v>
      </c>
    </row>
    <row r="724" spans="1:1" x14ac:dyDescent="0.45">
      <c r="A724" t="s">
        <v>436</v>
      </c>
    </row>
    <row r="725" spans="1:1" x14ac:dyDescent="0.45">
      <c r="A725" t="s">
        <v>10</v>
      </c>
    </row>
    <row r="726" spans="1:1" x14ac:dyDescent="0.45">
      <c r="A726" t="s">
        <v>338</v>
      </c>
    </row>
    <row r="727" spans="1:1" x14ac:dyDescent="0.45">
      <c r="A727" t="s">
        <v>12</v>
      </c>
    </row>
    <row r="729" spans="1:1" x14ac:dyDescent="0.45">
      <c r="A729" t="s">
        <v>437</v>
      </c>
    </row>
    <row r="730" spans="1:1" x14ac:dyDescent="0.45">
      <c r="A730" t="s">
        <v>438</v>
      </c>
    </row>
    <row r="731" spans="1:1" x14ac:dyDescent="0.45">
      <c r="A731" t="s">
        <v>439</v>
      </c>
    </row>
    <row r="732" spans="1:1" x14ac:dyDescent="0.45">
      <c r="A732" t="s">
        <v>440</v>
      </c>
    </row>
    <row r="733" spans="1:1" x14ac:dyDescent="0.45">
      <c r="A733" t="s">
        <v>441</v>
      </c>
    </row>
    <row r="734" spans="1:1" x14ac:dyDescent="0.45">
      <c r="A734" t="s">
        <v>442</v>
      </c>
    </row>
    <row r="735" spans="1:1" x14ac:dyDescent="0.45">
      <c r="A735" t="s">
        <v>443</v>
      </c>
    </row>
    <row r="737" spans="1:1" x14ac:dyDescent="0.45">
      <c r="A737" t="s">
        <v>444</v>
      </c>
    </row>
    <row r="738" spans="1:1" x14ac:dyDescent="0.45">
      <c r="A738" t="s">
        <v>10</v>
      </c>
    </row>
    <row r="739" spans="1:1" x14ac:dyDescent="0.45">
      <c r="A739" t="s">
        <v>11</v>
      </c>
    </row>
    <row r="740" spans="1:1" x14ac:dyDescent="0.45">
      <c r="A740" t="s">
        <v>12</v>
      </c>
    </row>
    <row r="742" spans="1:1" x14ac:dyDescent="0.45">
      <c r="A742" t="s">
        <v>445</v>
      </c>
    </row>
    <row r="743" spans="1:1" x14ac:dyDescent="0.45">
      <c r="A743" t="s">
        <v>446</v>
      </c>
    </row>
    <row r="744" spans="1:1" x14ac:dyDescent="0.45">
      <c r="A744" t="s">
        <v>447</v>
      </c>
    </row>
    <row r="745" spans="1:1" x14ac:dyDescent="0.45">
      <c r="A745" t="s">
        <v>448</v>
      </c>
    </row>
    <row r="746" spans="1:1" x14ac:dyDescent="0.45">
      <c r="A746" t="s">
        <v>449</v>
      </c>
    </row>
    <row r="747" spans="1:1" x14ac:dyDescent="0.45">
      <c r="A747" t="s">
        <v>450</v>
      </c>
    </row>
    <row r="748" spans="1:1" x14ac:dyDescent="0.45">
      <c r="A748" t="s">
        <v>451</v>
      </c>
    </row>
    <row r="750" spans="1:1" x14ac:dyDescent="0.45">
      <c r="A750" t="s">
        <v>452</v>
      </c>
    </row>
    <row r="751" spans="1:1" x14ac:dyDescent="0.45">
      <c r="A751" t="s">
        <v>10</v>
      </c>
    </row>
    <row r="752" spans="1:1" x14ac:dyDescent="0.45">
      <c r="A752" t="s">
        <v>11</v>
      </c>
    </row>
    <row r="753" spans="1:1" x14ac:dyDescent="0.45">
      <c r="A753" t="s">
        <v>12</v>
      </c>
    </row>
    <row r="755" spans="1:1" x14ac:dyDescent="0.45">
      <c r="A755" t="s">
        <v>453</v>
      </c>
    </row>
    <row r="756" spans="1:1" x14ac:dyDescent="0.45">
      <c r="A756" t="s">
        <v>454</v>
      </c>
    </row>
    <row r="757" spans="1:1" x14ac:dyDescent="0.45">
      <c r="A757" t="s">
        <v>455</v>
      </c>
    </row>
    <row r="758" spans="1:1" x14ac:dyDescent="0.45">
      <c r="A758" t="s">
        <v>456</v>
      </c>
    </row>
    <row r="759" spans="1:1" x14ac:dyDescent="0.45">
      <c r="A759" t="s">
        <v>457</v>
      </c>
    </row>
    <row r="760" spans="1:1" x14ac:dyDescent="0.45">
      <c r="A760" t="s">
        <v>458</v>
      </c>
    </row>
    <row r="761" spans="1:1" x14ac:dyDescent="0.45">
      <c r="A761" t="s">
        <v>459</v>
      </c>
    </row>
    <row r="763" spans="1:1" x14ac:dyDescent="0.45">
      <c r="A763" t="s">
        <v>460</v>
      </c>
    </row>
    <row r="764" spans="1:1" x14ac:dyDescent="0.45">
      <c r="A764" t="s">
        <v>10</v>
      </c>
    </row>
    <row r="765" spans="1:1" x14ac:dyDescent="0.45">
      <c r="A765" t="s">
        <v>11</v>
      </c>
    </row>
    <row r="766" spans="1:1" x14ac:dyDescent="0.45">
      <c r="A766" t="s">
        <v>12</v>
      </c>
    </row>
    <row r="768" spans="1:1" x14ac:dyDescent="0.45">
      <c r="A768" t="s">
        <v>461</v>
      </c>
    </row>
    <row r="769" spans="1:1" x14ac:dyDescent="0.45">
      <c r="A769" t="s">
        <v>462</v>
      </c>
    </row>
    <row r="770" spans="1:1" x14ac:dyDescent="0.45">
      <c r="A770">
        <v>56219120200</v>
      </c>
    </row>
    <row r="771" spans="1:1" x14ac:dyDescent="0.45">
      <c r="A771" t="s">
        <v>463</v>
      </c>
    </row>
    <row r="772" spans="1:1" x14ac:dyDescent="0.45">
      <c r="A772" t="s">
        <v>464</v>
      </c>
    </row>
    <row r="773" spans="1:1" x14ac:dyDescent="0.45">
      <c r="A773" t="s">
        <v>465</v>
      </c>
    </row>
    <row r="774" spans="1:1" x14ac:dyDescent="0.45">
      <c r="A774" t="s">
        <v>466</v>
      </c>
    </row>
    <row r="776" spans="1:1" x14ac:dyDescent="0.45">
      <c r="A776" t="s">
        <v>467</v>
      </c>
    </row>
    <row r="777" spans="1:1" x14ac:dyDescent="0.45">
      <c r="A777" t="s">
        <v>10</v>
      </c>
    </row>
    <row r="778" spans="1:1" x14ac:dyDescent="0.45">
      <c r="A778" t="s">
        <v>11</v>
      </c>
    </row>
    <row r="779" spans="1:1" x14ac:dyDescent="0.45">
      <c r="A779" t="s">
        <v>12</v>
      </c>
    </row>
    <row r="781" spans="1:1" x14ac:dyDescent="0.45">
      <c r="A781" t="s">
        <v>468</v>
      </c>
    </row>
    <row r="782" spans="1:1" x14ac:dyDescent="0.45">
      <c r="A782" t="s">
        <v>469</v>
      </c>
    </row>
    <row r="783" spans="1:1" x14ac:dyDescent="0.45">
      <c r="A783">
        <v>56747586700</v>
      </c>
    </row>
    <row r="784" spans="1:1" x14ac:dyDescent="0.45">
      <c r="A784" t="s">
        <v>470</v>
      </c>
    </row>
    <row r="785" spans="1:1" x14ac:dyDescent="0.45">
      <c r="A785" t="s">
        <v>471</v>
      </c>
    </row>
    <row r="786" spans="1:1" x14ac:dyDescent="0.45">
      <c r="A786" t="s">
        <v>472</v>
      </c>
    </row>
    <row r="787" spans="1:1" x14ac:dyDescent="0.45">
      <c r="A787" t="s">
        <v>473</v>
      </c>
    </row>
    <row r="789" spans="1:1" x14ac:dyDescent="0.45">
      <c r="A789" t="s">
        <v>474</v>
      </c>
    </row>
    <row r="790" spans="1:1" x14ac:dyDescent="0.45">
      <c r="A790" t="s">
        <v>10</v>
      </c>
    </row>
    <row r="791" spans="1:1" x14ac:dyDescent="0.45">
      <c r="A791" t="s">
        <v>11</v>
      </c>
    </row>
    <row r="792" spans="1:1" x14ac:dyDescent="0.45">
      <c r="A792" t="s">
        <v>12</v>
      </c>
    </row>
    <row r="794" spans="1:1" x14ac:dyDescent="0.45">
      <c r="A794" t="s">
        <v>475</v>
      </c>
    </row>
    <row r="795" spans="1:1" x14ac:dyDescent="0.45">
      <c r="A795" t="s">
        <v>476</v>
      </c>
    </row>
    <row r="796" spans="1:1" x14ac:dyDescent="0.45">
      <c r="A796" t="s">
        <v>477</v>
      </c>
    </row>
    <row r="797" spans="1:1" x14ac:dyDescent="0.45">
      <c r="A797" t="s">
        <v>478</v>
      </c>
    </row>
    <row r="798" spans="1:1" x14ac:dyDescent="0.45">
      <c r="A798" t="s">
        <v>479</v>
      </c>
    </row>
    <row r="799" spans="1:1" x14ac:dyDescent="0.45">
      <c r="A799" t="s">
        <v>480</v>
      </c>
    </row>
    <row r="800" spans="1:1" x14ac:dyDescent="0.45">
      <c r="A800" t="s">
        <v>481</v>
      </c>
    </row>
    <row r="802" spans="1:1" x14ac:dyDescent="0.45">
      <c r="A802" t="s">
        <v>482</v>
      </c>
    </row>
    <row r="803" spans="1:1" x14ac:dyDescent="0.45">
      <c r="A803" t="s">
        <v>10</v>
      </c>
    </row>
    <row r="804" spans="1:1" x14ac:dyDescent="0.45">
      <c r="A804" t="s">
        <v>11</v>
      </c>
    </row>
    <row r="805" spans="1:1" x14ac:dyDescent="0.45">
      <c r="A805" t="s">
        <v>12</v>
      </c>
    </row>
    <row r="807" spans="1:1" x14ac:dyDescent="0.45">
      <c r="A807" t="s">
        <v>483</v>
      </c>
    </row>
    <row r="808" spans="1:1" x14ac:dyDescent="0.45">
      <c r="A808" t="s">
        <v>484</v>
      </c>
    </row>
    <row r="809" spans="1:1" x14ac:dyDescent="0.45">
      <c r="A809" t="s">
        <v>485</v>
      </c>
    </row>
    <row r="810" spans="1:1" x14ac:dyDescent="0.45">
      <c r="A810" t="s">
        <v>486</v>
      </c>
    </row>
    <row r="811" spans="1:1" x14ac:dyDescent="0.45">
      <c r="A811" t="s">
        <v>487</v>
      </c>
    </row>
    <row r="812" spans="1:1" x14ac:dyDescent="0.45">
      <c r="A812" t="s">
        <v>488</v>
      </c>
    </row>
    <row r="813" spans="1:1" x14ac:dyDescent="0.45">
      <c r="A813" t="s">
        <v>489</v>
      </c>
    </row>
    <row r="815" spans="1:1" x14ac:dyDescent="0.45">
      <c r="A815" t="s">
        <v>490</v>
      </c>
    </row>
    <row r="816" spans="1:1" x14ac:dyDescent="0.45">
      <c r="A816" t="s">
        <v>10</v>
      </c>
    </row>
    <row r="817" spans="1:1" x14ac:dyDescent="0.45">
      <c r="A817" t="s">
        <v>11</v>
      </c>
    </row>
    <row r="818" spans="1:1" x14ac:dyDescent="0.45">
      <c r="A818" t="s">
        <v>12</v>
      </c>
    </row>
    <row r="820" spans="1:1" x14ac:dyDescent="0.45">
      <c r="A820" t="s">
        <v>491</v>
      </c>
    </row>
    <row r="821" spans="1:1" x14ac:dyDescent="0.45">
      <c r="A821" t="s">
        <v>492</v>
      </c>
    </row>
    <row r="822" spans="1:1" x14ac:dyDescent="0.45">
      <c r="A822" t="s">
        <v>493</v>
      </c>
    </row>
    <row r="823" spans="1:1" x14ac:dyDescent="0.45">
      <c r="A823" t="s">
        <v>494</v>
      </c>
    </row>
    <row r="824" spans="1:1" x14ac:dyDescent="0.45">
      <c r="A824" t="s">
        <v>495</v>
      </c>
    </row>
    <row r="825" spans="1:1" x14ac:dyDescent="0.45">
      <c r="A825" t="s">
        <v>496</v>
      </c>
    </row>
    <row r="826" spans="1:1" x14ac:dyDescent="0.45">
      <c r="A826" t="s">
        <v>497</v>
      </c>
    </row>
    <row r="828" spans="1:1" x14ac:dyDescent="0.45">
      <c r="A828" t="s">
        <v>498</v>
      </c>
    </row>
    <row r="829" spans="1:1" x14ac:dyDescent="0.45">
      <c r="A829" t="s">
        <v>10</v>
      </c>
    </row>
    <row r="830" spans="1:1" x14ac:dyDescent="0.45">
      <c r="A830" t="s">
        <v>11</v>
      </c>
    </row>
    <row r="831" spans="1:1" x14ac:dyDescent="0.45">
      <c r="A831" t="s">
        <v>12</v>
      </c>
    </row>
    <row r="833" spans="1:1" x14ac:dyDescent="0.45">
      <c r="A833" t="s">
        <v>499</v>
      </c>
    </row>
    <row r="834" spans="1:1" x14ac:dyDescent="0.45">
      <c r="A834" t="s">
        <v>500</v>
      </c>
    </row>
    <row r="835" spans="1:1" x14ac:dyDescent="0.45">
      <c r="A835" t="s">
        <v>501</v>
      </c>
    </row>
    <row r="836" spans="1:1" x14ac:dyDescent="0.45">
      <c r="A836" t="s">
        <v>502</v>
      </c>
    </row>
    <row r="837" spans="1:1" x14ac:dyDescent="0.45">
      <c r="A837" t="s">
        <v>503</v>
      </c>
    </row>
    <row r="838" spans="1:1" x14ac:dyDescent="0.45">
      <c r="A838" t="s">
        <v>504</v>
      </c>
    </row>
    <row r="839" spans="1:1" x14ac:dyDescent="0.45">
      <c r="A839" t="s">
        <v>505</v>
      </c>
    </row>
    <row r="841" spans="1:1" x14ac:dyDescent="0.45">
      <c r="A841" t="s">
        <v>506</v>
      </c>
    </row>
    <row r="842" spans="1:1" x14ac:dyDescent="0.45">
      <c r="A842" t="s">
        <v>10</v>
      </c>
    </row>
    <row r="843" spans="1:1" x14ac:dyDescent="0.45">
      <c r="A843" t="s">
        <v>11</v>
      </c>
    </row>
    <row r="844" spans="1:1" x14ac:dyDescent="0.45">
      <c r="A844" t="s">
        <v>12</v>
      </c>
    </row>
    <row r="846" spans="1:1" x14ac:dyDescent="0.45">
      <c r="A846" t="s">
        <v>507</v>
      </c>
    </row>
    <row r="847" spans="1:1" x14ac:dyDescent="0.45">
      <c r="A847" t="s">
        <v>508</v>
      </c>
    </row>
    <row r="848" spans="1:1" x14ac:dyDescent="0.45">
      <c r="A848">
        <v>16235144400</v>
      </c>
    </row>
    <row r="849" spans="1:1" x14ac:dyDescent="0.45">
      <c r="A849" t="s">
        <v>509</v>
      </c>
    </row>
    <row r="850" spans="1:1" x14ac:dyDescent="0.45">
      <c r="A850" t="s">
        <v>510</v>
      </c>
    </row>
    <row r="852" spans="1:1" x14ac:dyDescent="0.45">
      <c r="A852" t="s">
        <v>511</v>
      </c>
    </row>
    <row r="854" spans="1:1" x14ac:dyDescent="0.45">
      <c r="A854" t="s">
        <v>512</v>
      </c>
    </row>
    <row r="855" spans="1:1" x14ac:dyDescent="0.45">
      <c r="A855" t="s">
        <v>10</v>
      </c>
    </row>
    <row r="856" spans="1:1" x14ac:dyDescent="0.45">
      <c r="A856" t="s">
        <v>11</v>
      </c>
    </row>
    <row r="857" spans="1:1" x14ac:dyDescent="0.45">
      <c r="A857" t="s">
        <v>12</v>
      </c>
    </row>
    <row r="859" spans="1:1" x14ac:dyDescent="0.45">
      <c r="A859" t="s">
        <v>513</v>
      </c>
    </row>
    <row r="860" spans="1:1" x14ac:dyDescent="0.45">
      <c r="A860" t="s">
        <v>514</v>
      </c>
    </row>
    <row r="861" spans="1:1" x14ac:dyDescent="0.45">
      <c r="A861">
        <v>57193631238</v>
      </c>
    </row>
    <row r="862" spans="1:1" x14ac:dyDescent="0.45">
      <c r="A862" t="s">
        <v>515</v>
      </c>
    </row>
    <row r="863" spans="1:1" x14ac:dyDescent="0.45">
      <c r="A863" t="s">
        <v>516</v>
      </c>
    </row>
    <row r="864" spans="1:1" x14ac:dyDescent="0.45">
      <c r="A864" t="s">
        <v>517</v>
      </c>
    </row>
    <row r="865" spans="1:1" x14ac:dyDescent="0.45">
      <c r="A865" t="s">
        <v>518</v>
      </c>
    </row>
    <row r="867" spans="1:1" x14ac:dyDescent="0.45">
      <c r="A867" t="s">
        <v>519</v>
      </c>
    </row>
    <row r="868" spans="1:1" x14ac:dyDescent="0.45">
      <c r="A868" t="s">
        <v>10</v>
      </c>
    </row>
    <row r="869" spans="1:1" x14ac:dyDescent="0.45">
      <c r="A869" t="s">
        <v>11</v>
      </c>
    </row>
    <row r="870" spans="1:1" x14ac:dyDescent="0.45">
      <c r="A870" t="s">
        <v>12</v>
      </c>
    </row>
    <row r="872" spans="1:1" x14ac:dyDescent="0.45">
      <c r="A872" t="s">
        <v>520</v>
      </c>
    </row>
    <row r="873" spans="1:1" x14ac:dyDescent="0.45">
      <c r="A873" t="s">
        <v>521</v>
      </c>
    </row>
    <row r="874" spans="1:1" x14ac:dyDescent="0.45">
      <c r="A874">
        <v>57194719620</v>
      </c>
    </row>
    <row r="875" spans="1:1" x14ac:dyDescent="0.45">
      <c r="A875" t="s">
        <v>522</v>
      </c>
    </row>
    <row r="876" spans="1:1" x14ac:dyDescent="0.45">
      <c r="A876" t="s">
        <v>523</v>
      </c>
    </row>
    <row r="877" spans="1:1" x14ac:dyDescent="0.45">
      <c r="A877" t="s">
        <v>524</v>
      </c>
    </row>
    <row r="878" spans="1:1" x14ac:dyDescent="0.45">
      <c r="A878" t="s">
        <v>525</v>
      </c>
    </row>
    <row r="880" spans="1:1" x14ac:dyDescent="0.45">
      <c r="A880" t="s">
        <v>526</v>
      </c>
    </row>
    <row r="881" spans="1:1" x14ac:dyDescent="0.45">
      <c r="A881" t="s">
        <v>10</v>
      </c>
    </row>
    <row r="882" spans="1:1" x14ac:dyDescent="0.45">
      <c r="A882" t="s">
        <v>11</v>
      </c>
    </row>
    <row r="883" spans="1:1" x14ac:dyDescent="0.45">
      <c r="A883" t="s">
        <v>12</v>
      </c>
    </row>
    <row r="885" spans="1:1" x14ac:dyDescent="0.45">
      <c r="A885" t="s">
        <v>527</v>
      </c>
    </row>
    <row r="886" spans="1:1" x14ac:dyDescent="0.45">
      <c r="A886" t="s">
        <v>528</v>
      </c>
    </row>
    <row r="887" spans="1:1" x14ac:dyDescent="0.45">
      <c r="A887" t="s">
        <v>529</v>
      </c>
    </row>
    <row r="888" spans="1:1" x14ac:dyDescent="0.45">
      <c r="A888" t="s">
        <v>530</v>
      </c>
    </row>
    <row r="889" spans="1:1" x14ac:dyDescent="0.45">
      <c r="A889" t="s">
        <v>531</v>
      </c>
    </row>
    <row r="890" spans="1:1" x14ac:dyDescent="0.45">
      <c r="A890" t="s">
        <v>532</v>
      </c>
    </row>
    <row r="891" spans="1:1" x14ac:dyDescent="0.45">
      <c r="A891" t="s">
        <v>533</v>
      </c>
    </row>
    <row r="893" spans="1:1" x14ac:dyDescent="0.45">
      <c r="A893" t="s">
        <v>534</v>
      </c>
    </row>
    <row r="894" spans="1:1" x14ac:dyDescent="0.45">
      <c r="A894" t="s">
        <v>10</v>
      </c>
    </row>
    <row r="895" spans="1:1" x14ac:dyDescent="0.45">
      <c r="A895" t="s">
        <v>11</v>
      </c>
    </row>
    <row r="896" spans="1:1" x14ac:dyDescent="0.45">
      <c r="A896" t="s">
        <v>12</v>
      </c>
    </row>
    <row r="898" spans="1:1" x14ac:dyDescent="0.45">
      <c r="A898" t="s">
        <v>535</v>
      </c>
    </row>
    <row r="899" spans="1:1" x14ac:dyDescent="0.45">
      <c r="A899" t="s">
        <v>536</v>
      </c>
    </row>
    <row r="900" spans="1:1" x14ac:dyDescent="0.45">
      <c r="A900">
        <v>16453733000</v>
      </c>
    </row>
    <row r="901" spans="1:1" x14ac:dyDescent="0.45">
      <c r="A901" t="s">
        <v>537</v>
      </c>
    </row>
    <row r="902" spans="1:1" x14ac:dyDescent="0.45">
      <c r="A902" t="s">
        <v>538</v>
      </c>
    </row>
    <row r="903" spans="1:1" x14ac:dyDescent="0.45">
      <c r="A903" t="s">
        <v>539</v>
      </c>
    </row>
    <row r="904" spans="1:1" x14ac:dyDescent="0.45">
      <c r="A904" t="s">
        <v>540</v>
      </c>
    </row>
    <row r="906" spans="1:1" x14ac:dyDescent="0.45">
      <c r="A906" t="s">
        <v>541</v>
      </c>
    </row>
    <row r="907" spans="1:1" x14ac:dyDescent="0.45">
      <c r="A907" t="s">
        <v>10</v>
      </c>
    </row>
    <row r="908" spans="1:1" x14ac:dyDescent="0.45">
      <c r="A908" t="s">
        <v>11</v>
      </c>
    </row>
    <row r="909" spans="1:1" x14ac:dyDescent="0.45">
      <c r="A909" t="s">
        <v>12</v>
      </c>
    </row>
    <row r="911" spans="1:1" x14ac:dyDescent="0.45">
      <c r="A911" t="s">
        <v>542</v>
      </c>
    </row>
    <row r="912" spans="1:1" x14ac:dyDescent="0.45">
      <c r="A912" t="s">
        <v>543</v>
      </c>
    </row>
    <row r="913" spans="1:1" x14ac:dyDescent="0.45">
      <c r="A913" t="s">
        <v>544</v>
      </c>
    </row>
    <row r="914" spans="1:1" x14ac:dyDescent="0.45">
      <c r="A914" t="s">
        <v>545</v>
      </c>
    </row>
    <row r="915" spans="1:1" x14ac:dyDescent="0.45">
      <c r="A915" t="s">
        <v>546</v>
      </c>
    </row>
    <row r="916" spans="1:1" x14ac:dyDescent="0.45">
      <c r="A916" t="s">
        <v>547</v>
      </c>
    </row>
    <row r="917" spans="1:1" x14ac:dyDescent="0.45">
      <c r="A917" t="s">
        <v>548</v>
      </c>
    </row>
    <row r="919" spans="1:1" x14ac:dyDescent="0.45">
      <c r="A919" t="s">
        <v>549</v>
      </c>
    </row>
    <row r="920" spans="1:1" x14ac:dyDescent="0.45">
      <c r="A920" t="s">
        <v>10</v>
      </c>
    </row>
    <row r="921" spans="1:1" x14ac:dyDescent="0.45">
      <c r="A921" t="s">
        <v>11</v>
      </c>
    </row>
    <row r="922" spans="1:1" x14ac:dyDescent="0.45">
      <c r="A922" t="s">
        <v>12</v>
      </c>
    </row>
    <row r="924" spans="1:1" x14ac:dyDescent="0.45">
      <c r="A924" t="s">
        <v>550</v>
      </c>
    </row>
    <row r="925" spans="1:1" x14ac:dyDescent="0.45">
      <c r="A925" t="s">
        <v>551</v>
      </c>
    </row>
    <row r="926" spans="1:1" x14ac:dyDescent="0.45">
      <c r="A926" t="s">
        <v>552</v>
      </c>
    </row>
    <row r="927" spans="1:1" x14ac:dyDescent="0.45">
      <c r="A927" t="s">
        <v>553</v>
      </c>
    </row>
    <row r="928" spans="1:1" x14ac:dyDescent="0.45">
      <c r="A928" t="s">
        <v>554</v>
      </c>
    </row>
    <row r="929" spans="1:1" x14ac:dyDescent="0.45">
      <c r="A929" t="s">
        <v>555</v>
      </c>
    </row>
    <row r="930" spans="1:1" x14ac:dyDescent="0.45">
      <c r="A930" t="s">
        <v>556</v>
      </c>
    </row>
    <row r="932" spans="1:1" x14ac:dyDescent="0.45">
      <c r="A932" t="s">
        <v>557</v>
      </c>
    </row>
    <row r="933" spans="1:1" x14ac:dyDescent="0.45">
      <c r="A933" t="s">
        <v>10</v>
      </c>
    </row>
    <row r="934" spans="1:1" x14ac:dyDescent="0.45">
      <c r="A934" t="s">
        <v>11</v>
      </c>
    </row>
    <row r="935" spans="1:1" x14ac:dyDescent="0.45">
      <c r="A935" t="s">
        <v>12</v>
      </c>
    </row>
    <row r="937" spans="1:1" x14ac:dyDescent="0.45">
      <c r="A937" t="s">
        <v>558</v>
      </c>
    </row>
    <row r="938" spans="1:1" x14ac:dyDescent="0.45">
      <c r="A938" t="s">
        <v>559</v>
      </c>
    </row>
    <row r="939" spans="1:1" x14ac:dyDescent="0.45">
      <c r="A939">
        <v>57193705397</v>
      </c>
    </row>
    <row r="940" spans="1:1" x14ac:dyDescent="0.45">
      <c r="A940" t="s">
        <v>560</v>
      </c>
    </row>
    <row r="941" spans="1:1" x14ac:dyDescent="0.45">
      <c r="A941" t="s">
        <v>561</v>
      </c>
    </row>
    <row r="942" spans="1:1" x14ac:dyDescent="0.45">
      <c r="A942" t="s">
        <v>562</v>
      </c>
    </row>
    <row r="943" spans="1:1" x14ac:dyDescent="0.45">
      <c r="A943" t="s">
        <v>563</v>
      </c>
    </row>
    <row r="945" spans="1:1" x14ac:dyDescent="0.45">
      <c r="A945" t="s">
        <v>564</v>
      </c>
    </row>
    <row r="946" spans="1:1" x14ac:dyDescent="0.45">
      <c r="A946" t="s">
        <v>10</v>
      </c>
    </row>
    <row r="947" spans="1:1" x14ac:dyDescent="0.45">
      <c r="A947" t="s">
        <v>128</v>
      </c>
    </row>
    <row r="948" spans="1:1" x14ac:dyDescent="0.45">
      <c r="A948" t="s">
        <v>12</v>
      </c>
    </row>
    <row r="950" spans="1:1" x14ac:dyDescent="0.45">
      <c r="A950" t="s">
        <v>565</v>
      </c>
    </row>
    <row r="951" spans="1:1" x14ac:dyDescent="0.45">
      <c r="A951" t="s">
        <v>566</v>
      </c>
    </row>
    <row r="952" spans="1:1" x14ac:dyDescent="0.45">
      <c r="A952" t="s">
        <v>567</v>
      </c>
    </row>
    <row r="953" spans="1:1" x14ac:dyDescent="0.45">
      <c r="A953" t="s">
        <v>568</v>
      </c>
    </row>
    <row r="954" spans="1:1" x14ac:dyDescent="0.45">
      <c r="A954" t="s">
        <v>569</v>
      </c>
    </row>
    <row r="955" spans="1:1" x14ac:dyDescent="0.45">
      <c r="A955" t="s">
        <v>570</v>
      </c>
    </row>
    <row r="956" spans="1:1" x14ac:dyDescent="0.45">
      <c r="A956" t="s">
        <v>571</v>
      </c>
    </row>
    <row r="958" spans="1:1" x14ac:dyDescent="0.45">
      <c r="A958" t="s">
        <v>572</v>
      </c>
    </row>
    <row r="959" spans="1:1" x14ac:dyDescent="0.45">
      <c r="A959" t="s">
        <v>10</v>
      </c>
    </row>
    <row r="960" spans="1:1" x14ac:dyDescent="0.45">
      <c r="A960" t="s">
        <v>11</v>
      </c>
    </row>
    <row r="961" spans="1:1" x14ac:dyDescent="0.45">
      <c r="A961" t="s">
        <v>12</v>
      </c>
    </row>
    <row r="963" spans="1:1" x14ac:dyDescent="0.45">
      <c r="A963" t="s">
        <v>573</v>
      </c>
    </row>
    <row r="964" spans="1:1" x14ac:dyDescent="0.45">
      <c r="A964" t="s">
        <v>574</v>
      </c>
    </row>
    <row r="965" spans="1:1" x14ac:dyDescent="0.45">
      <c r="A965" t="s">
        <v>575</v>
      </c>
    </row>
    <row r="966" spans="1:1" x14ac:dyDescent="0.45">
      <c r="A966" t="s">
        <v>576</v>
      </c>
    </row>
    <row r="967" spans="1:1" x14ac:dyDescent="0.45">
      <c r="A967" t="s">
        <v>577</v>
      </c>
    </row>
    <row r="968" spans="1:1" x14ac:dyDescent="0.45">
      <c r="A968" t="s">
        <v>578</v>
      </c>
    </row>
    <row r="969" spans="1:1" x14ac:dyDescent="0.45">
      <c r="A969" t="s">
        <v>579</v>
      </c>
    </row>
    <row r="971" spans="1:1" x14ac:dyDescent="0.45">
      <c r="A971" t="s">
        <v>580</v>
      </c>
    </row>
    <row r="972" spans="1:1" x14ac:dyDescent="0.45">
      <c r="A972" t="s">
        <v>10</v>
      </c>
    </row>
    <row r="973" spans="1:1" x14ac:dyDescent="0.45">
      <c r="A973" t="s">
        <v>11</v>
      </c>
    </row>
    <row r="974" spans="1:1" x14ac:dyDescent="0.45">
      <c r="A974" t="s">
        <v>12</v>
      </c>
    </row>
    <row r="976" spans="1:1" x14ac:dyDescent="0.45">
      <c r="A976" t="s">
        <v>581</v>
      </c>
    </row>
    <row r="977" spans="1:1" x14ac:dyDescent="0.45">
      <c r="A977" t="s">
        <v>582</v>
      </c>
    </row>
    <row r="978" spans="1:1" x14ac:dyDescent="0.45">
      <c r="A978" t="s">
        <v>583</v>
      </c>
    </row>
    <row r="979" spans="1:1" x14ac:dyDescent="0.45">
      <c r="A979" t="s">
        <v>584</v>
      </c>
    </row>
    <row r="980" spans="1:1" x14ac:dyDescent="0.45">
      <c r="A980" t="s">
        <v>585</v>
      </c>
    </row>
    <row r="981" spans="1:1" x14ac:dyDescent="0.45">
      <c r="A981" t="s">
        <v>586</v>
      </c>
    </row>
    <row r="982" spans="1:1" x14ac:dyDescent="0.45">
      <c r="A982" t="s">
        <v>587</v>
      </c>
    </row>
    <row r="984" spans="1:1" x14ac:dyDescent="0.45">
      <c r="A984" t="s">
        <v>588</v>
      </c>
    </row>
    <row r="985" spans="1:1" x14ac:dyDescent="0.45">
      <c r="A985" t="s">
        <v>10</v>
      </c>
    </row>
    <row r="986" spans="1:1" x14ac:dyDescent="0.45">
      <c r="A986" t="s">
        <v>11</v>
      </c>
    </row>
    <row r="987" spans="1:1" x14ac:dyDescent="0.45">
      <c r="A987" t="s">
        <v>12</v>
      </c>
    </row>
    <row r="989" spans="1:1" x14ac:dyDescent="0.45">
      <c r="A989" t="s">
        <v>589</v>
      </c>
    </row>
    <row r="990" spans="1:1" x14ac:dyDescent="0.45">
      <c r="A990" t="s">
        <v>590</v>
      </c>
    </row>
    <row r="991" spans="1:1" x14ac:dyDescent="0.45">
      <c r="A991" t="s">
        <v>591</v>
      </c>
    </row>
    <row r="992" spans="1:1" x14ac:dyDescent="0.45">
      <c r="A992" t="s">
        <v>592</v>
      </c>
    </row>
    <row r="993" spans="1:1" x14ac:dyDescent="0.45">
      <c r="A993" t="s">
        <v>593</v>
      </c>
    </row>
    <row r="994" spans="1:1" x14ac:dyDescent="0.45">
      <c r="A994" t="s">
        <v>594</v>
      </c>
    </row>
    <row r="995" spans="1:1" x14ac:dyDescent="0.45">
      <c r="A995" t="s">
        <v>595</v>
      </c>
    </row>
    <row r="997" spans="1:1" x14ac:dyDescent="0.45">
      <c r="A997" t="s">
        <v>596</v>
      </c>
    </row>
    <row r="998" spans="1:1" x14ac:dyDescent="0.45">
      <c r="A998" t="s">
        <v>10</v>
      </c>
    </row>
    <row r="999" spans="1:1" x14ac:dyDescent="0.45">
      <c r="A999" t="s">
        <v>11</v>
      </c>
    </row>
    <row r="1000" spans="1:1" x14ac:dyDescent="0.45">
      <c r="A1000" t="s">
        <v>12</v>
      </c>
    </row>
    <row r="1002" spans="1:1" x14ac:dyDescent="0.45">
      <c r="A1002" t="s">
        <v>597</v>
      </c>
    </row>
    <row r="1003" spans="1:1" x14ac:dyDescent="0.45">
      <c r="A1003" t="s">
        <v>598</v>
      </c>
    </row>
    <row r="1004" spans="1:1" x14ac:dyDescent="0.45">
      <c r="A1004">
        <v>57194873722</v>
      </c>
    </row>
    <row r="1005" spans="1:1" x14ac:dyDescent="0.45">
      <c r="A1005" t="s">
        <v>599</v>
      </c>
    </row>
    <row r="1006" spans="1:1" x14ac:dyDescent="0.45">
      <c r="A1006" t="s">
        <v>600</v>
      </c>
    </row>
    <row r="1007" spans="1:1" x14ac:dyDescent="0.45">
      <c r="A1007" t="s">
        <v>601</v>
      </c>
    </row>
    <row r="1008" spans="1:1" x14ac:dyDescent="0.45">
      <c r="A1008" t="s">
        <v>602</v>
      </c>
    </row>
    <row r="1010" spans="1:1" x14ac:dyDescent="0.45">
      <c r="A1010" t="s">
        <v>603</v>
      </c>
    </row>
    <row r="1011" spans="1:1" x14ac:dyDescent="0.45">
      <c r="A1011" t="s">
        <v>10</v>
      </c>
    </row>
    <row r="1012" spans="1:1" x14ac:dyDescent="0.45">
      <c r="A1012" t="s">
        <v>11</v>
      </c>
    </row>
    <row r="1013" spans="1:1" x14ac:dyDescent="0.45">
      <c r="A1013" t="s">
        <v>12</v>
      </c>
    </row>
    <row r="1015" spans="1:1" x14ac:dyDescent="0.45">
      <c r="A1015" t="s">
        <v>604</v>
      </c>
    </row>
    <row r="1016" spans="1:1" x14ac:dyDescent="0.45">
      <c r="A1016" t="s">
        <v>605</v>
      </c>
    </row>
    <row r="1017" spans="1:1" x14ac:dyDescent="0.45">
      <c r="A1017">
        <v>57192099731</v>
      </c>
    </row>
    <row r="1018" spans="1:1" x14ac:dyDescent="0.45">
      <c r="A1018" t="s">
        <v>606</v>
      </c>
    </row>
    <row r="1019" spans="1:1" x14ac:dyDescent="0.45">
      <c r="A1019" t="s">
        <v>607</v>
      </c>
    </row>
    <row r="1020" spans="1:1" x14ac:dyDescent="0.45">
      <c r="A1020" t="s">
        <v>608</v>
      </c>
    </row>
    <row r="1021" spans="1:1" x14ac:dyDescent="0.45">
      <c r="A1021" t="s">
        <v>609</v>
      </c>
    </row>
    <row r="1023" spans="1:1" x14ac:dyDescent="0.45">
      <c r="A1023" t="s">
        <v>610</v>
      </c>
    </row>
    <row r="1024" spans="1:1" x14ac:dyDescent="0.45">
      <c r="A1024" t="s">
        <v>10</v>
      </c>
    </row>
    <row r="1025" spans="1:1" x14ac:dyDescent="0.45">
      <c r="A1025" t="s">
        <v>11</v>
      </c>
    </row>
    <row r="1026" spans="1:1" x14ac:dyDescent="0.45">
      <c r="A1026" t="s">
        <v>12</v>
      </c>
    </row>
    <row r="1028" spans="1:1" x14ac:dyDescent="0.45">
      <c r="A1028" t="s">
        <v>611</v>
      </c>
    </row>
    <row r="1029" spans="1:1" x14ac:dyDescent="0.45">
      <c r="A1029" t="s">
        <v>612</v>
      </c>
    </row>
    <row r="1030" spans="1:1" x14ac:dyDescent="0.45">
      <c r="A1030" t="s">
        <v>613</v>
      </c>
    </row>
    <row r="1031" spans="1:1" x14ac:dyDescent="0.45">
      <c r="A1031" t="s">
        <v>614</v>
      </c>
    </row>
    <row r="1032" spans="1:1" x14ac:dyDescent="0.45">
      <c r="A1032" t="s">
        <v>615</v>
      </c>
    </row>
    <row r="1034" spans="1:1" x14ac:dyDescent="0.45">
      <c r="A1034" t="s">
        <v>616</v>
      </c>
    </row>
    <row r="1036" spans="1:1" x14ac:dyDescent="0.45">
      <c r="A1036" t="s">
        <v>617</v>
      </c>
    </row>
    <row r="1037" spans="1:1" x14ac:dyDescent="0.45">
      <c r="A1037" t="s">
        <v>10</v>
      </c>
    </row>
    <row r="1038" spans="1:1" x14ac:dyDescent="0.45">
      <c r="A1038" t="s">
        <v>11</v>
      </c>
    </row>
    <row r="1039" spans="1:1" x14ac:dyDescent="0.45">
      <c r="A1039" t="s">
        <v>12</v>
      </c>
    </row>
    <row r="1041" spans="1:1" x14ac:dyDescent="0.45">
      <c r="A1041" t="s">
        <v>618</v>
      </c>
    </row>
    <row r="1042" spans="1:1" x14ac:dyDescent="0.45">
      <c r="A1042" t="s">
        <v>619</v>
      </c>
    </row>
    <row r="1043" spans="1:1" x14ac:dyDescent="0.45">
      <c r="A1043" t="s">
        <v>620</v>
      </c>
    </row>
    <row r="1044" spans="1:1" x14ac:dyDescent="0.45">
      <c r="A1044" t="s">
        <v>621</v>
      </c>
    </row>
    <row r="1045" spans="1:1" x14ac:dyDescent="0.45">
      <c r="A1045" t="s">
        <v>622</v>
      </c>
    </row>
    <row r="1046" spans="1:1" x14ac:dyDescent="0.45">
      <c r="A1046" t="s">
        <v>623</v>
      </c>
    </row>
    <row r="1047" spans="1:1" x14ac:dyDescent="0.45">
      <c r="A1047" t="s">
        <v>624</v>
      </c>
    </row>
    <row r="1049" spans="1:1" x14ac:dyDescent="0.45">
      <c r="A1049" t="s">
        <v>625</v>
      </c>
    </row>
    <row r="1050" spans="1:1" x14ac:dyDescent="0.45">
      <c r="A1050" t="s">
        <v>10</v>
      </c>
    </row>
    <row r="1051" spans="1:1" x14ac:dyDescent="0.45">
      <c r="A1051" t="s">
        <v>11</v>
      </c>
    </row>
    <row r="1052" spans="1:1" x14ac:dyDescent="0.45">
      <c r="A1052" t="s">
        <v>12</v>
      </c>
    </row>
    <row r="1054" spans="1:1" x14ac:dyDescent="0.45">
      <c r="A1054" t="s">
        <v>626</v>
      </c>
    </row>
    <row r="1055" spans="1:1" x14ac:dyDescent="0.45">
      <c r="A1055" t="s">
        <v>627</v>
      </c>
    </row>
    <row r="1056" spans="1:1" x14ac:dyDescent="0.45">
      <c r="A1056" t="s">
        <v>628</v>
      </c>
    </row>
    <row r="1057" spans="1:1" x14ac:dyDescent="0.45">
      <c r="A1057" t="s">
        <v>629</v>
      </c>
    </row>
    <row r="1058" spans="1:1" x14ac:dyDescent="0.45">
      <c r="A1058" t="s">
        <v>630</v>
      </c>
    </row>
    <row r="1059" spans="1:1" x14ac:dyDescent="0.45">
      <c r="A1059" t="s">
        <v>631</v>
      </c>
    </row>
    <row r="1060" spans="1:1" x14ac:dyDescent="0.45">
      <c r="A1060" t="s">
        <v>632</v>
      </c>
    </row>
    <row r="1062" spans="1:1" x14ac:dyDescent="0.45">
      <c r="A1062" t="s">
        <v>633</v>
      </c>
    </row>
    <row r="1063" spans="1:1" x14ac:dyDescent="0.45">
      <c r="A1063" t="s">
        <v>10</v>
      </c>
    </row>
    <row r="1064" spans="1:1" x14ac:dyDescent="0.45">
      <c r="A1064" t="s">
        <v>11</v>
      </c>
    </row>
    <row r="1065" spans="1:1" x14ac:dyDescent="0.45">
      <c r="A1065" t="s">
        <v>12</v>
      </c>
    </row>
    <row r="1067" spans="1:1" x14ac:dyDescent="0.45">
      <c r="A1067" t="s">
        <v>634</v>
      </c>
    </row>
    <row r="1068" spans="1:1" x14ac:dyDescent="0.45">
      <c r="A1068" t="s">
        <v>635</v>
      </c>
    </row>
    <row r="1069" spans="1:1" x14ac:dyDescent="0.45">
      <c r="A1069">
        <v>57202385802</v>
      </c>
    </row>
    <row r="1070" spans="1:1" x14ac:dyDescent="0.45">
      <c r="A1070" t="s">
        <v>636</v>
      </c>
    </row>
    <row r="1071" spans="1:1" x14ac:dyDescent="0.45">
      <c r="A1071" t="s">
        <v>637</v>
      </c>
    </row>
    <row r="1072" spans="1:1" x14ac:dyDescent="0.45">
      <c r="A1072" t="s">
        <v>638</v>
      </c>
    </row>
    <row r="1073" spans="1:1" x14ac:dyDescent="0.45">
      <c r="A1073" t="s">
        <v>639</v>
      </c>
    </row>
    <row r="1075" spans="1:1" x14ac:dyDescent="0.45">
      <c r="A1075" t="s">
        <v>640</v>
      </c>
    </row>
    <row r="1076" spans="1:1" x14ac:dyDescent="0.45">
      <c r="A1076" t="s">
        <v>10</v>
      </c>
    </row>
    <row r="1077" spans="1:1" x14ac:dyDescent="0.45">
      <c r="A1077" t="s">
        <v>11</v>
      </c>
    </row>
    <row r="1078" spans="1:1" x14ac:dyDescent="0.45">
      <c r="A1078" t="s">
        <v>12</v>
      </c>
    </row>
    <row r="1080" spans="1:1" x14ac:dyDescent="0.45">
      <c r="A1080" t="s">
        <v>641</v>
      </c>
    </row>
    <row r="1081" spans="1:1" x14ac:dyDescent="0.45">
      <c r="A1081" t="s">
        <v>642</v>
      </c>
    </row>
    <row r="1082" spans="1:1" x14ac:dyDescent="0.45">
      <c r="A1082">
        <v>14012840500</v>
      </c>
    </row>
    <row r="1083" spans="1:1" x14ac:dyDescent="0.45">
      <c r="A1083" t="s">
        <v>643</v>
      </c>
    </row>
    <row r="1084" spans="1:1" x14ac:dyDescent="0.45">
      <c r="A1084" t="s">
        <v>644</v>
      </c>
    </row>
    <row r="1085" spans="1:1" x14ac:dyDescent="0.45">
      <c r="A1085" t="s">
        <v>645</v>
      </c>
    </row>
    <row r="1086" spans="1:1" x14ac:dyDescent="0.45">
      <c r="A1086" t="s">
        <v>646</v>
      </c>
    </row>
    <row r="1088" spans="1:1" x14ac:dyDescent="0.45">
      <c r="A1088" t="s">
        <v>647</v>
      </c>
    </row>
    <row r="1089" spans="1:1" x14ac:dyDescent="0.45">
      <c r="A1089" t="s">
        <v>10</v>
      </c>
    </row>
    <row r="1090" spans="1:1" x14ac:dyDescent="0.45">
      <c r="A1090" t="s">
        <v>11</v>
      </c>
    </row>
    <row r="1091" spans="1:1" x14ac:dyDescent="0.45">
      <c r="A1091" t="s">
        <v>12</v>
      </c>
    </row>
    <row r="1093" spans="1:1" x14ac:dyDescent="0.45">
      <c r="A1093" t="s">
        <v>648</v>
      </c>
    </row>
    <row r="1094" spans="1:1" x14ac:dyDescent="0.45">
      <c r="A1094" t="s">
        <v>649</v>
      </c>
    </row>
    <row r="1095" spans="1:1" x14ac:dyDescent="0.45">
      <c r="A1095" t="s">
        <v>650</v>
      </c>
    </row>
    <row r="1096" spans="1:1" x14ac:dyDescent="0.45">
      <c r="A1096" t="s">
        <v>651</v>
      </c>
    </row>
    <row r="1097" spans="1:1" x14ac:dyDescent="0.45">
      <c r="A1097" t="s">
        <v>652</v>
      </c>
    </row>
    <row r="1098" spans="1:1" x14ac:dyDescent="0.45">
      <c r="A1098" t="s">
        <v>653</v>
      </c>
    </row>
    <row r="1099" spans="1:1" x14ac:dyDescent="0.45">
      <c r="A1099" t="s">
        <v>654</v>
      </c>
    </row>
    <row r="1101" spans="1:1" x14ac:dyDescent="0.45">
      <c r="A1101" t="s">
        <v>655</v>
      </c>
    </row>
    <row r="1102" spans="1:1" x14ac:dyDescent="0.45">
      <c r="A1102" t="s">
        <v>10</v>
      </c>
    </row>
    <row r="1103" spans="1:1" x14ac:dyDescent="0.45">
      <c r="A1103" t="s">
        <v>11</v>
      </c>
    </row>
    <row r="1104" spans="1:1" x14ac:dyDescent="0.45">
      <c r="A1104" t="s">
        <v>12</v>
      </c>
    </row>
    <row r="1106" spans="1:1" x14ac:dyDescent="0.45">
      <c r="A1106" t="s">
        <v>656</v>
      </c>
    </row>
    <row r="1107" spans="1:1" x14ac:dyDescent="0.45">
      <c r="A1107" t="s">
        <v>657</v>
      </c>
    </row>
    <row r="1108" spans="1:1" x14ac:dyDescent="0.45">
      <c r="A1108" t="s">
        <v>658</v>
      </c>
    </row>
    <row r="1109" spans="1:1" x14ac:dyDescent="0.45">
      <c r="A1109" t="s">
        <v>659</v>
      </c>
    </row>
    <row r="1110" spans="1:1" x14ac:dyDescent="0.45">
      <c r="A1110" t="s">
        <v>660</v>
      </c>
    </row>
    <row r="1111" spans="1:1" x14ac:dyDescent="0.45">
      <c r="A1111" t="s">
        <v>661</v>
      </c>
    </row>
    <row r="1112" spans="1:1" x14ac:dyDescent="0.45">
      <c r="A1112" t="s">
        <v>662</v>
      </c>
    </row>
    <row r="1114" spans="1:1" x14ac:dyDescent="0.45">
      <c r="A1114" t="s">
        <v>663</v>
      </c>
    </row>
    <row r="1115" spans="1:1" x14ac:dyDescent="0.45">
      <c r="A1115" t="s">
        <v>10</v>
      </c>
    </row>
    <row r="1116" spans="1:1" x14ac:dyDescent="0.45">
      <c r="A1116" t="s">
        <v>207</v>
      </c>
    </row>
    <row r="1117" spans="1:1" x14ac:dyDescent="0.45">
      <c r="A1117" t="s">
        <v>12</v>
      </c>
    </row>
    <row r="1119" spans="1:1" x14ac:dyDescent="0.45">
      <c r="A1119" t="s">
        <v>664</v>
      </c>
    </row>
    <row r="1120" spans="1:1" x14ac:dyDescent="0.45">
      <c r="A1120" t="s">
        <v>665</v>
      </c>
    </row>
    <row r="1121" spans="1:1" x14ac:dyDescent="0.45">
      <c r="A1121" t="s">
        <v>666</v>
      </c>
    </row>
    <row r="1122" spans="1:1" x14ac:dyDescent="0.45">
      <c r="A1122" t="s">
        <v>667</v>
      </c>
    </row>
    <row r="1123" spans="1:1" x14ac:dyDescent="0.45">
      <c r="A1123" t="s">
        <v>668</v>
      </c>
    </row>
    <row r="1124" spans="1:1" x14ac:dyDescent="0.45">
      <c r="A1124" t="s">
        <v>669</v>
      </c>
    </row>
    <row r="1125" spans="1:1" x14ac:dyDescent="0.45">
      <c r="A1125" t="s">
        <v>670</v>
      </c>
    </row>
    <row r="1127" spans="1:1" x14ac:dyDescent="0.45">
      <c r="A1127" t="s">
        <v>671</v>
      </c>
    </row>
    <row r="1128" spans="1:1" x14ac:dyDescent="0.45">
      <c r="A1128" t="s">
        <v>10</v>
      </c>
    </row>
    <row r="1129" spans="1:1" x14ac:dyDescent="0.45">
      <c r="A1129" t="s">
        <v>11</v>
      </c>
    </row>
    <row r="1130" spans="1:1" x14ac:dyDescent="0.45">
      <c r="A1130" t="s">
        <v>12</v>
      </c>
    </row>
    <row r="1132" spans="1:1" x14ac:dyDescent="0.45">
      <c r="A1132" t="s">
        <v>672</v>
      </c>
    </row>
    <row r="1133" spans="1:1" x14ac:dyDescent="0.45">
      <c r="A1133" t="s">
        <v>673</v>
      </c>
    </row>
    <row r="1134" spans="1:1" x14ac:dyDescent="0.45">
      <c r="A1134">
        <v>57213347785</v>
      </c>
    </row>
    <row r="1135" spans="1:1" x14ac:dyDescent="0.45">
      <c r="A1135" t="s">
        <v>674</v>
      </c>
    </row>
    <row r="1136" spans="1:1" x14ac:dyDescent="0.45">
      <c r="A1136" t="s">
        <v>675</v>
      </c>
    </row>
    <row r="1137" spans="1:1" x14ac:dyDescent="0.45">
      <c r="A1137" t="s">
        <v>676</v>
      </c>
    </row>
    <row r="1138" spans="1:1" x14ac:dyDescent="0.45">
      <c r="A1138" t="s">
        <v>677</v>
      </c>
    </row>
    <row r="1140" spans="1:1" x14ac:dyDescent="0.45">
      <c r="A1140" t="s">
        <v>678</v>
      </c>
    </row>
    <row r="1141" spans="1:1" x14ac:dyDescent="0.45">
      <c r="A1141" t="s">
        <v>10</v>
      </c>
    </row>
    <row r="1142" spans="1:1" x14ac:dyDescent="0.45">
      <c r="A1142" t="s">
        <v>11</v>
      </c>
    </row>
    <row r="1143" spans="1:1" x14ac:dyDescent="0.45">
      <c r="A1143" t="s">
        <v>12</v>
      </c>
    </row>
    <row r="1145" spans="1:1" x14ac:dyDescent="0.45">
      <c r="A1145" t="s">
        <v>679</v>
      </c>
    </row>
    <row r="1146" spans="1:1" x14ac:dyDescent="0.45">
      <c r="A1146" t="s">
        <v>680</v>
      </c>
    </row>
    <row r="1147" spans="1:1" x14ac:dyDescent="0.45">
      <c r="A1147">
        <v>57209744775</v>
      </c>
    </row>
    <row r="1148" spans="1:1" x14ac:dyDescent="0.45">
      <c r="A1148" t="s">
        <v>681</v>
      </c>
    </row>
    <row r="1149" spans="1:1" x14ac:dyDescent="0.45">
      <c r="A1149" t="s">
        <v>682</v>
      </c>
    </row>
    <row r="1150" spans="1:1" x14ac:dyDescent="0.45">
      <c r="A1150" t="s">
        <v>683</v>
      </c>
    </row>
    <row r="1151" spans="1:1" x14ac:dyDescent="0.45">
      <c r="A1151" t="s">
        <v>684</v>
      </c>
    </row>
    <row r="1153" spans="1:1" x14ac:dyDescent="0.45">
      <c r="A1153" t="s">
        <v>685</v>
      </c>
    </row>
    <row r="1154" spans="1:1" x14ac:dyDescent="0.45">
      <c r="A1154" t="s">
        <v>10</v>
      </c>
    </row>
    <row r="1155" spans="1:1" x14ac:dyDescent="0.45">
      <c r="A1155" t="s">
        <v>11</v>
      </c>
    </row>
    <row r="1156" spans="1:1" x14ac:dyDescent="0.45">
      <c r="A1156" t="s">
        <v>12</v>
      </c>
    </row>
    <row r="1158" spans="1:1" x14ac:dyDescent="0.45">
      <c r="A1158" t="s">
        <v>686</v>
      </c>
    </row>
    <row r="1159" spans="1:1" x14ac:dyDescent="0.45">
      <c r="A1159" t="s">
        <v>687</v>
      </c>
    </row>
    <row r="1160" spans="1:1" x14ac:dyDescent="0.45">
      <c r="A1160">
        <v>55829846000</v>
      </c>
    </row>
    <row r="1161" spans="1:1" x14ac:dyDescent="0.45">
      <c r="A1161" t="s">
        <v>688</v>
      </c>
    </row>
    <row r="1162" spans="1:1" x14ac:dyDescent="0.45">
      <c r="A1162" t="s">
        <v>689</v>
      </c>
    </row>
    <row r="1163" spans="1:1" x14ac:dyDescent="0.45">
      <c r="A1163" t="s">
        <v>690</v>
      </c>
    </row>
    <row r="1164" spans="1:1" x14ac:dyDescent="0.45">
      <c r="A1164" t="s">
        <v>691</v>
      </c>
    </row>
    <row r="1166" spans="1:1" x14ac:dyDescent="0.45">
      <c r="A1166" t="s">
        <v>692</v>
      </c>
    </row>
    <row r="1167" spans="1:1" x14ac:dyDescent="0.45">
      <c r="A1167" t="s">
        <v>10</v>
      </c>
    </row>
    <row r="1168" spans="1:1" x14ac:dyDescent="0.45">
      <c r="A1168" t="s">
        <v>11</v>
      </c>
    </row>
    <row r="1169" spans="1:1" x14ac:dyDescent="0.45">
      <c r="A1169" t="s">
        <v>12</v>
      </c>
    </row>
    <row r="1171" spans="1:1" x14ac:dyDescent="0.45">
      <c r="A1171" t="s">
        <v>693</v>
      </c>
    </row>
    <row r="1172" spans="1:1" x14ac:dyDescent="0.45">
      <c r="A1172" t="s">
        <v>694</v>
      </c>
    </row>
    <row r="1173" spans="1:1" x14ac:dyDescent="0.45">
      <c r="A1173" t="s">
        <v>695</v>
      </c>
    </row>
    <row r="1174" spans="1:1" x14ac:dyDescent="0.45">
      <c r="A1174" t="s">
        <v>696</v>
      </c>
    </row>
    <row r="1175" spans="1:1" x14ac:dyDescent="0.45">
      <c r="A1175" t="s">
        <v>697</v>
      </c>
    </row>
    <row r="1176" spans="1:1" x14ac:dyDescent="0.45">
      <c r="A1176" t="s">
        <v>698</v>
      </c>
    </row>
    <row r="1177" spans="1:1" x14ac:dyDescent="0.45">
      <c r="A1177" t="s">
        <v>699</v>
      </c>
    </row>
    <row r="1179" spans="1:1" x14ac:dyDescent="0.45">
      <c r="A1179" t="s">
        <v>700</v>
      </c>
    </row>
    <row r="1180" spans="1:1" x14ac:dyDescent="0.45">
      <c r="A1180" t="s">
        <v>10</v>
      </c>
    </row>
    <row r="1181" spans="1:1" x14ac:dyDescent="0.45">
      <c r="A1181" t="s">
        <v>11</v>
      </c>
    </row>
    <row r="1182" spans="1:1" x14ac:dyDescent="0.45">
      <c r="A1182" t="s">
        <v>12</v>
      </c>
    </row>
    <row r="1184" spans="1:1" x14ac:dyDescent="0.45">
      <c r="A1184" t="s">
        <v>701</v>
      </c>
    </row>
    <row r="1185" spans="1:1" x14ac:dyDescent="0.45">
      <c r="A1185" t="s">
        <v>702</v>
      </c>
    </row>
    <row r="1186" spans="1:1" x14ac:dyDescent="0.45">
      <c r="A1186" t="s">
        <v>703</v>
      </c>
    </row>
    <row r="1187" spans="1:1" x14ac:dyDescent="0.45">
      <c r="A1187" t="s">
        <v>704</v>
      </c>
    </row>
    <row r="1188" spans="1:1" x14ac:dyDescent="0.45">
      <c r="A1188" t="s">
        <v>705</v>
      </c>
    </row>
    <row r="1189" spans="1:1" x14ac:dyDescent="0.45">
      <c r="A1189" t="s">
        <v>706</v>
      </c>
    </row>
    <row r="1190" spans="1:1" x14ac:dyDescent="0.45">
      <c r="A1190" t="s">
        <v>707</v>
      </c>
    </row>
    <row r="1192" spans="1:1" x14ac:dyDescent="0.45">
      <c r="A1192" t="s">
        <v>708</v>
      </c>
    </row>
    <row r="1193" spans="1:1" x14ac:dyDescent="0.45">
      <c r="A1193" t="s">
        <v>10</v>
      </c>
    </row>
    <row r="1194" spans="1:1" x14ac:dyDescent="0.45">
      <c r="A1194" t="s">
        <v>207</v>
      </c>
    </row>
    <row r="1195" spans="1:1" x14ac:dyDescent="0.45">
      <c r="A1195" t="s">
        <v>12</v>
      </c>
    </row>
    <row r="1197" spans="1:1" x14ac:dyDescent="0.45">
      <c r="A1197" t="s">
        <v>709</v>
      </c>
    </row>
    <row r="1198" spans="1:1" x14ac:dyDescent="0.45">
      <c r="A1198" t="s">
        <v>710</v>
      </c>
    </row>
    <row r="1199" spans="1:1" x14ac:dyDescent="0.45">
      <c r="A1199" t="s">
        <v>711</v>
      </c>
    </row>
    <row r="1200" spans="1:1" x14ac:dyDescent="0.45">
      <c r="A1200" t="s">
        <v>712</v>
      </c>
    </row>
    <row r="1201" spans="1:1" x14ac:dyDescent="0.45">
      <c r="A1201" t="s">
        <v>713</v>
      </c>
    </row>
    <row r="1203" spans="1:1" x14ac:dyDescent="0.45">
      <c r="A1203" t="s">
        <v>714</v>
      </c>
    </row>
    <row r="1205" spans="1:1" x14ac:dyDescent="0.45">
      <c r="A1205" t="s">
        <v>715</v>
      </c>
    </row>
    <row r="1206" spans="1:1" x14ac:dyDescent="0.45">
      <c r="A1206" t="s">
        <v>10</v>
      </c>
    </row>
    <row r="1207" spans="1:1" x14ac:dyDescent="0.45">
      <c r="A1207" t="s">
        <v>207</v>
      </c>
    </row>
    <row r="1208" spans="1:1" x14ac:dyDescent="0.45">
      <c r="A1208" t="s">
        <v>12</v>
      </c>
    </row>
    <row r="1210" spans="1:1" x14ac:dyDescent="0.45">
      <c r="A1210" t="s">
        <v>716</v>
      </c>
    </row>
    <row r="1211" spans="1:1" x14ac:dyDescent="0.45">
      <c r="A1211" t="s">
        <v>717</v>
      </c>
    </row>
    <row r="1212" spans="1:1" x14ac:dyDescent="0.45">
      <c r="A1212" t="s">
        <v>718</v>
      </c>
    </row>
    <row r="1213" spans="1:1" x14ac:dyDescent="0.45">
      <c r="A1213" t="s">
        <v>719</v>
      </c>
    </row>
    <row r="1214" spans="1:1" x14ac:dyDescent="0.45">
      <c r="A1214" t="s">
        <v>720</v>
      </c>
    </row>
    <row r="1215" spans="1:1" x14ac:dyDescent="0.45">
      <c r="A1215" t="s">
        <v>721</v>
      </c>
    </row>
    <row r="1216" spans="1:1" x14ac:dyDescent="0.45">
      <c r="A1216" t="s">
        <v>722</v>
      </c>
    </row>
    <row r="1218" spans="1:1" x14ac:dyDescent="0.45">
      <c r="A1218" t="s">
        <v>723</v>
      </c>
    </row>
    <row r="1219" spans="1:1" x14ac:dyDescent="0.45">
      <c r="A1219" t="s">
        <v>10</v>
      </c>
    </row>
    <row r="1220" spans="1:1" x14ac:dyDescent="0.45">
      <c r="A1220" t="s">
        <v>207</v>
      </c>
    </row>
    <row r="1221" spans="1:1" x14ac:dyDescent="0.45">
      <c r="A1221" t="s">
        <v>12</v>
      </c>
    </row>
    <row r="1223" spans="1:1" x14ac:dyDescent="0.45">
      <c r="A1223" t="s">
        <v>724</v>
      </c>
    </row>
    <row r="1224" spans="1:1" x14ac:dyDescent="0.45">
      <c r="A1224" t="s">
        <v>725</v>
      </c>
    </row>
    <row r="1225" spans="1:1" x14ac:dyDescent="0.45">
      <c r="A1225" t="s">
        <v>726</v>
      </c>
    </row>
    <row r="1226" spans="1:1" x14ac:dyDescent="0.45">
      <c r="A1226" t="s">
        <v>727</v>
      </c>
    </row>
    <row r="1227" spans="1:1" x14ac:dyDescent="0.45">
      <c r="A1227" t="s">
        <v>728</v>
      </c>
    </row>
    <row r="1228" spans="1:1" x14ac:dyDescent="0.45">
      <c r="A1228" t="s">
        <v>729</v>
      </c>
    </row>
    <row r="1229" spans="1:1" x14ac:dyDescent="0.45">
      <c r="A1229" t="s">
        <v>730</v>
      </c>
    </row>
    <row r="1231" spans="1:1" x14ac:dyDescent="0.45">
      <c r="A1231" t="s">
        <v>731</v>
      </c>
    </row>
    <row r="1232" spans="1:1" x14ac:dyDescent="0.45">
      <c r="A1232" t="s">
        <v>10</v>
      </c>
    </row>
    <row r="1233" spans="1:1" x14ac:dyDescent="0.45">
      <c r="A1233" t="s">
        <v>11</v>
      </c>
    </row>
    <row r="1234" spans="1:1" x14ac:dyDescent="0.45">
      <c r="A1234" t="s">
        <v>12</v>
      </c>
    </row>
    <row r="1236" spans="1:1" x14ac:dyDescent="0.45">
      <c r="A1236" t="s">
        <v>732</v>
      </c>
    </row>
    <row r="1237" spans="1:1" x14ac:dyDescent="0.45">
      <c r="A1237" t="s">
        <v>733</v>
      </c>
    </row>
    <row r="1238" spans="1:1" x14ac:dyDescent="0.45">
      <c r="A1238" t="s">
        <v>734</v>
      </c>
    </row>
    <row r="1239" spans="1:1" x14ac:dyDescent="0.45">
      <c r="A1239" t="s">
        <v>735</v>
      </c>
    </row>
    <row r="1240" spans="1:1" x14ac:dyDescent="0.45">
      <c r="A1240" t="s">
        <v>736</v>
      </c>
    </row>
    <row r="1241" spans="1:1" x14ac:dyDescent="0.45">
      <c r="A1241" t="s">
        <v>737</v>
      </c>
    </row>
    <row r="1242" spans="1:1" x14ac:dyDescent="0.45">
      <c r="A1242" t="s">
        <v>738</v>
      </c>
    </row>
    <row r="1244" spans="1:1" x14ac:dyDescent="0.45">
      <c r="A1244" t="s">
        <v>739</v>
      </c>
    </row>
    <row r="1245" spans="1:1" x14ac:dyDescent="0.45">
      <c r="A1245" t="s">
        <v>10</v>
      </c>
    </row>
    <row r="1246" spans="1:1" x14ac:dyDescent="0.45">
      <c r="A1246" t="s">
        <v>11</v>
      </c>
    </row>
    <row r="1247" spans="1:1" x14ac:dyDescent="0.45">
      <c r="A1247" t="s">
        <v>12</v>
      </c>
    </row>
    <row r="1249" spans="1:1" x14ac:dyDescent="0.45">
      <c r="A1249" t="s">
        <v>740</v>
      </c>
    </row>
    <row r="1250" spans="1:1" x14ac:dyDescent="0.45">
      <c r="A1250" t="s">
        <v>741</v>
      </c>
    </row>
    <row r="1251" spans="1:1" x14ac:dyDescent="0.45">
      <c r="A1251" t="s">
        <v>742</v>
      </c>
    </row>
    <row r="1252" spans="1:1" x14ac:dyDescent="0.45">
      <c r="A1252" t="s">
        <v>743</v>
      </c>
    </row>
    <row r="1253" spans="1:1" x14ac:dyDescent="0.45">
      <c r="A1253" t="s">
        <v>744</v>
      </c>
    </row>
    <row r="1254" spans="1:1" x14ac:dyDescent="0.45">
      <c r="A1254" t="s">
        <v>745</v>
      </c>
    </row>
    <row r="1255" spans="1:1" x14ac:dyDescent="0.45">
      <c r="A1255" t="s">
        <v>746</v>
      </c>
    </row>
    <row r="1257" spans="1:1" x14ac:dyDescent="0.45">
      <c r="A1257" t="s">
        <v>747</v>
      </c>
    </row>
    <row r="1258" spans="1:1" x14ac:dyDescent="0.45">
      <c r="A1258" t="s">
        <v>10</v>
      </c>
    </row>
    <row r="1259" spans="1:1" x14ac:dyDescent="0.45">
      <c r="A1259" t="s">
        <v>11</v>
      </c>
    </row>
    <row r="1260" spans="1:1" x14ac:dyDescent="0.45">
      <c r="A1260" t="s">
        <v>12</v>
      </c>
    </row>
    <row r="1262" spans="1:1" x14ac:dyDescent="0.45">
      <c r="A1262" t="s">
        <v>748</v>
      </c>
    </row>
    <row r="1263" spans="1:1" x14ac:dyDescent="0.45">
      <c r="A1263" t="s">
        <v>749</v>
      </c>
    </row>
    <row r="1264" spans="1:1" x14ac:dyDescent="0.45">
      <c r="A1264" t="s">
        <v>750</v>
      </c>
    </row>
    <row r="1265" spans="1:1" x14ac:dyDescent="0.45">
      <c r="A1265" t="s">
        <v>751</v>
      </c>
    </row>
    <row r="1266" spans="1:1" x14ac:dyDescent="0.45">
      <c r="A1266" t="s">
        <v>752</v>
      </c>
    </row>
    <row r="1267" spans="1:1" x14ac:dyDescent="0.45">
      <c r="A1267" t="s">
        <v>753</v>
      </c>
    </row>
    <row r="1268" spans="1:1" x14ac:dyDescent="0.45">
      <c r="A1268" t="s">
        <v>754</v>
      </c>
    </row>
    <row r="1270" spans="1:1" x14ac:dyDescent="0.45">
      <c r="A1270" t="s">
        <v>755</v>
      </c>
    </row>
    <row r="1271" spans="1:1" x14ac:dyDescent="0.45">
      <c r="A1271" t="s">
        <v>10</v>
      </c>
    </row>
    <row r="1272" spans="1:1" x14ac:dyDescent="0.45">
      <c r="A1272" t="s">
        <v>11</v>
      </c>
    </row>
    <row r="1273" spans="1:1" x14ac:dyDescent="0.45">
      <c r="A1273" t="s">
        <v>12</v>
      </c>
    </row>
    <row r="1275" spans="1:1" x14ac:dyDescent="0.45">
      <c r="A1275" t="s">
        <v>756</v>
      </c>
    </row>
    <row r="1276" spans="1:1" x14ac:dyDescent="0.45">
      <c r="A1276" t="s">
        <v>757</v>
      </c>
    </row>
    <row r="1277" spans="1:1" x14ac:dyDescent="0.45">
      <c r="A1277">
        <v>7004248190</v>
      </c>
    </row>
    <row r="1278" spans="1:1" x14ac:dyDescent="0.45">
      <c r="A1278" t="s">
        <v>758</v>
      </c>
    </row>
    <row r="1279" spans="1:1" x14ac:dyDescent="0.45">
      <c r="A1279" t="s">
        <v>759</v>
      </c>
    </row>
    <row r="1280" spans="1:1" x14ac:dyDescent="0.45">
      <c r="A1280" t="s">
        <v>760</v>
      </c>
    </row>
    <row r="1281" spans="1:1" x14ac:dyDescent="0.45">
      <c r="A1281" t="s">
        <v>761</v>
      </c>
    </row>
    <row r="1283" spans="1:1" x14ac:dyDescent="0.45">
      <c r="A1283" t="s">
        <v>762</v>
      </c>
    </row>
    <row r="1284" spans="1:1" x14ac:dyDescent="0.45">
      <c r="A1284" t="s">
        <v>10</v>
      </c>
    </row>
    <row r="1285" spans="1:1" x14ac:dyDescent="0.45">
      <c r="A1285" t="s">
        <v>11</v>
      </c>
    </row>
    <row r="1286" spans="1:1" x14ac:dyDescent="0.45">
      <c r="A1286" t="s">
        <v>12</v>
      </c>
    </row>
    <row r="1288" spans="1:1" x14ac:dyDescent="0.45">
      <c r="A1288" t="s">
        <v>763</v>
      </c>
    </row>
    <row r="1289" spans="1:1" x14ac:dyDescent="0.45">
      <c r="A1289" t="s">
        <v>764</v>
      </c>
    </row>
    <row r="1290" spans="1:1" x14ac:dyDescent="0.45">
      <c r="A1290" t="s">
        <v>765</v>
      </c>
    </row>
    <row r="1291" spans="1:1" x14ac:dyDescent="0.45">
      <c r="A1291" t="s">
        <v>766</v>
      </c>
    </row>
    <row r="1292" spans="1:1" x14ac:dyDescent="0.45">
      <c r="A1292" t="s">
        <v>767</v>
      </c>
    </row>
    <row r="1293" spans="1:1" x14ac:dyDescent="0.45">
      <c r="A1293" t="s">
        <v>768</v>
      </c>
    </row>
    <row r="1294" spans="1:1" x14ac:dyDescent="0.45">
      <c r="A1294" t="s">
        <v>769</v>
      </c>
    </row>
    <row r="1296" spans="1:1" x14ac:dyDescent="0.45">
      <c r="A1296" t="s">
        <v>770</v>
      </c>
    </row>
    <row r="1297" spans="1:1" x14ac:dyDescent="0.45">
      <c r="A1297" t="s">
        <v>10</v>
      </c>
    </row>
    <row r="1298" spans="1:1" x14ac:dyDescent="0.45">
      <c r="A1298" t="s">
        <v>11</v>
      </c>
    </row>
    <row r="1299" spans="1:1" x14ac:dyDescent="0.45">
      <c r="A1299" t="s">
        <v>12</v>
      </c>
    </row>
    <row r="1301" spans="1:1" x14ac:dyDescent="0.45">
      <c r="A1301" t="s">
        <v>771</v>
      </c>
    </row>
    <row r="1302" spans="1:1" x14ac:dyDescent="0.45">
      <c r="A1302" t="s">
        <v>772</v>
      </c>
    </row>
    <row r="1303" spans="1:1" x14ac:dyDescent="0.45">
      <c r="A1303" t="s">
        <v>773</v>
      </c>
    </row>
    <row r="1304" spans="1:1" x14ac:dyDescent="0.45">
      <c r="A1304" t="s">
        <v>774</v>
      </c>
    </row>
    <row r="1305" spans="1:1" x14ac:dyDescent="0.45">
      <c r="A1305" t="s">
        <v>775</v>
      </c>
    </row>
    <row r="1306" spans="1:1" x14ac:dyDescent="0.45">
      <c r="A1306" t="s">
        <v>776</v>
      </c>
    </row>
    <row r="1307" spans="1:1" x14ac:dyDescent="0.45">
      <c r="A1307" t="s">
        <v>777</v>
      </c>
    </row>
    <row r="1309" spans="1:1" x14ac:dyDescent="0.45">
      <c r="A1309" t="s">
        <v>778</v>
      </c>
    </row>
    <row r="1310" spans="1:1" x14ac:dyDescent="0.45">
      <c r="A1310" t="s">
        <v>10</v>
      </c>
    </row>
    <row r="1311" spans="1:1" x14ac:dyDescent="0.45">
      <c r="A1311" t="s">
        <v>128</v>
      </c>
    </row>
    <row r="1312" spans="1:1" x14ac:dyDescent="0.45">
      <c r="A1312" t="s">
        <v>12</v>
      </c>
    </row>
    <row r="1314" spans="1:1" x14ac:dyDescent="0.45">
      <c r="A1314" t="s">
        <v>779</v>
      </c>
    </row>
    <row r="1315" spans="1:1" x14ac:dyDescent="0.45">
      <c r="A1315" t="s">
        <v>780</v>
      </c>
    </row>
    <row r="1316" spans="1:1" x14ac:dyDescent="0.45">
      <c r="A1316" t="s">
        <v>781</v>
      </c>
    </row>
    <row r="1317" spans="1:1" x14ac:dyDescent="0.45">
      <c r="A1317" t="s">
        <v>782</v>
      </c>
    </row>
    <row r="1318" spans="1:1" x14ac:dyDescent="0.45">
      <c r="A1318" t="s">
        <v>783</v>
      </c>
    </row>
    <row r="1319" spans="1:1" x14ac:dyDescent="0.45">
      <c r="A1319" t="s">
        <v>784</v>
      </c>
    </row>
    <row r="1320" spans="1:1" x14ac:dyDescent="0.45">
      <c r="A1320" t="s">
        <v>785</v>
      </c>
    </row>
    <row r="1322" spans="1:1" x14ac:dyDescent="0.45">
      <c r="A1322" t="s">
        <v>786</v>
      </c>
    </row>
    <row r="1323" spans="1:1" x14ac:dyDescent="0.45">
      <c r="A1323" t="s">
        <v>10</v>
      </c>
    </row>
    <row r="1324" spans="1:1" x14ac:dyDescent="0.45">
      <c r="A1324" t="s">
        <v>11</v>
      </c>
    </row>
    <row r="1325" spans="1:1" x14ac:dyDescent="0.45">
      <c r="A1325" t="s">
        <v>12</v>
      </c>
    </row>
    <row r="1327" spans="1:1" x14ac:dyDescent="0.45">
      <c r="A1327" t="s">
        <v>787</v>
      </c>
    </row>
    <row r="1328" spans="1:1" x14ac:dyDescent="0.45">
      <c r="A1328" t="s">
        <v>788</v>
      </c>
    </row>
    <row r="1329" spans="1:1" x14ac:dyDescent="0.45">
      <c r="A1329" t="s">
        <v>789</v>
      </c>
    </row>
    <row r="1330" spans="1:1" x14ac:dyDescent="0.45">
      <c r="A1330" t="s">
        <v>790</v>
      </c>
    </row>
    <row r="1331" spans="1:1" x14ac:dyDescent="0.45">
      <c r="A1331" t="s">
        <v>791</v>
      </c>
    </row>
    <row r="1332" spans="1:1" x14ac:dyDescent="0.45">
      <c r="A1332" t="s">
        <v>792</v>
      </c>
    </row>
    <row r="1333" spans="1:1" x14ac:dyDescent="0.45">
      <c r="A1333" t="s">
        <v>793</v>
      </c>
    </row>
    <row r="1335" spans="1:1" x14ac:dyDescent="0.45">
      <c r="A1335" t="s">
        <v>794</v>
      </c>
    </row>
    <row r="1336" spans="1:1" x14ac:dyDescent="0.45">
      <c r="A1336" t="s">
        <v>10</v>
      </c>
    </row>
    <row r="1337" spans="1:1" x14ac:dyDescent="0.45">
      <c r="A1337" t="s">
        <v>207</v>
      </c>
    </row>
    <row r="1338" spans="1:1" x14ac:dyDescent="0.45">
      <c r="A1338" t="s">
        <v>12</v>
      </c>
    </row>
    <row r="1340" spans="1:1" x14ac:dyDescent="0.45">
      <c r="A1340" t="s">
        <v>795</v>
      </c>
    </row>
    <row r="1341" spans="1:1" x14ac:dyDescent="0.45">
      <c r="A1341" t="s">
        <v>796</v>
      </c>
    </row>
    <row r="1342" spans="1:1" x14ac:dyDescent="0.45">
      <c r="A1342" t="s">
        <v>797</v>
      </c>
    </row>
    <row r="1343" spans="1:1" x14ac:dyDescent="0.45">
      <c r="A1343" t="s">
        <v>798</v>
      </c>
    </row>
    <row r="1344" spans="1:1" x14ac:dyDescent="0.45">
      <c r="A1344" t="s">
        <v>799</v>
      </c>
    </row>
    <row r="1345" spans="1:1" x14ac:dyDescent="0.45">
      <c r="A1345" t="s">
        <v>800</v>
      </c>
    </row>
    <row r="1346" spans="1:1" x14ac:dyDescent="0.45">
      <c r="A1346" t="s">
        <v>801</v>
      </c>
    </row>
    <row r="1348" spans="1:1" x14ac:dyDescent="0.45">
      <c r="A1348" t="s">
        <v>802</v>
      </c>
    </row>
    <row r="1349" spans="1:1" x14ac:dyDescent="0.45">
      <c r="A1349" t="s">
        <v>10</v>
      </c>
    </row>
    <row r="1350" spans="1:1" x14ac:dyDescent="0.45">
      <c r="A1350" t="s">
        <v>11</v>
      </c>
    </row>
    <row r="1351" spans="1:1" x14ac:dyDescent="0.45">
      <c r="A1351" t="s">
        <v>12</v>
      </c>
    </row>
    <row r="1353" spans="1:1" x14ac:dyDescent="0.45">
      <c r="A1353" t="s">
        <v>803</v>
      </c>
    </row>
    <row r="1354" spans="1:1" x14ac:dyDescent="0.45">
      <c r="A1354" t="s">
        <v>804</v>
      </c>
    </row>
    <row r="1355" spans="1:1" x14ac:dyDescent="0.45">
      <c r="A1355" t="s">
        <v>805</v>
      </c>
    </row>
    <row r="1356" spans="1:1" x14ac:dyDescent="0.45">
      <c r="A1356" t="s">
        <v>806</v>
      </c>
    </row>
    <row r="1357" spans="1:1" x14ac:dyDescent="0.45">
      <c r="A1357" t="s">
        <v>807</v>
      </c>
    </row>
    <row r="1358" spans="1:1" x14ac:dyDescent="0.45">
      <c r="A1358" t="s">
        <v>808</v>
      </c>
    </row>
    <row r="1359" spans="1:1" x14ac:dyDescent="0.45">
      <c r="A1359" t="s">
        <v>809</v>
      </c>
    </row>
    <row r="1361" spans="1:1" x14ac:dyDescent="0.45">
      <c r="A1361" t="s">
        <v>810</v>
      </c>
    </row>
    <row r="1362" spans="1:1" x14ac:dyDescent="0.45">
      <c r="A1362" t="s">
        <v>10</v>
      </c>
    </row>
    <row r="1363" spans="1:1" x14ac:dyDescent="0.45">
      <c r="A1363" t="s">
        <v>11</v>
      </c>
    </row>
    <row r="1364" spans="1:1" x14ac:dyDescent="0.45">
      <c r="A1364" t="s">
        <v>12</v>
      </c>
    </row>
    <row r="1366" spans="1:1" x14ac:dyDescent="0.45">
      <c r="A1366" t="s">
        <v>811</v>
      </c>
    </row>
    <row r="1367" spans="1:1" x14ac:dyDescent="0.45">
      <c r="A1367" t="s">
        <v>812</v>
      </c>
    </row>
    <row r="1368" spans="1:1" x14ac:dyDescent="0.45">
      <c r="A1368" t="s">
        <v>813</v>
      </c>
    </row>
    <row r="1369" spans="1:1" x14ac:dyDescent="0.45">
      <c r="A1369" t="s">
        <v>814</v>
      </c>
    </row>
    <row r="1370" spans="1:1" x14ac:dyDescent="0.45">
      <c r="A1370" t="s">
        <v>815</v>
      </c>
    </row>
    <row r="1371" spans="1:1" x14ac:dyDescent="0.45">
      <c r="A1371" t="s">
        <v>816</v>
      </c>
    </row>
    <row r="1372" spans="1:1" x14ac:dyDescent="0.45">
      <c r="A1372" t="s">
        <v>817</v>
      </c>
    </row>
    <row r="1374" spans="1:1" x14ac:dyDescent="0.45">
      <c r="A1374" t="s">
        <v>818</v>
      </c>
    </row>
    <row r="1375" spans="1:1" x14ac:dyDescent="0.45">
      <c r="A1375" t="s">
        <v>10</v>
      </c>
    </row>
    <row r="1376" spans="1:1" x14ac:dyDescent="0.45">
      <c r="A1376" t="s">
        <v>11</v>
      </c>
    </row>
    <row r="1377" spans="1:1" x14ac:dyDescent="0.45">
      <c r="A1377" t="s">
        <v>12</v>
      </c>
    </row>
    <row r="1379" spans="1:1" x14ac:dyDescent="0.45">
      <c r="A1379" t="s">
        <v>819</v>
      </c>
    </row>
    <row r="1380" spans="1:1" x14ac:dyDescent="0.45">
      <c r="A1380" t="s">
        <v>820</v>
      </c>
    </row>
    <row r="1381" spans="1:1" x14ac:dyDescent="0.45">
      <c r="A1381" t="s">
        <v>821</v>
      </c>
    </row>
    <row r="1382" spans="1:1" x14ac:dyDescent="0.45">
      <c r="A1382" t="s">
        <v>822</v>
      </c>
    </row>
    <row r="1383" spans="1:1" x14ac:dyDescent="0.45">
      <c r="A1383" t="s">
        <v>823</v>
      </c>
    </row>
    <row r="1384" spans="1:1" x14ac:dyDescent="0.45">
      <c r="A1384" t="s">
        <v>824</v>
      </c>
    </row>
    <row r="1385" spans="1:1" x14ac:dyDescent="0.45">
      <c r="A1385" t="s">
        <v>825</v>
      </c>
    </row>
    <row r="1387" spans="1:1" x14ac:dyDescent="0.45">
      <c r="A1387" t="s">
        <v>826</v>
      </c>
    </row>
    <row r="1388" spans="1:1" x14ac:dyDescent="0.45">
      <c r="A1388" t="s">
        <v>10</v>
      </c>
    </row>
    <row r="1389" spans="1:1" x14ac:dyDescent="0.45">
      <c r="A1389" t="s">
        <v>11</v>
      </c>
    </row>
    <row r="1390" spans="1:1" x14ac:dyDescent="0.45">
      <c r="A1390" t="s">
        <v>12</v>
      </c>
    </row>
    <row r="1392" spans="1:1" x14ac:dyDescent="0.45">
      <c r="A1392" t="s">
        <v>827</v>
      </c>
    </row>
    <row r="1393" spans="1:1" x14ac:dyDescent="0.45">
      <c r="A1393" t="s">
        <v>828</v>
      </c>
    </row>
    <row r="1394" spans="1:1" x14ac:dyDescent="0.45">
      <c r="A1394" t="s">
        <v>829</v>
      </c>
    </row>
    <row r="1395" spans="1:1" x14ac:dyDescent="0.45">
      <c r="A1395" t="s">
        <v>830</v>
      </c>
    </row>
    <row r="1396" spans="1:1" x14ac:dyDescent="0.45">
      <c r="A1396" t="s">
        <v>831</v>
      </c>
    </row>
    <row r="1397" spans="1:1" x14ac:dyDescent="0.45">
      <c r="A1397" t="s">
        <v>832</v>
      </c>
    </row>
    <row r="1398" spans="1:1" x14ac:dyDescent="0.45">
      <c r="A1398" t="s">
        <v>833</v>
      </c>
    </row>
    <row r="1400" spans="1:1" x14ac:dyDescent="0.45">
      <c r="A1400" t="s">
        <v>834</v>
      </c>
    </row>
    <row r="1401" spans="1:1" x14ac:dyDescent="0.45">
      <c r="A1401" t="s">
        <v>10</v>
      </c>
    </row>
    <row r="1402" spans="1:1" x14ac:dyDescent="0.45">
      <c r="A1402" t="s">
        <v>11</v>
      </c>
    </row>
    <row r="1403" spans="1:1" x14ac:dyDescent="0.45">
      <c r="A1403" t="s">
        <v>12</v>
      </c>
    </row>
    <row r="1405" spans="1:1" x14ac:dyDescent="0.45">
      <c r="A1405" t="s">
        <v>835</v>
      </c>
    </row>
    <row r="1406" spans="1:1" x14ac:dyDescent="0.45">
      <c r="A1406" t="s">
        <v>836</v>
      </c>
    </row>
    <row r="1407" spans="1:1" x14ac:dyDescent="0.45">
      <c r="A1407" t="s">
        <v>837</v>
      </c>
    </row>
    <row r="1408" spans="1:1" x14ac:dyDescent="0.45">
      <c r="A1408" t="s">
        <v>838</v>
      </c>
    </row>
    <row r="1409" spans="1:1" x14ac:dyDescent="0.45">
      <c r="A1409" t="s">
        <v>839</v>
      </c>
    </row>
    <row r="1410" spans="1:1" x14ac:dyDescent="0.45">
      <c r="A1410" t="s">
        <v>840</v>
      </c>
    </row>
    <row r="1411" spans="1:1" x14ac:dyDescent="0.45">
      <c r="A1411" t="s">
        <v>841</v>
      </c>
    </row>
    <row r="1413" spans="1:1" x14ac:dyDescent="0.45">
      <c r="A1413" t="s">
        <v>842</v>
      </c>
    </row>
    <row r="1414" spans="1:1" x14ac:dyDescent="0.45">
      <c r="A1414" t="s">
        <v>10</v>
      </c>
    </row>
    <row r="1415" spans="1:1" x14ac:dyDescent="0.45">
      <c r="A1415" t="s">
        <v>11</v>
      </c>
    </row>
    <row r="1416" spans="1:1" x14ac:dyDescent="0.45">
      <c r="A1416" t="s">
        <v>12</v>
      </c>
    </row>
    <row r="1418" spans="1:1" x14ac:dyDescent="0.45">
      <c r="A1418" t="s">
        <v>843</v>
      </c>
    </row>
    <row r="1419" spans="1:1" x14ac:dyDescent="0.45">
      <c r="A1419" t="s">
        <v>844</v>
      </c>
    </row>
    <row r="1420" spans="1:1" x14ac:dyDescent="0.45">
      <c r="A1420" t="s">
        <v>845</v>
      </c>
    </row>
    <row r="1421" spans="1:1" x14ac:dyDescent="0.45">
      <c r="A1421" t="s">
        <v>846</v>
      </c>
    </row>
    <row r="1422" spans="1:1" x14ac:dyDescent="0.45">
      <c r="A1422" t="s">
        <v>847</v>
      </c>
    </row>
    <row r="1423" spans="1:1" x14ac:dyDescent="0.45">
      <c r="A1423" t="s">
        <v>848</v>
      </c>
    </row>
    <row r="1424" spans="1:1" x14ac:dyDescent="0.45">
      <c r="A1424" t="s">
        <v>849</v>
      </c>
    </row>
    <row r="1426" spans="1:1" x14ac:dyDescent="0.45">
      <c r="A1426" t="s">
        <v>850</v>
      </c>
    </row>
    <row r="1427" spans="1:1" x14ac:dyDescent="0.45">
      <c r="A1427" t="s">
        <v>10</v>
      </c>
    </row>
    <row r="1428" spans="1:1" x14ac:dyDescent="0.45">
      <c r="A1428" t="s">
        <v>11</v>
      </c>
    </row>
    <row r="1429" spans="1:1" x14ac:dyDescent="0.45">
      <c r="A1429" t="s">
        <v>12</v>
      </c>
    </row>
    <row r="1431" spans="1:1" x14ac:dyDescent="0.45">
      <c r="A1431" t="s">
        <v>851</v>
      </c>
    </row>
    <row r="1432" spans="1:1" x14ac:dyDescent="0.45">
      <c r="A1432" t="s">
        <v>852</v>
      </c>
    </row>
    <row r="1433" spans="1:1" x14ac:dyDescent="0.45">
      <c r="A1433" t="s">
        <v>853</v>
      </c>
    </row>
    <row r="1434" spans="1:1" x14ac:dyDescent="0.45">
      <c r="A1434" t="s">
        <v>854</v>
      </c>
    </row>
    <row r="1435" spans="1:1" x14ac:dyDescent="0.45">
      <c r="A1435" t="s">
        <v>855</v>
      </c>
    </row>
    <row r="1436" spans="1:1" x14ac:dyDescent="0.45">
      <c r="A1436" t="s">
        <v>856</v>
      </c>
    </row>
    <row r="1437" spans="1:1" x14ac:dyDescent="0.45">
      <c r="A1437" t="s">
        <v>857</v>
      </c>
    </row>
    <row r="1439" spans="1:1" x14ac:dyDescent="0.45">
      <c r="A1439" t="s">
        <v>858</v>
      </c>
    </row>
    <row r="1440" spans="1:1" x14ac:dyDescent="0.45">
      <c r="A1440" t="s">
        <v>10</v>
      </c>
    </row>
    <row r="1441" spans="1:1" x14ac:dyDescent="0.45">
      <c r="A1441" t="s">
        <v>128</v>
      </c>
    </row>
    <row r="1442" spans="1:1" x14ac:dyDescent="0.45">
      <c r="A1442" t="s">
        <v>12</v>
      </c>
    </row>
    <row r="1444" spans="1:1" x14ac:dyDescent="0.45">
      <c r="A1444" t="s">
        <v>859</v>
      </c>
    </row>
    <row r="1445" spans="1:1" x14ac:dyDescent="0.45">
      <c r="A1445" t="s">
        <v>860</v>
      </c>
    </row>
    <row r="1446" spans="1:1" x14ac:dyDescent="0.45">
      <c r="A1446" t="s">
        <v>861</v>
      </c>
    </row>
    <row r="1447" spans="1:1" x14ac:dyDescent="0.45">
      <c r="A1447" t="s">
        <v>862</v>
      </c>
    </row>
    <row r="1448" spans="1:1" x14ac:dyDescent="0.45">
      <c r="A1448" t="s">
        <v>863</v>
      </c>
    </row>
    <row r="1449" spans="1:1" x14ac:dyDescent="0.45">
      <c r="A1449" t="s">
        <v>864</v>
      </c>
    </row>
    <row r="1450" spans="1:1" x14ac:dyDescent="0.45">
      <c r="A1450" t="s">
        <v>865</v>
      </c>
    </row>
    <row r="1452" spans="1:1" x14ac:dyDescent="0.45">
      <c r="A1452" t="s">
        <v>866</v>
      </c>
    </row>
    <row r="1453" spans="1:1" x14ac:dyDescent="0.45">
      <c r="A1453" t="s">
        <v>10</v>
      </c>
    </row>
    <row r="1454" spans="1:1" x14ac:dyDescent="0.45">
      <c r="A1454" t="s">
        <v>11</v>
      </c>
    </row>
    <row r="1455" spans="1:1" x14ac:dyDescent="0.45">
      <c r="A1455" t="s">
        <v>12</v>
      </c>
    </row>
    <row r="1457" spans="1:1" x14ac:dyDescent="0.45">
      <c r="A1457" t="s">
        <v>867</v>
      </c>
    </row>
    <row r="1458" spans="1:1" x14ac:dyDescent="0.45">
      <c r="A1458" t="s">
        <v>868</v>
      </c>
    </row>
    <row r="1459" spans="1:1" x14ac:dyDescent="0.45">
      <c r="A1459" t="s">
        <v>869</v>
      </c>
    </row>
    <row r="1460" spans="1:1" x14ac:dyDescent="0.45">
      <c r="A1460" t="s">
        <v>870</v>
      </c>
    </row>
    <row r="1461" spans="1:1" x14ac:dyDescent="0.45">
      <c r="A1461" t="s">
        <v>871</v>
      </c>
    </row>
    <row r="1462" spans="1:1" x14ac:dyDescent="0.45">
      <c r="A1462" t="s">
        <v>872</v>
      </c>
    </row>
    <row r="1463" spans="1:1" x14ac:dyDescent="0.45">
      <c r="A1463" t="s">
        <v>873</v>
      </c>
    </row>
    <row r="1465" spans="1:1" x14ac:dyDescent="0.45">
      <c r="A1465" t="s">
        <v>874</v>
      </c>
    </row>
    <row r="1466" spans="1:1" x14ac:dyDescent="0.45">
      <c r="A1466" t="s">
        <v>10</v>
      </c>
    </row>
    <row r="1467" spans="1:1" x14ac:dyDescent="0.45">
      <c r="A1467" t="s">
        <v>11</v>
      </c>
    </row>
    <row r="1468" spans="1:1" x14ac:dyDescent="0.45">
      <c r="A1468" t="s">
        <v>12</v>
      </c>
    </row>
    <row r="1470" spans="1:1" x14ac:dyDescent="0.45">
      <c r="A1470" t="s">
        <v>875</v>
      </c>
    </row>
    <row r="1471" spans="1:1" x14ac:dyDescent="0.45">
      <c r="A1471" t="s">
        <v>876</v>
      </c>
    </row>
    <row r="1472" spans="1:1" x14ac:dyDescent="0.45">
      <c r="A1472" t="s">
        <v>877</v>
      </c>
    </row>
    <row r="1473" spans="1:1" x14ac:dyDescent="0.45">
      <c r="A1473" t="s">
        <v>878</v>
      </c>
    </row>
    <row r="1474" spans="1:1" x14ac:dyDescent="0.45">
      <c r="A1474" t="s">
        <v>879</v>
      </c>
    </row>
    <row r="1475" spans="1:1" x14ac:dyDescent="0.45">
      <c r="A1475" t="s">
        <v>880</v>
      </c>
    </row>
    <row r="1476" spans="1:1" x14ac:dyDescent="0.45">
      <c r="A1476" t="s">
        <v>881</v>
      </c>
    </row>
    <row r="1478" spans="1:1" x14ac:dyDescent="0.45">
      <c r="A1478" t="s">
        <v>882</v>
      </c>
    </row>
    <row r="1479" spans="1:1" x14ac:dyDescent="0.45">
      <c r="A1479" t="s">
        <v>10</v>
      </c>
    </row>
    <row r="1480" spans="1:1" x14ac:dyDescent="0.45">
      <c r="A1480" t="s">
        <v>11</v>
      </c>
    </row>
    <row r="1481" spans="1:1" x14ac:dyDescent="0.45">
      <c r="A1481" t="s">
        <v>12</v>
      </c>
    </row>
    <row r="1483" spans="1:1" x14ac:dyDescent="0.45">
      <c r="A1483" t="s">
        <v>883</v>
      </c>
    </row>
    <row r="1484" spans="1:1" x14ac:dyDescent="0.45">
      <c r="A1484" t="s">
        <v>884</v>
      </c>
    </row>
    <row r="1485" spans="1:1" x14ac:dyDescent="0.45">
      <c r="A1485" t="s">
        <v>885</v>
      </c>
    </row>
    <row r="1486" spans="1:1" x14ac:dyDescent="0.45">
      <c r="A1486" t="s">
        <v>886</v>
      </c>
    </row>
    <row r="1487" spans="1:1" x14ac:dyDescent="0.45">
      <c r="A1487" t="s">
        <v>887</v>
      </c>
    </row>
    <row r="1488" spans="1:1" x14ac:dyDescent="0.45">
      <c r="A1488" t="s">
        <v>888</v>
      </c>
    </row>
    <row r="1489" spans="1:1" x14ac:dyDescent="0.45">
      <c r="A1489" t="s">
        <v>889</v>
      </c>
    </row>
    <row r="1491" spans="1:1" x14ac:dyDescent="0.45">
      <c r="A1491" t="s">
        <v>890</v>
      </c>
    </row>
    <row r="1492" spans="1:1" x14ac:dyDescent="0.45">
      <c r="A1492" t="s">
        <v>10</v>
      </c>
    </row>
    <row r="1493" spans="1:1" x14ac:dyDescent="0.45">
      <c r="A1493" t="s">
        <v>11</v>
      </c>
    </row>
    <row r="1494" spans="1:1" x14ac:dyDescent="0.45">
      <c r="A1494" t="s">
        <v>12</v>
      </c>
    </row>
    <row r="1496" spans="1:1" x14ac:dyDescent="0.45">
      <c r="A1496" t="s">
        <v>891</v>
      </c>
    </row>
    <row r="1497" spans="1:1" x14ac:dyDescent="0.45">
      <c r="A1497" t="s">
        <v>892</v>
      </c>
    </row>
    <row r="1498" spans="1:1" x14ac:dyDescent="0.45">
      <c r="A1498" t="s">
        <v>893</v>
      </c>
    </row>
    <row r="1499" spans="1:1" x14ac:dyDescent="0.45">
      <c r="A1499" t="s">
        <v>894</v>
      </c>
    </row>
    <row r="1500" spans="1:1" x14ac:dyDescent="0.45">
      <c r="A1500" t="s">
        <v>895</v>
      </c>
    </row>
    <row r="1501" spans="1:1" x14ac:dyDescent="0.45">
      <c r="A1501" t="s">
        <v>896</v>
      </c>
    </row>
    <row r="1502" spans="1:1" x14ac:dyDescent="0.45">
      <c r="A1502" t="s">
        <v>897</v>
      </c>
    </row>
    <row r="1504" spans="1:1" x14ac:dyDescent="0.45">
      <c r="A1504" t="s">
        <v>898</v>
      </c>
    </row>
    <row r="1505" spans="1:1" x14ac:dyDescent="0.45">
      <c r="A1505" t="s">
        <v>10</v>
      </c>
    </row>
    <row r="1506" spans="1:1" x14ac:dyDescent="0.45">
      <c r="A1506" t="s">
        <v>11</v>
      </c>
    </row>
    <row r="1507" spans="1:1" x14ac:dyDescent="0.45">
      <c r="A1507" t="s">
        <v>12</v>
      </c>
    </row>
    <row r="1509" spans="1:1" x14ac:dyDescent="0.45">
      <c r="A1509" t="s">
        <v>899</v>
      </c>
    </row>
    <row r="1510" spans="1:1" x14ac:dyDescent="0.45">
      <c r="A1510" t="s">
        <v>900</v>
      </c>
    </row>
    <row r="1511" spans="1:1" x14ac:dyDescent="0.45">
      <c r="A1511" t="s">
        <v>901</v>
      </c>
    </row>
    <row r="1512" spans="1:1" x14ac:dyDescent="0.45">
      <c r="A1512" t="s">
        <v>902</v>
      </c>
    </row>
    <row r="1513" spans="1:1" x14ac:dyDescent="0.45">
      <c r="A1513" t="s">
        <v>903</v>
      </c>
    </row>
    <row r="1514" spans="1:1" x14ac:dyDescent="0.45">
      <c r="A1514" t="s">
        <v>904</v>
      </c>
    </row>
    <row r="1515" spans="1:1" x14ac:dyDescent="0.45">
      <c r="A1515" t="s">
        <v>905</v>
      </c>
    </row>
    <row r="1517" spans="1:1" x14ac:dyDescent="0.45">
      <c r="A1517" t="s">
        <v>906</v>
      </c>
    </row>
    <row r="1518" spans="1:1" x14ac:dyDescent="0.45">
      <c r="A1518" t="s">
        <v>10</v>
      </c>
    </row>
    <row r="1519" spans="1:1" x14ac:dyDescent="0.45">
      <c r="A1519" t="s">
        <v>207</v>
      </c>
    </row>
    <row r="1520" spans="1:1" x14ac:dyDescent="0.45">
      <c r="A1520" t="s">
        <v>12</v>
      </c>
    </row>
    <row r="1522" spans="1:1" x14ac:dyDescent="0.45">
      <c r="A1522" t="s">
        <v>907</v>
      </c>
    </row>
    <row r="1523" spans="1:1" x14ac:dyDescent="0.45">
      <c r="A1523" t="s">
        <v>908</v>
      </c>
    </row>
    <row r="1524" spans="1:1" x14ac:dyDescent="0.45">
      <c r="A1524" t="s">
        <v>909</v>
      </c>
    </row>
    <row r="1525" spans="1:1" x14ac:dyDescent="0.45">
      <c r="A1525" t="s">
        <v>910</v>
      </c>
    </row>
    <row r="1526" spans="1:1" x14ac:dyDescent="0.45">
      <c r="A1526" t="s">
        <v>911</v>
      </c>
    </row>
    <row r="1527" spans="1:1" x14ac:dyDescent="0.45">
      <c r="A1527" t="s">
        <v>912</v>
      </c>
    </row>
    <row r="1528" spans="1:1" x14ac:dyDescent="0.45">
      <c r="A1528" t="s">
        <v>913</v>
      </c>
    </row>
    <row r="1530" spans="1:1" x14ac:dyDescent="0.45">
      <c r="A1530" t="s">
        <v>914</v>
      </c>
    </row>
    <row r="1531" spans="1:1" x14ac:dyDescent="0.45">
      <c r="A1531" t="s">
        <v>10</v>
      </c>
    </row>
    <row r="1532" spans="1:1" x14ac:dyDescent="0.45">
      <c r="A1532" t="s">
        <v>11</v>
      </c>
    </row>
    <row r="1533" spans="1:1" x14ac:dyDescent="0.45">
      <c r="A1533" t="s">
        <v>12</v>
      </c>
    </row>
    <row r="1535" spans="1:1" x14ac:dyDescent="0.45">
      <c r="A1535" t="s">
        <v>915</v>
      </c>
    </row>
    <row r="1536" spans="1:1" x14ac:dyDescent="0.45">
      <c r="A1536" t="s">
        <v>916</v>
      </c>
    </row>
    <row r="1537" spans="1:1" x14ac:dyDescent="0.45">
      <c r="A1537" t="s">
        <v>917</v>
      </c>
    </row>
    <row r="1538" spans="1:1" x14ac:dyDescent="0.45">
      <c r="A1538" t="s">
        <v>918</v>
      </c>
    </row>
    <row r="1539" spans="1:1" x14ac:dyDescent="0.45">
      <c r="A1539" t="s">
        <v>919</v>
      </c>
    </row>
    <row r="1540" spans="1:1" x14ac:dyDescent="0.45">
      <c r="A1540" t="s">
        <v>920</v>
      </c>
    </row>
    <row r="1541" spans="1:1" x14ac:dyDescent="0.45">
      <c r="A1541" t="s">
        <v>921</v>
      </c>
    </row>
    <row r="1543" spans="1:1" x14ac:dyDescent="0.45">
      <c r="A1543" t="s">
        <v>922</v>
      </c>
    </row>
    <row r="1544" spans="1:1" x14ac:dyDescent="0.45">
      <c r="A1544" t="s">
        <v>10</v>
      </c>
    </row>
    <row r="1545" spans="1:1" x14ac:dyDescent="0.45">
      <c r="A1545" t="s">
        <v>11</v>
      </c>
    </row>
    <row r="1546" spans="1:1" x14ac:dyDescent="0.45">
      <c r="A1546" t="s">
        <v>12</v>
      </c>
    </row>
    <row r="1548" spans="1:1" x14ac:dyDescent="0.45">
      <c r="A1548" t="s">
        <v>923</v>
      </c>
    </row>
    <row r="1549" spans="1:1" x14ac:dyDescent="0.45">
      <c r="A1549" t="s">
        <v>924</v>
      </c>
    </row>
    <row r="1550" spans="1:1" x14ac:dyDescent="0.45">
      <c r="A1550">
        <v>57208248685</v>
      </c>
    </row>
    <row r="1551" spans="1:1" x14ac:dyDescent="0.45">
      <c r="A1551" t="s">
        <v>925</v>
      </c>
    </row>
    <row r="1552" spans="1:1" x14ac:dyDescent="0.45">
      <c r="A1552" t="s">
        <v>926</v>
      </c>
    </row>
    <row r="1553" spans="1:1" x14ac:dyDescent="0.45">
      <c r="A1553" t="s">
        <v>927</v>
      </c>
    </row>
    <row r="1554" spans="1:1" x14ac:dyDescent="0.45">
      <c r="A1554" t="s">
        <v>928</v>
      </c>
    </row>
    <row r="1556" spans="1:1" x14ac:dyDescent="0.45">
      <c r="A1556" t="s">
        <v>929</v>
      </c>
    </row>
    <row r="1557" spans="1:1" x14ac:dyDescent="0.45">
      <c r="A1557" t="s">
        <v>10</v>
      </c>
    </row>
    <row r="1558" spans="1:1" x14ac:dyDescent="0.45">
      <c r="A1558" t="s">
        <v>11</v>
      </c>
    </row>
    <row r="1559" spans="1:1" x14ac:dyDescent="0.45">
      <c r="A1559" t="s">
        <v>12</v>
      </c>
    </row>
    <row r="1561" spans="1:1" x14ac:dyDescent="0.45">
      <c r="A1561" t="s">
        <v>930</v>
      </c>
    </row>
    <row r="1562" spans="1:1" x14ac:dyDescent="0.45">
      <c r="A1562" t="s">
        <v>931</v>
      </c>
    </row>
    <row r="1563" spans="1:1" x14ac:dyDescent="0.45">
      <c r="A1563">
        <v>57190816203</v>
      </c>
    </row>
    <row r="1564" spans="1:1" x14ac:dyDescent="0.45">
      <c r="A1564" t="s">
        <v>932</v>
      </c>
    </row>
    <row r="1565" spans="1:1" x14ac:dyDescent="0.45">
      <c r="A1565" t="s">
        <v>933</v>
      </c>
    </row>
    <row r="1567" spans="1:1" x14ac:dyDescent="0.45">
      <c r="A1567" t="s">
        <v>934</v>
      </c>
    </row>
    <row r="1569" spans="1:1" x14ac:dyDescent="0.45">
      <c r="A1569" t="s">
        <v>935</v>
      </c>
    </row>
    <row r="1570" spans="1:1" x14ac:dyDescent="0.45">
      <c r="A1570" t="s">
        <v>10</v>
      </c>
    </row>
    <row r="1571" spans="1:1" x14ac:dyDescent="0.45">
      <c r="A1571" t="s">
        <v>207</v>
      </c>
    </row>
    <row r="1572" spans="1:1" x14ac:dyDescent="0.45">
      <c r="A1572" t="s">
        <v>12</v>
      </c>
    </row>
    <row r="1574" spans="1:1" x14ac:dyDescent="0.45">
      <c r="A1574" t="s">
        <v>936</v>
      </c>
    </row>
    <row r="1575" spans="1:1" x14ac:dyDescent="0.45">
      <c r="A1575" t="s">
        <v>937</v>
      </c>
    </row>
    <row r="1576" spans="1:1" x14ac:dyDescent="0.45">
      <c r="A1576" t="s">
        <v>938</v>
      </c>
    </row>
    <row r="1577" spans="1:1" x14ac:dyDescent="0.45">
      <c r="A1577" t="s">
        <v>939</v>
      </c>
    </row>
    <row r="1578" spans="1:1" x14ac:dyDescent="0.45">
      <c r="A1578" t="s">
        <v>940</v>
      </c>
    </row>
    <row r="1580" spans="1:1" x14ac:dyDescent="0.45">
      <c r="A1580" t="s">
        <v>941</v>
      </c>
    </row>
    <row r="1583" spans="1:1" x14ac:dyDescent="0.45">
      <c r="A1583" t="s">
        <v>10</v>
      </c>
    </row>
    <row r="1584" spans="1:1" x14ac:dyDescent="0.45">
      <c r="A1584" t="s">
        <v>128</v>
      </c>
    </row>
    <row r="1585" spans="1:1" x14ac:dyDescent="0.45">
      <c r="A1585" t="s">
        <v>12</v>
      </c>
    </row>
    <row r="1587" spans="1:1" x14ac:dyDescent="0.45">
      <c r="A1587" t="s">
        <v>942</v>
      </c>
    </row>
    <row r="1588" spans="1:1" x14ac:dyDescent="0.45">
      <c r="A1588" t="s">
        <v>943</v>
      </c>
    </row>
    <row r="1589" spans="1:1" x14ac:dyDescent="0.45">
      <c r="A1589" t="s">
        <v>944</v>
      </c>
    </row>
    <row r="1590" spans="1:1" x14ac:dyDescent="0.45">
      <c r="A1590" t="s">
        <v>945</v>
      </c>
    </row>
    <row r="1591" spans="1:1" x14ac:dyDescent="0.45">
      <c r="A1591" t="s">
        <v>946</v>
      </c>
    </row>
    <row r="1592" spans="1:1" x14ac:dyDescent="0.45">
      <c r="A1592" t="s">
        <v>947</v>
      </c>
    </row>
    <row r="1593" spans="1:1" x14ac:dyDescent="0.45">
      <c r="A1593" t="s">
        <v>948</v>
      </c>
    </row>
    <row r="1595" spans="1:1" x14ac:dyDescent="0.45">
      <c r="A1595" t="s">
        <v>949</v>
      </c>
    </row>
    <row r="1596" spans="1:1" x14ac:dyDescent="0.45">
      <c r="A1596" t="s">
        <v>10</v>
      </c>
    </row>
    <row r="1597" spans="1:1" x14ac:dyDescent="0.45">
      <c r="A1597" t="s">
        <v>11</v>
      </c>
    </row>
    <row r="1598" spans="1:1" x14ac:dyDescent="0.45">
      <c r="A1598" t="s">
        <v>12</v>
      </c>
    </row>
    <row r="1600" spans="1:1" x14ac:dyDescent="0.45">
      <c r="A1600" t="s">
        <v>950</v>
      </c>
    </row>
    <row r="1601" spans="1:1" x14ac:dyDescent="0.45">
      <c r="A1601" t="s">
        <v>951</v>
      </c>
    </row>
    <row r="1602" spans="1:1" x14ac:dyDescent="0.45">
      <c r="A1602">
        <v>54397614600</v>
      </c>
    </row>
    <row r="1603" spans="1:1" x14ac:dyDescent="0.45">
      <c r="A1603" t="s">
        <v>952</v>
      </c>
    </row>
    <row r="1604" spans="1:1" x14ac:dyDescent="0.45">
      <c r="A1604" t="s">
        <v>953</v>
      </c>
    </row>
    <row r="1605" spans="1:1" x14ac:dyDescent="0.45">
      <c r="A1605" t="s">
        <v>954</v>
      </c>
    </row>
    <row r="1606" spans="1:1" x14ac:dyDescent="0.45">
      <c r="A1606" t="s">
        <v>955</v>
      </c>
    </row>
    <row r="1608" spans="1:1" x14ac:dyDescent="0.45">
      <c r="A1608" t="s">
        <v>956</v>
      </c>
    </row>
    <row r="1609" spans="1:1" x14ac:dyDescent="0.45">
      <c r="A1609" t="s">
        <v>10</v>
      </c>
    </row>
    <row r="1610" spans="1:1" x14ac:dyDescent="0.45">
      <c r="A1610" t="s">
        <v>11</v>
      </c>
    </row>
    <row r="1611" spans="1:1" x14ac:dyDescent="0.45">
      <c r="A1611" t="s">
        <v>12</v>
      </c>
    </row>
    <row r="1613" spans="1:1" x14ac:dyDescent="0.45">
      <c r="A1613" t="s">
        <v>957</v>
      </c>
    </row>
    <row r="1614" spans="1:1" x14ac:dyDescent="0.45">
      <c r="A1614" t="s">
        <v>958</v>
      </c>
    </row>
    <row r="1615" spans="1:1" x14ac:dyDescent="0.45">
      <c r="A1615" t="s">
        <v>959</v>
      </c>
    </row>
    <row r="1616" spans="1:1" x14ac:dyDescent="0.45">
      <c r="A1616" t="s">
        <v>960</v>
      </c>
    </row>
    <row r="1617" spans="1:1" x14ac:dyDescent="0.45">
      <c r="A1617" t="s">
        <v>961</v>
      </c>
    </row>
    <row r="1618" spans="1:1" x14ac:dyDescent="0.45">
      <c r="A1618" t="s">
        <v>962</v>
      </c>
    </row>
    <row r="1619" spans="1:1" x14ac:dyDescent="0.45">
      <c r="A1619" t="s">
        <v>963</v>
      </c>
    </row>
    <row r="1621" spans="1:1" x14ac:dyDescent="0.45">
      <c r="A1621" t="s">
        <v>964</v>
      </c>
    </row>
    <row r="1622" spans="1:1" x14ac:dyDescent="0.45">
      <c r="A1622" t="s">
        <v>10</v>
      </c>
    </row>
    <row r="1623" spans="1:1" x14ac:dyDescent="0.45">
      <c r="A1623" t="s">
        <v>11</v>
      </c>
    </row>
    <row r="1624" spans="1:1" x14ac:dyDescent="0.45">
      <c r="A1624" t="s">
        <v>12</v>
      </c>
    </row>
    <row r="1626" spans="1:1" x14ac:dyDescent="0.45">
      <c r="A1626" t="s">
        <v>965</v>
      </c>
    </row>
    <row r="1627" spans="1:1" x14ac:dyDescent="0.45">
      <c r="A1627" t="s">
        <v>966</v>
      </c>
    </row>
    <row r="1628" spans="1:1" x14ac:dyDescent="0.45">
      <c r="A1628" t="s">
        <v>967</v>
      </c>
    </row>
    <row r="1629" spans="1:1" x14ac:dyDescent="0.45">
      <c r="A1629" t="s">
        <v>968</v>
      </c>
    </row>
    <row r="1630" spans="1:1" x14ac:dyDescent="0.45">
      <c r="A1630" t="s">
        <v>969</v>
      </c>
    </row>
    <row r="1631" spans="1:1" x14ac:dyDescent="0.45">
      <c r="A1631" t="s">
        <v>970</v>
      </c>
    </row>
    <row r="1632" spans="1:1" x14ac:dyDescent="0.45">
      <c r="A1632" t="s">
        <v>971</v>
      </c>
    </row>
    <row r="1634" spans="1:1" x14ac:dyDescent="0.45">
      <c r="A1634" t="s">
        <v>972</v>
      </c>
    </row>
    <row r="1635" spans="1:1" x14ac:dyDescent="0.45">
      <c r="A1635" t="s">
        <v>10</v>
      </c>
    </row>
    <row r="1636" spans="1:1" x14ac:dyDescent="0.45">
      <c r="A1636" t="s">
        <v>11</v>
      </c>
    </row>
    <row r="1637" spans="1:1" x14ac:dyDescent="0.45">
      <c r="A1637" t="s">
        <v>12</v>
      </c>
    </row>
    <row r="1639" spans="1:1" x14ac:dyDescent="0.45">
      <c r="A1639" t="s">
        <v>973</v>
      </c>
    </row>
    <row r="1640" spans="1:1" x14ac:dyDescent="0.45">
      <c r="A1640" t="s">
        <v>974</v>
      </c>
    </row>
    <row r="1641" spans="1:1" x14ac:dyDescent="0.45">
      <c r="A1641">
        <v>56053529500</v>
      </c>
    </row>
    <row r="1642" spans="1:1" x14ac:dyDescent="0.45">
      <c r="A1642" t="s">
        <v>975</v>
      </c>
    </row>
    <row r="1643" spans="1:1" x14ac:dyDescent="0.45">
      <c r="A1643" t="s">
        <v>976</v>
      </c>
    </row>
    <row r="1644" spans="1:1" x14ac:dyDescent="0.45">
      <c r="A1644" t="s">
        <v>977</v>
      </c>
    </row>
    <row r="1645" spans="1:1" x14ac:dyDescent="0.45">
      <c r="A1645" t="s">
        <v>978</v>
      </c>
    </row>
    <row r="1647" spans="1:1" x14ac:dyDescent="0.45">
      <c r="A1647" t="s">
        <v>979</v>
      </c>
    </row>
    <row r="1648" spans="1:1" x14ac:dyDescent="0.45">
      <c r="A1648" t="s">
        <v>10</v>
      </c>
    </row>
    <row r="1649" spans="1:1" x14ac:dyDescent="0.45">
      <c r="A1649" t="s">
        <v>11</v>
      </c>
    </row>
    <row r="1650" spans="1:1" x14ac:dyDescent="0.45">
      <c r="A1650" t="s">
        <v>12</v>
      </c>
    </row>
    <row r="1652" spans="1:1" x14ac:dyDescent="0.45">
      <c r="A1652" t="s">
        <v>980</v>
      </c>
    </row>
    <row r="1653" spans="1:1" x14ac:dyDescent="0.45">
      <c r="A1653" t="s">
        <v>981</v>
      </c>
    </row>
    <row r="1654" spans="1:1" x14ac:dyDescent="0.45">
      <c r="A1654" t="s">
        <v>982</v>
      </c>
    </row>
    <row r="1655" spans="1:1" x14ac:dyDescent="0.45">
      <c r="A1655" t="s">
        <v>983</v>
      </c>
    </row>
    <row r="1656" spans="1:1" x14ac:dyDescent="0.45">
      <c r="A1656" t="s">
        <v>984</v>
      </c>
    </row>
    <row r="1658" spans="1:1" x14ac:dyDescent="0.45">
      <c r="A1658" t="s">
        <v>985</v>
      </c>
    </row>
    <row r="1660" spans="1:1" x14ac:dyDescent="0.45">
      <c r="A1660" t="s">
        <v>986</v>
      </c>
    </row>
    <row r="1661" spans="1:1" x14ac:dyDescent="0.45">
      <c r="A1661" t="s">
        <v>10</v>
      </c>
    </row>
    <row r="1662" spans="1:1" x14ac:dyDescent="0.45">
      <c r="A1662" t="s">
        <v>207</v>
      </c>
    </row>
    <row r="1663" spans="1:1" x14ac:dyDescent="0.45">
      <c r="A1663" t="s">
        <v>12</v>
      </c>
    </row>
    <row r="1665" spans="1:1" x14ac:dyDescent="0.45">
      <c r="A1665" t="s">
        <v>987</v>
      </c>
    </row>
    <row r="1666" spans="1:1" x14ac:dyDescent="0.45">
      <c r="A1666" t="s">
        <v>988</v>
      </c>
    </row>
    <row r="1667" spans="1:1" x14ac:dyDescent="0.45">
      <c r="A1667" t="s">
        <v>989</v>
      </c>
    </row>
    <row r="1668" spans="1:1" x14ac:dyDescent="0.45">
      <c r="A1668" t="s">
        <v>990</v>
      </c>
    </row>
    <row r="1669" spans="1:1" x14ac:dyDescent="0.45">
      <c r="A1669" t="s">
        <v>991</v>
      </c>
    </row>
    <row r="1670" spans="1:1" x14ac:dyDescent="0.45">
      <c r="A1670" t="s">
        <v>992</v>
      </c>
    </row>
    <row r="1671" spans="1:1" x14ac:dyDescent="0.45">
      <c r="A1671" t="s">
        <v>993</v>
      </c>
    </row>
    <row r="1673" spans="1:1" x14ac:dyDescent="0.45">
      <c r="A1673" t="s">
        <v>994</v>
      </c>
    </row>
    <row r="1674" spans="1:1" x14ac:dyDescent="0.45">
      <c r="A1674" t="s">
        <v>10</v>
      </c>
    </row>
    <row r="1675" spans="1:1" x14ac:dyDescent="0.45">
      <c r="A1675" t="s">
        <v>11</v>
      </c>
    </row>
    <row r="1676" spans="1:1" x14ac:dyDescent="0.45">
      <c r="A1676" t="s">
        <v>12</v>
      </c>
    </row>
    <row r="1678" spans="1:1" x14ac:dyDescent="0.45">
      <c r="A1678" t="s">
        <v>995</v>
      </c>
    </row>
    <row r="1679" spans="1:1" x14ac:dyDescent="0.45">
      <c r="A1679" t="s">
        <v>996</v>
      </c>
    </row>
    <row r="1680" spans="1:1" x14ac:dyDescent="0.45">
      <c r="A1680" t="s">
        <v>997</v>
      </c>
    </row>
    <row r="1681" spans="1:1" x14ac:dyDescent="0.45">
      <c r="A1681" t="s">
        <v>998</v>
      </c>
    </row>
    <row r="1682" spans="1:1" x14ac:dyDescent="0.45">
      <c r="A1682" t="s">
        <v>999</v>
      </c>
    </row>
    <row r="1683" spans="1:1" x14ac:dyDescent="0.45">
      <c r="A1683" t="s">
        <v>1000</v>
      </c>
    </row>
    <row r="1684" spans="1:1" x14ac:dyDescent="0.45">
      <c r="A1684" t="s">
        <v>1001</v>
      </c>
    </row>
    <row r="1686" spans="1:1" x14ac:dyDescent="0.45">
      <c r="A1686" t="s">
        <v>1002</v>
      </c>
    </row>
    <row r="1687" spans="1:1" x14ac:dyDescent="0.45">
      <c r="A1687" t="s">
        <v>10</v>
      </c>
    </row>
    <row r="1688" spans="1:1" x14ac:dyDescent="0.45">
      <c r="A1688" t="s">
        <v>11</v>
      </c>
    </row>
    <row r="1689" spans="1:1" x14ac:dyDescent="0.45">
      <c r="A1689" t="s">
        <v>12</v>
      </c>
    </row>
    <row r="1691" spans="1:1" x14ac:dyDescent="0.45">
      <c r="A1691" t="s">
        <v>1003</v>
      </c>
    </row>
    <row r="1692" spans="1:1" x14ac:dyDescent="0.45">
      <c r="A1692" t="s">
        <v>1004</v>
      </c>
    </row>
    <row r="1693" spans="1:1" x14ac:dyDescent="0.45">
      <c r="A1693">
        <v>57212407660</v>
      </c>
    </row>
    <row r="1694" spans="1:1" x14ac:dyDescent="0.45">
      <c r="A1694" t="s">
        <v>1005</v>
      </c>
    </row>
    <row r="1695" spans="1:1" x14ac:dyDescent="0.45">
      <c r="A1695" t="s">
        <v>1006</v>
      </c>
    </row>
    <row r="1696" spans="1:1" x14ac:dyDescent="0.45">
      <c r="A1696" t="s">
        <v>1007</v>
      </c>
    </row>
    <row r="1697" spans="1:1" x14ac:dyDescent="0.45">
      <c r="A1697" t="s">
        <v>1008</v>
      </c>
    </row>
    <row r="1699" spans="1:1" x14ac:dyDescent="0.45">
      <c r="A1699" t="s">
        <v>1009</v>
      </c>
    </row>
    <row r="1700" spans="1:1" x14ac:dyDescent="0.45">
      <c r="A1700" t="s">
        <v>10</v>
      </c>
    </row>
    <row r="1701" spans="1:1" x14ac:dyDescent="0.45">
      <c r="A1701" t="s">
        <v>11</v>
      </c>
    </row>
    <row r="1702" spans="1:1" x14ac:dyDescent="0.45">
      <c r="A1702" t="s">
        <v>12</v>
      </c>
    </row>
    <row r="1704" spans="1:1" x14ac:dyDescent="0.45">
      <c r="A1704" t="s">
        <v>1010</v>
      </c>
    </row>
    <row r="1705" spans="1:1" x14ac:dyDescent="0.45">
      <c r="A1705" t="s">
        <v>1011</v>
      </c>
    </row>
    <row r="1706" spans="1:1" x14ac:dyDescent="0.45">
      <c r="A1706">
        <v>56888820600</v>
      </c>
    </row>
    <row r="1707" spans="1:1" x14ac:dyDescent="0.45">
      <c r="A1707" t="s">
        <v>1012</v>
      </c>
    </row>
    <row r="1708" spans="1:1" x14ac:dyDescent="0.45">
      <c r="A1708" t="s">
        <v>1013</v>
      </c>
    </row>
    <row r="1709" spans="1:1" x14ac:dyDescent="0.45">
      <c r="A1709" t="s">
        <v>1014</v>
      </c>
    </row>
    <row r="1710" spans="1:1" x14ac:dyDescent="0.45">
      <c r="A1710" t="s">
        <v>1015</v>
      </c>
    </row>
    <row r="1712" spans="1:1" x14ac:dyDescent="0.45">
      <c r="A1712" t="s">
        <v>1016</v>
      </c>
    </row>
    <row r="1713" spans="1:1" x14ac:dyDescent="0.45">
      <c r="A1713" t="s">
        <v>10</v>
      </c>
    </row>
    <row r="1714" spans="1:1" x14ac:dyDescent="0.45">
      <c r="A1714" t="s">
        <v>128</v>
      </c>
    </row>
    <row r="1715" spans="1:1" x14ac:dyDescent="0.45">
      <c r="A1715" t="s">
        <v>12</v>
      </c>
    </row>
    <row r="1717" spans="1:1" x14ac:dyDescent="0.45">
      <c r="A1717" t="s">
        <v>1017</v>
      </c>
    </row>
    <row r="1718" spans="1:1" x14ac:dyDescent="0.45">
      <c r="A1718" t="s">
        <v>1018</v>
      </c>
    </row>
    <row r="1719" spans="1:1" x14ac:dyDescent="0.45">
      <c r="A1719" t="s">
        <v>1019</v>
      </c>
    </row>
    <row r="1720" spans="1:1" x14ac:dyDescent="0.45">
      <c r="A1720" t="s">
        <v>1020</v>
      </c>
    </row>
    <row r="1721" spans="1:1" x14ac:dyDescent="0.45">
      <c r="A1721" t="s">
        <v>1021</v>
      </c>
    </row>
    <row r="1722" spans="1:1" x14ac:dyDescent="0.45">
      <c r="A1722" t="s">
        <v>1022</v>
      </c>
    </row>
    <row r="1723" spans="1:1" x14ac:dyDescent="0.45">
      <c r="A1723" t="s">
        <v>1023</v>
      </c>
    </row>
    <row r="1725" spans="1:1" x14ac:dyDescent="0.45">
      <c r="A1725" t="s">
        <v>1024</v>
      </c>
    </row>
    <row r="1726" spans="1:1" x14ac:dyDescent="0.45">
      <c r="A1726" t="s">
        <v>10</v>
      </c>
    </row>
    <row r="1727" spans="1:1" x14ac:dyDescent="0.45">
      <c r="A1727" t="s">
        <v>11</v>
      </c>
    </row>
    <row r="1728" spans="1:1" x14ac:dyDescent="0.45">
      <c r="A1728" t="s">
        <v>12</v>
      </c>
    </row>
    <row r="1730" spans="1:1" x14ac:dyDescent="0.45">
      <c r="A1730" t="s">
        <v>1025</v>
      </c>
    </row>
    <row r="1731" spans="1:1" x14ac:dyDescent="0.45">
      <c r="A1731" t="s">
        <v>1026</v>
      </c>
    </row>
    <row r="1732" spans="1:1" x14ac:dyDescent="0.45">
      <c r="A1732">
        <v>57203561050</v>
      </c>
    </row>
    <row r="1733" spans="1:1" x14ac:dyDescent="0.45">
      <c r="A1733" t="s">
        <v>1027</v>
      </c>
    </row>
    <row r="1734" spans="1:1" x14ac:dyDescent="0.45">
      <c r="A1734" t="s">
        <v>1028</v>
      </c>
    </row>
    <row r="1735" spans="1:1" x14ac:dyDescent="0.45">
      <c r="A1735" t="s">
        <v>1029</v>
      </c>
    </row>
    <row r="1736" spans="1:1" x14ac:dyDescent="0.45">
      <c r="A1736" t="s">
        <v>1030</v>
      </c>
    </row>
    <row r="1738" spans="1:1" x14ac:dyDescent="0.45">
      <c r="A1738" t="s">
        <v>1031</v>
      </c>
    </row>
    <row r="1739" spans="1:1" x14ac:dyDescent="0.45">
      <c r="A1739" t="s">
        <v>10</v>
      </c>
    </row>
    <row r="1740" spans="1:1" x14ac:dyDescent="0.45">
      <c r="A1740" t="s">
        <v>11</v>
      </c>
    </row>
    <row r="1741" spans="1:1" x14ac:dyDescent="0.45">
      <c r="A1741" t="s">
        <v>12</v>
      </c>
    </row>
    <row r="1743" spans="1:1" x14ac:dyDescent="0.45">
      <c r="A1743" t="s">
        <v>1032</v>
      </c>
    </row>
    <row r="1744" spans="1:1" x14ac:dyDescent="0.45">
      <c r="A1744" t="s">
        <v>1033</v>
      </c>
    </row>
    <row r="1745" spans="1:1" x14ac:dyDescent="0.45">
      <c r="A1745">
        <v>16438842400</v>
      </c>
    </row>
    <row r="1746" spans="1:1" x14ac:dyDescent="0.45">
      <c r="A1746" t="s">
        <v>1034</v>
      </c>
    </row>
    <row r="1747" spans="1:1" x14ac:dyDescent="0.45">
      <c r="A1747" t="s">
        <v>1035</v>
      </c>
    </row>
    <row r="1748" spans="1:1" x14ac:dyDescent="0.45">
      <c r="A1748" t="s">
        <v>1036</v>
      </c>
    </row>
    <row r="1749" spans="1:1" x14ac:dyDescent="0.45">
      <c r="A1749" t="s">
        <v>1037</v>
      </c>
    </row>
    <row r="1751" spans="1:1" x14ac:dyDescent="0.45">
      <c r="A1751" t="s">
        <v>1038</v>
      </c>
    </row>
    <row r="1752" spans="1:1" x14ac:dyDescent="0.45">
      <c r="A1752" t="s">
        <v>10</v>
      </c>
    </row>
    <row r="1753" spans="1:1" x14ac:dyDescent="0.45">
      <c r="A1753" t="s">
        <v>128</v>
      </c>
    </row>
    <row r="1754" spans="1:1" x14ac:dyDescent="0.45">
      <c r="A1754" t="s">
        <v>12</v>
      </c>
    </row>
    <row r="1756" spans="1:1" x14ac:dyDescent="0.45">
      <c r="A1756" t="s">
        <v>1039</v>
      </c>
    </row>
    <row r="1757" spans="1:1" x14ac:dyDescent="0.45">
      <c r="A1757" t="s">
        <v>1040</v>
      </c>
    </row>
    <row r="1758" spans="1:1" x14ac:dyDescent="0.45">
      <c r="A1758" t="s">
        <v>1041</v>
      </c>
    </row>
    <row r="1759" spans="1:1" x14ac:dyDescent="0.45">
      <c r="A1759" t="s">
        <v>1042</v>
      </c>
    </row>
    <row r="1760" spans="1:1" x14ac:dyDescent="0.45">
      <c r="A1760" t="s">
        <v>1043</v>
      </c>
    </row>
    <row r="1761" spans="1:1" x14ac:dyDescent="0.45">
      <c r="A1761" t="s">
        <v>1044</v>
      </c>
    </row>
    <row r="1762" spans="1:1" x14ac:dyDescent="0.45">
      <c r="A1762" t="s">
        <v>1045</v>
      </c>
    </row>
    <row r="1764" spans="1:1" x14ac:dyDescent="0.45">
      <c r="A1764" t="s">
        <v>1046</v>
      </c>
    </row>
    <row r="1765" spans="1:1" x14ac:dyDescent="0.45">
      <c r="A1765" t="s">
        <v>10</v>
      </c>
    </row>
    <row r="1766" spans="1:1" x14ac:dyDescent="0.45">
      <c r="A1766" t="s">
        <v>11</v>
      </c>
    </row>
    <row r="1767" spans="1:1" x14ac:dyDescent="0.45">
      <c r="A1767" t="s">
        <v>12</v>
      </c>
    </row>
    <row r="1769" spans="1:1" x14ac:dyDescent="0.45">
      <c r="A1769" t="s">
        <v>1047</v>
      </c>
    </row>
    <row r="1770" spans="1:1" x14ac:dyDescent="0.45">
      <c r="A1770" t="s">
        <v>1048</v>
      </c>
    </row>
    <row r="1771" spans="1:1" x14ac:dyDescent="0.45">
      <c r="A1771" t="s">
        <v>1049</v>
      </c>
    </row>
    <row r="1772" spans="1:1" x14ac:dyDescent="0.45">
      <c r="A1772" t="s">
        <v>1050</v>
      </c>
    </row>
    <row r="1773" spans="1:1" x14ac:dyDescent="0.45">
      <c r="A1773" t="s">
        <v>1051</v>
      </c>
    </row>
    <row r="1774" spans="1:1" x14ac:dyDescent="0.45">
      <c r="A1774" t="s">
        <v>1052</v>
      </c>
    </row>
    <row r="1775" spans="1:1" x14ac:dyDescent="0.45">
      <c r="A1775" t="s">
        <v>1053</v>
      </c>
    </row>
    <row r="1777" spans="1:1" x14ac:dyDescent="0.45">
      <c r="A1777" t="s">
        <v>1054</v>
      </c>
    </row>
    <row r="1778" spans="1:1" x14ac:dyDescent="0.45">
      <c r="A1778" t="s">
        <v>10</v>
      </c>
    </row>
    <row r="1779" spans="1:1" x14ac:dyDescent="0.45">
      <c r="A1779" t="s">
        <v>207</v>
      </c>
    </row>
    <row r="1780" spans="1:1" x14ac:dyDescent="0.45">
      <c r="A1780" t="s">
        <v>12</v>
      </c>
    </row>
    <row r="1782" spans="1:1" x14ac:dyDescent="0.45">
      <c r="A1782" t="s">
        <v>1055</v>
      </c>
    </row>
    <row r="1783" spans="1:1" x14ac:dyDescent="0.45">
      <c r="A1783" t="s">
        <v>1056</v>
      </c>
    </row>
    <row r="1784" spans="1:1" x14ac:dyDescent="0.45">
      <c r="A1784" t="s">
        <v>1057</v>
      </c>
    </row>
    <row r="1785" spans="1:1" x14ac:dyDescent="0.45">
      <c r="A1785" t="s">
        <v>1058</v>
      </c>
    </row>
    <row r="1786" spans="1:1" x14ac:dyDescent="0.45">
      <c r="A1786" t="s">
        <v>1059</v>
      </c>
    </row>
    <row r="1787" spans="1:1" x14ac:dyDescent="0.45">
      <c r="A1787" t="s">
        <v>1060</v>
      </c>
    </row>
    <row r="1788" spans="1:1" x14ac:dyDescent="0.45">
      <c r="A1788" t="s">
        <v>1061</v>
      </c>
    </row>
    <row r="1790" spans="1:1" x14ac:dyDescent="0.45">
      <c r="A1790" t="s">
        <v>1062</v>
      </c>
    </row>
    <row r="1791" spans="1:1" x14ac:dyDescent="0.45">
      <c r="A1791" t="s">
        <v>10</v>
      </c>
    </row>
    <row r="1792" spans="1:1" x14ac:dyDescent="0.45">
      <c r="A1792" t="s">
        <v>11</v>
      </c>
    </row>
    <row r="1793" spans="1:1" x14ac:dyDescent="0.45">
      <c r="A1793" t="s">
        <v>12</v>
      </c>
    </row>
    <row r="1795" spans="1:1" x14ac:dyDescent="0.45">
      <c r="A1795" t="s">
        <v>1063</v>
      </c>
    </row>
    <row r="1796" spans="1:1" x14ac:dyDescent="0.45">
      <c r="A1796" t="s">
        <v>1064</v>
      </c>
    </row>
    <row r="1797" spans="1:1" x14ac:dyDescent="0.45">
      <c r="A1797">
        <v>56277679400</v>
      </c>
    </row>
    <row r="1798" spans="1:1" x14ac:dyDescent="0.45">
      <c r="A1798" t="s">
        <v>1065</v>
      </c>
    </row>
    <row r="1799" spans="1:1" x14ac:dyDescent="0.45">
      <c r="A1799" t="s">
        <v>1066</v>
      </c>
    </row>
    <row r="1800" spans="1:1" x14ac:dyDescent="0.45">
      <c r="A1800" t="s">
        <v>1067</v>
      </c>
    </row>
    <row r="1801" spans="1:1" x14ac:dyDescent="0.45">
      <c r="A1801" t="s">
        <v>1068</v>
      </c>
    </row>
    <row r="1803" spans="1:1" x14ac:dyDescent="0.45">
      <c r="A1803" t="s">
        <v>1069</v>
      </c>
    </row>
    <row r="1804" spans="1:1" x14ac:dyDescent="0.45">
      <c r="A1804" t="s">
        <v>10</v>
      </c>
    </row>
    <row r="1805" spans="1:1" x14ac:dyDescent="0.45">
      <c r="A1805" t="s">
        <v>11</v>
      </c>
    </row>
    <row r="1806" spans="1:1" x14ac:dyDescent="0.45">
      <c r="A1806" t="s">
        <v>12</v>
      </c>
    </row>
    <row r="1808" spans="1:1" x14ac:dyDescent="0.45">
      <c r="A1808" t="s">
        <v>1070</v>
      </c>
    </row>
    <row r="1809" spans="1:1" x14ac:dyDescent="0.45">
      <c r="A1809" t="s">
        <v>1071</v>
      </c>
    </row>
    <row r="1810" spans="1:1" x14ac:dyDescent="0.45">
      <c r="A1810" t="s">
        <v>1072</v>
      </c>
    </row>
    <row r="1811" spans="1:1" x14ac:dyDescent="0.45">
      <c r="A1811" t="s">
        <v>1073</v>
      </c>
    </row>
    <row r="1812" spans="1:1" x14ac:dyDescent="0.45">
      <c r="A1812" t="s">
        <v>1074</v>
      </c>
    </row>
    <row r="1813" spans="1:1" x14ac:dyDescent="0.45">
      <c r="A1813" t="s">
        <v>1075</v>
      </c>
    </row>
    <row r="1814" spans="1:1" x14ac:dyDescent="0.45">
      <c r="A1814" t="s">
        <v>1076</v>
      </c>
    </row>
    <row r="1816" spans="1:1" x14ac:dyDescent="0.45">
      <c r="A1816" t="s">
        <v>1077</v>
      </c>
    </row>
    <row r="1817" spans="1:1" x14ac:dyDescent="0.45">
      <c r="A1817" t="s">
        <v>10</v>
      </c>
    </row>
    <row r="1818" spans="1:1" x14ac:dyDescent="0.45">
      <c r="A1818" t="s">
        <v>11</v>
      </c>
    </row>
    <row r="1819" spans="1:1" x14ac:dyDescent="0.45">
      <c r="A1819" t="s">
        <v>12</v>
      </c>
    </row>
    <row r="1821" spans="1:1" x14ac:dyDescent="0.45">
      <c r="A1821" t="s">
        <v>1078</v>
      </c>
    </row>
    <row r="1822" spans="1:1" x14ac:dyDescent="0.45">
      <c r="A1822" t="s">
        <v>1079</v>
      </c>
    </row>
    <row r="1823" spans="1:1" x14ac:dyDescent="0.45">
      <c r="A1823">
        <v>7005149607</v>
      </c>
    </row>
    <row r="1824" spans="1:1" x14ac:dyDescent="0.45">
      <c r="A1824" t="s">
        <v>1080</v>
      </c>
    </row>
    <row r="1825" spans="1:1" x14ac:dyDescent="0.45">
      <c r="A1825" t="s">
        <v>1081</v>
      </c>
    </row>
    <row r="1826" spans="1:1" x14ac:dyDescent="0.45">
      <c r="A1826" t="s">
        <v>1082</v>
      </c>
    </row>
    <row r="1827" spans="1:1" x14ac:dyDescent="0.45">
      <c r="A1827" t="s">
        <v>1083</v>
      </c>
    </row>
    <row r="1829" spans="1:1" x14ac:dyDescent="0.45">
      <c r="A1829" t="s">
        <v>1084</v>
      </c>
    </row>
    <row r="1830" spans="1:1" x14ac:dyDescent="0.45">
      <c r="A1830" t="s">
        <v>10</v>
      </c>
    </row>
    <row r="1831" spans="1:1" x14ac:dyDescent="0.45">
      <c r="A1831" t="s">
        <v>11</v>
      </c>
    </row>
    <row r="1832" spans="1:1" x14ac:dyDescent="0.45">
      <c r="A1832" t="s">
        <v>12</v>
      </c>
    </row>
    <row r="1834" spans="1:1" x14ac:dyDescent="0.45">
      <c r="A1834" t="s">
        <v>1085</v>
      </c>
    </row>
    <row r="1835" spans="1:1" x14ac:dyDescent="0.45">
      <c r="A1835" t="s">
        <v>1086</v>
      </c>
    </row>
    <row r="1836" spans="1:1" x14ac:dyDescent="0.45">
      <c r="A1836" t="s">
        <v>1087</v>
      </c>
    </row>
    <row r="1837" spans="1:1" x14ac:dyDescent="0.45">
      <c r="A1837" t="s">
        <v>1088</v>
      </c>
    </row>
    <row r="1838" spans="1:1" x14ac:dyDescent="0.45">
      <c r="A1838" t="s">
        <v>1089</v>
      </c>
    </row>
    <row r="1839" spans="1:1" x14ac:dyDescent="0.45">
      <c r="A1839" t="s">
        <v>1090</v>
      </c>
    </row>
    <row r="1840" spans="1:1" x14ac:dyDescent="0.45">
      <c r="A1840" t="s">
        <v>1091</v>
      </c>
    </row>
    <row r="1842" spans="1:1" x14ac:dyDescent="0.45">
      <c r="A1842" t="s">
        <v>1092</v>
      </c>
    </row>
    <row r="1843" spans="1:1" x14ac:dyDescent="0.45">
      <c r="A1843" t="s">
        <v>10</v>
      </c>
    </row>
    <row r="1844" spans="1:1" x14ac:dyDescent="0.45">
      <c r="A1844" t="s">
        <v>11</v>
      </c>
    </row>
    <row r="1845" spans="1:1" x14ac:dyDescent="0.45">
      <c r="A1845" t="s">
        <v>12</v>
      </c>
    </row>
    <row r="1847" spans="1:1" x14ac:dyDescent="0.45">
      <c r="A1847" t="s">
        <v>1093</v>
      </c>
    </row>
    <row r="1848" spans="1:1" x14ac:dyDescent="0.45">
      <c r="A1848" t="s">
        <v>1094</v>
      </c>
    </row>
    <row r="1849" spans="1:1" x14ac:dyDescent="0.45">
      <c r="A1849" t="s">
        <v>1095</v>
      </c>
    </row>
    <row r="1850" spans="1:1" x14ac:dyDescent="0.45">
      <c r="A1850" t="s">
        <v>1096</v>
      </c>
    </row>
    <row r="1851" spans="1:1" x14ac:dyDescent="0.45">
      <c r="A1851" t="s">
        <v>1097</v>
      </c>
    </row>
    <row r="1852" spans="1:1" x14ac:dyDescent="0.45">
      <c r="A1852" t="s">
        <v>1098</v>
      </c>
    </row>
    <row r="1853" spans="1:1" x14ac:dyDescent="0.45">
      <c r="A1853" t="s">
        <v>1099</v>
      </c>
    </row>
    <row r="1855" spans="1:1" x14ac:dyDescent="0.45">
      <c r="A1855" t="s">
        <v>1100</v>
      </c>
    </row>
    <row r="1856" spans="1:1" x14ac:dyDescent="0.45">
      <c r="A1856" t="s">
        <v>10</v>
      </c>
    </row>
    <row r="1857" spans="1:1" x14ac:dyDescent="0.45">
      <c r="A1857" t="s">
        <v>11</v>
      </c>
    </row>
    <row r="1858" spans="1:1" x14ac:dyDescent="0.45">
      <c r="A1858" t="s">
        <v>12</v>
      </c>
    </row>
    <row r="1860" spans="1:1" x14ac:dyDescent="0.45">
      <c r="A1860" t="s">
        <v>1101</v>
      </c>
    </row>
    <row r="1861" spans="1:1" x14ac:dyDescent="0.45">
      <c r="A1861" t="s">
        <v>1102</v>
      </c>
    </row>
    <row r="1862" spans="1:1" x14ac:dyDescent="0.45">
      <c r="A1862" t="s">
        <v>1103</v>
      </c>
    </row>
    <row r="1863" spans="1:1" x14ac:dyDescent="0.45">
      <c r="A1863" t="s">
        <v>1104</v>
      </c>
    </row>
    <row r="1864" spans="1:1" x14ac:dyDescent="0.45">
      <c r="A1864" t="s">
        <v>1105</v>
      </c>
    </row>
    <row r="1865" spans="1:1" x14ac:dyDescent="0.45">
      <c r="A1865" t="s">
        <v>1106</v>
      </c>
    </row>
    <row r="1866" spans="1:1" x14ac:dyDescent="0.45">
      <c r="A1866" t="s">
        <v>1107</v>
      </c>
    </row>
    <row r="1868" spans="1:1" x14ac:dyDescent="0.45">
      <c r="A1868" t="s">
        <v>1108</v>
      </c>
    </row>
    <row r="1869" spans="1:1" x14ac:dyDescent="0.45">
      <c r="A1869" t="s">
        <v>10</v>
      </c>
    </row>
    <row r="1870" spans="1:1" x14ac:dyDescent="0.45">
      <c r="A1870" t="s">
        <v>11</v>
      </c>
    </row>
    <row r="1871" spans="1:1" x14ac:dyDescent="0.45">
      <c r="A1871" t="s">
        <v>12</v>
      </c>
    </row>
    <row r="1873" spans="1:1" x14ac:dyDescent="0.45">
      <c r="A1873" t="s">
        <v>1109</v>
      </c>
    </row>
    <row r="1874" spans="1:1" x14ac:dyDescent="0.45">
      <c r="A1874" t="s">
        <v>1110</v>
      </c>
    </row>
    <row r="1875" spans="1:1" x14ac:dyDescent="0.45">
      <c r="A1875">
        <v>24071169700</v>
      </c>
    </row>
    <row r="1876" spans="1:1" x14ac:dyDescent="0.45">
      <c r="A1876" t="s">
        <v>1111</v>
      </c>
    </row>
    <row r="1877" spans="1:1" x14ac:dyDescent="0.45">
      <c r="A1877" t="s">
        <v>1112</v>
      </c>
    </row>
    <row r="1878" spans="1:1" x14ac:dyDescent="0.45">
      <c r="A1878" t="s">
        <v>1113</v>
      </c>
    </row>
    <row r="1879" spans="1:1" x14ac:dyDescent="0.45">
      <c r="A1879" t="s">
        <v>1114</v>
      </c>
    </row>
    <row r="1881" spans="1:1" x14ac:dyDescent="0.45">
      <c r="A1881" t="s">
        <v>1115</v>
      </c>
    </row>
    <row r="1882" spans="1:1" x14ac:dyDescent="0.45">
      <c r="A1882" t="s">
        <v>10</v>
      </c>
    </row>
    <row r="1883" spans="1:1" x14ac:dyDescent="0.45">
      <c r="A1883" t="s">
        <v>128</v>
      </c>
    </row>
    <row r="1884" spans="1:1" x14ac:dyDescent="0.45">
      <c r="A1884" t="s">
        <v>12</v>
      </c>
    </row>
    <row r="1886" spans="1:1" x14ac:dyDescent="0.45">
      <c r="A1886" t="s">
        <v>1116</v>
      </c>
    </row>
    <row r="1887" spans="1:1" x14ac:dyDescent="0.45">
      <c r="A1887" t="s">
        <v>1117</v>
      </c>
    </row>
    <row r="1888" spans="1:1" x14ac:dyDescent="0.45">
      <c r="A1888">
        <v>16041949900</v>
      </c>
    </row>
    <row r="1889" spans="1:1" x14ac:dyDescent="0.45">
      <c r="A1889" t="s">
        <v>1118</v>
      </c>
    </row>
    <row r="1890" spans="1:1" x14ac:dyDescent="0.45">
      <c r="A1890" t="s">
        <v>1119</v>
      </c>
    </row>
    <row r="1892" spans="1:1" x14ac:dyDescent="0.45">
      <c r="A1892" t="s">
        <v>1120</v>
      </c>
    </row>
    <row r="1894" spans="1:1" x14ac:dyDescent="0.45">
      <c r="A1894" t="s">
        <v>1121</v>
      </c>
    </row>
    <row r="1895" spans="1:1" x14ac:dyDescent="0.45">
      <c r="A1895" t="s">
        <v>10</v>
      </c>
    </row>
    <row r="1896" spans="1:1" x14ac:dyDescent="0.45">
      <c r="A1896" t="s">
        <v>207</v>
      </c>
    </row>
    <row r="1897" spans="1:1" x14ac:dyDescent="0.45">
      <c r="A1897" t="s">
        <v>12</v>
      </c>
    </row>
    <row r="1899" spans="1:1" x14ac:dyDescent="0.45">
      <c r="A1899" t="s">
        <v>1122</v>
      </c>
    </row>
    <row r="1900" spans="1:1" x14ac:dyDescent="0.45">
      <c r="A1900" t="s">
        <v>1123</v>
      </c>
    </row>
    <row r="1901" spans="1:1" x14ac:dyDescent="0.45">
      <c r="A1901" t="s">
        <v>1124</v>
      </c>
    </row>
    <row r="1902" spans="1:1" x14ac:dyDescent="0.45">
      <c r="A1902" t="s">
        <v>1125</v>
      </c>
    </row>
    <row r="1903" spans="1:1" x14ac:dyDescent="0.45">
      <c r="A1903" t="s">
        <v>1126</v>
      </c>
    </row>
    <row r="1904" spans="1:1" x14ac:dyDescent="0.45">
      <c r="A1904" t="s">
        <v>1127</v>
      </c>
    </row>
    <row r="1905" spans="1:1" x14ac:dyDescent="0.45">
      <c r="A1905" t="s">
        <v>1128</v>
      </c>
    </row>
    <row r="1907" spans="1:1" x14ac:dyDescent="0.45">
      <c r="A1907" t="s">
        <v>1129</v>
      </c>
    </row>
    <row r="1908" spans="1:1" x14ac:dyDescent="0.45">
      <c r="A1908" t="s">
        <v>10</v>
      </c>
    </row>
    <row r="1909" spans="1:1" x14ac:dyDescent="0.45">
      <c r="A1909" t="s">
        <v>11</v>
      </c>
    </row>
    <row r="1910" spans="1:1" x14ac:dyDescent="0.45">
      <c r="A1910" t="s">
        <v>12</v>
      </c>
    </row>
    <row r="1912" spans="1:1" x14ac:dyDescent="0.45">
      <c r="A1912" t="s">
        <v>1130</v>
      </c>
    </row>
    <row r="1913" spans="1:1" x14ac:dyDescent="0.45">
      <c r="A1913" t="s">
        <v>1131</v>
      </c>
    </row>
    <row r="1914" spans="1:1" x14ac:dyDescent="0.45">
      <c r="A1914" t="s">
        <v>1132</v>
      </c>
    </row>
    <row r="1915" spans="1:1" x14ac:dyDescent="0.45">
      <c r="A1915" t="s">
        <v>1133</v>
      </c>
    </row>
    <row r="1916" spans="1:1" x14ac:dyDescent="0.45">
      <c r="A1916" t="s">
        <v>1134</v>
      </c>
    </row>
    <row r="1917" spans="1:1" x14ac:dyDescent="0.45">
      <c r="A1917" t="s">
        <v>1135</v>
      </c>
    </row>
    <row r="1918" spans="1:1" x14ac:dyDescent="0.45">
      <c r="A1918" t="s">
        <v>1136</v>
      </c>
    </row>
    <row r="1920" spans="1:1" x14ac:dyDescent="0.45">
      <c r="A1920" t="s">
        <v>1137</v>
      </c>
    </row>
    <row r="1921" spans="1:1" x14ac:dyDescent="0.45">
      <c r="A1921" t="s">
        <v>10</v>
      </c>
    </row>
    <row r="1922" spans="1:1" x14ac:dyDescent="0.45">
      <c r="A1922" t="s">
        <v>11</v>
      </c>
    </row>
    <row r="1923" spans="1:1" x14ac:dyDescent="0.45">
      <c r="A1923" t="s">
        <v>12</v>
      </c>
    </row>
    <row r="1925" spans="1:1" x14ac:dyDescent="0.45">
      <c r="A1925" t="s">
        <v>1138</v>
      </c>
    </row>
    <row r="1926" spans="1:1" x14ac:dyDescent="0.45">
      <c r="A1926" t="s">
        <v>1139</v>
      </c>
    </row>
    <row r="1927" spans="1:1" x14ac:dyDescent="0.45">
      <c r="A1927" t="s">
        <v>1140</v>
      </c>
    </row>
    <row r="1928" spans="1:1" x14ac:dyDescent="0.45">
      <c r="A1928" t="s">
        <v>1141</v>
      </c>
    </row>
    <row r="1929" spans="1:1" x14ac:dyDescent="0.45">
      <c r="A1929" t="s">
        <v>1142</v>
      </c>
    </row>
    <row r="1930" spans="1:1" x14ac:dyDescent="0.45">
      <c r="A1930" t="s">
        <v>1143</v>
      </c>
    </row>
    <row r="1931" spans="1:1" x14ac:dyDescent="0.45">
      <c r="A1931" t="s">
        <v>1144</v>
      </c>
    </row>
    <row r="1933" spans="1:1" x14ac:dyDescent="0.45">
      <c r="A1933" t="s">
        <v>1145</v>
      </c>
    </row>
    <row r="1934" spans="1:1" x14ac:dyDescent="0.45">
      <c r="A1934" t="s">
        <v>10</v>
      </c>
    </row>
    <row r="1935" spans="1:1" x14ac:dyDescent="0.45">
      <c r="A1935" t="s">
        <v>11</v>
      </c>
    </row>
    <row r="1936" spans="1:1" x14ac:dyDescent="0.45">
      <c r="A1936" t="s">
        <v>12</v>
      </c>
    </row>
    <row r="1938" spans="1:1" x14ac:dyDescent="0.45">
      <c r="A1938" t="s">
        <v>1146</v>
      </c>
    </row>
    <row r="1939" spans="1:1" x14ac:dyDescent="0.45">
      <c r="A1939" t="s">
        <v>1147</v>
      </c>
    </row>
    <row r="1940" spans="1:1" x14ac:dyDescent="0.45">
      <c r="A1940">
        <v>57197459114</v>
      </c>
    </row>
    <row r="1941" spans="1:1" x14ac:dyDescent="0.45">
      <c r="A1941" t="s">
        <v>1148</v>
      </c>
    </row>
    <row r="1942" spans="1:1" x14ac:dyDescent="0.45">
      <c r="A1942" t="s">
        <v>1149</v>
      </c>
    </row>
    <row r="1943" spans="1:1" x14ac:dyDescent="0.45">
      <c r="A1943" t="s">
        <v>1150</v>
      </c>
    </row>
    <row r="1944" spans="1:1" x14ac:dyDescent="0.45">
      <c r="A1944" t="s">
        <v>1151</v>
      </c>
    </row>
    <row r="1946" spans="1:1" x14ac:dyDescent="0.45">
      <c r="A1946" t="s">
        <v>1152</v>
      </c>
    </row>
    <row r="1947" spans="1:1" x14ac:dyDescent="0.45">
      <c r="A1947" t="s">
        <v>10</v>
      </c>
    </row>
    <row r="1948" spans="1:1" x14ac:dyDescent="0.45">
      <c r="A1948" t="s">
        <v>11</v>
      </c>
    </row>
    <row r="1949" spans="1:1" x14ac:dyDescent="0.45">
      <c r="A1949" t="s">
        <v>12</v>
      </c>
    </row>
    <row r="1951" spans="1:1" x14ac:dyDescent="0.45">
      <c r="A1951" t="s">
        <v>1153</v>
      </c>
    </row>
    <row r="1952" spans="1:1" x14ac:dyDescent="0.45">
      <c r="A1952" t="s">
        <v>1154</v>
      </c>
    </row>
    <row r="1953" spans="1:1" x14ac:dyDescent="0.45">
      <c r="A1953" t="s">
        <v>1155</v>
      </c>
    </row>
    <row r="1954" spans="1:1" x14ac:dyDescent="0.45">
      <c r="A1954" t="s">
        <v>1156</v>
      </c>
    </row>
    <row r="1955" spans="1:1" x14ac:dyDescent="0.45">
      <c r="A1955" t="s">
        <v>1157</v>
      </c>
    </row>
    <row r="1956" spans="1:1" x14ac:dyDescent="0.45">
      <c r="A1956" t="s">
        <v>1158</v>
      </c>
    </row>
    <row r="1957" spans="1:1" x14ac:dyDescent="0.45">
      <c r="A1957" t="s">
        <v>1159</v>
      </c>
    </row>
    <row r="1959" spans="1:1" x14ac:dyDescent="0.45">
      <c r="A1959" t="s">
        <v>1160</v>
      </c>
    </row>
    <row r="1960" spans="1:1" x14ac:dyDescent="0.45">
      <c r="A1960" t="s">
        <v>10</v>
      </c>
    </row>
    <row r="1961" spans="1:1" x14ac:dyDescent="0.45">
      <c r="A1961" t="s">
        <v>11</v>
      </c>
    </row>
    <row r="1962" spans="1:1" x14ac:dyDescent="0.45">
      <c r="A1962" t="s">
        <v>12</v>
      </c>
    </row>
    <row r="1964" spans="1:1" x14ac:dyDescent="0.45">
      <c r="A1964" t="s">
        <v>1161</v>
      </c>
    </row>
    <row r="1965" spans="1:1" x14ac:dyDescent="0.45">
      <c r="A1965" t="s">
        <v>1162</v>
      </c>
    </row>
    <row r="1966" spans="1:1" x14ac:dyDescent="0.45">
      <c r="A1966" t="s">
        <v>1163</v>
      </c>
    </row>
    <row r="1967" spans="1:1" x14ac:dyDescent="0.45">
      <c r="A1967" t="s">
        <v>1164</v>
      </c>
    </row>
    <row r="1968" spans="1:1" x14ac:dyDescent="0.45">
      <c r="A1968" t="s">
        <v>1165</v>
      </c>
    </row>
    <row r="1969" spans="1:1" x14ac:dyDescent="0.45">
      <c r="A1969" t="s">
        <v>1166</v>
      </c>
    </row>
    <row r="1970" spans="1:1" x14ac:dyDescent="0.45">
      <c r="A1970" t="s">
        <v>1167</v>
      </c>
    </row>
    <row r="1972" spans="1:1" x14ac:dyDescent="0.45">
      <c r="A1972" t="s">
        <v>1168</v>
      </c>
    </row>
    <row r="1973" spans="1:1" x14ac:dyDescent="0.45">
      <c r="A1973" t="s">
        <v>10</v>
      </c>
    </row>
    <row r="1974" spans="1:1" x14ac:dyDescent="0.45">
      <c r="A1974" t="s">
        <v>128</v>
      </c>
    </row>
    <row r="1975" spans="1:1" x14ac:dyDescent="0.45">
      <c r="A1975" t="s">
        <v>12</v>
      </c>
    </row>
    <row r="1977" spans="1:1" x14ac:dyDescent="0.45">
      <c r="A1977" t="s">
        <v>1169</v>
      </c>
    </row>
    <row r="1978" spans="1:1" x14ac:dyDescent="0.45">
      <c r="A1978" t="s">
        <v>1170</v>
      </c>
    </row>
    <row r="1979" spans="1:1" x14ac:dyDescent="0.45">
      <c r="A1979">
        <v>57242946100</v>
      </c>
    </row>
    <row r="1980" spans="1:1" x14ac:dyDescent="0.45">
      <c r="A1980" t="s">
        <v>1171</v>
      </c>
    </row>
    <row r="1981" spans="1:1" x14ac:dyDescent="0.45">
      <c r="A1981" t="s">
        <v>1172</v>
      </c>
    </row>
    <row r="1982" spans="1:1" x14ac:dyDescent="0.45">
      <c r="A1982" t="s">
        <v>1173</v>
      </c>
    </row>
    <row r="1983" spans="1:1" x14ac:dyDescent="0.45">
      <c r="A1983" t="s">
        <v>1174</v>
      </c>
    </row>
    <row r="1985" spans="1:1" x14ac:dyDescent="0.45">
      <c r="A1985" t="s">
        <v>1175</v>
      </c>
    </row>
    <row r="1986" spans="1:1" x14ac:dyDescent="0.45">
      <c r="A1986" t="s">
        <v>10</v>
      </c>
    </row>
    <row r="1987" spans="1:1" x14ac:dyDescent="0.45">
      <c r="A1987" t="s">
        <v>11</v>
      </c>
    </row>
    <row r="1988" spans="1:1" x14ac:dyDescent="0.45">
      <c r="A1988" t="s">
        <v>12</v>
      </c>
    </row>
    <row r="1990" spans="1:1" x14ac:dyDescent="0.45">
      <c r="A1990" t="s">
        <v>1176</v>
      </c>
    </row>
    <row r="1991" spans="1:1" x14ac:dyDescent="0.45">
      <c r="A1991" t="s">
        <v>1177</v>
      </c>
    </row>
    <row r="1992" spans="1:1" x14ac:dyDescent="0.45">
      <c r="A1992">
        <v>57347497900</v>
      </c>
    </row>
    <row r="1993" spans="1:1" x14ac:dyDescent="0.45">
      <c r="A1993" t="s">
        <v>1178</v>
      </c>
    </row>
    <row r="1994" spans="1:1" x14ac:dyDescent="0.45">
      <c r="A1994" t="s">
        <v>1179</v>
      </c>
    </row>
    <row r="1995" spans="1:1" x14ac:dyDescent="0.45">
      <c r="A1995" t="s">
        <v>1180</v>
      </c>
    </row>
    <row r="1996" spans="1:1" x14ac:dyDescent="0.45">
      <c r="A1996" t="s">
        <v>1181</v>
      </c>
    </row>
    <row r="1998" spans="1:1" x14ac:dyDescent="0.45">
      <c r="A1998" t="s">
        <v>1182</v>
      </c>
    </row>
    <row r="1999" spans="1:1" x14ac:dyDescent="0.45">
      <c r="A1999" t="s">
        <v>10</v>
      </c>
    </row>
    <row r="2000" spans="1:1" x14ac:dyDescent="0.45">
      <c r="A2000" t="s">
        <v>11</v>
      </c>
    </row>
    <row r="2001" spans="1:1" x14ac:dyDescent="0.45">
      <c r="A2001" t="s">
        <v>12</v>
      </c>
    </row>
    <row r="2003" spans="1:1" x14ac:dyDescent="0.45">
      <c r="A2003" t="s">
        <v>1183</v>
      </c>
    </row>
    <row r="2004" spans="1:1" x14ac:dyDescent="0.45">
      <c r="A2004" t="s">
        <v>1184</v>
      </c>
    </row>
    <row r="2005" spans="1:1" x14ac:dyDescent="0.45">
      <c r="A2005">
        <v>57212106870</v>
      </c>
    </row>
    <row r="2006" spans="1:1" x14ac:dyDescent="0.45">
      <c r="A2006" t="s">
        <v>1185</v>
      </c>
    </row>
    <row r="2007" spans="1:1" x14ac:dyDescent="0.45">
      <c r="A2007" t="s">
        <v>1186</v>
      </c>
    </row>
    <row r="2008" spans="1:1" x14ac:dyDescent="0.45">
      <c r="A2008" t="s">
        <v>1187</v>
      </c>
    </row>
    <row r="2009" spans="1:1" x14ac:dyDescent="0.45">
      <c r="A2009" t="s">
        <v>1188</v>
      </c>
    </row>
    <row r="2011" spans="1:1" x14ac:dyDescent="0.45">
      <c r="A2011" t="s">
        <v>1189</v>
      </c>
    </row>
    <row r="2012" spans="1:1" x14ac:dyDescent="0.45">
      <c r="A2012" t="s">
        <v>10</v>
      </c>
    </row>
    <row r="2013" spans="1:1" x14ac:dyDescent="0.45">
      <c r="A2013" t="s">
        <v>11</v>
      </c>
    </row>
    <row r="2014" spans="1:1" x14ac:dyDescent="0.45">
      <c r="A2014" t="s">
        <v>12</v>
      </c>
    </row>
    <row r="2016" spans="1:1" x14ac:dyDescent="0.45">
      <c r="A2016" t="s">
        <v>1190</v>
      </c>
    </row>
    <row r="2017" spans="1:1" x14ac:dyDescent="0.45">
      <c r="A2017" t="s">
        <v>1191</v>
      </c>
    </row>
    <row r="2018" spans="1:1" x14ac:dyDescent="0.45">
      <c r="A2018" t="s">
        <v>1192</v>
      </c>
    </row>
    <row r="2019" spans="1:1" x14ac:dyDescent="0.45">
      <c r="A2019" t="s">
        <v>1193</v>
      </c>
    </row>
    <row r="2020" spans="1:1" x14ac:dyDescent="0.45">
      <c r="A2020" t="s">
        <v>1194</v>
      </c>
    </row>
    <row r="2021" spans="1:1" x14ac:dyDescent="0.45">
      <c r="A2021" t="s">
        <v>1195</v>
      </c>
    </row>
    <row r="2022" spans="1:1" x14ac:dyDescent="0.45">
      <c r="A2022" t="s">
        <v>1196</v>
      </c>
    </row>
    <row r="2024" spans="1:1" x14ac:dyDescent="0.45">
      <c r="A2024" t="s">
        <v>1197</v>
      </c>
    </row>
    <row r="2025" spans="1:1" x14ac:dyDescent="0.45">
      <c r="A2025" t="s">
        <v>1198</v>
      </c>
    </row>
    <row r="2026" spans="1:1" x14ac:dyDescent="0.45">
      <c r="A2026" t="s">
        <v>11</v>
      </c>
    </row>
    <row r="2027" spans="1:1" x14ac:dyDescent="0.45">
      <c r="A2027" t="s">
        <v>12</v>
      </c>
    </row>
    <row r="2029" spans="1:1" x14ac:dyDescent="0.45">
      <c r="A2029" t="s">
        <v>1199</v>
      </c>
    </row>
    <row r="2030" spans="1:1" x14ac:dyDescent="0.45">
      <c r="A2030" t="s">
        <v>1200</v>
      </c>
    </row>
    <row r="2031" spans="1:1" x14ac:dyDescent="0.45">
      <c r="A2031">
        <v>57213147688</v>
      </c>
    </row>
    <row r="2032" spans="1:1" x14ac:dyDescent="0.45">
      <c r="A2032" t="s">
        <v>1201</v>
      </c>
    </row>
    <row r="2033" spans="1:1" x14ac:dyDescent="0.45">
      <c r="A2033" t="s">
        <v>1202</v>
      </c>
    </row>
    <row r="2035" spans="1:1" x14ac:dyDescent="0.45">
      <c r="A2035" t="s">
        <v>1203</v>
      </c>
    </row>
    <row r="2037" spans="1:1" x14ac:dyDescent="0.45">
      <c r="A2037" t="s">
        <v>1204</v>
      </c>
    </row>
    <row r="2038" spans="1:1" x14ac:dyDescent="0.45">
      <c r="A2038" t="s">
        <v>10</v>
      </c>
    </row>
    <row r="2039" spans="1:1" x14ac:dyDescent="0.45">
      <c r="A2039" t="s">
        <v>11</v>
      </c>
    </row>
    <row r="2040" spans="1:1" x14ac:dyDescent="0.45">
      <c r="A2040" t="s">
        <v>12</v>
      </c>
    </row>
    <row r="2042" spans="1:1" x14ac:dyDescent="0.45">
      <c r="A2042" t="s">
        <v>1205</v>
      </c>
    </row>
    <row r="2043" spans="1:1" x14ac:dyDescent="0.45">
      <c r="A2043" t="s">
        <v>1206</v>
      </c>
    </row>
    <row r="2044" spans="1:1" x14ac:dyDescent="0.45">
      <c r="A2044" t="s">
        <v>1207</v>
      </c>
    </row>
    <row r="2045" spans="1:1" x14ac:dyDescent="0.45">
      <c r="A2045" t="s">
        <v>1208</v>
      </c>
    </row>
    <row r="2046" spans="1:1" x14ac:dyDescent="0.45">
      <c r="A2046" t="s">
        <v>1209</v>
      </c>
    </row>
    <row r="2047" spans="1:1" x14ac:dyDescent="0.45">
      <c r="A2047" t="s">
        <v>1210</v>
      </c>
    </row>
    <row r="2048" spans="1:1" x14ac:dyDescent="0.45">
      <c r="A2048" t="s">
        <v>1211</v>
      </c>
    </row>
    <row r="2050" spans="1:1" x14ac:dyDescent="0.45">
      <c r="A2050" t="s">
        <v>1212</v>
      </c>
    </row>
    <row r="2051" spans="1:1" x14ac:dyDescent="0.45">
      <c r="A2051" t="s">
        <v>10</v>
      </c>
    </row>
    <row r="2052" spans="1:1" x14ac:dyDescent="0.45">
      <c r="A2052" t="s">
        <v>11</v>
      </c>
    </row>
    <row r="2053" spans="1:1" x14ac:dyDescent="0.45">
      <c r="A2053" t="s">
        <v>12</v>
      </c>
    </row>
    <row r="2055" spans="1:1" x14ac:dyDescent="0.45">
      <c r="A2055" t="s">
        <v>1213</v>
      </c>
    </row>
    <row r="2056" spans="1:1" x14ac:dyDescent="0.45">
      <c r="A2056" t="s">
        <v>1214</v>
      </c>
    </row>
    <row r="2057" spans="1:1" x14ac:dyDescent="0.45">
      <c r="A2057" t="s">
        <v>1215</v>
      </c>
    </row>
    <row r="2058" spans="1:1" x14ac:dyDescent="0.45">
      <c r="A2058" t="s">
        <v>1216</v>
      </c>
    </row>
    <row r="2059" spans="1:1" x14ac:dyDescent="0.45">
      <c r="A2059" t="s">
        <v>1217</v>
      </c>
    </row>
    <row r="2060" spans="1:1" x14ac:dyDescent="0.45">
      <c r="A2060" t="s">
        <v>1218</v>
      </c>
    </row>
    <row r="2061" spans="1:1" x14ac:dyDescent="0.45">
      <c r="A2061" t="s">
        <v>1219</v>
      </c>
    </row>
    <row r="2063" spans="1:1" x14ac:dyDescent="0.45">
      <c r="A2063" t="s">
        <v>1220</v>
      </c>
    </row>
    <row r="2064" spans="1:1" x14ac:dyDescent="0.45">
      <c r="A2064" t="s">
        <v>10</v>
      </c>
    </row>
    <row r="2065" spans="1:1" x14ac:dyDescent="0.45">
      <c r="A2065" t="s">
        <v>11</v>
      </c>
    </row>
    <row r="2066" spans="1:1" x14ac:dyDescent="0.45">
      <c r="A2066" t="s">
        <v>12</v>
      </c>
    </row>
    <row r="2068" spans="1:1" x14ac:dyDescent="0.45">
      <c r="A2068" t="s">
        <v>1221</v>
      </c>
    </row>
    <row r="2069" spans="1:1" x14ac:dyDescent="0.45">
      <c r="A2069" t="s">
        <v>1222</v>
      </c>
    </row>
    <row r="2070" spans="1:1" x14ac:dyDescent="0.45">
      <c r="A2070">
        <v>13611425900</v>
      </c>
    </row>
    <row r="2071" spans="1:1" x14ac:dyDescent="0.45">
      <c r="A2071" t="s">
        <v>1223</v>
      </c>
    </row>
    <row r="2072" spans="1:1" x14ac:dyDescent="0.45">
      <c r="A2072" t="s">
        <v>1224</v>
      </c>
    </row>
    <row r="2073" spans="1:1" x14ac:dyDescent="0.45">
      <c r="A2073" t="s">
        <v>1225</v>
      </c>
    </row>
    <row r="2074" spans="1:1" x14ac:dyDescent="0.45">
      <c r="A2074" t="s">
        <v>1226</v>
      </c>
    </row>
    <row r="2076" spans="1:1" x14ac:dyDescent="0.45">
      <c r="A2076" t="s">
        <v>1227</v>
      </c>
    </row>
    <row r="2077" spans="1:1" x14ac:dyDescent="0.45">
      <c r="A2077" t="s">
        <v>10</v>
      </c>
    </row>
    <row r="2078" spans="1:1" x14ac:dyDescent="0.45">
      <c r="A2078" t="s">
        <v>11</v>
      </c>
    </row>
    <row r="2079" spans="1:1" x14ac:dyDescent="0.45">
      <c r="A2079" t="s">
        <v>12</v>
      </c>
    </row>
    <row r="2081" spans="1:1" x14ac:dyDescent="0.45">
      <c r="A2081" t="s">
        <v>1228</v>
      </c>
    </row>
    <row r="2082" spans="1:1" x14ac:dyDescent="0.45">
      <c r="A2082" t="s">
        <v>1229</v>
      </c>
    </row>
    <row r="2083" spans="1:1" x14ac:dyDescent="0.45">
      <c r="A2083" t="s">
        <v>1230</v>
      </c>
    </row>
    <row r="2084" spans="1:1" x14ac:dyDescent="0.45">
      <c r="A2084" t="s">
        <v>1231</v>
      </c>
    </row>
    <row r="2085" spans="1:1" x14ac:dyDescent="0.45">
      <c r="A2085" t="s">
        <v>1232</v>
      </c>
    </row>
    <row r="2086" spans="1:1" x14ac:dyDescent="0.45">
      <c r="A2086" t="s">
        <v>1233</v>
      </c>
    </row>
    <row r="2087" spans="1:1" x14ac:dyDescent="0.45">
      <c r="A2087" t="s">
        <v>1234</v>
      </c>
    </row>
    <row r="2089" spans="1:1" x14ac:dyDescent="0.45">
      <c r="A2089" t="s">
        <v>1235</v>
      </c>
    </row>
    <row r="2090" spans="1:1" x14ac:dyDescent="0.45">
      <c r="A2090" t="s">
        <v>10</v>
      </c>
    </row>
    <row r="2091" spans="1:1" x14ac:dyDescent="0.45">
      <c r="A2091" t="s">
        <v>128</v>
      </c>
    </row>
    <row r="2092" spans="1:1" x14ac:dyDescent="0.45">
      <c r="A2092" t="s">
        <v>12</v>
      </c>
    </row>
    <row r="2094" spans="1:1" x14ac:dyDescent="0.45">
      <c r="A2094" t="s">
        <v>1236</v>
      </c>
    </row>
    <row r="2095" spans="1:1" x14ac:dyDescent="0.45">
      <c r="A2095" t="s">
        <v>1237</v>
      </c>
    </row>
    <row r="2096" spans="1:1" x14ac:dyDescent="0.45">
      <c r="A2096" t="s">
        <v>1238</v>
      </c>
    </row>
    <row r="2097" spans="1:1" x14ac:dyDescent="0.45">
      <c r="A2097" t="s">
        <v>1239</v>
      </c>
    </row>
    <row r="2098" spans="1:1" x14ac:dyDescent="0.45">
      <c r="A2098" t="s">
        <v>1240</v>
      </c>
    </row>
    <row r="2099" spans="1:1" x14ac:dyDescent="0.45">
      <c r="A2099" t="s">
        <v>1241</v>
      </c>
    </row>
    <row r="2100" spans="1:1" x14ac:dyDescent="0.45">
      <c r="A2100" t="s">
        <v>1242</v>
      </c>
    </row>
    <row r="2102" spans="1:1" x14ac:dyDescent="0.45">
      <c r="A2102" t="s">
        <v>1243</v>
      </c>
    </row>
    <row r="2103" spans="1:1" x14ac:dyDescent="0.45">
      <c r="A2103" t="s">
        <v>10</v>
      </c>
    </row>
    <row r="2104" spans="1:1" x14ac:dyDescent="0.45">
      <c r="A2104" t="s">
        <v>11</v>
      </c>
    </row>
    <row r="2105" spans="1:1" x14ac:dyDescent="0.45">
      <c r="A2105" t="s">
        <v>12</v>
      </c>
    </row>
    <row r="2107" spans="1:1" x14ac:dyDescent="0.45">
      <c r="A2107" t="s">
        <v>1244</v>
      </c>
    </row>
    <row r="2108" spans="1:1" x14ac:dyDescent="0.45">
      <c r="A2108" t="s">
        <v>1245</v>
      </c>
    </row>
    <row r="2109" spans="1:1" x14ac:dyDescent="0.45">
      <c r="A2109" t="s">
        <v>1246</v>
      </c>
    </row>
    <row r="2110" spans="1:1" x14ac:dyDescent="0.45">
      <c r="A2110" t="s">
        <v>1247</v>
      </c>
    </row>
    <row r="2111" spans="1:1" x14ac:dyDescent="0.45">
      <c r="A2111" t="s">
        <v>1248</v>
      </c>
    </row>
    <row r="2112" spans="1:1" x14ac:dyDescent="0.45">
      <c r="A2112" t="s">
        <v>1249</v>
      </c>
    </row>
    <row r="2113" spans="1:1" x14ac:dyDescent="0.45">
      <c r="A2113" t="s">
        <v>1250</v>
      </c>
    </row>
    <row r="2115" spans="1:1" x14ac:dyDescent="0.45">
      <c r="A2115" t="s">
        <v>1251</v>
      </c>
    </row>
    <row r="2116" spans="1:1" x14ac:dyDescent="0.45">
      <c r="A2116" t="s">
        <v>10</v>
      </c>
    </row>
    <row r="2117" spans="1:1" x14ac:dyDescent="0.45">
      <c r="A2117" t="s">
        <v>11</v>
      </c>
    </row>
    <row r="2118" spans="1:1" x14ac:dyDescent="0.45">
      <c r="A2118" t="s">
        <v>12</v>
      </c>
    </row>
    <row r="2120" spans="1:1" x14ac:dyDescent="0.45">
      <c r="A2120" t="s">
        <v>1252</v>
      </c>
    </row>
    <row r="2121" spans="1:1" x14ac:dyDescent="0.45">
      <c r="A2121" t="s">
        <v>1253</v>
      </c>
    </row>
    <row r="2122" spans="1:1" x14ac:dyDescent="0.45">
      <c r="A2122" t="s">
        <v>1254</v>
      </c>
    </row>
    <row r="2123" spans="1:1" x14ac:dyDescent="0.45">
      <c r="A2123" t="s">
        <v>1255</v>
      </c>
    </row>
    <row r="2124" spans="1:1" x14ac:dyDescent="0.45">
      <c r="A2124" t="s">
        <v>1256</v>
      </c>
    </row>
    <row r="2126" spans="1:1" x14ac:dyDescent="0.45">
      <c r="A2126" t="s">
        <v>1257</v>
      </c>
    </row>
    <row r="2128" spans="1:1" x14ac:dyDescent="0.45">
      <c r="A2128" t="s">
        <v>1258</v>
      </c>
    </row>
    <row r="2129" spans="1:1" x14ac:dyDescent="0.45">
      <c r="A2129" t="s">
        <v>10</v>
      </c>
    </row>
    <row r="2130" spans="1:1" x14ac:dyDescent="0.45">
      <c r="A2130" t="s">
        <v>11</v>
      </c>
    </row>
    <row r="2131" spans="1:1" x14ac:dyDescent="0.45">
      <c r="A2131" t="s">
        <v>12</v>
      </c>
    </row>
    <row r="2133" spans="1:1" x14ac:dyDescent="0.45">
      <c r="A2133" t="s">
        <v>1259</v>
      </c>
    </row>
    <row r="2134" spans="1:1" x14ac:dyDescent="0.45">
      <c r="A2134" t="s">
        <v>1260</v>
      </c>
    </row>
    <row r="2135" spans="1:1" x14ac:dyDescent="0.45">
      <c r="A2135" t="s">
        <v>1261</v>
      </c>
    </row>
    <row r="2136" spans="1:1" x14ac:dyDescent="0.45">
      <c r="A2136" t="s">
        <v>1262</v>
      </c>
    </row>
    <row r="2137" spans="1:1" x14ac:dyDescent="0.45">
      <c r="A2137" t="s">
        <v>1263</v>
      </c>
    </row>
    <row r="2138" spans="1:1" x14ac:dyDescent="0.45">
      <c r="A2138" t="s">
        <v>1264</v>
      </c>
    </row>
    <row r="2139" spans="1:1" x14ac:dyDescent="0.45">
      <c r="A2139" t="s">
        <v>1265</v>
      </c>
    </row>
    <row r="2141" spans="1:1" x14ac:dyDescent="0.45">
      <c r="A2141" t="s">
        <v>1266</v>
      </c>
    </row>
    <row r="2142" spans="1:1" x14ac:dyDescent="0.45">
      <c r="A2142" t="s">
        <v>10</v>
      </c>
    </row>
    <row r="2143" spans="1:1" x14ac:dyDescent="0.45">
      <c r="A2143" t="s">
        <v>11</v>
      </c>
    </row>
    <row r="2144" spans="1:1" x14ac:dyDescent="0.45">
      <c r="A2144" t="s">
        <v>12</v>
      </c>
    </row>
    <row r="2146" spans="1:1" x14ac:dyDescent="0.45">
      <c r="A2146" t="s">
        <v>1267</v>
      </c>
    </row>
    <row r="2147" spans="1:1" x14ac:dyDescent="0.45">
      <c r="A2147" t="s">
        <v>1268</v>
      </c>
    </row>
    <row r="2148" spans="1:1" x14ac:dyDescent="0.45">
      <c r="A2148" t="s">
        <v>1269</v>
      </c>
    </row>
    <row r="2149" spans="1:1" x14ac:dyDescent="0.45">
      <c r="A2149" t="s">
        <v>1270</v>
      </c>
    </row>
    <row r="2150" spans="1:1" x14ac:dyDescent="0.45">
      <c r="A2150" t="s">
        <v>1271</v>
      </c>
    </row>
    <row r="2151" spans="1:1" x14ac:dyDescent="0.45">
      <c r="A2151" t="s">
        <v>1272</v>
      </c>
    </row>
    <row r="2152" spans="1:1" x14ac:dyDescent="0.45">
      <c r="A2152" t="s">
        <v>1273</v>
      </c>
    </row>
    <row r="2154" spans="1:1" x14ac:dyDescent="0.45">
      <c r="A2154" t="s">
        <v>1274</v>
      </c>
    </row>
    <row r="2155" spans="1:1" x14ac:dyDescent="0.45">
      <c r="A2155" t="s">
        <v>10</v>
      </c>
    </row>
    <row r="2156" spans="1:1" x14ac:dyDescent="0.45">
      <c r="A2156" t="s">
        <v>338</v>
      </c>
    </row>
    <row r="2157" spans="1:1" x14ac:dyDescent="0.45">
      <c r="A2157" t="s">
        <v>12</v>
      </c>
    </row>
    <row r="2159" spans="1:1" x14ac:dyDescent="0.45">
      <c r="A2159" t="s">
        <v>1275</v>
      </c>
    </row>
    <row r="2160" spans="1:1" x14ac:dyDescent="0.45">
      <c r="A2160" t="s">
        <v>1276</v>
      </c>
    </row>
    <row r="2161" spans="1:1" x14ac:dyDescent="0.45">
      <c r="A2161">
        <v>57190818944</v>
      </c>
    </row>
    <row r="2162" spans="1:1" x14ac:dyDescent="0.45">
      <c r="A2162" t="s">
        <v>1277</v>
      </c>
    </row>
    <row r="2163" spans="1:1" x14ac:dyDescent="0.45">
      <c r="A2163" t="s">
        <v>1278</v>
      </c>
    </row>
    <row r="2164" spans="1:1" x14ac:dyDescent="0.45">
      <c r="A2164" t="s">
        <v>1279</v>
      </c>
    </row>
    <row r="2165" spans="1:1" x14ac:dyDescent="0.45">
      <c r="A2165" t="s">
        <v>1280</v>
      </c>
    </row>
    <row r="2167" spans="1:1" x14ac:dyDescent="0.45">
      <c r="A2167" t="s">
        <v>1281</v>
      </c>
    </row>
    <row r="2168" spans="1:1" x14ac:dyDescent="0.45">
      <c r="A2168" t="s">
        <v>10</v>
      </c>
    </row>
    <row r="2169" spans="1:1" x14ac:dyDescent="0.45">
      <c r="A2169" t="s">
        <v>11</v>
      </c>
    </row>
    <row r="2170" spans="1:1" x14ac:dyDescent="0.45">
      <c r="A2170" t="s">
        <v>12</v>
      </c>
    </row>
    <row r="2172" spans="1:1" x14ac:dyDescent="0.45">
      <c r="A2172" t="s">
        <v>1282</v>
      </c>
    </row>
    <row r="2173" spans="1:1" x14ac:dyDescent="0.45">
      <c r="A2173" t="s">
        <v>1283</v>
      </c>
    </row>
    <row r="2174" spans="1:1" x14ac:dyDescent="0.45">
      <c r="A2174" t="s">
        <v>1284</v>
      </c>
    </row>
    <row r="2175" spans="1:1" x14ac:dyDescent="0.45">
      <c r="A2175" t="s">
        <v>1285</v>
      </c>
    </row>
    <row r="2176" spans="1:1" x14ac:dyDescent="0.45">
      <c r="A2176" t="s">
        <v>1286</v>
      </c>
    </row>
    <row r="2177" spans="1:1" x14ac:dyDescent="0.45">
      <c r="A2177" t="s">
        <v>1287</v>
      </c>
    </row>
    <row r="2178" spans="1:1" x14ac:dyDescent="0.45">
      <c r="A2178" t="s">
        <v>1288</v>
      </c>
    </row>
    <row r="2180" spans="1:1" x14ac:dyDescent="0.45">
      <c r="A2180" t="s">
        <v>1289</v>
      </c>
    </row>
    <row r="2181" spans="1:1" x14ac:dyDescent="0.45">
      <c r="A2181" t="s">
        <v>10</v>
      </c>
    </row>
    <row r="2182" spans="1:1" x14ac:dyDescent="0.45">
      <c r="A2182" t="s">
        <v>11</v>
      </c>
    </row>
    <row r="2183" spans="1:1" x14ac:dyDescent="0.45">
      <c r="A2183" t="s">
        <v>12</v>
      </c>
    </row>
    <row r="2185" spans="1:1" x14ac:dyDescent="0.45">
      <c r="A2185" t="s">
        <v>1290</v>
      </c>
    </row>
    <row r="2186" spans="1:1" x14ac:dyDescent="0.45">
      <c r="A2186" t="s">
        <v>1291</v>
      </c>
    </row>
    <row r="2187" spans="1:1" x14ac:dyDescent="0.45">
      <c r="A2187" t="s">
        <v>1292</v>
      </c>
    </row>
    <row r="2188" spans="1:1" x14ac:dyDescent="0.45">
      <c r="A2188" t="s">
        <v>1293</v>
      </c>
    </row>
    <row r="2189" spans="1:1" x14ac:dyDescent="0.45">
      <c r="A2189" t="s">
        <v>1294</v>
      </c>
    </row>
    <row r="2190" spans="1:1" x14ac:dyDescent="0.45">
      <c r="A2190" t="s">
        <v>1295</v>
      </c>
    </row>
    <row r="2191" spans="1:1" x14ac:dyDescent="0.45">
      <c r="A2191" t="s">
        <v>1296</v>
      </c>
    </row>
    <row r="2193" spans="1:1" x14ac:dyDescent="0.45">
      <c r="A2193" t="s">
        <v>1297</v>
      </c>
    </row>
    <row r="2194" spans="1:1" x14ac:dyDescent="0.45">
      <c r="A2194" t="s">
        <v>10</v>
      </c>
    </row>
    <row r="2195" spans="1:1" x14ac:dyDescent="0.45">
      <c r="A2195" t="s">
        <v>11</v>
      </c>
    </row>
    <row r="2196" spans="1:1" x14ac:dyDescent="0.45">
      <c r="A2196" t="s">
        <v>12</v>
      </c>
    </row>
    <row r="2198" spans="1:1" x14ac:dyDescent="0.45">
      <c r="A2198" t="s">
        <v>1298</v>
      </c>
    </row>
    <row r="2199" spans="1:1" x14ac:dyDescent="0.45">
      <c r="A2199" t="s">
        <v>1299</v>
      </c>
    </row>
    <row r="2200" spans="1:1" x14ac:dyDescent="0.45">
      <c r="A2200" t="s">
        <v>1300</v>
      </c>
    </row>
    <row r="2201" spans="1:1" x14ac:dyDescent="0.45">
      <c r="A2201" t="s">
        <v>1301</v>
      </c>
    </row>
    <row r="2202" spans="1:1" x14ac:dyDescent="0.45">
      <c r="A2202" t="s">
        <v>1302</v>
      </c>
    </row>
    <row r="2203" spans="1:1" x14ac:dyDescent="0.45">
      <c r="A2203" t="s">
        <v>1303</v>
      </c>
    </row>
    <row r="2204" spans="1:1" x14ac:dyDescent="0.45">
      <c r="A2204" t="s">
        <v>1304</v>
      </c>
    </row>
    <row r="2206" spans="1:1" x14ac:dyDescent="0.45">
      <c r="A2206" t="s">
        <v>1305</v>
      </c>
    </row>
    <row r="2207" spans="1:1" x14ac:dyDescent="0.45">
      <c r="A2207" t="s">
        <v>10</v>
      </c>
    </row>
    <row r="2208" spans="1:1" x14ac:dyDescent="0.45">
      <c r="A2208" t="s">
        <v>11</v>
      </c>
    </row>
    <row r="2209" spans="1:1" x14ac:dyDescent="0.45">
      <c r="A2209" t="s">
        <v>12</v>
      </c>
    </row>
    <row r="2211" spans="1:1" x14ac:dyDescent="0.45">
      <c r="A2211" t="s">
        <v>1306</v>
      </c>
    </row>
    <row r="2212" spans="1:1" x14ac:dyDescent="0.45">
      <c r="A2212" t="s">
        <v>1307</v>
      </c>
    </row>
    <row r="2213" spans="1:1" x14ac:dyDescent="0.45">
      <c r="A2213">
        <v>57190126552</v>
      </c>
    </row>
    <row r="2214" spans="1:1" x14ac:dyDescent="0.45">
      <c r="A2214" t="s">
        <v>1308</v>
      </c>
    </row>
    <row r="2215" spans="1:1" x14ac:dyDescent="0.45">
      <c r="A2215" t="s">
        <v>1309</v>
      </c>
    </row>
    <row r="2216" spans="1:1" x14ac:dyDescent="0.45">
      <c r="A2216" t="s">
        <v>1310</v>
      </c>
    </row>
    <row r="2217" spans="1:1" x14ac:dyDescent="0.45">
      <c r="A2217" t="s">
        <v>1311</v>
      </c>
    </row>
    <row r="2219" spans="1:1" x14ac:dyDescent="0.45">
      <c r="A2219" t="s">
        <v>1312</v>
      </c>
    </row>
    <row r="2220" spans="1:1" x14ac:dyDescent="0.45">
      <c r="A2220" t="s">
        <v>10</v>
      </c>
    </row>
    <row r="2221" spans="1:1" x14ac:dyDescent="0.45">
      <c r="A2221" t="s">
        <v>11</v>
      </c>
    </row>
    <row r="2222" spans="1:1" x14ac:dyDescent="0.45">
      <c r="A2222" t="s">
        <v>12</v>
      </c>
    </row>
    <row r="2224" spans="1:1" x14ac:dyDescent="0.45">
      <c r="A2224" t="s">
        <v>1313</v>
      </c>
    </row>
    <row r="2225" spans="1:1" x14ac:dyDescent="0.45">
      <c r="A2225" t="s">
        <v>1314</v>
      </c>
    </row>
    <row r="2226" spans="1:1" x14ac:dyDescent="0.45">
      <c r="A2226">
        <v>25961148100</v>
      </c>
    </row>
    <row r="2227" spans="1:1" x14ac:dyDescent="0.45">
      <c r="A2227" t="s">
        <v>1315</v>
      </c>
    </row>
    <row r="2228" spans="1:1" x14ac:dyDescent="0.45">
      <c r="A2228" t="s">
        <v>1316</v>
      </c>
    </row>
    <row r="2229" spans="1:1" x14ac:dyDescent="0.45">
      <c r="A2229" t="s">
        <v>1317</v>
      </c>
    </row>
    <row r="2230" spans="1:1" x14ac:dyDescent="0.45">
      <c r="A2230" t="s">
        <v>1318</v>
      </c>
    </row>
    <row r="2232" spans="1:1" x14ac:dyDescent="0.45">
      <c r="A2232" t="s">
        <v>1319</v>
      </c>
    </row>
    <row r="2233" spans="1:1" x14ac:dyDescent="0.45">
      <c r="A2233" t="s">
        <v>10</v>
      </c>
    </row>
    <row r="2234" spans="1:1" x14ac:dyDescent="0.45">
      <c r="A2234" t="s">
        <v>11</v>
      </c>
    </row>
    <row r="2235" spans="1:1" x14ac:dyDescent="0.45">
      <c r="A2235" t="s">
        <v>12</v>
      </c>
    </row>
    <row r="2237" spans="1:1" x14ac:dyDescent="0.45">
      <c r="A2237" t="s">
        <v>1320</v>
      </c>
    </row>
    <row r="2238" spans="1:1" x14ac:dyDescent="0.45">
      <c r="A2238" t="s">
        <v>1321</v>
      </c>
    </row>
    <row r="2239" spans="1:1" x14ac:dyDescent="0.45">
      <c r="A2239" t="s">
        <v>1322</v>
      </c>
    </row>
    <row r="2240" spans="1:1" x14ac:dyDescent="0.45">
      <c r="A2240" t="s">
        <v>1323</v>
      </c>
    </row>
    <row r="2241" spans="1:1" x14ac:dyDescent="0.45">
      <c r="A2241" t="s">
        <v>1324</v>
      </c>
    </row>
    <row r="2242" spans="1:1" x14ac:dyDescent="0.45">
      <c r="A2242" t="s">
        <v>1325</v>
      </c>
    </row>
    <row r="2243" spans="1:1" x14ac:dyDescent="0.45">
      <c r="A2243" t="s">
        <v>1326</v>
      </c>
    </row>
    <row r="2245" spans="1:1" x14ac:dyDescent="0.45">
      <c r="A2245" t="s">
        <v>1327</v>
      </c>
    </row>
    <row r="2246" spans="1:1" x14ac:dyDescent="0.45">
      <c r="A2246" t="s">
        <v>10</v>
      </c>
    </row>
    <row r="2247" spans="1:1" x14ac:dyDescent="0.45">
      <c r="A2247" t="s">
        <v>11</v>
      </c>
    </row>
    <row r="2248" spans="1:1" x14ac:dyDescent="0.45">
      <c r="A2248" t="s">
        <v>12</v>
      </c>
    </row>
    <row r="2250" spans="1:1" x14ac:dyDescent="0.45">
      <c r="A2250" t="s">
        <v>1328</v>
      </c>
    </row>
    <row r="2251" spans="1:1" x14ac:dyDescent="0.45">
      <c r="A2251" t="s">
        <v>1329</v>
      </c>
    </row>
    <row r="2252" spans="1:1" x14ac:dyDescent="0.45">
      <c r="A2252" t="s">
        <v>1330</v>
      </c>
    </row>
    <row r="2253" spans="1:1" x14ac:dyDescent="0.45">
      <c r="A2253" t="s">
        <v>1331</v>
      </c>
    </row>
    <row r="2254" spans="1:1" x14ac:dyDescent="0.45">
      <c r="A2254" t="s">
        <v>1332</v>
      </c>
    </row>
    <row r="2255" spans="1:1" x14ac:dyDescent="0.45">
      <c r="A2255" t="s">
        <v>1333</v>
      </c>
    </row>
    <row r="2256" spans="1:1" x14ac:dyDescent="0.45">
      <c r="A2256" t="s">
        <v>1334</v>
      </c>
    </row>
    <row r="2258" spans="1:1" x14ac:dyDescent="0.45">
      <c r="A2258" t="s">
        <v>1335</v>
      </c>
    </row>
    <row r="2259" spans="1:1" x14ac:dyDescent="0.45">
      <c r="A2259" t="s">
        <v>10</v>
      </c>
    </row>
    <row r="2260" spans="1:1" x14ac:dyDescent="0.45">
      <c r="A2260" t="s">
        <v>207</v>
      </c>
    </row>
    <row r="2261" spans="1:1" x14ac:dyDescent="0.45">
      <c r="A2261" t="s">
        <v>12</v>
      </c>
    </row>
    <row r="2263" spans="1:1" x14ac:dyDescent="0.45">
      <c r="A2263" t="s">
        <v>1336</v>
      </c>
    </row>
    <row r="2264" spans="1:1" x14ac:dyDescent="0.45">
      <c r="A2264" t="s">
        <v>1337</v>
      </c>
    </row>
    <row r="2265" spans="1:1" x14ac:dyDescent="0.45">
      <c r="A2265" t="s">
        <v>1338</v>
      </c>
    </row>
    <row r="2266" spans="1:1" x14ac:dyDescent="0.45">
      <c r="A2266" t="s">
        <v>1339</v>
      </c>
    </row>
    <row r="2267" spans="1:1" x14ac:dyDescent="0.45">
      <c r="A2267" t="s">
        <v>1340</v>
      </c>
    </row>
    <row r="2268" spans="1:1" x14ac:dyDescent="0.45">
      <c r="A2268" t="s">
        <v>1341</v>
      </c>
    </row>
    <row r="2269" spans="1:1" x14ac:dyDescent="0.45">
      <c r="A2269" t="s">
        <v>1342</v>
      </c>
    </row>
    <row r="2271" spans="1:1" x14ac:dyDescent="0.45">
      <c r="A2271" t="s">
        <v>1343</v>
      </c>
    </row>
    <row r="2272" spans="1:1" x14ac:dyDescent="0.45">
      <c r="A2272" t="s">
        <v>10</v>
      </c>
    </row>
    <row r="2273" spans="1:1" x14ac:dyDescent="0.45">
      <c r="A2273" t="s">
        <v>11</v>
      </c>
    </row>
    <row r="2274" spans="1:1" x14ac:dyDescent="0.45">
      <c r="A2274" t="s">
        <v>12</v>
      </c>
    </row>
    <row r="2276" spans="1:1" x14ac:dyDescent="0.45">
      <c r="A2276" t="s">
        <v>1344</v>
      </c>
    </row>
    <row r="2277" spans="1:1" x14ac:dyDescent="0.45">
      <c r="A2277" t="s">
        <v>1345</v>
      </c>
    </row>
    <row r="2278" spans="1:1" x14ac:dyDescent="0.45">
      <c r="A2278" t="s">
        <v>1346</v>
      </c>
    </row>
    <row r="2279" spans="1:1" x14ac:dyDescent="0.45">
      <c r="A2279" t="s">
        <v>1347</v>
      </c>
    </row>
    <row r="2280" spans="1:1" x14ac:dyDescent="0.45">
      <c r="A2280" t="s">
        <v>1348</v>
      </c>
    </row>
    <row r="2281" spans="1:1" x14ac:dyDescent="0.45">
      <c r="A2281" t="s">
        <v>1349</v>
      </c>
    </row>
    <row r="2282" spans="1:1" x14ac:dyDescent="0.45">
      <c r="A2282" t="s">
        <v>1350</v>
      </c>
    </row>
    <row r="2284" spans="1:1" x14ac:dyDescent="0.45">
      <c r="A2284" t="s">
        <v>1351</v>
      </c>
    </row>
    <row r="2285" spans="1:1" x14ac:dyDescent="0.45">
      <c r="A2285" t="s">
        <v>10</v>
      </c>
    </row>
    <row r="2286" spans="1:1" x14ac:dyDescent="0.45">
      <c r="A2286" t="s">
        <v>207</v>
      </c>
    </row>
    <row r="2287" spans="1:1" x14ac:dyDescent="0.45">
      <c r="A2287" t="s">
        <v>12</v>
      </c>
    </row>
    <row r="2289" spans="1:1" x14ac:dyDescent="0.45">
      <c r="A2289" t="s">
        <v>1352</v>
      </c>
    </row>
    <row r="2290" spans="1:1" x14ac:dyDescent="0.45">
      <c r="A2290" t="s">
        <v>1353</v>
      </c>
    </row>
    <row r="2291" spans="1:1" x14ac:dyDescent="0.45">
      <c r="A2291" t="s">
        <v>1354</v>
      </c>
    </row>
    <row r="2292" spans="1:1" x14ac:dyDescent="0.45">
      <c r="A2292" t="s">
        <v>1355</v>
      </c>
    </row>
    <row r="2293" spans="1:1" x14ac:dyDescent="0.45">
      <c r="A2293" t="s">
        <v>1356</v>
      </c>
    </row>
    <row r="2294" spans="1:1" x14ac:dyDescent="0.45">
      <c r="A2294" t="s">
        <v>1357</v>
      </c>
    </row>
    <row r="2295" spans="1:1" x14ac:dyDescent="0.45">
      <c r="A2295" t="s">
        <v>1358</v>
      </c>
    </row>
    <row r="2297" spans="1:1" x14ac:dyDescent="0.45">
      <c r="A2297" t="s">
        <v>1359</v>
      </c>
    </row>
    <row r="2298" spans="1:1" x14ac:dyDescent="0.45">
      <c r="A2298" t="s">
        <v>10</v>
      </c>
    </row>
    <row r="2299" spans="1:1" x14ac:dyDescent="0.45">
      <c r="A2299" t="s">
        <v>207</v>
      </c>
    </row>
    <row r="2300" spans="1:1" x14ac:dyDescent="0.45">
      <c r="A2300" t="s">
        <v>12</v>
      </c>
    </row>
    <row r="2302" spans="1:1" x14ac:dyDescent="0.45">
      <c r="A2302" t="s">
        <v>1360</v>
      </c>
    </row>
    <row r="2303" spans="1:1" x14ac:dyDescent="0.45">
      <c r="A2303" t="s">
        <v>1361</v>
      </c>
    </row>
    <row r="2304" spans="1:1" x14ac:dyDescent="0.45">
      <c r="A2304" t="s">
        <v>1362</v>
      </c>
    </row>
    <row r="2305" spans="1:1" x14ac:dyDescent="0.45">
      <c r="A2305" t="s">
        <v>1363</v>
      </c>
    </row>
    <row r="2306" spans="1:1" x14ac:dyDescent="0.45">
      <c r="A2306" t="s">
        <v>1364</v>
      </c>
    </row>
    <row r="2307" spans="1:1" x14ac:dyDescent="0.45">
      <c r="A2307" t="s">
        <v>1365</v>
      </c>
    </row>
    <row r="2308" spans="1:1" x14ac:dyDescent="0.45">
      <c r="A2308" t="s">
        <v>1366</v>
      </c>
    </row>
    <row r="2310" spans="1:1" x14ac:dyDescent="0.45">
      <c r="A2310" t="s">
        <v>1367</v>
      </c>
    </row>
    <row r="2311" spans="1:1" x14ac:dyDescent="0.45">
      <c r="A2311" t="s">
        <v>10</v>
      </c>
    </row>
    <row r="2312" spans="1:1" x14ac:dyDescent="0.45">
      <c r="A2312" t="s">
        <v>128</v>
      </c>
    </row>
    <row r="2313" spans="1:1" x14ac:dyDescent="0.45">
      <c r="A2313" t="s">
        <v>12</v>
      </c>
    </row>
    <row r="2315" spans="1:1" x14ac:dyDescent="0.45">
      <c r="A2315" t="s">
        <v>1368</v>
      </c>
    </row>
    <row r="2316" spans="1:1" x14ac:dyDescent="0.45">
      <c r="A2316" t="s">
        <v>1369</v>
      </c>
    </row>
    <row r="2317" spans="1:1" x14ac:dyDescent="0.45">
      <c r="A2317" t="s">
        <v>1370</v>
      </c>
    </row>
    <row r="2318" spans="1:1" x14ac:dyDescent="0.45">
      <c r="A2318" t="s">
        <v>1371</v>
      </c>
    </row>
    <row r="2319" spans="1:1" x14ac:dyDescent="0.45">
      <c r="A2319" t="s">
        <v>1372</v>
      </c>
    </row>
    <row r="2320" spans="1:1" x14ac:dyDescent="0.45">
      <c r="A2320" t="s">
        <v>1373</v>
      </c>
    </row>
    <row r="2321" spans="1:1" x14ac:dyDescent="0.45">
      <c r="A2321" t="s">
        <v>1374</v>
      </c>
    </row>
    <row r="2323" spans="1:1" x14ac:dyDescent="0.45">
      <c r="A2323" t="s">
        <v>1375</v>
      </c>
    </row>
    <row r="2324" spans="1:1" x14ac:dyDescent="0.45">
      <c r="A2324" t="s">
        <v>10</v>
      </c>
    </row>
    <row r="2325" spans="1:1" x14ac:dyDescent="0.45">
      <c r="A2325" t="s">
        <v>11</v>
      </c>
    </row>
    <row r="2326" spans="1:1" x14ac:dyDescent="0.45">
      <c r="A2326" t="s">
        <v>12</v>
      </c>
    </row>
    <row r="2328" spans="1:1" x14ac:dyDescent="0.45">
      <c r="A2328" t="s">
        <v>1376</v>
      </c>
    </row>
    <row r="2329" spans="1:1" x14ac:dyDescent="0.45">
      <c r="A2329" t="s">
        <v>1377</v>
      </c>
    </row>
    <row r="2330" spans="1:1" x14ac:dyDescent="0.45">
      <c r="A2330" t="s">
        <v>1378</v>
      </c>
    </row>
    <row r="2331" spans="1:1" x14ac:dyDescent="0.45">
      <c r="A2331" t="s">
        <v>1379</v>
      </c>
    </row>
    <row r="2332" spans="1:1" x14ac:dyDescent="0.45">
      <c r="A2332" t="s">
        <v>1380</v>
      </c>
    </row>
    <row r="2333" spans="1:1" x14ac:dyDescent="0.45">
      <c r="A2333" t="s">
        <v>1381</v>
      </c>
    </row>
    <row r="2334" spans="1:1" x14ac:dyDescent="0.45">
      <c r="A2334" t="s">
        <v>1382</v>
      </c>
    </row>
    <row r="2336" spans="1:1" x14ac:dyDescent="0.45">
      <c r="A2336" t="s">
        <v>1383</v>
      </c>
    </row>
    <row r="2337" spans="1:1" x14ac:dyDescent="0.45">
      <c r="A2337" t="s">
        <v>10</v>
      </c>
    </row>
    <row r="2338" spans="1:1" x14ac:dyDescent="0.45">
      <c r="A2338" t="s">
        <v>338</v>
      </c>
    </row>
    <row r="2339" spans="1:1" x14ac:dyDescent="0.45">
      <c r="A2339" t="s">
        <v>12</v>
      </c>
    </row>
    <row r="2341" spans="1:1" x14ac:dyDescent="0.45">
      <c r="A2341" t="s">
        <v>1384</v>
      </c>
    </row>
    <row r="2342" spans="1:1" x14ac:dyDescent="0.45">
      <c r="A2342" t="s">
        <v>1385</v>
      </c>
    </row>
    <row r="2343" spans="1:1" x14ac:dyDescent="0.45">
      <c r="A2343">
        <v>8368123300</v>
      </c>
    </row>
    <row r="2344" spans="1:1" x14ac:dyDescent="0.45">
      <c r="A2344" t="s">
        <v>1386</v>
      </c>
    </row>
    <row r="2345" spans="1:1" x14ac:dyDescent="0.45">
      <c r="A2345" t="s">
        <v>1387</v>
      </c>
    </row>
    <row r="2346" spans="1:1" x14ac:dyDescent="0.45">
      <c r="A2346" t="s">
        <v>1388</v>
      </c>
    </row>
    <row r="2347" spans="1:1" x14ac:dyDescent="0.45">
      <c r="A2347" t="s">
        <v>1389</v>
      </c>
    </row>
    <row r="2349" spans="1:1" x14ac:dyDescent="0.45">
      <c r="A2349" t="s">
        <v>1390</v>
      </c>
    </row>
    <row r="2350" spans="1:1" x14ac:dyDescent="0.45">
      <c r="A2350" t="s">
        <v>10</v>
      </c>
    </row>
    <row r="2351" spans="1:1" x14ac:dyDescent="0.45">
      <c r="A2351" t="s">
        <v>207</v>
      </c>
    </row>
    <row r="2352" spans="1:1" x14ac:dyDescent="0.45">
      <c r="A2352" t="s">
        <v>12</v>
      </c>
    </row>
    <row r="2354" spans="1:1" x14ac:dyDescent="0.45">
      <c r="A2354" t="s">
        <v>1391</v>
      </c>
    </row>
    <row r="2355" spans="1:1" x14ac:dyDescent="0.45">
      <c r="A2355" t="s">
        <v>1392</v>
      </c>
    </row>
    <row r="2356" spans="1:1" x14ac:dyDescent="0.45">
      <c r="A2356" t="s">
        <v>1393</v>
      </c>
    </row>
    <row r="2357" spans="1:1" x14ac:dyDescent="0.45">
      <c r="A2357" t="s">
        <v>1394</v>
      </c>
    </row>
    <row r="2358" spans="1:1" x14ac:dyDescent="0.45">
      <c r="A2358" t="s">
        <v>1395</v>
      </c>
    </row>
    <row r="2359" spans="1:1" x14ac:dyDescent="0.45">
      <c r="A2359" t="s">
        <v>1396</v>
      </c>
    </row>
    <row r="2360" spans="1:1" x14ac:dyDescent="0.45">
      <c r="A2360" t="s">
        <v>1397</v>
      </c>
    </row>
    <row r="2362" spans="1:1" x14ac:dyDescent="0.45">
      <c r="A2362" t="s">
        <v>1398</v>
      </c>
    </row>
    <row r="2363" spans="1:1" x14ac:dyDescent="0.45">
      <c r="A2363" t="s">
        <v>10</v>
      </c>
    </row>
    <row r="2364" spans="1:1" x14ac:dyDescent="0.45">
      <c r="A2364" t="s">
        <v>11</v>
      </c>
    </row>
    <row r="2365" spans="1:1" x14ac:dyDescent="0.45">
      <c r="A2365" t="s">
        <v>12</v>
      </c>
    </row>
    <row r="2367" spans="1:1" x14ac:dyDescent="0.45">
      <c r="A2367" t="s">
        <v>1399</v>
      </c>
    </row>
    <row r="2368" spans="1:1" x14ac:dyDescent="0.45">
      <c r="A2368" t="s">
        <v>1400</v>
      </c>
    </row>
    <row r="2369" spans="1:1" x14ac:dyDescent="0.45">
      <c r="A2369" t="s">
        <v>1401</v>
      </c>
    </row>
    <row r="2370" spans="1:1" x14ac:dyDescent="0.45">
      <c r="A2370" t="s">
        <v>1402</v>
      </c>
    </row>
    <row r="2371" spans="1:1" x14ac:dyDescent="0.45">
      <c r="A2371" t="s">
        <v>1403</v>
      </c>
    </row>
    <row r="2372" spans="1:1" x14ac:dyDescent="0.45">
      <c r="A2372" t="s">
        <v>1404</v>
      </c>
    </row>
    <row r="2373" spans="1:1" x14ac:dyDescent="0.45">
      <c r="A2373" t="s">
        <v>1405</v>
      </c>
    </row>
    <row r="2375" spans="1:1" x14ac:dyDescent="0.45">
      <c r="A2375" t="s">
        <v>1406</v>
      </c>
    </row>
    <row r="2376" spans="1:1" x14ac:dyDescent="0.45">
      <c r="A2376" t="s">
        <v>10</v>
      </c>
    </row>
    <row r="2377" spans="1:1" x14ac:dyDescent="0.45">
      <c r="A2377" t="s">
        <v>128</v>
      </c>
    </row>
    <row r="2378" spans="1:1" x14ac:dyDescent="0.45">
      <c r="A2378" t="s">
        <v>12</v>
      </c>
    </row>
    <row r="2380" spans="1:1" x14ac:dyDescent="0.45">
      <c r="A2380" t="s">
        <v>1407</v>
      </c>
    </row>
    <row r="2381" spans="1:1" x14ac:dyDescent="0.45">
      <c r="A2381" t="s">
        <v>1408</v>
      </c>
    </row>
    <row r="2382" spans="1:1" x14ac:dyDescent="0.45">
      <c r="A2382" t="s">
        <v>1409</v>
      </c>
    </row>
    <row r="2383" spans="1:1" x14ac:dyDescent="0.45">
      <c r="A2383" t="s">
        <v>1410</v>
      </c>
    </row>
    <row r="2384" spans="1:1" x14ac:dyDescent="0.45">
      <c r="A2384" t="s">
        <v>1411</v>
      </c>
    </row>
    <row r="2386" spans="1:1" x14ac:dyDescent="0.45">
      <c r="A2386" t="s">
        <v>1412</v>
      </c>
    </row>
    <row r="2388" spans="1:1" x14ac:dyDescent="0.45">
      <c r="A2388" t="s">
        <v>1413</v>
      </c>
    </row>
    <row r="2389" spans="1:1" x14ac:dyDescent="0.45">
      <c r="A2389" t="s">
        <v>10</v>
      </c>
    </row>
    <row r="2390" spans="1:1" x14ac:dyDescent="0.45">
      <c r="A2390" t="s">
        <v>207</v>
      </c>
    </row>
    <row r="2391" spans="1:1" x14ac:dyDescent="0.45">
      <c r="A2391" t="s">
        <v>12</v>
      </c>
    </row>
    <row r="2393" spans="1:1" x14ac:dyDescent="0.45">
      <c r="A2393" t="s">
        <v>1414</v>
      </c>
    </row>
    <row r="2394" spans="1:1" x14ac:dyDescent="0.45">
      <c r="A2394" t="s">
        <v>1415</v>
      </c>
    </row>
    <row r="2395" spans="1:1" x14ac:dyDescent="0.45">
      <c r="A2395" t="s">
        <v>1416</v>
      </c>
    </row>
    <row r="2396" spans="1:1" x14ac:dyDescent="0.45">
      <c r="A2396" t="s">
        <v>1417</v>
      </c>
    </row>
    <row r="2397" spans="1:1" x14ac:dyDescent="0.45">
      <c r="A2397" t="s">
        <v>1418</v>
      </c>
    </row>
    <row r="2398" spans="1:1" x14ac:dyDescent="0.45">
      <c r="A2398" t="s">
        <v>1419</v>
      </c>
    </row>
    <row r="2399" spans="1:1" x14ac:dyDescent="0.45">
      <c r="A2399" t="s">
        <v>1420</v>
      </c>
    </row>
    <row r="2401" spans="1:1" x14ac:dyDescent="0.45">
      <c r="A2401" t="s">
        <v>1421</v>
      </c>
    </row>
    <row r="2402" spans="1:1" x14ac:dyDescent="0.45">
      <c r="A2402" t="s">
        <v>10</v>
      </c>
    </row>
    <row r="2403" spans="1:1" x14ac:dyDescent="0.45">
      <c r="A2403" t="s">
        <v>11</v>
      </c>
    </row>
    <row r="2404" spans="1:1" x14ac:dyDescent="0.45">
      <c r="A2404" t="s">
        <v>12</v>
      </c>
    </row>
    <row r="2406" spans="1:1" x14ac:dyDescent="0.45">
      <c r="A2406" t="s">
        <v>1422</v>
      </c>
    </row>
    <row r="2407" spans="1:1" x14ac:dyDescent="0.45">
      <c r="A2407" t="s">
        <v>1423</v>
      </c>
    </row>
    <row r="2408" spans="1:1" x14ac:dyDescent="0.45">
      <c r="A2408">
        <v>25622738900</v>
      </c>
    </row>
    <row r="2409" spans="1:1" x14ac:dyDescent="0.45">
      <c r="A2409" t="s">
        <v>1424</v>
      </c>
    </row>
    <row r="2410" spans="1:1" x14ac:dyDescent="0.45">
      <c r="A2410" t="s">
        <v>1425</v>
      </c>
    </row>
    <row r="2411" spans="1:1" x14ac:dyDescent="0.45">
      <c r="A2411" t="s">
        <v>1426</v>
      </c>
    </row>
    <row r="2412" spans="1:1" x14ac:dyDescent="0.45">
      <c r="A2412" t="s">
        <v>1427</v>
      </c>
    </row>
    <row r="2414" spans="1:1" x14ac:dyDescent="0.45">
      <c r="A2414" t="s">
        <v>1428</v>
      </c>
    </row>
    <row r="2415" spans="1:1" x14ac:dyDescent="0.45">
      <c r="A2415" t="s">
        <v>10</v>
      </c>
    </row>
    <row r="2416" spans="1:1" x14ac:dyDescent="0.45">
      <c r="A2416" t="s">
        <v>11</v>
      </c>
    </row>
    <row r="2417" spans="1:1" x14ac:dyDescent="0.45">
      <c r="A2417" t="s">
        <v>12</v>
      </c>
    </row>
    <row r="2419" spans="1:1" x14ac:dyDescent="0.45">
      <c r="A2419" t="s">
        <v>1429</v>
      </c>
    </row>
    <row r="2420" spans="1:1" x14ac:dyDescent="0.45">
      <c r="A2420" t="s">
        <v>1430</v>
      </c>
    </row>
    <row r="2421" spans="1:1" x14ac:dyDescent="0.45">
      <c r="A2421" t="s">
        <v>1431</v>
      </c>
    </row>
    <row r="2422" spans="1:1" x14ac:dyDescent="0.45">
      <c r="A2422" t="s">
        <v>1432</v>
      </c>
    </row>
    <row r="2423" spans="1:1" x14ac:dyDescent="0.45">
      <c r="A2423" t="s">
        <v>1433</v>
      </c>
    </row>
    <row r="2424" spans="1:1" x14ac:dyDescent="0.45">
      <c r="A2424" t="s">
        <v>1434</v>
      </c>
    </row>
    <row r="2425" spans="1:1" x14ac:dyDescent="0.45">
      <c r="A2425" t="s">
        <v>1435</v>
      </c>
    </row>
    <row r="2427" spans="1:1" x14ac:dyDescent="0.45">
      <c r="A2427" t="s">
        <v>1436</v>
      </c>
    </row>
    <row r="2428" spans="1:1" x14ac:dyDescent="0.45">
      <c r="A2428" t="s">
        <v>10</v>
      </c>
    </row>
    <row r="2429" spans="1:1" x14ac:dyDescent="0.45">
      <c r="A2429" t="s">
        <v>11</v>
      </c>
    </row>
    <row r="2430" spans="1:1" x14ac:dyDescent="0.45">
      <c r="A2430" t="s">
        <v>12</v>
      </c>
    </row>
    <row r="2432" spans="1:1" x14ac:dyDescent="0.45">
      <c r="A2432" t="s">
        <v>1437</v>
      </c>
    </row>
    <row r="2433" spans="1:1" x14ac:dyDescent="0.45">
      <c r="A2433" t="s">
        <v>1438</v>
      </c>
    </row>
    <row r="2434" spans="1:1" x14ac:dyDescent="0.45">
      <c r="A2434" t="s">
        <v>1439</v>
      </c>
    </row>
    <row r="2435" spans="1:1" x14ac:dyDescent="0.45">
      <c r="A2435" t="s">
        <v>1440</v>
      </c>
    </row>
    <row r="2436" spans="1:1" x14ac:dyDescent="0.45">
      <c r="A2436" t="s">
        <v>1441</v>
      </c>
    </row>
    <row r="2437" spans="1:1" x14ac:dyDescent="0.45">
      <c r="A2437" t="s">
        <v>1442</v>
      </c>
    </row>
    <row r="2438" spans="1:1" x14ac:dyDescent="0.45">
      <c r="A2438" t="s">
        <v>1443</v>
      </c>
    </row>
    <row r="2440" spans="1:1" x14ac:dyDescent="0.45">
      <c r="A2440" t="s">
        <v>1444</v>
      </c>
    </row>
    <row r="2441" spans="1:1" x14ac:dyDescent="0.45">
      <c r="A2441" t="s">
        <v>10</v>
      </c>
    </row>
    <row r="2442" spans="1:1" x14ac:dyDescent="0.45">
      <c r="A2442" t="s">
        <v>11</v>
      </c>
    </row>
    <row r="2443" spans="1:1" x14ac:dyDescent="0.45">
      <c r="A2443" t="s">
        <v>12</v>
      </c>
    </row>
    <row r="2445" spans="1:1" x14ac:dyDescent="0.45">
      <c r="A2445" t="s">
        <v>1445</v>
      </c>
    </row>
    <row r="2446" spans="1:1" x14ac:dyDescent="0.45">
      <c r="A2446" t="s">
        <v>1446</v>
      </c>
    </row>
    <row r="2447" spans="1:1" x14ac:dyDescent="0.45">
      <c r="A2447" t="s">
        <v>1447</v>
      </c>
    </row>
    <row r="2448" spans="1:1" x14ac:dyDescent="0.45">
      <c r="A2448" t="s">
        <v>1448</v>
      </c>
    </row>
    <row r="2449" spans="1:1" x14ac:dyDescent="0.45">
      <c r="A2449" t="s">
        <v>1449</v>
      </c>
    </row>
    <row r="2450" spans="1:1" x14ac:dyDescent="0.45">
      <c r="A2450" t="s">
        <v>1450</v>
      </c>
    </row>
    <row r="2451" spans="1:1" x14ac:dyDescent="0.45">
      <c r="A2451" t="s">
        <v>1451</v>
      </c>
    </row>
    <row r="2453" spans="1:1" x14ac:dyDescent="0.45">
      <c r="A2453" t="s">
        <v>1452</v>
      </c>
    </row>
    <row r="2454" spans="1:1" x14ac:dyDescent="0.45">
      <c r="A2454" t="s">
        <v>10</v>
      </c>
    </row>
    <row r="2455" spans="1:1" x14ac:dyDescent="0.45">
      <c r="A2455" t="s">
        <v>11</v>
      </c>
    </row>
    <row r="2456" spans="1:1" x14ac:dyDescent="0.45">
      <c r="A2456" t="s">
        <v>12</v>
      </c>
    </row>
    <row r="2458" spans="1:1" x14ac:dyDescent="0.45">
      <c r="A2458" t="s">
        <v>1453</v>
      </c>
    </row>
    <row r="2459" spans="1:1" x14ac:dyDescent="0.45">
      <c r="A2459" t="s">
        <v>1454</v>
      </c>
    </row>
    <row r="2460" spans="1:1" x14ac:dyDescent="0.45">
      <c r="A2460" t="s">
        <v>1455</v>
      </c>
    </row>
    <row r="2461" spans="1:1" x14ac:dyDescent="0.45">
      <c r="A2461" t="s">
        <v>1456</v>
      </c>
    </row>
    <row r="2462" spans="1:1" x14ac:dyDescent="0.45">
      <c r="A2462" t="s">
        <v>1457</v>
      </c>
    </row>
    <row r="2463" spans="1:1" x14ac:dyDescent="0.45">
      <c r="A2463" t="s">
        <v>1458</v>
      </c>
    </row>
    <row r="2464" spans="1:1" x14ac:dyDescent="0.45">
      <c r="A2464" t="s">
        <v>1459</v>
      </c>
    </row>
    <row r="2466" spans="1:1" x14ac:dyDescent="0.45">
      <c r="A2466" t="s">
        <v>1460</v>
      </c>
    </row>
    <row r="2467" spans="1:1" x14ac:dyDescent="0.45">
      <c r="A2467" t="s">
        <v>10</v>
      </c>
    </row>
    <row r="2468" spans="1:1" x14ac:dyDescent="0.45">
      <c r="A2468" t="s">
        <v>11</v>
      </c>
    </row>
    <row r="2469" spans="1:1" x14ac:dyDescent="0.45">
      <c r="A2469" t="s">
        <v>12</v>
      </c>
    </row>
    <row r="2471" spans="1:1" x14ac:dyDescent="0.45">
      <c r="A2471" t="s">
        <v>1461</v>
      </c>
    </row>
    <row r="2472" spans="1:1" x14ac:dyDescent="0.45">
      <c r="A2472" t="s">
        <v>1462</v>
      </c>
    </row>
    <row r="2473" spans="1:1" x14ac:dyDescent="0.45">
      <c r="A2473" t="s">
        <v>1463</v>
      </c>
    </row>
    <row r="2474" spans="1:1" x14ac:dyDescent="0.45">
      <c r="A2474" t="s">
        <v>1464</v>
      </c>
    </row>
    <row r="2475" spans="1:1" x14ac:dyDescent="0.45">
      <c r="A2475" t="s">
        <v>1465</v>
      </c>
    </row>
    <row r="2477" spans="1:1" x14ac:dyDescent="0.45">
      <c r="A2477" t="s">
        <v>1466</v>
      </c>
    </row>
    <row r="2479" spans="1:1" x14ac:dyDescent="0.45">
      <c r="A2479" t="s">
        <v>1467</v>
      </c>
    </row>
    <row r="2480" spans="1:1" x14ac:dyDescent="0.45">
      <c r="A2480" t="s">
        <v>10</v>
      </c>
    </row>
    <row r="2481" spans="1:1" x14ac:dyDescent="0.45">
      <c r="A2481" t="s">
        <v>11</v>
      </c>
    </row>
    <row r="2482" spans="1:1" x14ac:dyDescent="0.45">
      <c r="A2482" t="s">
        <v>12</v>
      </c>
    </row>
    <row r="2484" spans="1:1" x14ac:dyDescent="0.45">
      <c r="A2484" t="s">
        <v>1468</v>
      </c>
    </row>
    <row r="2485" spans="1:1" x14ac:dyDescent="0.45">
      <c r="A2485" t="s">
        <v>1469</v>
      </c>
    </row>
    <row r="2486" spans="1:1" x14ac:dyDescent="0.45">
      <c r="A2486">
        <v>57190394096</v>
      </c>
    </row>
    <row r="2487" spans="1:1" x14ac:dyDescent="0.45">
      <c r="A2487" t="s">
        <v>1470</v>
      </c>
    </row>
    <row r="2488" spans="1:1" x14ac:dyDescent="0.45">
      <c r="A2488" t="s">
        <v>1471</v>
      </c>
    </row>
    <row r="2489" spans="1:1" x14ac:dyDescent="0.45">
      <c r="A2489" t="s">
        <v>1472</v>
      </c>
    </row>
    <row r="2490" spans="1:1" x14ac:dyDescent="0.45">
      <c r="A2490" t="s">
        <v>1473</v>
      </c>
    </row>
    <row r="2492" spans="1:1" x14ac:dyDescent="0.45">
      <c r="A2492" t="s">
        <v>1474</v>
      </c>
    </row>
    <row r="2493" spans="1:1" x14ac:dyDescent="0.45">
      <c r="A2493" t="s">
        <v>10</v>
      </c>
    </row>
    <row r="2494" spans="1:1" x14ac:dyDescent="0.45">
      <c r="A2494" t="s">
        <v>207</v>
      </c>
    </row>
    <row r="2495" spans="1:1" x14ac:dyDescent="0.45">
      <c r="A2495" t="s">
        <v>12</v>
      </c>
    </row>
    <row r="2497" spans="1:1" x14ac:dyDescent="0.45">
      <c r="A2497" t="s">
        <v>1475</v>
      </c>
    </row>
    <row r="2498" spans="1:1" x14ac:dyDescent="0.45">
      <c r="A2498" t="s">
        <v>1476</v>
      </c>
    </row>
    <row r="2499" spans="1:1" x14ac:dyDescent="0.45">
      <c r="A2499">
        <v>14036092900</v>
      </c>
    </row>
    <row r="2500" spans="1:1" x14ac:dyDescent="0.45">
      <c r="A2500" t="s">
        <v>1477</v>
      </c>
    </row>
    <row r="2501" spans="1:1" x14ac:dyDescent="0.45">
      <c r="A2501" t="s">
        <v>1478</v>
      </c>
    </row>
    <row r="2502" spans="1:1" x14ac:dyDescent="0.45">
      <c r="A2502" t="s">
        <v>1479</v>
      </c>
    </row>
    <row r="2503" spans="1:1" x14ac:dyDescent="0.45">
      <c r="A2503" t="s">
        <v>1480</v>
      </c>
    </row>
    <row r="2505" spans="1:1" x14ac:dyDescent="0.45">
      <c r="A2505" t="s">
        <v>1481</v>
      </c>
    </row>
    <row r="2506" spans="1:1" x14ac:dyDescent="0.45">
      <c r="A2506" t="s">
        <v>10</v>
      </c>
    </row>
    <row r="2507" spans="1:1" x14ac:dyDescent="0.45">
      <c r="A2507" t="s">
        <v>11</v>
      </c>
    </row>
    <row r="2508" spans="1:1" x14ac:dyDescent="0.45">
      <c r="A2508" t="s">
        <v>12</v>
      </c>
    </row>
    <row r="2510" spans="1:1" x14ac:dyDescent="0.45">
      <c r="A2510" t="s">
        <v>1482</v>
      </c>
    </row>
    <row r="2511" spans="1:1" x14ac:dyDescent="0.45">
      <c r="A2511" t="s">
        <v>1483</v>
      </c>
    </row>
    <row r="2512" spans="1:1" x14ac:dyDescent="0.45">
      <c r="A2512">
        <v>57706418400</v>
      </c>
    </row>
    <row r="2513" spans="1:1" x14ac:dyDescent="0.45">
      <c r="A2513" t="s">
        <v>1484</v>
      </c>
    </row>
    <row r="2514" spans="1:1" x14ac:dyDescent="0.45">
      <c r="A2514" t="s">
        <v>1485</v>
      </c>
    </row>
    <row r="2515" spans="1:1" x14ac:dyDescent="0.45">
      <c r="A2515" t="s">
        <v>1486</v>
      </c>
    </row>
    <row r="2516" spans="1:1" x14ac:dyDescent="0.45">
      <c r="A2516" t="s">
        <v>1487</v>
      </c>
    </row>
    <row r="2518" spans="1:1" x14ac:dyDescent="0.45">
      <c r="A2518" t="s">
        <v>1488</v>
      </c>
    </row>
    <row r="2519" spans="1:1" x14ac:dyDescent="0.45">
      <c r="A2519" t="s">
        <v>10</v>
      </c>
    </row>
    <row r="2520" spans="1:1" x14ac:dyDescent="0.45">
      <c r="A2520" t="s">
        <v>11</v>
      </c>
    </row>
    <row r="2521" spans="1:1" x14ac:dyDescent="0.45">
      <c r="A2521" t="s">
        <v>12</v>
      </c>
    </row>
    <row r="2523" spans="1:1" x14ac:dyDescent="0.45">
      <c r="A2523" t="s">
        <v>1489</v>
      </c>
    </row>
    <row r="2524" spans="1:1" x14ac:dyDescent="0.45">
      <c r="A2524" t="s">
        <v>1490</v>
      </c>
    </row>
    <row r="2525" spans="1:1" x14ac:dyDescent="0.45">
      <c r="A2525" t="s">
        <v>1491</v>
      </c>
    </row>
    <row r="2526" spans="1:1" x14ac:dyDescent="0.45">
      <c r="A2526" t="s">
        <v>1492</v>
      </c>
    </row>
    <row r="2527" spans="1:1" x14ac:dyDescent="0.45">
      <c r="A2527" t="s">
        <v>1493</v>
      </c>
    </row>
    <row r="2528" spans="1:1" x14ac:dyDescent="0.45">
      <c r="A2528" t="s">
        <v>1494</v>
      </c>
    </row>
    <row r="2529" spans="1:1" x14ac:dyDescent="0.45">
      <c r="A2529" t="s">
        <v>1495</v>
      </c>
    </row>
    <row r="2531" spans="1:1" x14ac:dyDescent="0.45">
      <c r="A2531" t="s">
        <v>1496</v>
      </c>
    </row>
    <row r="2532" spans="1:1" x14ac:dyDescent="0.45">
      <c r="A2532" t="s">
        <v>10</v>
      </c>
    </row>
    <row r="2533" spans="1:1" x14ac:dyDescent="0.45">
      <c r="A2533" t="s">
        <v>11</v>
      </c>
    </row>
    <row r="2534" spans="1:1" x14ac:dyDescent="0.45">
      <c r="A2534" t="s">
        <v>12</v>
      </c>
    </row>
    <row r="2536" spans="1:1" x14ac:dyDescent="0.45">
      <c r="A2536" t="s">
        <v>1497</v>
      </c>
    </row>
    <row r="2537" spans="1:1" x14ac:dyDescent="0.45">
      <c r="A2537" t="s">
        <v>1498</v>
      </c>
    </row>
    <row r="2538" spans="1:1" x14ac:dyDescent="0.45">
      <c r="A2538" t="s">
        <v>1499</v>
      </c>
    </row>
    <row r="2539" spans="1:1" x14ac:dyDescent="0.45">
      <c r="A2539" t="s">
        <v>1500</v>
      </c>
    </row>
    <row r="2540" spans="1:1" x14ac:dyDescent="0.45">
      <c r="A2540" t="s">
        <v>1501</v>
      </c>
    </row>
    <row r="2541" spans="1:1" x14ac:dyDescent="0.45">
      <c r="A2541" t="s">
        <v>1502</v>
      </c>
    </row>
    <row r="2542" spans="1:1" x14ac:dyDescent="0.45">
      <c r="A2542" t="s">
        <v>1503</v>
      </c>
    </row>
    <row r="2544" spans="1:1" x14ac:dyDescent="0.45">
      <c r="A2544" t="s">
        <v>1504</v>
      </c>
    </row>
    <row r="2545" spans="1:1" x14ac:dyDescent="0.45">
      <c r="A2545" t="s">
        <v>10</v>
      </c>
    </row>
    <row r="2546" spans="1:1" x14ac:dyDescent="0.45">
      <c r="A2546" t="s">
        <v>11</v>
      </c>
    </row>
    <row r="2547" spans="1:1" x14ac:dyDescent="0.45">
      <c r="A2547" t="s">
        <v>12</v>
      </c>
    </row>
    <row r="2549" spans="1:1" x14ac:dyDescent="0.45">
      <c r="A2549" t="s">
        <v>1505</v>
      </c>
    </row>
    <row r="2550" spans="1:1" x14ac:dyDescent="0.45">
      <c r="A2550" t="s">
        <v>1506</v>
      </c>
    </row>
    <row r="2551" spans="1:1" x14ac:dyDescent="0.45">
      <c r="A2551" t="s">
        <v>1507</v>
      </c>
    </row>
    <row r="2552" spans="1:1" x14ac:dyDescent="0.45">
      <c r="A2552" t="s">
        <v>1508</v>
      </c>
    </row>
    <row r="2553" spans="1:1" x14ac:dyDescent="0.45">
      <c r="A2553" t="s">
        <v>1509</v>
      </c>
    </row>
    <row r="2554" spans="1:1" x14ac:dyDescent="0.45">
      <c r="A2554" t="s">
        <v>1510</v>
      </c>
    </row>
    <row r="2555" spans="1:1" x14ac:dyDescent="0.45">
      <c r="A2555" t="s">
        <v>1511</v>
      </c>
    </row>
    <row r="2557" spans="1:1" x14ac:dyDescent="0.45">
      <c r="A2557" t="s">
        <v>1512</v>
      </c>
    </row>
    <row r="2558" spans="1:1" x14ac:dyDescent="0.45">
      <c r="A2558" t="s">
        <v>10</v>
      </c>
    </row>
    <row r="2559" spans="1:1" x14ac:dyDescent="0.45">
      <c r="A2559" t="s">
        <v>207</v>
      </c>
    </row>
    <row r="2560" spans="1:1" x14ac:dyDescent="0.45">
      <c r="A2560" t="s">
        <v>12</v>
      </c>
    </row>
    <row r="2562" spans="1:1" x14ac:dyDescent="0.45">
      <c r="A2562" t="s">
        <v>1513</v>
      </c>
    </row>
    <row r="2563" spans="1:1" x14ac:dyDescent="0.45">
      <c r="A2563" t="s">
        <v>1514</v>
      </c>
    </row>
    <row r="2564" spans="1:1" x14ac:dyDescent="0.45">
      <c r="A2564" t="s">
        <v>1515</v>
      </c>
    </row>
    <row r="2565" spans="1:1" x14ac:dyDescent="0.45">
      <c r="A2565" t="s">
        <v>1516</v>
      </c>
    </row>
    <row r="2566" spans="1:1" x14ac:dyDescent="0.45">
      <c r="A2566" t="s">
        <v>1517</v>
      </c>
    </row>
    <row r="2567" spans="1:1" x14ac:dyDescent="0.45">
      <c r="A2567" t="s">
        <v>1518</v>
      </c>
    </row>
    <row r="2568" spans="1:1" x14ac:dyDescent="0.45">
      <c r="A2568" t="s">
        <v>1519</v>
      </c>
    </row>
    <row r="2570" spans="1:1" x14ac:dyDescent="0.45">
      <c r="A2570" t="s">
        <v>1520</v>
      </c>
    </row>
    <row r="2571" spans="1:1" x14ac:dyDescent="0.45">
      <c r="A2571" t="s">
        <v>10</v>
      </c>
    </row>
    <row r="2572" spans="1:1" x14ac:dyDescent="0.45">
      <c r="A2572" t="s">
        <v>11</v>
      </c>
    </row>
    <row r="2573" spans="1:1" x14ac:dyDescent="0.45">
      <c r="A2573" t="s">
        <v>12</v>
      </c>
    </row>
    <row r="2575" spans="1:1" x14ac:dyDescent="0.45">
      <c r="A2575" t="s">
        <v>1521</v>
      </c>
    </row>
    <row r="2576" spans="1:1" x14ac:dyDescent="0.45">
      <c r="A2576" t="s">
        <v>1522</v>
      </c>
    </row>
    <row r="2577" spans="1:1" x14ac:dyDescent="0.45">
      <c r="A2577" t="s">
        <v>1523</v>
      </c>
    </row>
    <row r="2578" spans="1:1" x14ac:dyDescent="0.45">
      <c r="A2578" t="s">
        <v>1524</v>
      </c>
    </row>
    <row r="2579" spans="1:1" x14ac:dyDescent="0.45">
      <c r="A2579" t="s">
        <v>1525</v>
      </c>
    </row>
    <row r="2580" spans="1:1" x14ac:dyDescent="0.45">
      <c r="A2580" t="s">
        <v>1526</v>
      </c>
    </row>
    <row r="2581" spans="1:1" x14ac:dyDescent="0.45">
      <c r="A2581" t="s">
        <v>1527</v>
      </c>
    </row>
    <row r="2583" spans="1:1" x14ac:dyDescent="0.45">
      <c r="A2583" t="s">
        <v>1528</v>
      </c>
    </row>
    <row r="2584" spans="1:1" x14ac:dyDescent="0.45">
      <c r="A2584" t="s">
        <v>10</v>
      </c>
    </row>
    <row r="2585" spans="1:1" x14ac:dyDescent="0.45">
      <c r="A2585" t="s">
        <v>11</v>
      </c>
    </row>
    <row r="2586" spans="1:1" x14ac:dyDescent="0.45">
      <c r="A2586" t="s">
        <v>12</v>
      </c>
    </row>
    <row r="2588" spans="1:1" x14ac:dyDescent="0.45">
      <c r="A2588" t="s">
        <v>1529</v>
      </c>
    </row>
    <row r="2589" spans="1:1" x14ac:dyDescent="0.45">
      <c r="A2589" t="s">
        <v>1530</v>
      </c>
    </row>
    <row r="2590" spans="1:1" x14ac:dyDescent="0.45">
      <c r="A2590">
        <v>57201992873</v>
      </c>
    </row>
    <row r="2591" spans="1:1" x14ac:dyDescent="0.45">
      <c r="A2591" t="s">
        <v>1531</v>
      </c>
    </row>
    <row r="2592" spans="1:1" x14ac:dyDescent="0.45">
      <c r="A2592" t="s">
        <v>1532</v>
      </c>
    </row>
    <row r="2593" spans="1:1" x14ac:dyDescent="0.45">
      <c r="A2593" t="s">
        <v>1533</v>
      </c>
    </row>
    <row r="2594" spans="1:1" x14ac:dyDescent="0.45">
      <c r="A2594" t="s">
        <v>1534</v>
      </c>
    </row>
    <row r="2596" spans="1:1" x14ac:dyDescent="0.45">
      <c r="A2596" t="s">
        <v>1535</v>
      </c>
    </row>
    <row r="2597" spans="1:1" x14ac:dyDescent="0.45">
      <c r="A2597" t="s">
        <v>10</v>
      </c>
    </row>
    <row r="2598" spans="1:1" x14ac:dyDescent="0.45">
      <c r="A2598" t="s">
        <v>11</v>
      </c>
    </row>
    <row r="2599" spans="1:1" x14ac:dyDescent="0.45">
      <c r="A2599" t="s">
        <v>12</v>
      </c>
    </row>
    <row r="2601" spans="1:1" x14ac:dyDescent="0.45">
      <c r="A2601" t="s">
        <v>1536</v>
      </c>
    </row>
    <row r="2602" spans="1:1" x14ac:dyDescent="0.45">
      <c r="A2602" t="s">
        <v>1537</v>
      </c>
    </row>
    <row r="2603" spans="1:1" x14ac:dyDescent="0.45">
      <c r="A2603" t="s">
        <v>1538</v>
      </c>
    </row>
    <row r="2604" spans="1:1" x14ac:dyDescent="0.45">
      <c r="A2604" t="s">
        <v>1539</v>
      </c>
    </row>
    <row r="2605" spans="1:1" x14ac:dyDescent="0.45">
      <c r="A2605" t="s">
        <v>1540</v>
      </c>
    </row>
    <row r="2606" spans="1:1" x14ac:dyDescent="0.45">
      <c r="A2606" t="s">
        <v>1541</v>
      </c>
    </row>
    <row r="2607" spans="1:1" x14ac:dyDescent="0.45">
      <c r="A2607" t="s">
        <v>1542</v>
      </c>
    </row>
    <row r="2609" spans="1:1" x14ac:dyDescent="0.45">
      <c r="A2609" t="s">
        <v>1543</v>
      </c>
    </row>
    <row r="2610" spans="1:1" x14ac:dyDescent="0.45">
      <c r="A2610" t="s">
        <v>10</v>
      </c>
    </row>
    <row r="2611" spans="1:1" x14ac:dyDescent="0.45">
      <c r="A2611" t="s">
        <v>207</v>
      </c>
    </row>
    <row r="2612" spans="1:1" x14ac:dyDescent="0.45">
      <c r="A2612" t="s">
        <v>12</v>
      </c>
    </row>
    <row r="2614" spans="1:1" x14ac:dyDescent="0.45">
      <c r="A2614" t="s">
        <v>1544</v>
      </c>
    </row>
    <row r="2615" spans="1:1" x14ac:dyDescent="0.45">
      <c r="A2615" t="s">
        <v>1545</v>
      </c>
    </row>
    <row r="2616" spans="1:1" x14ac:dyDescent="0.45">
      <c r="A2616" t="s">
        <v>1546</v>
      </c>
    </row>
    <row r="2617" spans="1:1" x14ac:dyDescent="0.45">
      <c r="A2617" t="s">
        <v>1547</v>
      </c>
    </row>
    <row r="2618" spans="1:1" x14ac:dyDescent="0.45">
      <c r="A2618" t="s">
        <v>1548</v>
      </c>
    </row>
    <row r="2619" spans="1:1" x14ac:dyDescent="0.45">
      <c r="A2619" t="s">
        <v>1549</v>
      </c>
    </row>
    <row r="2620" spans="1:1" x14ac:dyDescent="0.45">
      <c r="A2620" t="s">
        <v>1550</v>
      </c>
    </row>
    <row r="2622" spans="1:1" x14ac:dyDescent="0.45">
      <c r="A2622" t="s">
        <v>1551</v>
      </c>
    </row>
    <row r="2623" spans="1:1" x14ac:dyDescent="0.45">
      <c r="A2623" t="s">
        <v>10</v>
      </c>
    </row>
    <row r="2624" spans="1:1" x14ac:dyDescent="0.45">
      <c r="A2624" t="s">
        <v>11</v>
      </c>
    </row>
    <row r="2625" spans="1:1" x14ac:dyDescent="0.45">
      <c r="A2625" t="s">
        <v>12</v>
      </c>
    </row>
    <row r="2627" spans="1:1" x14ac:dyDescent="0.45">
      <c r="A2627" t="s">
        <v>1552</v>
      </c>
    </row>
    <row r="2628" spans="1:1" x14ac:dyDescent="0.45">
      <c r="A2628" t="s">
        <v>1553</v>
      </c>
    </row>
    <row r="2629" spans="1:1" x14ac:dyDescent="0.45">
      <c r="A2629" t="s">
        <v>1554</v>
      </c>
    </row>
    <row r="2630" spans="1:1" x14ac:dyDescent="0.45">
      <c r="A2630" t="s">
        <v>1555</v>
      </c>
    </row>
    <row r="2631" spans="1:1" x14ac:dyDescent="0.45">
      <c r="A2631" t="s">
        <v>1556</v>
      </c>
    </row>
    <row r="2632" spans="1:1" x14ac:dyDescent="0.45">
      <c r="A2632" t="s">
        <v>1557</v>
      </c>
    </row>
    <row r="2633" spans="1:1" x14ac:dyDescent="0.45">
      <c r="A2633" t="s">
        <v>1558</v>
      </c>
    </row>
    <row r="2635" spans="1:1" x14ac:dyDescent="0.45">
      <c r="A2635" t="s">
        <v>1559</v>
      </c>
    </row>
    <row r="2636" spans="1:1" x14ac:dyDescent="0.45">
      <c r="A2636" t="s">
        <v>10</v>
      </c>
    </row>
    <row r="2637" spans="1:1" x14ac:dyDescent="0.45">
      <c r="A2637" t="s">
        <v>128</v>
      </c>
    </row>
    <row r="2638" spans="1:1" x14ac:dyDescent="0.45">
      <c r="A2638" t="s">
        <v>12</v>
      </c>
    </row>
    <row r="2640" spans="1:1" x14ac:dyDescent="0.45">
      <c r="A2640" t="s">
        <v>1560</v>
      </c>
    </row>
    <row r="2641" spans="1:1" x14ac:dyDescent="0.45">
      <c r="A2641" t="s">
        <v>1561</v>
      </c>
    </row>
    <row r="2642" spans="1:1" x14ac:dyDescent="0.45">
      <c r="A2642" t="s">
        <v>1562</v>
      </c>
    </row>
    <row r="2643" spans="1:1" x14ac:dyDescent="0.45">
      <c r="A2643" t="s">
        <v>1563</v>
      </c>
    </row>
    <row r="2644" spans="1:1" x14ac:dyDescent="0.45">
      <c r="A2644" t="s">
        <v>1564</v>
      </c>
    </row>
    <row r="2645" spans="1:1" x14ac:dyDescent="0.45">
      <c r="A2645" t="s">
        <v>1565</v>
      </c>
    </row>
    <row r="2646" spans="1:1" x14ac:dyDescent="0.45">
      <c r="A2646" t="s">
        <v>1566</v>
      </c>
    </row>
    <row r="2648" spans="1:1" x14ac:dyDescent="0.45">
      <c r="A2648" t="s">
        <v>1567</v>
      </c>
    </row>
    <row r="2649" spans="1:1" x14ac:dyDescent="0.45">
      <c r="A2649" t="s">
        <v>10</v>
      </c>
    </row>
    <row r="2650" spans="1:1" x14ac:dyDescent="0.45">
      <c r="A2650" t="s">
        <v>11</v>
      </c>
    </row>
    <row r="2651" spans="1:1" x14ac:dyDescent="0.45">
      <c r="A2651" t="s">
        <v>12</v>
      </c>
    </row>
    <row r="2653" spans="1:1" x14ac:dyDescent="0.45">
      <c r="A2653" t="s">
        <v>1568</v>
      </c>
    </row>
    <row r="2654" spans="1:1" x14ac:dyDescent="0.45">
      <c r="A2654" t="s">
        <v>1569</v>
      </c>
    </row>
    <row r="2655" spans="1:1" x14ac:dyDescent="0.45">
      <c r="A2655" t="s">
        <v>1570</v>
      </c>
    </row>
    <row r="2656" spans="1:1" x14ac:dyDescent="0.45">
      <c r="A2656" t="s">
        <v>1571</v>
      </c>
    </row>
    <row r="2657" spans="1:1" x14ac:dyDescent="0.45">
      <c r="A2657" t="s">
        <v>1572</v>
      </c>
    </row>
    <row r="2659" spans="1:1" x14ac:dyDescent="0.45">
      <c r="A2659" t="s">
        <v>1573</v>
      </c>
    </row>
    <row r="2661" spans="1:1" x14ac:dyDescent="0.45">
      <c r="A2661" t="s">
        <v>1574</v>
      </c>
    </row>
    <row r="2662" spans="1:1" x14ac:dyDescent="0.45">
      <c r="A2662" t="s">
        <v>10</v>
      </c>
    </row>
    <row r="2663" spans="1:1" x14ac:dyDescent="0.45">
      <c r="A2663" t="s">
        <v>207</v>
      </c>
    </row>
    <row r="2664" spans="1:1" x14ac:dyDescent="0.45">
      <c r="A2664" t="s">
        <v>12</v>
      </c>
    </row>
    <row r="2666" spans="1:1" x14ac:dyDescent="0.45">
      <c r="A2666" t="s">
        <v>1575</v>
      </c>
    </row>
    <row r="2667" spans="1:1" x14ac:dyDescent="0.45">
      <c r="A2667" t="s">
        <v>1576</v>
      </c>
    </row>
    <row r="2668" spans="1:1" x14ac:dyDescent="0.45">
      <c r="A2668" t="s">
        <v>1577</v>
      </c>
    </row>
    <row r="2669" spans="1:1" x14ac:dyDescent="0.45">
      <c r="A2669" t="s">
        <v>1578</v>
      </c>
    </row>
    <row r="2670" spans="1:1" x14ac:dyDescent="0.45">
      <c r="A2670" t="s">
        <v>1579</v>
      </c>
    </row>
    <row r="2671" spans="1:1" x14ac:dyDescent="0.45">
      <c r="A2671" t="s">
        <v>1580</v>
      </c>
    </row>
    <row r="2672" spans="1:1" x14ac:dyDescent="0.45">
      <c r="A2672" t="s">
        <v>1581</v>
      </c>
    </row>
    <row r="2674" spans="1:1" x14ac:dyDescent="0.45">
      <c r="A2674" t="s">
        <v>1582</v>
      </c>
    </row>
    <row r="2675" spans="1:1" x14ac:dyDescent="0.45">
      <c r="A2675" t="s">
        <v>10</v>
      </c>
    </row>
    <row r="2676" spans="1:1" x14ac:dyDescent="0.45">
      <c r="A2676" t="s">
        <v>128</v>
      </c>
    </row>
    <row r="2677" spans="1:1" x14ac:dyDescent="0.45">
      <c r="A2677" t="s">
        <v>12</v>
      </c>
    </row>
    <row r="2679" spans="1:1" x14ac:dyDescent="0.45">
      <c r="A2679" t="s">
        <v>1583</v>
      </c>
    </row>
    <row r="2680" spans="1:1" x14ac:dyDescent="0.45">
      <c r="A2680" t="s">
        <v>1584</v>
      </c>
    </row>
    <row r="2681" spans="1:1" x14ac:dyDescent="0.45">
      <c r="A2681" t="s">
        <v>1585</v>
      </c>
    </row>
    <row r="2682" spans="1:1" x14ac:dyDescent="0.45">
      <c r="A2682" t="s">
        <v>1586</v>
      </c>
    </row>
    <row r="2683" spans="1:1" x14ac:dyDescent="0.45">
      <c r="A2683" t="s">
        <v>1587</v>
      </c>
    </row>
    <row r="2684" spans="1:1" x14ac:dyDescent="0.45">
      <c r="A2684" t="s">
        <v>1588</v>
      </c>
    </row>
    <row r="2685" spans="1:1" x14ac:dyDescent="0.45">
      <c r="A2685" t="s">
        <v>1589</v>
      </c>
    </row>
    <row r="2687" spans="1:1" x14ac:dyDescent="0.45">
      <c r="A2687" t="s">
        <v>1590</v>
      </c>
    </row>
    <row r="2688" spans="1:1" x14ac:dyDescent="0.45">
      <c r="A2688" t="s">
        <v>10</v>
      </c>
    </row>
    <row r="2689" spans="1:1" x14ac:dyDescent="0.45">
      <c r="A2689" t="s">
        <v>207</v>
      </c>
    </row>
    <row r="2690" spans="1:1" x14ac:dyDescent="0.45">
      <c r="A2690" t="s">
        <v>12</v>
      </c>
    </row>
    <row r="2692" spans="1:1" x14ac:dyDescent="0.45">
      <c r="A2692" t="s">
        <v>1591</v>
      </c>
    </row>
    <row r="2693" spans="1:1" x14ac:dyDescent="0.45">
      <c r="A2693" t="s">
        <v>1592</v>
      </c>
    </row>
    <row r="2694" spans="1:1" x14ac:dyDescent="0.45">
      <c r="A2694" t="s">
        <v>1593</v>
      </c>
    </row>
    <row r="2695" spans="1:1" x14ac:dyDescent="0.45">
      <c r="A2695" t="s">
        <v>1594</v>
      </c>
    </row>
    <row r="2696" spans="1:1" x14ac:dyDescent="0.45">
      <c r="A2696" t="s">
        <v>1595</v>
      </c>
    </row>
    <row r="2697" spans="1:1" x14ac:dyDescent="0.45">
      <c r="A2697" t="s">
        <v>1596</v>
      </c>
    </row>
    <row r="2698" spans="1:1" x14ac:dyDescent="0.45">
      <c r="A2698" t="s">
        <v>1597</v>
      </c>
    </row>
    <row r="2700" spans="1:1" x14ac:dyDescent="0.45">
      <c r="A2700" t="s">
        <v>1598</v>
      </c>
    </row>
    <row r="2701" spans="1:1" x14ac:dyDescent="0.45">
      <c r="A2701" t="s">
        <v>10</v>
      </c>
    </row>
    <row r="2702" spans="1:1" x14ac:dyDescent="0.45">
      <c r="A2702" t="s">
        <v>11</v>
      </c>
    </row>
    <row r="2703" spans="1:1" x14ac:dyDescent="0.45">
      <c r="A2703" t="s">
        <v>12</v>
      </c>
    </row>
    <row r="2705" spans="1:1" x14ac:dyDescent="0.45">
      <c r="A2705" t="s">
        <v>1599</v>
      </c>
    </row>
    <row r="2706" spans="1:1" x14ac:dyDescent="0.45">
      <c r="A2706" t="s">
        <v>1600</v>
      </c>
    </row>
    <row r="2707" spans="1:1" x14ac:dyDescent="0.45">
      <c r="A2707" t="s">
        <v>1601</v>
      </c>
    </row>
    <row r="2708" spans="1:1" x14ac:dyDescent="0.45">
      <c r="A2708" t="s">
        <v>1602</v>
      </c>
    </row>
    <row r="2709" spans="1:1" x14ac:dyDescent="0.45">
      <c r="A2709" t="s">
        <v>1603</v>
      </c>
    </row>
    <row r="2710" spans="1:1" x14ac:dyDescent="0.45">
      <c r="A2710" t="s">
        <v>1604</v>
      </c>
    </row>
    <row r="2711" spans="1:1" x14ac:dyDescent="0.45">
      <c r="A2711" t="s">
        <v>1605</v>
      </c>
    </row>
    <row r="2713" spans="1:1" x14ac:dyDescent="0.45">
      <c r="A2713" t="s">
        <v>1606</v>
      </c>
    </row>
    <row r="2714" spans="1:1" x14ac:dyDescent="0.45">
      <c r="A2714" t="s">
        <v>10</v>
      </c>
    </row>
    <row r="2715" spans="1:1" x14ac:dyDescent="0.45">
      <c r="A2715" t="s">
        <v>11</v>
      </c>
    </row>
    <row r="2716" spans="1:1" x14ac:dyDescent="0.45">
      <c r="A2716" t="s">
        <v>12</v>
      </c>
    </row>
    <row r="2718" spans="1:1" x14ac:dyDescent="0.45">
      <c r="A2718" t="s">
        <v>1122</v>
      </c>
    </row>
    <row r="2719" spans="1:1" x14ac:dyDescent="0.45">
      <c r="A2719" t="s">
        <v>1123</v>
      </c>
    </row>
    <row r="2720" spans="1:1" x14ac:dyDescent="0.45">
      <c r="A2720" t="s">
        <v>1124</v>
      </c>
    </row>
    <row r="2721" spans="1:1" x14ac:dyDescent="0.45">
      <c r="A2721" t="s">
        <v>1607</v>
      </c>
    </row>
    <row r="2722" spans="1:1" x14ac:dyDescent="0.45">
      <c r="A2722" t="s">
        <v>1608</v>
      </c>
    </row>
    <row r="2723" spans="1:1" x14ac:dyDescent="0.45">
      <c r="A2723" t="s">
        <v>1127</v>
      </c>
    </row>
    <row r="2724" spans="1:1" x14ac:dyDescent="0.45">
      <c r="A2724" t="s">
        <v>1609</v>
      </c>
    </row>
    <row r="2726" spans="1:1" x14ac:dyDescent="0.45">
      <c r="A2726" t="s">
        <v>1610</v>
      </c>
    </row>
    <row r="2727" spans="1:1" x14ac:dyDescent="0.45">
      <c r="A2727" t="s">
        <v>10</v>
      </c>
    </row>
    <row r="2728" spans="1:1" x14ac:dyDescent="0.45">
      <c r="A2728" t="s">
        <v>207</v>
      </c>
    </row>
    <row r="2729" spans="1:1" x14ac:dyDescent="0.45">
      <c r="A2729" t="s">
        <v>12</v>
      </c>
    </row>
    <row r="2731" spans="1:1" x14ac:dyDescent="0.45">
      <c r="A2731" t="s">
        <v>1611</v>
      </c>
    </row>
    <row r="2732" spans="1:1" x14ac:dyDescent="0.45">
      <c r="A2732" t="s">
        <v>1612</v>
      </c>
    </row>
    <row r="2733" spans="1:1" x14ac:dyDescent="0.45">
      <c r="A2733" t="s">
        <v>1613</v>
      </c>
    </row>
    <row r="2734" spans="1:1" x14ac:dyDescent="0.45">
      <c r="A2734" t="s">
        <v>1614</v>
      </c>
    </row>
    <row r="2735" spans="1:1" x14ac:dyDescent="0.45">
      <c r="A2735" t="s">
        <v>1615</v>
      </c>
    </row>
    <row r="2736" spans="1:1" x14ac:dyDescent="0.45">
      <c r="A2736" t="s">
        <v>1616</v>
      </c>
    </row>
    <row r="2737" spans="1:1" x14ac:dyDescent="0.45">
      <c r="A2737" t="s">
        <v>1617</v>
      </c>
    </row>
    <row r="2739" spans="1:1" x14ac:dyDescent="0.45">
      <c r="A2739" t="s">
        <v>1618</v>
      </c>
    </row>
    <row r="2740" spans="1:1" x14ac:dyDescent="0.45">
      <c r="A2740" t="s">
        <v>10</v>
      </c>
    </row>
    <row r="2741" spans="1:1" x14ac:dyDescent="0.45">
      <c r="A2741" t="s">
        <v>11</v>
      </c>
    </row>
    <row r="2742" spans="1:1" x14ac:dyDescent="0.45">
      <c r="A2742" t="s">
        <v>12</v>
      </c>
    </row>
    <row r="2744" spans="1:1" x14ac:dyDescent="0.45">
      <c r="A2744" t="s">
        <v>1619</v>
      </c>
    </row>
    <row r="2745" spans="1:1" x14ac:dyDescent="0.45">
      <c r="A2745" t="s">
        <v>1620</v>
      </c>
    </row>
    <row r="2746" spans="1:1" x14ac:dyDescent="0.45">
      <c r="A2746" t="s">
        <v>1621</v>
      </c>
    </row>
    <row r="2747" spans="1:1" x14ac:dyDescent="0.45">
      <c r="A2747" t="s">
        <v>1622</v>
      </c>
    </row>
    <row r="2748" spans="1:1" x14ac:dyDescent="0.45">
      <c r="A2748" t="s">
        <v>1623</v>
      </c>
    </row>
    <row r="2750" spans="1:1" x14ac:dyDescent="0.45">
      <c r="A2750" t="s">
        <v>1624</v>
      </c>
    </row>
    <row r="2752" spans="1:1" x14ac:dyDescent="0.45">
      <c r="A2752" t="s">
        <v>1625</v>
      </c>
    </row>
    <row r="2753" spans="1:1" x14ac:dyDescent="0.45">
      <c r="A2753" t="s">
        <v>10</v>
      </c>
    </row>
    <row r="2754" spans="1:1" x14ac:dyDescent="0.45">
      <c r="A2754" t="s">
        <v>11</v>
      </c>
    </row>
    <row r="2755" spans="1:1" x14ac:dyDescent="0.45">
      <c r="A2755" t="s">
        <v>12</v>
      </c>
    </row>
    <row r="2757" spans="1:1" x14ac:dyDescent="0.45">
      <c r="A2757" t="s">
        <v>1626</v>
      </c>
    </row>
    <row r="2758" spans="1:1" x14ac:dyDescent="0.45">
      <c r="A2758" t="s">
        <v>1627</v>
      </c>
    </row>
    <row r="2759" spans="1:1" x14ac:dyDescent="0.45">
      <c r="A2759">
        <v>57189076696</v>
      </c>
    </row>
    <row r="2760" spans="1:1" x14ac:dyDescent="0.45">
      <c r="A2760" t="s">
        <v>1628</v>
      </c>
    </row>
    <row r="2761" spans="1:1" x14ac:dyDescent="0.45">
      <c r="A2761" t="s">
        <v>1629</v>
      </c>
    </row>
    <row r="2762" spans="1:1" x14ac:dyDescent="0.45">
      <c r="A2762" t="s">
        <v>1630</v>
      </c>
    </row>
    <row r="2763" spans="1:1" x14ac:dyDescent="0.45">
      <c r="A2763" t="s">
        <v>1631</v>
      </c>
    </row>
    <row r="2765" spans="1:1" x14ac:dyDescent="0.45">
      <c r="A2765" t="s">
        <v>1632</v>
      </c>
    </row>
    <row r="2766" spans="1:1" x14ac:dyDescent="0.45">
      <c r="A2766" t="s">
        <v>10</v>
      </c>
    </row>
    <row r="2767" spans="1:1" x14ac:dyDescent="0.45">
      <c r="A2767" t="s">
        <v>128</v>
      </c>
    </row>
    <row r="2768" spans="1:1" x14ac:dyDescent="0.45">
      <c r="A2768" t="s">
        <v>12</v>
      </c>
    </row>
    <row r="2770" spans="1:1" x14ac:dyDescent="0.45">
      <c r="A2770" t="s">
        <v>1633</v>
      </c>
    </row>
    <row r="2771" spans="1:1" x14ac:dyDescent="0.45">
      <c r="A2771" t="s">
        <v>1634</v>
      </c>
    </row>
    <row r="2772" spans="1:1" x14ac:dyDescent="0.45">
      <c r="A2772">
        <v>35574334300</v>
      </c>
    </row>
    <row r="2773" spans="1:1" x14ac:dyDescent="0.45">
      <c r="A2773" t="s">
        <v>1635</v>
      </c>
    </row>
    <row r="2774" spans="1:1" x14ac:dyDescent="0.45">
      <c r="A2774" t="s">
        <v>1636</v>
      </c>
    </row>
    <row r="2775" spans="1:1" x14ac:dyDescent="0.45">
      <c r="A2775" t="s">
        <v>1637</v>
      </c>
    </row>
    <row r="2776" spans="1:1" x14ac:dyDescent="0.45">
      <c r="A2776" t="s">
        <v>1638</v>
      </c>
    </row>
    <row r="2778" spans="1:1" x14ac:dyDescent="0.45">
      <c r="A2778" t="s">
        <v>1639</v>
      </c>
    </row>
    <row r="2779" spans="1:1" x14ac:dyDescent="0.45">
      <c r="A2779" t="s">
        <v>10</v>
      </c>
    </row>
    <row r="2780" spans="1:1" x14ac:dyDescent="0.45">
      <c r="A2780" t="s">
        <v>11</v>
      </c>
    </row>
    <row r="2781" spans="1:1" x14ac:dyDescent="0.45">
      <c r="A2781" t="s">
        <v>12</v>
      </c>
    </row>
    <row r="2783" spans="1:1" x14ac:dyDescent="0.45">
      <c r="A2783" t="s">
        <v>558</v>
      </c>
    </row>
    <row r="2784" spans="1:1" x14ac:dyDescent="0.45">
      <c r="A2784" t="s">
        <v>559</v>
      </c>
    </row>
    <row r="2785" spans="1:1" x14ac:dyDescent="0.45">
      <c r="A2785">
        <v>57193705397</v>
      </c>
    </row>
    <row r="2786" spans="1:1" x14ac:dyDescent="0.45">
      <c r="A2786" t="s">
        <v>560</v>
      </c>
    </row>
    <row r="2787" spans="1:1" x14ac:dyDescent="0.45">
      <c r="A2787" t="s">
        <v>1640</v>
      </c>
    </row>
    <row r="2788" spans="1:1" x14ac:dyDescent="0.45">
      <c r="A2788" t="s">
        <v>1641</v>
      </c>
    </row>
    <row r="2789" spans="1:1" x14ac:dyDescent="0.45">
      <c r="A2789" t="s">
        <v>1642</v>
      </c>
    </row>
    <row r="2791" spans="1:1" x14ac:dyDescent="0.45">
      <c r="A2791" t="s">
        <v>1643</v>
      </c>
    </row>
    <row r="2792" spans="1:1" x14ac:dyDescent="0.45">
      <c r="A2792" t="s">
        <v>10</v>
      </c>
    </row>
    <row r="2793" spans="1:1" x14ac:dyDescent="0.45">
      <c r="A2793" t="s">
        <v>128</v>
      </c>
    </row>
    <row r="2794" spans="1:1" x14ac:dyDescent="0.45">
      <c r="A2794" t="s">
        <v>12</v>
      </c>
    </row>
    <row r="2796" spans="1:1" x14ac:dyDescent="0.45">
      <c r="A2796" t="s">
        <v>1644</v>
      </c>
    </row>
    <row r="2797" spans="1:1" x14ac:dyDescent="0.45">
      <c r="A2797" t="s">
        <v>1645</v>
      </c>
    </row>
    <row r="2798" spans="1:1" x14ac:dyDescent="0.45">
      <c r="A2798" t="s">
        <v>1646</v>
      </c>
    </row>
    <row r="2799" spans="1:1" x14ac:dyDescent="0.45">
      <c r="A2799" t="s">
        <v>1647</v>
      </c>
    </row>
    <row r="2800" spans="1:1" x14ac:dyDescent="0.45">
      <c r="A2800" t="s">
        <v>1648</v>
      </c>
    </row>
    <row r="2801" spans="1:1" x14ac:dyDescent="0.45">
      <c r="A2801" t="s">
        <v>1649</v>
      </c>
    </row>
    <row r="2802" spans="1:1" x14ac:dyDescent="0.45">
      <c r="A2802" t="s">
        <v>1650</v>
      </c>
    </row>
    <row r="2804" spans="1:1" x14ac:dyDescent="0.45">
      <c r="A2804" t="s">
        <v>1651</v>
      </c>
    </row>
    <row r="2805" spans="1:1" x14ac:dyDescent="0.45">
      <c r="A2805" t="s">
        <v>10</v>
      </c>
    </row>
    <row r="2806" spans="1:1" x14ac:dyDescent="0.45">
      <c r="A2806" t="s">
        <v>11</v>
      </c>
    </row>
    <row r="2807" spans="1:1" x14ac:dyDescent="0.45">
      <c r="A2807" t="s">
        <v>12</v>
      </c>
    </row>
    <row r="2809" spans="1:1" x14ac:dyDescent="0.45">
      <c r="A2809" t="s">
        <v>1652</v>
      </c>
    </row>
    <row r="2810" spans="1:1" x14ac:dyDescent="0.45">
      <c r="A2810" t="s">
        <v>1653</v>
      </c>
    </row>
    <row r="2811" spans="1:1" x14ac:dyDescent="0.45">
      <c r="A2811" t="s">
        <v>1654</v>
      </c>
    </row>
    <row r="2812" spans="1:1" x14ac:dyDescent="0.45">
      <c r="A2812" t="s">
        <v>1655</v>
      </c>
    </row>
    <row r="2813" spans="1:1" x14ac:dyDescent="0.45">
      <c r="A2813" t="s">
        <v>1656</v>
      </c>
    </row>
    <row r="2814" spans="1:1" x14ac:dyDescent="0.45">
      <c r="A2814" t="s">
        <v>1657</v>
      </c>
    </row>
    <row r="2815" spans="1:1" x14ac:dyDescent="0.45">
      <c r="A2815" t="s">
        <v>1658</v>
      </c>
    </row>
    <row r="2817" spans="1:1" x14ac:dyDescent="0.45">
      <c r="A2817" t="s">
        <v>1659</v>
      </c>
    </row>
    <row r="2818" spans="1:1" x14ac:dyDescent="0.45">
      <c r="A2818" t="s">
        <v>10</v>
      </c>
    </row>
    <row r="2819" spans="1:1" x14ac:dyDescent="0.45">
      <c r="A2819" t="s">
        <v>11</v>
      </c>
    </row>
    <row r="2820" spans="1:1" x14ac:dyDescent="0.45">
      <c r="A2820" t="s">
        <v>12</v>
      </c>
    </row>
    <row r="2822" spans="1:1" x14ac:dyDescent="0.45">
      <c r="A2822" t="s">
        <v>1660</v>
      </c>
    </row>
    <row r="2823" spans="1:1" x14ac:dyDescent="0.45">
      <c r="A2823" t="s">
        <v>1661</v>
      </c>
    </row>
    <row r="2824" spans="1:1" x14ac:dyDescent="0.45">
      <c r="A2824" t="s">
        <v>1662</v>
      </c>
    </row>
    <row r="2825" spans="1:1" x14ac:dyDescent="0.45">
      <c r="A2825" t="s">
        <v>1663</v>
      </c>
    </row>
    <row r="2826" spans="1:1" x14ac:dyDescent="0.45">
      <c r="A2826" t="s">
        <v>1664</v>
      </c>
    </row>
    <row r="2827" spans="1:1" x14ac:dyDescent="0.45">
      <c r="A2827" t="s">
        <v>1665</v>
      </c>
    </row>
    <row r="2828" spans="1:1" x14ac:dyDescent="0.45">
      <c r="A2828" t="s">
        <v>1666</v>
      </c>
    </row>
    <row r="2830" spans="1:1" x14ac:dyDescent="0.45">
      <c r="A2830" t="s">
        <v>1667</v>
      </c>
    </row>
    <row r="2831" spans="1:1" x14ac:dyDescent="0.45">
      <c r="A2831" t="s">
        <v>10</v>
      </c>
    </row>
    <row r="2832" spans="1:1" x14ac:dyDescent="0.45">
      <c r="A2832" t="s">
        <v>11</v>
      </c>
    </row>
    <row r="2833" spans="1:1" x14ac:dyDescent="0.45">
      <c r="A2833" t="s">
        <v>12</v>
      </c>
    </row>
    <row r="2835" spans="1:1" x14ac:dyDescent="0.45">
      <c r="A2835" t="s">
        <v>1668</v>
      </c>
    </row>
    <row r="2836" spans="1:1" x14ac:dyDescent="0.45">
      <c r="A2836" t="s">
        <v>1669</v>
      </c>
    </row>
    <row r="2837" spans="1:1" x14ac:dyDescent="0.45">
      <c r="A2837">
        <v>58503324200</v>
      </c>
    </row>
    <row r="2838" spans="1:1" x14ac:dyDescent="0.45">
      <c r="A2838" t="s">
        <v>1670</v>
      </c>
    </row>
    <row r="2839" spans="1:1" x14ac:dyDescent="0.45">
      <c r="A2839" t="s">
        <v>1671</v>
      </c>
    </row>
    <row r="2840" spans="1:1" x14ac:dyDescent="0.45">
      <c r="A2840" t="s">
        <v>1672</v>
      </c>
    </row>
    <row r="2841" spans="1:1" x14ac:dyDescent="0.45">
      <c r="A2841" t="s">
        <v>1673</v>
      </c>
    </row>
    <row r="2843" spans="1:1" x14ac:dyDescent="0.45">
      <c r="A2843" t="s">
        <v>1674</v>
      </c>
    </row>
    <row r="2844" spans="1:1" x14ac:dyDescent="0.45">
      <c r="A2844" t="s">
        <v>10</v>
      </c>
    </row>
    <row r="2845" spans="1:1" x14ac:dyDescent="0.45">
      <c r="A2845" t="s">
        <v>338</v>
      </c>
    </row>
    <row r="2846" spans="1:1" x14ac:dyDescent="0.45">
      <c r="A2846" t="s">
        <v>12</v>
      </c>
    </row>
    <row r="2848" spans="1:1" x14ac:dyDescent="0.45">
      <c r="A2848" t="s">
        <v>1675</v>
      </c>
    </row>
    <row r="2849" spans="1:1" x14ac:dyDescent="0.45">
      <c r="A2849" t="s">
        <v>1676</v>
      </c>
    </row>
    <row r="2850" spans="1:1" x14ac:dyDescent="0.45">
      <c r="A2850" t="s">
        <v>1677</v>
      </c>
    </row>
    <row r="2851" spans="1:1" x14ac:dyDescent="0.45">
      <c r="A2851" t="s">
        <v>1678</v>
      </c>
    </row>
    <row r="2852" spans="1:1" x14ac:dyDescent="0.45">
      <c r="A2852" t="s">
        <v>1679</v>
      </c>
    </row>
    <row r="2853" spans="1:1" x14ac:dyDescent="0.45">
      <c r="A2853" t="s">
        <v>1680</v>
      </c>
    </row>
    <row r="2854" spans="1:1" x14ac:dyDescent="0.45">
      <c r="A2854" t="s">
        <v>1681</v>
      </c>
    </row>
    <row r="2856" spans="1:1" x14ac:dyDescent="0.45">
      <c r="A2856" t="s">
        <v>1682</v>
      </c>
    </row>
    <row r="2857" spans="1:1" x14ac:dyDescent="0.45">
      <c r="A2857" t="s">
        <v>10</v>
      </c>
    </row>
    <row r="2858" spans="1:1" x14ac:dyDescent="0.45">
      <c r="A2858" t="s">
        <v>207</v>
      </c>
    </row>
    <row r="2859" spans="1:1" x14ac:dyDescent="0.45">
      <c r="A2859" t="s">
        <v>12</v>
      </c>
    </row>
    <row r="2861" spans="1:1" x14ac:dyDescent="0.45">
      <c r="A2861" t="s">
        <v>1683</v>
      </c>
    </row>
    <row r="2862" spans="1:1" x14ac:dyDescent="0.45">
      <c r="A2862" t="s">
        <v>1684</v>
      </c>
    </row>
    <row r="2863" spans="1:1" x14ac:dyDescent="0.45">
      <c r="A2863" t="s">
        <v>1685</v>
      </c>
    </row>
    <row r="2864" spans="1:1" x14ac:dyDescent="0.45">
      <c r="A2864" t="s">
        <v>1686</v>
      </c>
    </row>
    <row r="2865" spans="1:1" x14ac:dyDescent="0.45">
      <c r="A2865" t="s">
        <v>1687</v>
      </c>
    </row>
    <row r="2867" spans="1:1" x14ac:dyDescent="0.45">
      <c r="A2867" t="s">
        <v>1688</v>
      </c>
    </row>
    <row r="2869" spans="1:1" x14ac:dyDescent="0.45">
      <c r="A2869" t="s">
        <v>1689</v>
      </c>
    </row>
    <row r="2870" spans="1:1" x14ac:dyDescent="0.45">
      <c r="A2870" t="s">
        <v>10</v>
      </c>
    </row>
    <row r="2871" spans="1:1" x14ac:dyDescent="0.45">
      <c r="A2871" t="s">
        <v>207</v>
      </c>
    </row>
    <row r="2872" spans="1:1" x14ac:dyDescent="0.45">
      <c r="A2872" t="s">
        <v>12</v>
      </c>
    </row>
    <row r="2874" spans="1:1" x14ac:dyDescent="0.45">
      <c r="A2874" t="s">
        <v>1690</v>
      </c>
    </row>
    <row r="2875" spans="1:1" x14ac:dyDescent="0.45">
      <c r="A2875" t="s">
        <v>1691</v>
      </c>
    </row>
    <row r="2876" spans="1:1" x14ac:dyDescent="0.45">
      <c r="A2876" t="s">
        <v>1692</v>
      </c>
    </row>
    <row r="2877" spans="1:1" x14ac:dyDescent="0.45">
      <c r="A2877" t="s">
        <v>1693</v>
      </c>
    </row>
    <row r="2878" spans="1:1" x14ac:dyDescent="0.45">
      <c r="A2878" t="s">
        <v>1694</v>
      </c>
    </row>
    <row r="2879" spans="1:1" x14ac:dyDescent="0.45">
      <c r="A2879" t="s">
        <v>1695</v>
      </c>
    </row>
    <row r="2880" spans="1:1" x14ac:dyDescent="0.45">
      <c r="A2880" t="s">
        <v>1696</v>
      </c>
    </row>
    <row r="2882" spans="1:1" x14ac:dyDescent="0.45">
      <c r="A2882" t="s">
        <v>1697</v>
      </c>
    </row>
    <row r="2883" spans="1:1" x14ac:dyDescent="0.45">
      <c r="A2883" t="s">
        <v>10</v>
      </c>
    </row>
    <row r="2884" spans="1:1" x14ac:dyDescent="0.45">
      <c r="A2884" t="s">
        <v>11</v>
      </c>
    </row>
    <row r="2885" spans="1:1" x14ac:dyDescent="0.45">
      <c r="A2885" t="s">
        <v>12</v>
      </c>
    </row>
    <row r="2887" spans="1:1" x14ac:dyDescent="0.45">
      <c r="A2887" t="s">
        <v>1698</v>
      </c>
    </row>
    <row r="2888" spans="1:1" x14ac:dyDescent="0.45">
      <c r="A2888" t="s">
        <v>1699</v>
      </c>
    </row>
    <row r="2889" spans="1:1" x14ac:dyDescent="0.45">
      <c r="A2889" t="s">
        <v>1700</v>
      </c>
    </row>
    <row r="2890" spans="1:1" x14ac:dyDescent="0.45">
      <c r="A2890" t="s">
        <v>1701</v>
      </c>
    </row>
    <row r="2891" spans="1:1" x14ac:dyDescent="0.45">
      <c r="A2891" t="s">
        <v>1702</v>
      </c>
    </row>
    <row r="2892" spans="1:1" x14ac:dyDescent="0.45">
      <c r="A2892" t="s">
        <v>1703</v>
      </c>
    </row>
    <row r="2893" spans="1:1" x14ac:dyDescent="0.45">
      <c r="A2893" t="s">
        <v>1704</v>
      </c>
    </row>
    <row r="2895" spans="1:1" x14ac:dyDescent="0.45">
      <c r="A2895" t="s">
        <v>1705</v>
      </c>
    </row>
    <row r="2896" spans="1:1" x14ac:dyDescent="0.45">
      <c r="A2896" t="s">
        <v>10</v>
      </c>
    </row>
    <row r="2897" spans="1:1" x14ac:dyDescent="0.45">
      <c r="A2897" t="s">
        <v>11</v>
      </c>
    </row>
    <row r="2898" spans="1:1" x14ac:dyDescent="0.45">
      <c r="A2898" t="s">
        <v>12</v>
      </c>
    </row>
    <row r="2900" spans="1:1" x14ac:dyDescent="0.45">
      <c r="A2900" t="s">
        <v>1706</v>
      </c>
    </row>
    <row r="2901" spans="1:1" x14ac:dyDescent="0.45">
      <c r="A2901" t="s">
        <v>1707</v>
      </c>
    </row>
    <row r="2902" spans="1:1" x14ac:dyDescent="0.45">
      <c r="A2902">
        <v>57193273431</v>
      </c>
    </row>
    <row r="2903" spans="1:1" x14ac:dyDescent="0.45">
      <c r="A2903" t="s">
        <v>1708</v>
      </c>
    </row>
    <row r="2904" spans="1:1" x14ac:dyDescent="0.45">
      <c r="A2904" t="s">
        <v>1709</v>
      </c>
    </row>
    <row r="2905" spans="1:1" x14ac:dyDescent="0.45">
      <c r="A2905" t="s">
        <v>1710</v>
      </c>
    </row>
    <row r="2906" spans="1:1" x14ac:dyDescent="0.45">
      <c r="A2906" t="s">
        <v>1711</v>
      </c>
    </row>
    <row r="2908" spans="1:1" x14ac:dyDescent="0.45">
      <c r="A2908" t="s">
        <v>1712</v>
      </c>
    </row>
    <row r="2909" spans="1:1" x14ac:dyDescent="0.45">
      <c r="A2909" t="s">
        <v>10</v>
      </c>
    </row>
    <row r="2910" spans="1:1" x14ac:dyDescent="0.45">
      <c r="A2910" t="s">
        <v>128</v>
      </c>
    </row>
    <row r="2911" spans="1:1" x14ac:dyDescent="0.45">
      <c r="A2911" t="s">
        <v>12</v>
      </c>
    </row>
    <row r="2913" spans="1:1" x14ac:dyDescent="0.45">
      <c r="A2913" t="s">
        <v>1713</v>
      </c>
    </row>
    <row r="2914" spans="1:1" x14ac:dyDescent="0.45">
      <c r="A2914" t="s">
        <v>1714</v>
      </c>
    </row>
    <row r="2915" spans="1:1" x14ac:dyDescent="0.45">
      <c r="A2915" t="s">
        <v>1715</v>
      </c>
    </row>
    <row r="2916" spans="1:1" x14ac:dyDescent="0.45">
      <c r="A2916" t="s">
        <v>1716</v>
      </c>
    </row>
    <row r="2917" spans="1:1" x14ac:dyDescent="0.45">
      <c r="A2917" t="s">
        <v>1717</v>
      </c>
    </row>
    <row r="2919" spans="1:1" x14ac:dyDescent="0.45">
      <c r="A2919" t="s">
        <v>1718</v>
      </c>
    </row>
    <row r="2921" spans="1:1" x14ac:dyDescent="0.45">
      <c r="A2921" t="s">
        <v>1719</v>
      </c>
    </row>
    <row r="2922" spans="1:1" x14ac:dyDescent="0.45">
      <c r="A2922" t="s">
        <v>10</v>
      </c>
    </row>
    <row r="2923" spans="1:1" x14ac:dyDescent="0.45">
      <c r="A2923" t="s">
        <v>11</v>
      </c>
    </row>
    <row r="2924" spans="1:1" x14ac:dyDescent="0.45">
      <c r="A2924" t="s">
        <v>12</v>
      </c>
    </row>
    <row r="2926" spans="1:1" x14ac:dyDescent="0.45">
      <c r="A2926" t="s">
        <v>1720</v>
      </c>
    </row>
    <row r="2927" spans="1:1" x14ac:dyDescent="0.45">
      <c r="A2927" t="s">
        <v>1721</v>
      </c>
    </row>
    <row r="2928" spans="1:1" x14ac:dyDescent="0.45">
      <c r="A2928" t="s">
        <v>1722</v>
      </c>
    </row>
    <row r="2929" spans="1:1" x14ac:dyDescent="0.45">
      <c r="A2929" t="s">
        <v>1723</v>
      </c>
    </row>
    <row r="2930" spans="1:1" x14ac:dyDescent="0.45">
      <c r="A2930" t="s">
        <v>1724</v>
      </c>
    </row>
    <row r="2931" spans="1:1" x14ac:dyDescent="0.45">
      <c r="A2931" t="s">
        <v>1725</v>
      </c>
    </row>
    <row r="2932" spans="1:1" x14ac:dyDescent="0.45">
      <c r="A2932" t="s">
        <v>1726</v>
      </c>
    </row>
    <row r="2934" spans="1:1" x14ac:dyDescent="0.45">
      <c r="A2934" t="s">
        <v>1727</v>
      </c>
    </row>
    <row r="2935" spans="1:1" x14ac:dyDescent="0.45">
      <c r="A2935" t="s">
        <v>10</v>
      </c>
    </row>
    <row r="2936" spans="1:1" x14ac:dyDescent="0.45">
      <c r="A2936" t="s">
        <v>128</v>
      </c>
    </row>
    <row r="2937" spans="1:1" x14ac:dyDescent="0.45">
      <c r="A2937" t="s">
        <v>12</v>
      </c>
    </row>
    <row r="2939" spans="1:1" x14ac:dyDescent="0.45">
      <c r="A2939" t="s">
        <v>1728</v>
      </c>
    </row>
    <row r="2940" spans="1:1" x14ac:dyDescent="0.45">
      <c r="A2940" t="s">
        <v>1729</v>
      </c>
    </row>
    <row r="2941" spans="1:1" x14ac:dyDescent="0.45">
      <c r="A2941" t="s">
        <v>1730</v>
      </c>
    </row>
    <row r="2942" spans="1:1" x14ac:dyDescent="0.45">
      <c r="A2942" t="s">
        <v>1731</v>
      </c>
    </row>
    <row r="2943" spans="1:1" x14ac:dyDescent="0.45">
      <c r="A2943" t="s">
        <v>1732</v>
      </c>
    </row>
    <row r="2944" spans="1:1" x14ac:dyDescent="0.45">
      <c r="A2944" t="s">
        <v>1733</v>
      </c>
    </row>
    <row r="2945" spans="1:1" x14ac:dyDescent="0.45">
      <c r="A2945" t="s">
        <v>1734</v>
      </c>
    </row>
    <row r="2947" spans="1:1" x14ac:dyDescent="0.45">
      <c r="A2947" t="s">
        <v>1735</v>
      </c>
    </row>
    <row r="2948" spans="1:1" x14ac:dyDescent="0.45">
      <c r="A2948" t="s">
        <v>10</v>
      </c>
    </row>
    <row r="2949" spans="1:1" x14ac:dyDescent="0.45">
      <c r="A2949" t="s">
        <v>207</v>
      </c>
    </row>
    <row r="2950" spans="1:1" x14ac:dyDescent="0.45">
      <c r="A2950" t="s">
        <v>12</v>
      </c>
    </row>
    <row r="2952" spans="1:1" x14ac:dyDescent="0.45">
      <c r="A2952" t="s">
        <v>1736</v>
      </c>
    </row>
    <row r="2953" spans="1:1" x14ac:dyDescent="0.45">
      <c r="A2953" t="s">
        <v>1737</v>
      </c>
    </row>
    <row r="2954" spans="1:1" x14ac:dyDescent="0.45">
      <c r="A2954" t="s">
        <v>1738</v>
      </c>
    </row>
    <row r="2955" spans="1:1" x14ac:dyDescent="0.45">
      <c r="A2955" t="s">
        <v>1739</v>
      </c>
    </row>
    <row r="2956" spans="1:1" x14ac:dyDescent="0.45">
      <c r="A2956" t="s">
        <v>1740</v>
      </c>
    </row>
    <row r="2957" spans="1:1" x14ac:dyDescent="0.45">
      <c r="A2957" t="s">
        <v>1741</v>
      </c>
    </row>
    <row r="2958" spans="1:1" x14ac:dyDescent="0.45">
      <c r="A2958" t="s">
        <v>1742</v>
      </c>
    </row>
    <row r="2960" spans="1:1" x14ac:dyDescent="0.45">
      <c r="A2960" t="s">
        <v>1743</v>
      </c>
    </row>
    <row r="2961" spans="1:1" x14ac:dyDescent="0.45">
      <c r="A2961" t="s">
        <v>10</v>
      </c>
    </row>
    <row r="2962" spans="1:1" x14ac:dyDescent="0.45">
      <c r="A2962" t="s">
        <v>11</v>
      </c>
    </row>
    <row r="2963" spans="1:1" x14ac:dyDescent="0.45">
      <c r="A2963" t="s">
        <v>12</v>
      </c>
    </row>
    <row r="2965" spans="1:1" x14ac:dyDescent="0.45">
      <c r="A2965" t="s">
        <v>1744</v>
      </c>
    </row>
    <row r="2966" spans="1:1" x14ac:dyDescent="0.45">
      <c r="A2966" t="s">
        <v>1745</v>
      </c>
    </row>
    <row r="2967" spans="1:1" x14ac:dyDescent="0.45">
      <c r="A2967" t="s">
        <v>1746</v>
      </c>
    </row>
    <row r="2968" spans="1:1" x14ac:dyDescent="0.45">
      <c r="A2968" t="s">
        <v>1747</v>
      </c>
    </row>
    <row r="2969" spans="1:1" x14ac:dyDescent="0.45">
      <c r="A2969" t="s">
        <v>1748</v>
      </c>
    </row>
    <row r="2970" spans="1:1" x14ac:dyDescent="0.45">
      <c r="A2970" t="s">
        <v>1749</v>
      </c>
    </row>
    <row r="2971" spans="1:1" x14ac:dyDescent="0.45">
      <c r="A2971" t="s">
        <v>1750</v>
      </c>
    </row>
    <row r="2973" spans="1:1" x14ac:dyDescent="0.45">
      <c r="A2973" t="s">
        <v>1751</v>
      </c>
    </row>
    <row r="2974" spans="1:1" x14ac:dyDescent="0.45">
      <c r="A2974" t="s">
        <v>10</v>
      </c>
    </row>
    <row r="2975" spans="1:1" x14ac:dyDescent="0.45">
      <c r="A2975" t="s">
        <v>11</v>
      </c>
    </row>
    <row r="2976" spans="1:1" x14ac:dyDescent="0.45">
      <c r="A2976" t="s">
        <v>12</v>
      </c>
    </row>
    <row r="2978" spans="1:1" x14ac:dyDescent="0.45">
      <c r="A2978" t="s">
        <v>1752</v>
      </c>
    </row>
    <row r="2979" spans="1:1" x14ac:dyDescent="0.45">
      <c r="A2979" t="s">
        <v>1753</v>
      </c>
    </row>
    <row r="2980" spans="1:1" x14ac:dyDescent="0.45">
      <c r="A2980" t="s">
        <v>1754</v>
      </c>
    </row>
    <row r="2981" spans="1:1" x14ac:dyDescent="0.45">
      <c r="A2981" t="s">
        <v>1755</v>
      </c>
    </row>
    <row r="2982" spans="1:1" x14ac:dyDescent="0.45">
      <c r="A2982" t="s">
        <v>1756</v>
      </c>
    </row>
    <row r="2984" spans="1:1" x14ac:dyDescent="0.45">
      <c r="A2984" t="s">
        <v>1757</v>
      </c>
    </row>
    <row r="2986" spans="1:1" x14ac:dyDescent="0.45">
      <c r="A2986" t="s">
        <v>1758</v>
      </c>
    </row>
    <row r="2987" spans="1:1" x14ac:dyDescent="0.45">
      <c r="A2987" t="s">
        <v>10</v>
      </c>
    </row>
    <row r="2988" spans="1:1" x14ac:dyDescent="0.45">
      <c r="A2988" t="s">
        <v>207</v>
      </c>
    </row>
    <row r="2989" spans="1:1" x14ac:dyDescent="0.45">
      <c r="A2989" t="s">
        <v>12</v>
      </c>
    </row>
    <row r="2991" spans="1:1" x14ac:dyDescent="0.45">
      <c r="A2991" t="s">
        <v>1759</v>
      </c>
    </row>
    <row r="2992" spans="1:1" x14ac:dyDescent="0.45">
      <c r="A2992" t="s">
        <v>1760</v>
      </c>
    </row>
    <row r="2993" spans="1:1" x14ac:dyDescent="0.45">
      <c r="A2993" t="s">
        <v>1761</v>
      </c>
    </row>
    <row r="2994" spans="1:1" x14ac:dyDescent="0.45">
      <c r="A2994" t="s">
        <v>1762</v>
      </c>
    </row>
    <row r="2995" spans="1:1" x14ac:dyDescent="0.45">
      <c r="A2995" t="s">
        <v>1763</v>
      </c>
    </row>
    <row r="2996" spans="1:1" x14ac:dyDescent="0.45">
      <c r="A2996" t="s">
        <v>1764</v>
      </c>
    </row>
    <row r="2997" spans="1:1" x14ac:dyDescent="0.45">
      <c r="A2997" t="s">
        <v>1765</v>
      </c>
    </row>
    <row r="2999" spans="1:1" x14ac:dyDescent="0.45">
      <c r="A2999" t="s">
        <v>1766</v>
      </c>
    </row>
    <row r="3000" spans="1:1" x14ac:dyDescent="0.45">
      <c r="A3000" t="s">
        <v>10</v>
      </c>
    </row>
    <row r="3001" spans="1:1" x14ac:dyDescent="0.45">
      <c r="A3001" t="s">
        <v>11</v>
      </c>
    </row>
    <row r="3002" spans="1:1" x14ac:dyDescent="0.45">
      <c r="A3002" t="s">
        <v>12</v>
      </c>
    </row>
    <row r="3004" spans="1:1" x14ac:dyDescent="0.45">
      <c r="A3004" t="s">
        <v>1767</v>
      </c>
    </row>
    <row r="3005" spans="1:1" x14ac:dyDescent="0.45">
      <c r="A3005" t="s">
        <v>1768</v>
      </c>
    </row>
    <row r="3006" spans="1:1" x14ac:dyDescent="0.45">
      <c r="A3006" t="s">
        <v>1769</v>
      </c>
    </row>
    <row r="3007" spans="1:1" x14ac:dyDescent="0.45">
      <c r="A3007" t="s">
        <v>1770</v>
      </c>
    </row>
    <row r="3008" spans="1:1" x14ac:dyDescent="0.45">
      <c r="A3008" t="s">
        <v>1771</v>
      </c>
    </row>
    <row r="3009" spans="1:1" x14ac:dyDescent="0.45">
      <c r="A3009" t="s">
        <v>1772</v>
      </c>
    </row>
    <row r="3010" spans="1:1" x14ac:dyDescent="0.45">
      <c r="A3010" t="s">
        <v>1773</v>
      </c>
    </row>
    <row r="3012" spans="1:1" x14ac:dyDescent="0.45">
      <c r="A3012" t="s">
        <v>1774</v>
      </c>
    </row>
    <row r="3013" spans="1:1" x14ac:dyDescent="0.45">
      <c r="A3013" t="s">
        <v>10</v>
      </c>
    </row>
    <row r="3014" spans="1:1" x14ac:dyDescent="0.45">
      <c r="A3014" t="s">
        <v>128</v>
      </c>
    </row>
    <row r="3015" spans="1:1" x14ac:dyDescent="0.45">
      <c r="A3015" t="s">
        <v>12</v>
      </c>
    </row>
    <row r="3017" spans="1:1" x14ac:dyDescent="0.45">
      <c r="A3017" t="s">
        <v>1775</v>
      </c>
    </row>
    <row r="3018" spans="1:1" x14ac:dyDescent="0.45">
      <c r="A3018" t="s">
        <v>1776</v>
      </c>
    </row>
    <row r="3019" spans="1:1" x14ac:dyDescent="0.45">
      <c r="A3019">
        <v>57220078489</v>
      </c>
    </row>
    <row r="3020" spans="1:1" x14ac:dyDescent="0.45">
      <c r="A3020" t="s">
        <v>1777</v>
      </c>
    </row>
    <row r="3021" spans="1:1" x14ac:dyDescent="0.45">
      <c r="A3021" t="s">
        <v>1778</v>
      </c>
    </row>
    <row r="3023" spans="1:1" x14ac:dyDescent="0.45">
      <c r="A3023" t="s">
        <v>1779</v>
      </c>
    </row>
    <row r="3025" spans="1:1" x14ac:dyDescent="0.45">
      <c r="A3025" t="s">
        <v>1780</v>
      </c>
    </row>
    <row r="3026" spans="1:1" x14ac:dyDescent="0.45">
      <c r="A3026" t="s">
        <v>10</v>
      </c>
    </row>
    <row r="3027" spans="1:1" x14ac:dyDescent="0.45">
      <c r="A3027" t="s">
        <v>11</v>
      </c>
    </row>
    <row r="3028" spans="1:1" x14ac:dyDescent="0.45">
      <c r="A3028" t="s">
        <v>12</v>
      </c>
    </row>
    <row r="3030" spans="1:1" x14ac:dyDescent="0.45">
      <c r="A3030" t="s">
        <v>1781</v>
      </c>
    </row>
    <row r="3031" spans="1:1" x14ac:dyDescent="0.45">
      <c r="A3031" t="s">
        <v>1782</v>
      </c>
    </row>
    <row r="3032" spans="1:1" x14ac:dyDescent="0.45">
      <c r="A3032">
        <v>14321177100</v>
      </c>
    </row>
    <row r="3033" spans="1:1" x14ac:dyDescent="0.45">
      <c r="A3033" t="s">
        <v>1783</v>
      </c>
    </row>
    <row r="3034" spans="1:1" x14ac:dyDescent="0.45">
      <c r="A3034" t="s">
        <v>1784</v>
      </c>
    </row>
    <row r="3035" spans="1:1" x14ac:dyDescent="0.45">
      <c r="A3035" t="s">
        <v>1785</v>
      </c>
    </row>
    <row r="3036" spans="1:1" x14ac:dyDescent="0.45">
      <c r="A3036" t="s">
        <v>1786</v>
      </c>
    </row>
    <row r="3038" spans="1:1" x14ac:dyDescent="0.45">
      <c r="A3038" t="s">
        <v>1787</v>
      </c>
    </row>
    <row r="3039" spans="1:1" x14ac:dyDescent="0.45">
      <c r="A3039" t="s">
        <v>10</v>
      </c>
    </row>
    <row r="3040" spans="1:1" x14ac:dyDescent="0.45">
      <c r="A3040" t="s">
        <v>11</v>
      </c>
    </row>
    <row r="3041" spans="1:1" x14ac:dyDescent="0.45">
      <c r="A3041" t="s">
        <v>12</v>
      </c>
    </row>
    <row r="3043" spans="1:1" x14ac:dyDescent="0.45">
      <c r="A3043" t="s">
        <v>1788</v>
      </c>
    </row>
    <row r="3044" spans="1:1" x14ac:dyDescent="0.45">
      <c r="A3044" t="s">
        <v>1789</v>
      </c>
    </row>
    <row r="3045" spans="1:1" x14ac:dyDescent="0.45">
      <c r="A3045" t="s">
        <v>1790</v>
      </c>
    </row>
    <row r="3046" spans="1:1" x14ac:dyDescent="0.45">
      <c r="A3046" t="s">
        <v>1791</v>
      </c>
    </row>
    <row r="3047" spans="1:1" x14ac:dyDescent="0.45">
      <c r="A3047" t="s">
        <v>1792</v>
      </c>
    </row>
    <row r="3048" spans="1:1" x14ac:dyDescent="0.45">
      <c r="A3048" t="s">
        <v>1793</v>
      </c>
    </row>
    <row r="3049" spans="1:1" x14ac:dyDescent="0.45">
      <c r="A3049" t="s">
        <v>1794</v>
      </c>
    </row>
    <row r="3051" spans="1:1" x14ac:dyDescent="0.45">
      <c r="A3051" t="s">
        <v>1795</v>
      </c>
    </row>
    <row r="3052" spans="1:1" x14ac:dyDescent="0.45">
      <c r="A3052" t="s">
        <v>10</v>
      </c>
    </row>
    <row r="3053" spans="1:1" x14ac:dyDescent="0.45">
      <c r="A3053" t="s">
        <v>11</v>
      </c>
    </row>
    <row r="3054" spans="1:1" x14ac:dyDescent="0.45">
      <c r="A3054" t="s">
        <v>12</v>
      </c>
    </row>
    <row r="3056" spans="1:1" x14ac:dyDescent="0.45">
      <c r="A3056" t="s">
        <v>1796</v>
      </c>
    </row>
    <row r="3057" spans="1:1" x14ac:dyDescent="0.45">
      <c r="A3057" t="s">
        <v>1797</v>
      </c>
    </row>
    <row r="3058" spans="1:1" x14ac:dyDescent="0.45">
      <c r="A3058" t="s">
        <v>1798</v>
      </c>
    </row>
    <row r="3059" spans="1:1" x14ac:dyDescent="0.45">
      <c r="A3059" t="s">
        <v>1799</v>
      </c>
    </row>
    <row r="3060" spans="1:1" x14ac:dyDescent="0.45">
      <c r="A3060" t="s">
        <v>1800</v>
      </c>
    </row>
    <row r="3061" spans="1:1" x14ac:dyDescent="0.45">
      <c r="A3061" t="s">
        <v>1801</v>
      </c>
    </row>
    <row r="3062" spans="1:1" x14ac:dyDescent="0.45">
      <c r="A3062" t="s">
        <v>1802</v>
      </c>
    </row>
    <row r="3064" spans="1:1" x14ac:dyDescent="0.45">
      <c r="A3064" t="s">
        <v>1803</v>
      </c>
    </row>
    <row r="3065" spans="1:1" x14ac:dyDescent="0.45">
      <c r="A3065" t="s">
        <v>10</v>
      </c>
    </row>
    <row r="3066" spans="1:1" x14ac:dyDescent="0.45">
      <c r="A3066" t="s">
        <v>11</v>
      </c>
    </row>
    <row r="3067" spans="1:1" x14ac:dyDescent="0.45">
      <c r="A3067" t="s">
        <v>12</v>
      </c>
    </row>
    <row r="3069" spans="1:1" x14ac:dyDescent="0.45">
      <c r="A3069" t="s">
        <v>1804</v>
      </c>
    </row>
    <row r="3070" spans="1:1" x14ac:dyDescent="0.45">
      <c r="A3070" t="s">
        <v>1805</v>
      </c>
    </row>
    <row r="3071" spans="1:1" x14ac:dyDescent="0.45">
      <c r="A3071">
        <v>57195635973</v>
      </c>
    </row>
    <row r="3072" spans="1:1" x14ac:dyDescent="0.45">
      <c r="A3072" t="s">
        <v>1806</v>
      </c>
    </row>
    <row r="3073" spans="1:1" x14ac:dyDescent="0.45">
      <c r="A3073" t="s">
        <v>1807</v>
      </c>
    </row>
    <row r="3074" spans="1:1" x14ac:dyDescent="0.45">
      <c r="A3074" t="s">
        <v>1808</v>
      </c>
    </row>
    <row r="3075" spans="1:1" x14ac:dyDescent="0.45">
      <c r="A3075" t="s">
        <v>1809</v>
      </c>
    </row>
    <row r="3077" spans="1:1" x14ac:dyDescent="0.45">
      <c r="A3077" t="s">
        <v>1810</v>
      </c>
    </row>
    <row r="3078" spans="1:1" x14ac:dyDescent="0.45">
      <c r="A3078" t="s">
        <v>10</v>
      </c>
    </row>
    <row r="3079" spans="1:1" x14ac:dyDescent="0.45">
      <c r="A3079" t="s">
        <v>128</v>
      </c>
    </row>
    <row r="3080" spans="1:1" x14ac:dyDescent="0.45">
      <c r="A3080" t="s">
        <v>12</v>
      </c>
    </row>
    <row r="3082" spans="1:1" x14ac:dyDescent="0.45">
      <c r="A3082" t="s">
        <v>1811</v>
      </c>
    </row>
    <row r="3083" spans="1:1" x14ac:dyDescent="0.45">
      <c r="A3083" t="s">
        <v>1812</v>
      </c>
    </row>
    <row r="3084" spans="1:1" x14ac:dyDescent="0.45">
      <c r="A3084" t="s">
        <v>1813</v>
      </c>
    </row>
    <row r="3085" spans="1:1" x14ac:dyDescent="0.45">
      <c r="A3085" t="s">
        <v>1814</v>
      </c>
    </row>
    <row r="3086" spans="1:1" x14ac:dyDescent="0.45">
      <c r="A3086" t="s">
        <v>1815</v>
      </c>
    </row>
    <row r="3088" spans="1:1" x14ac:dyDescent="0.45">
      <c r="A3088" t="s">
        <v>1816</v>
      </c>
    </row>
    <row r="3090" spans="1:1" x14ac:dyDescent="0.45">
      <c r="A3090" t="s">
        <v>1817</v>
      </c>
    </row>
    <row r="3091" spans="1:1" x14ac:dyDescent="0.45">
      <c r="A3091" t="s">
        <v>10</v>
      </c>
    </row>
    <row r="3092" spans="1:1" x14ac:dyDescent="0.45">
      <c r="A3092" t="s">
        <v>207</v>
      </c>
    </row>
    <row r="3093" spans="1:1" x14ac:dyDescent="0.45">
      <c r="A3093" t="s">
        <v>12</v>
      </c>
    </row>
    <row r="3095" spans="1:1" x14ac:dyDescent="0.45">
      <c r="A3095" t="s">
        <v>1818</v>
      </c>
    </row>
    <row r="3096" spans="1:1" x14ac:dyDescent="0.45">
      <c r="A3096" t="s">
        <v>1819</v>
      </c>
    </row>
    <row r="3097" spans="1:1" x14ac:dyDescent="0.45">
      <c r="A3097" t="s">
        <v>501</v>
      </c>
    </row>
    <row r="3098" spans="1:1" x14ac:dyDescent="0.45">
      <c r="A3098" t="s">
        <v>502</v>
      </c>
    </row>
    <row r="3099" spans="1:1" x14ac:dyDescent="0.45">
      <c r="A3099" t="s">
        <v>1820</v>
      </c>
    </row>
    <row r="3101" spans="1:1" x14ac:dyDescent="0.45">
      <c r="A3101" t="s">
        <v>1821</v>
      </c>
    </row>
    <row r="3103" spans="1:1" x14ac:dyDescent="0.45">
      <c r="A3103" t="s">
        <v>1822</v>
      </c>
    </row>
    <row r="3104" spans="1:1" x14ac:dyDescent="0.45">
      <c r="A3104" t="s">
        <v>10</v>
      </c>
    </row>
    <row r="3105" spans="1:1" x14ac:dyDescent="0.45">
      <c r="A3105" t="s">
        <v>11</v>
      </c>
    </row>
    <row r="3106" spans="1:1" x14ac:dyDescent="0.45">
      <c r="A3106" t="s">
        <v>12</v>
      </c>
    </row>
    <row r="3108" spans="1:1" x14ac:dyDescent="0.45">
      <c r="A3108" t="s">
        <v>1823</v>
      </c>
    </row>
    <row r="3109" spans="1:1" x14ac:dyDescent="0.45">
      <c r="A3109" t="s">
        <v>1824</v>
      </c>
    </row>
    <row r="3110" spans="1:1" x14ac:dyDescent="0.45">
      <c r="A3110" t="s">
        <v>1825</v>
      </c>
    </row>
    <row r="3111" spans="1:1" x14ac:dyDescent="0.45">
      <c r="A3111" t="s">
        <v>1826</v>
      </c>
    </row>
    <row r="3112" spans="1:1" x14ac:dyDescent="0.45">
      <c r="A3112" t="s">
        <v>1827</v>
      </c>
    </row>
    <row r="3113" spans="1:1" x14ac:dyDescent="0.45">
      <c r="A3113" t="s">
        <v>1828</v>
      </c>
    </row>
    <row r="3114" spans="1:1" x14ac:dyDescent="0.45">
      <c r="A3114" t="s">
        <v>1829</v>
      </c>
    </row>
    <row r="3116" spans="1:1" x14ac:dyDescent="0.45">
      <c r="A3116" t="s">
        <v>1830</v>
      </c>
    </row>
    <row r="3117" spans="1:1" x14ac:dyDescent="0.45">
      <c r="A3117" t="s">
        <v>10</v>
      </c>
    </row>
    <row r="3118" spans="1:1" x14ac:dyDescent="0.45">
      <c r="A3118" t="s">
        <v>207</v>
      </c>
    </row>
    <row r="3119" spans="1:1" x14ac:dyDescent="0.45">
      <c r="A3119" t="s">
        <v>12</v>
      </c>
    </row>
    <row r="3121" spans="1:1" x14ac:dyDescent="0.45">
      <c r="A3121" t="s">
        <v>1831</v>
      </c>
    </row>
    <row r="3122" spans="1:1" x14ac:dyDescent="0.45">
      <c r="A3122" t="s">
        <v>1832</v>
      </c>
    </row>
    <row r="3123" spans="1:1" x14ac:dyDescent="0.45">
      <c r="A3123" t="s">
        <v>1833</v>
      </c>
    </row>
    <row r="3124" spans="1:1" x14ac:dyDescent="0.45">
      <c r="A3124" t="s">
        <v>1834</v>
      </c>
    </row>
    <row r="3125" spans="1:1" x14ac:dyDescent="0.45">
      <c r="A3125" t="s">
        <v>1835</v>
      </c>
    </row>
    <row r="3126" spans="1:1" x14ac:dyDescent="0.45">
      <c r="A3126" t="s">
        <v>1836</v>
      </c>
    </row>
    <row r="3127" spans="1:1" x14ac:dyDescent="0.45">
      <c r="A3127" t="s">
        <v>1837</v>
      </c>
    </row>
    <row r="3129" spans="1:1" x14ac:dyDescent="0.45">
      <c r="A3129" t="s">
        <v>1838</v>
      </c>
    </row>
    <row r="3130" spans="1:1" x14ac:dyDescent="0.45">
      <c r="A3130" t="s">
        <v>10</v>
      </c>
    </row>
    <row r="3131" spans="1:1" x14ac:dyDescent="0.45">
      <c r="A3131" t="s">
        <v>207</v>
      </c>
    </row>
    <row r="3132" spans="1:1" x14ac:dyDescent="0.45">
      <c r="A3132" t="s">
        <v>12</v>
      </c>
    </row>
    <row r="3134" spans="1:1" x14ac:dyDescent="0.45">
      <c r="A3134" t="s">
        <v>1839</v>
      </c>
    </row>
    <row r="3135" spans="1:1" x14ac:dyDescent="0.45">
      <c r="A3135" t="s">
        <v>1840</v>
      </c>
    </row>
    <row r="3136" spans="1:1" x14ac:dyDescent="0.45">
      <c r="A3136" t="s">
        <v>1841</v>
      </c>
    </row>
    <row r="3137" spans="1:1" x14ac:dyDescent="0.45">
      <c r="A3137" t="s">
        <v>1842</v>
      </c>
    </row>
    <row r="3138" spans="1:1" x14ac:dyDescent="0.45">
      <c r="A3138" t="s">
        <v>1843</v>
      </c>
    </row>
    <row r="3139" spans="1:1" x14ac:dyDescent="0.45">
      <c r="A3139" t="s">
        <v>1844</v>
      </c>
    </row>
    <row r="3140" spans="1:1" x14ac:dyDescent="0.45">
      <c r="A3140" t="s">
        <v>1845</v>
      </c>
    </row>
    <row r="3142" spans="1:1" x14ac:dyDescent="0.45">
      <c r="A3142" t="s">
        <v>1846</v>
      </c>
    </row>
    <row r="3143" spans="1:1" x14ac:dyDescent="0.45">
      <c r="A3143" t="s">
        <v>10</v>
      </c>
    </row>
    <row r="3144" spans="1:1" x14ac:dyDescent="0.45">
      <c r="A3144" t="s">
        <v>128</v>
      </c>
    </row>
    <row r="3145" spans="1:1" x14ac:dyDescent="0.45">
      <c r="A3145" t="s">
        <v>12</v>
      </c>
    </row>
    <row r="3147" spans="1:1" x14ac:dyDescent="0.45">
      <c r="A3147" t="s">
        <v>1847</v>
      </c>
    </row>
    <row r="3148" spans="1:1" x14ac:dyDescent="0.45">
      <c r="A3148" t="s">
        <v>1848</v>
      </c>
    </row>
    <row r="3149" spans="1:1" x14ac:dyDescent="0.45">
      <c r="A3149" t="s">
        <v>1849</v>
      </c>
    </row>
    <row r="3155" spans="1:1" x14ac:dyDescent="0.45">
      <c r="A3155" t="s">
        <v>1850</v>
      </c>
    </row>
    <row r="3156" spans="1:1" x14ac:dyDescent="0.45">
      <c r="A3156" t="s">
        <v>10</v>
      </c>
    </row>
    <row r="3157" spans="1:1" x14ac:dyDescent="0.45">
      <c r="A3157" t="s">
        <v>1851</v>
      </c>
    </row>
    <row r="3158" spans="1:1" x14ac:dyDescent="0.45">
      <c r="A3158" t="s">
        <v>12</v>
      </c>
    </row>
    <row r="3160" spans="1:1" x14ac:dyDescent="0.45">
      <c r="A3160" t="s">
        <v>1852</v>
      </c>
    </row>
    <row r="3161" spans="1:1" x14ac:dyDescent="0.45">
      <c r="A3161" t="s">
        <v>1853</v>
      </c>
    </row>
    <row r="3162" spans="1:1" x14ac:dyDescent="0.45">
      <c r="A3162" t="s">
        <v>1854</v>
      </c>
    </row>
    <row r="3163" spans="1:1" x14ac:dyDescent="0.45">
      <c r="A3163" t="s">
        <v>1855</v>
      </c>
    </row>
    <row r="3164" spans="1:1" x14ac:dyDescent="0.45">
      <c r="A3164" t="s">
        <v>1856</v>
      </c>
    </row>
    <row r="3165" spans="1:1" x14ac:dyDescent="0.45">
      <c r="A3165" t="s">
        <v>1857</v>
      </c>
    </row>
    <row r="3166" spans="1:1" x14ac:dyDescent="0.45">
      <c r="A3166" t="s">
        <v>1858</v>
      </c>
    </row>
    <row r="3168" spans="1:1" x14ac:dyDescent="0.45">
      <c r="A3168" t="s">
        <v>1859</v>
      </c>
    </row>
    <row r="3169" spans="1:1" x14ac:dyDescent="0.45">
      <c r="A3169" t="s">
        <v>10</v>
      </c>
    </row>
    <row r="3170" spans="1:1" x14ac:dyDescent="0.45">
      <c r="A3170" t="s">
        <v>11</v>
      </c>
    </row>
    <row r="3171" spans="1:1" x14ac:dyDescent="0.45">
      <c r="A3171" t="s">
        <v>12</v>
      </c>
    </row>
    <row r="3173" spans="1:1" x14ac:dyDescent="0.45">
      <c r="A3173" t="s">
        <v>1860</v>
      </c>
    </row>
    <row r="3174" spans="1:1" x14ac:dyDescent="0.45">
      <c r="A3174" t="s">
        <v>1861</v>
      </c>
    </row>
    <row r="3175" spans="1:1" x14ac:dyDescent="0.45">
      <c r="A3175" t="s">
        <v>1862</v>
      </c>
    </row>
    <row r="3176" spans="1:1" x14ac:dyDescent="0.45">
      <c r="A3176" t="s">
        <v>1863</v>
      </c>
    </row>
    <row r="3177" spans="1:1" x14ac:dyDescent="0.45">
      <c r="A3177" t="s">
        <v>1864</v>
      </c>
    </row>
    <row r="3178" spans="1:1" x14ac:dyDescent="0.45">
      <c r="A3178" t="s">
        <v>1865</v>
      </c>
    </row>
    <row r="3179" spans="1:1" x14ac:dyDescent="0.45">
      <c r="A3179" t="s">
        <v>1866</v>
      </c>
    </row>
    <row r="3181" spans="1:1" x14ac:dyDescent="0.45">
      <c r="A3181" t="s">
        <v>1867</v>
      </c>
    </row>
    <row r="3182" spans="1:1" x14ac:dyDescent="0.45">
      <c r="A3182" t="s">
        <v>10</v>
      </c>
    </row>
    <row r="3183" spans="1:1" x14ac:dyDescent="0.45">
      <c r="A3183" t="s">
        <v>207</v>
      </c>
    </row>
    <row r="3184" spans="1:1" x14ac:dyDescent="0.45">
      <c r="A3184" t="s">
        <v>12</v>
      </c>
    </row>
    <row r="3186" spans="1:1" x14ac:dyDescent="0.45">
      <c r="A3186" t="s">
        <v>1868</v>
      </c>
    </row>
    <row r="3187" spans="1:1" x14ac:dyDescent="0.45">
      <c r="A3187" t="s">
        <v>1869</v>
      </c>
    </row>
    <row r="3188" spans="1:1" x14ac:dyDescent="0.45">
      <c r="A3188">
        <v>56851047500</v>
      </c>
    </row>
    <row r="3189" spans="1:1" x14ac:dyDescent="0.45">
      <c r="A3189" t="s">
        <v>1870</v>
      </c>
    </row>
    <row r="3190" spans="1:1" x14ac:dyDescent="0.45">
      <c r="A3190" t="s">
        <v>1871</v>
      </c>
    </row>
    <row r="3192" spans="1:1" x14ac:dyDescent="0.45">
      <c r="A3192" t="s">
        <v>1872</v>
      </c>
    </row>
    <row r="3194" spans="1:1" x14ac:dyDescent="0.45">
      <c r="A3194" t="s">
        <v>1873</v>
      </c>
    </row>
    <row r="3195" spans="1:1" x14ac:dyDescent="0.45">
      <c r="A3195" t="s">
        <v>10</v>
      </c>
    </row>
    <row r="3196" spans="1:1" x14ac:dyDescent="0.45">
      <c r="A3196" t="s">
        <v>207</v>
      </c>
    </row>
    <row r="3197" spans="1:1" x14ac:dyDescent="0.45">
      <c r="A3197" t="s">
        <v>12</v>
      </c>
    </row>
    <row r="3199" spans="1:1" x14ac:dyDescent="0.45">
      <c r="A3199" t="s">
        <v>1874</v>
      </c>
    </row>
    <row r="3200" spans="1:1" x14ac:dyDescent="0.45">
      <c r="A3200" t="s">
        <v>1875</v>
      </c>
    </row>
    <row r="3201" spans="1:1" x14ac:dyDescent="0.45">
      <c r="A3201" t="s">
        <v>1876</v>
      </c>
    </row>
    <row r="3202" spans="1:1" x14ac:dyDescent="0.45">
      <c r="A3202" t="s">
        <v>1877</v>
      </c>
    </row>
    <row r="3203" spans="1:1" x14ac:dyDescent="0.45">
      <c r="A3203" t="s">
        <v>1878</v>
      </c>
    </row>
    <row r="3204" spans="1:1" x14ac:dyDescent="0.45">
      <c r="A3204" t="s">
        <v>1879</v>
      </c>
    </row>
    <row r="3205" spans="1:1" x14ac:dyDescent="0.45">
      <c r="A3205" t="s">
        <v>1880</v>
      </c>
    </row>
    <row r="3207" spans="1:1" x14ac:dyDescent="0.45">
      <c r="A3207" t="s">
        <v>1881</v>
      </c>
    </row>
    <row r="3208" spans="1:1" x14ac:dyDescent="0.45">
      <c r="A3208" t="s">
        <v>10</v>
      </c>
    </row>
    <row r="3209" spans="1:1" x14ac:dyDescent="0.45">
      <c r="A3209" t="s">
        <v>128</v>
      </c>
    </row>
    <row r="3210" spans="1:1" x14ac:dyDescent="0.45">
      <c r="A3210" t="s">
        <v>12</v>
      </c>
    </row>
    <row r="3212" spans="1:1" x14ac:dyDescent="0.45">
      <c r="A3212" t="s">
        <v>1882</v>
      </c>
    </row>
    <row r="3213" spans="1:1" x14ac:dyDescent="0.45">
      <c r="A3213" t="s">
        <v>1883</v>
      </c>
    </row>
    <row r="3214" spans="1:1" x14ac:dyDescent="0.45">
      <c r="A3214" t="s">
        <v>1884</v>
      </c>
    </row>
    <row r="3215" spans="1:1" x14ac:dyDescent="0.45">
      <c r="A3215" t="s">
        <v>1885</v>
      </c>
    </row>
    <row r="3216" spans="1:1" x14ac:dyDescent="0.45">
      <c r="A3216" t="s">
        <v>1886</v>
      </c>
    </row>
    <row r="3218" spans="1:1" x14ac:dyDescent="0.45">
      <c r="A3218" t="s">
        <v>1887</v>
      </c>
    </row>
    <row r="3220" spans="1:1" x14ac:dyDescent="0.45">
      <c r="A3220" t="s">
        <v>1888</v>
      </c>
    </row>
    <row r="3221" spans="1:1" x14ac:dyDescent="0.45">
      <c r="A3221" t="s">
        <v>10</v>
      </c>
    </row>
    <row r="3222" spans="1:1" x14ac:dyDescent="0.45">
      <c r="A3222" t="s">
        <v>338</v>
      </c>
    </row>
    <row r="3223" spans="1:1" x14ac:dyDescent="0.45">
      <c r="A3223" t="s">
        <v>12</v>
      </c>
    </row>
    <row r="3225" spans="1:1" x14ac:dyDescent="0.45">
      <c r="A3225" t="s">
        <v>1889</v>
      </c>
    </row>
    <row r="3226" spans="1:1" x14ac:dyDescent="0.45">
      <c r="A3226" t="s">
        <v>1890</v>
      </c>
    </row>
    <row r="3227" spans="1:1" x14ac:dyDescent="0.45">
      <c r="A3227">
        <v>57205639151</v>
      </c>
    </row>
    <row r="3228" spans="1:1" x14ac:dyDescent="0.45">
      <c r="A3228" t="s">
        <v>1891</v>
      </c>
    </row>
    <row r="3229" spans="1:1" x14ac:dyDescent="0.45">
      <c r="A3229" t="s">
        <v>1892</v>
      </c>
    </row>
    <row r="3230" spans="1:1" x14ac:dyDescent="0.45">
      <c r="A3230" t="s">
        <v>1893</v>
      </c>
    </row>
    <row r="3231" spans="1:1" x14ac:dyDescent="0.45">
      <c r="A3231" t="s">
        <v>1894</v>
      </c>
    </row>
    <row r="3233" spans="1:1" x14ac:dyDescent="0.45">
      <c r="A3233" t="s">
        <v>1895</v>
      </c>
    </row>
    <row r="3234" spans="1:1" x14ac:dyDescent="0.45">
      <c r="A3234" t="s">
        <v>10</v>
      </c>
    </row>
    <row r="3235" spans="1:1" x14ac:dyDescent="0.45">
      <c r="A3235" t="s">
        <v>11</v>
      </c>
    </row>
    <row r="3236" spans="1:1" x14ac:dyDescent="0.45">
      <c r="A3236" t="s">
        <v>12</v>
      </c>
    </row>
    <row r="3238" spans="1:1" x14ac:dyDescent="0.45">
      <c r="A3238" t="s">
        <v>1896</v>
      </c>
    </row>
    <row r="3239" spans="1:1" x14ac:dyDescent="0.45">
      <c r="A3239" t="s">
        <v>1897</v>
      </c>
    </row>
    <row r="3240" spans="1:1" x14ac:dyDescent="0.45">
      <c r="A3240">
        <v>37070541700</v>
      </c>
    </row>
    <row r="3241" spans="1:1" x14ac:dyDescent="0.45">
      <c r="A3241" t="s">
        <v>1898</v>
      </c>
    </row>
    <row r="3242" spans="1:1" x14ac:dyDescent="0.45">
      <c r="A3242" t="s">
        <v>1899</v>
      </c>
    </row>
    <row r="3243" spans="1:1" x14ac:dyDescent="0.45">
      <c r="A3243" t="s">
        <v>1900</v>
      </c>
    </row>
    <row r="3244" spans="1:1" x14ac:dyDescent="0.45">
      <c r="A3244" t="s">
        <v>1901</v>
      </c>
    </row>
    <row r="3246" spans="1:1" x14ac:dyDescent="0.45">
      <c r="A3246" t="s">
        <v>1902</v>
      </c>
    </row>
    <row r="3247" spans="1:1" x14ac:dyDescent="0.45">
      <c r="A3247" t="s">
        <v>10</v>
      </c>
    </row>
    <row r="3248" spans="1:1" x14ac:dyDescent="0.45">
      <c r="A3248" t="s">
        <v>175</v>
      </c>
    </row>
    <row r="3249" spans="1:1" x14ac:dyDescent="0.45">
      <c r="A3249" t="s">
        <v>12</v>
      </c>
    </row>
    <row r="3251" spans="1:1" x14ac:dyDescent="0.45">
      <c r="A3251" t="s">
        <v>1903</v>
      </c>
    </row>
    <row r="3252" spans="1:1" x14ac:dyDescent="0.45">
      <c r="A3252" t="s">
        <v>1904</v>
      </c>
    </row>
    <row r="3253" spans="1:1" x14ac:dyDescent="0.45">
      <c r="A3253">
        <v>6505582435</v>
      </c>
    </row>
    <row r="3254" spans="1:1" x14ac:dyDescent="0.45">
      <c r="A3254" t="s">
        <v>1905</v>
      </c>
    </row>
    <row r="3255" spans="1:1" x14ac:dyDescent="0.45">
      <c r="A3255" t="s">
        <v>1906</v>
      </c>
    </row>
    <row r="3257" spans="1:1" x14ac:dyDescent="0.45">
      <c r="A3257" t="s">
        <v>1907</v>
      </c>
    </row>
    <row r="3259" spans="1:1" x14ac:dyDescent="0.45">
      <c r="A3259" t="s">
        <v>1908</v>
      </c>
    </row>
    <row r="3260" spans="1:1" x14ac:dyDescent="0.45">
      <c r="A3260" t="s">
        <v>10</v>
      </c>
    </row>
    <row r="3261" spans="1:1" x14ac:dyDescent="0.45">
      <c r="A3261" t="s">
        <v>338</v>
      </c>
    </row>
    <row r="3262" spans="1:1" x14ac:dyDescent="0.45">
      <c r="A3262" t="s">
        <v>12</v>
      </c>
    </row>
    <row r="3264" spans="1:1" x14ac:dyDescent="0.45">
      <c r="A3264" t="s">
        <v>1909</v>
      </c>
    </row>
    <row r="3265" spans="1:1" x14ac:dyDescent="0.45">
      <c r="A3265" t="s">
        <v>1910</v>
      </c>
    </row>
    <row r="3266" spans="1:1" x14ac:dyDescent="0.45">
      <c r="A3266">
        <v>57211678720</v>
      </c>
    </row>
    <row r="3267" spans="1:1" x14ac:dyDescent="0.45">
      <c r="A3267" t="s">
        <v>1911</v>
      </c>
    </row>
    <row r="3268" spans="1:1" x14ac:dyDescent="0.45">
      <c r="A3268" t="s">
        <v>1912</v>
      </c>
    </row>
    <row r="3269" spans="1:1" x14ac:dyDescent="0.45">
      <c r="A3269" t="s">
        <v>1913</v>
      </c>
    </row>
    <row r="3270" spans="1:1" x14ac:dyDescent="0.45">
      <c r="A3270" t="s">
        <v>1914</v>
      </c>
    </row>
    <row r="3272" spans="1:1" x14ac:dyDescent="0.45">
      <c r="A3272" t="s">
        <v>1915</v>
      </c>
    </row>
    <row r="3273" spans="1:1" x14ac:dyDescent="0.45">
      <c r="A3273" t="s">
        <v>10</v>
      </c>
    </row>
    <row r="3274" spans="1:1" x14ac:dyDescent="0.45">
      <c r="A3274" t="s">
        <v>11</v>
      </c>
    </row>
    <row r="3275" spans="1:1" x14ac:dyDescent="0.45">
      <c r="A3275" t="s">
        <v>12</v>
      </c>
    </row>
    <row r="3277" spans="1:1" x14ac:dyDescent="0.45">
      <c r="A3277" t="s">
        <v>1916</v>
      </c>
    </row>
    <row r="3278" spans="1:1" x14ac:dyDescent="0.45">
      <c r="A3278" t="s">
        <v>1917</v>
      </c>
    </row>
    <row r="3279" spans="1:1" x14ac:dyDescent="0.45">
      <c r="A3279" t="s">
        <v>1918</v>
      </c>
    </row>
    <row r="3280" spans="1:1" x14ac:dyDescent="0.45">
      <c r="A3280" t="s">
        <v>1919</v>
      </c>
    </row>
    <row r="3281" spans="1:1" x14ac:dyDescent="0.45">
      <c r="A3281" t="s">
        <v>1920</v>
      </c>
    </row>
    <row r="3282" spans="1:1" x14ac:dyDescent="0.45">
      <c r="A3282" t="s">
        <v>1921</v>
      </c>
    </row>
    <row r="3283" spans="1:1" x14ac:dyDescent="0.45">
      <c r="A3283" t="s">
        <v>1922</v>
      </c>
    </row>
    <row r="3285" spans="1:1" x14ac:dyDescent="0.45">
      <c r="A3285" t="s">
        <v>1923</v>
      </c>
    </row>
    <row r="3286" spans="1:1" x14ac:dyDescent="0.45">
      <c r="A3286" t="s">
        <v>10</v>
      </c>
    </row>
    <row r="3287" spans="1:1" x14ac:dyDescent="0.45">
      <c r="A3287" t="s">
        <v>307</v>
      </c>
    </row>
    <row r="3288" spans="1:1" x14ac:dyDescent="0.45">
      <c r="A3288" t="s">
        <v>12</v>
      </c>
    </row>
    <row r="3290" spans="1:1" x14ac:dyDescent="0.45">
      <c r="A3290" t="s">
        <v>1924</v>
      </c>
    </row>
    <row r="3291" spans="1:1" x14ac:dyDescent="0.45">
      <c r="A3291" t="s">
        <v>1925</v>
      </c>
    </row>
    <row r="3292" spans="1:1" x14ac:dyDescent="0.45">
      <c r="A3292" t="s">
        <v>1926</v>
      </c>
    </row>
    <row r="3293" spans="1:1" x14ac:dyDescent="0.45">
      <c r="A3293" t="s">
        <v>1927</v>
      </c>
    </row>
    <row r="3294" spans="1:1" x14ac:dyDescent="0.45">
      <c r="A3294" t="s">
        <v>1928</v>
      </c>
    </row>
    <row r="3295" spans="1:1" x14ac:dyDescent="0.45">
      <c r="A3295" t="s">
        <v>1929</v>
      </c>
    </row>
    <row r="3296" spans="1:1" x14ac:dyDescent="0.45">
      <c r="A3296" t="s">
        <v>1930</v>
      </c>
    </row>
    <row r="3298" spans="1:1" x14ac:dyDescent="0.45">
      <c r="A3298" t="s">
        <v>1931</v>
      </c>
    </row>
    <row r="3299" spans="1:1" x14ac:dyDescent="0.45">
      <c r="A3299" t="s">
        <v>10</v>
      </c>
    </row>
    <row r="3300" spans="1:1" x14ac:dyDescent="0.45">
      <c r="A3300" t="s">
        <v>128</v>
      </c>
    </row>
    <row r="3301" spans="1:1" x14ac:dyDescent="0.45">
      <c r="A3301" t="s">
        <v>12</v>
      </c>
    </row>
    <row r="3303" spans="1:1" x14ac:dyDescent="0.45">
      <c r="A3303" t="s">
        <v>1932</v>
      </c>
    </row>
    <row r="3304" spans="1:1" x14ac:dyDescent="0.45">
      <c r="A3304" t="s">
        <v>1933</v>
      </c>
    </row>
    <row r="3305" spans="1:1" x14ac:dyDescent="0.45">
      <c r="A3305" t="s">
        <v>1934</v>
      </c>
    </row>
    <row r="3306" spans="1:1" x14ac:dyDescent="0.45">
      <c r="A3306" t="s">
        <v>1935</v>
      </c>
    </row>
    <row r="3307" spans="1:1" x14ac:dyDescent="0.45">
      <c r="A3307" t="s">
        <v>1936</v>
      </c>
    </row>
    <row r="3308" spans="1:1" x14ac:dyDescent="0.45">
      <c r="A3308" t="s">
        <v>1937</v>
      </c>
    </row>
    <row r="3309" spans="1:1" x14ac:dyDescent="0.45">
      <c r="A3309" t="s">
        <v>1938</v>
      </c>
    </row>
    <row r="3311" spans="1:1" x14ac:dyDescent="0.45">
      <c r="A3311" t="s">
        <v>1939</v>
      </c>
    </row>
    <row r="3312" spans="1:1" x14ac:dyDescent="0.45">
      <c r="A3312" t="s">
        <v>10</v>
      </c>
    </row>
    <row r="3313" spans="1:1" x14ac:dyDescent="0.45">
      <c r="A3313" t="s">
        <v>11</v>
      </c>
    </row>
    <row r="3314" spans="1:1" x14ac:dyDescent="0.45">
      <c r="A3314" t="s">
        <v>12</v>
      </c>
    </row>
    <row r="3316" spans="1:1" x14ac:dyDescent="0.45">
      <c r="A3316" t="s">
        <v>1940</v>
      </c>
    </row>
    <row r="3317" spans="1:1" x14ac:dyDescent="0.45">
      <c r="A3317" t="s">
        <v>1941</v>
      </c>
    </row>
    <row r="3318" spans="1:1" x14ac:dyDescent="0.45">
      <c r="A3318">
        <v>57216501406</v>
      </c>
    </row>
    <row r="3319" spans="1:1" x14ac:dyDescent="0.45">
      <c r="A3319" t="s">
        <v>1942</v>
      </c>
    </row>
    <row r="3320" spans="1:1" x14ac:dyDescent="0.45">
      <c r="A3320" t="s">
        <v>1943</v>
      </c>
    </row>
    <row r="3322" spans="1:1" x14ac:dyDescent="0.45">
      <c r="A3322" t="s">
        <v>1944</v>
      </c>
    </row>
    <row r="3324" spans="1:1" x14ac:dyDescent="0.45">
      <c r="A3324" t="s">
        <v>1945</v>
      </c>
    </row>
    <row r="3325" spans="1:1" x14ac:dyDescent="0.45">
      <c r="A3325" t="s">
        <v>10</v>
      </c>
    </row>
    <row r="3326" spans="1:1" x14ac:dyDescent="0.45">
      <c r="A3326" t="s">
        <v>11</v>
      </c>
    </row>
    <row r="3327" spans="1:1" x14ac:dyDescent="0.45">
      <c r="A3327" t="s">
        <v>12</v>
      </c>
    </row>
    <row r="3329" spans="1:1" x14ac:dyDescent="0.45">
      <c r="A3329" t="s">
        <v>1946</v>
      </c>
    </row>
    <row r="3330" spans="1:1" x14ac:dyDescent="0.45">
      <c r="A3330" t="s">
        <v>1947</v>
      </c>
    </row>
    <row r="3331" spans="1:1" x14ac:dyDescent="0.45">
      <c r="A3331">
        <v>36607720000</v>
      </c>
    </row>
    <row r="3332" spans="1:1" x14ac:dyDescent="0.45">
      <c r="A3332" t="s">
        <v>1948</v>
      </c>
    </row>
    <row r="3333" spans="1:1" x14ac:dyDescent="0.45">
      <c r="A3333" t="s">
        <v>1949</v>
      </c>
    </row>
    <row r="3334" spans="1:1" x14ac:dyDescent="0.45">
      <c r="A3334" t="s">
        <v>1950</v>
      </c>
    </row>
    <row r="3335" spans="1:1" x14ac:dyDescent="0.45">
      <c r="A3335" t="s">
        <v>1951</v>
      </c>
    </row>
    <row r="3337" spans="1:1" x14ac:dyDescent="0.45">
      <c r="A3337" t="s">
        <v>1952</v>
      </c>
    </row>
    <row r="3338" spans="1:1" x14ac:dyDescent="0.45">
      <c r="A3338" t="s">
        <v>10</v>
      </c>
    </row>
    <row r="3339" spans="1:1" x14ac:dyDescent="0.45">
      <c r="A3339" t="s">
        <v>128</v>
      </c>
    </row>
    <row r="3340" spans="1:1" x14ac:dyDescent="0.45">
      <c r="A3340" t="s">
        <v>12</v>
      </c>
    </row>
    <row r="3342" spans="1:1" x14ac:dyDescent="0.45">
      <c r="A3342" t="s">
        <v>1169</v>
      </c>
    </row>
    <row r="3343" spans="1:1" x14ac:dyDescent="0.45">
      <c r="A3343" t="s">
        <v>1170</v>
      </c>
    </row>
    <row r="3344" spans="1:1" x14ac:dyDescent="0.45">
      <c r="A3344">
        <v>57242946100</v>
      </c>
    </row>
    <row r="3345" spans="1:1" x14ac:dyDescent="0.45">
      <c r="A3345" t="s">
        <v>1953</v>
      </c>
    </row>
    <row r="3346" spans="1:1" x14ac:dyDescent="0.45">
      <c r="A3346" t="s">
        <v>1954</v>
      </c>
    </row>
    <row r="3347" spans="1:1" x14ac:dyDescent="0.45">
      <c r="A3347" t="s">
        <v>1955</v>
      </c>
    </row>
    <row r="3348" spans="1:1" x14ac:dyDescent="0.45">
      <c r="A3348" t="s">
        <v>1956</v>
      </c>
    </row>
    <row r="3350" spans="1:1" x14ac:dyDescent="0.45">
      <c r="A3350" t="s">
        <v>1957</v>
      </c>
    </row>
    <row r="3351" spans="1:1" x14ac:dyDescent="0.45">
      <c r="A3351" t="s">
        <v>10</v>
      </c>
    </row>
    <row r="3352" spans="1:1" x14ac:dyDescent="0.45">
      <c r="A3352" t="s">
        <v>11</v>
      </c>
    </row>
    <row r="3353" spans="1:1" x14ac:dyDescent="0.45">
      <c r="A3353" t="s">
        <v>12</v>
      </c>
    </row>
    <row r="3355" spans="1:1" x14ac:dyDescent="0.45">
      <c r="A3355" t="s">
        <v>1958</v>
      </c>
    </row>
    <row r="3356" spans="1:1" x14ac:dyDescent="0.45">
      <c r="A3356" t="s">
        <v>1959</v>
      </c>
    </row>
    <row r="3357" spans="1:1" x14ac:dyDescent="0.45">
      <c r="A3357" t="s">
        <v>1960</v>
      </c>
    </row>
    <row r="3358" spans="1:1" x14ac:dyDescent="0.45">
      <c r="A3358" t="s">
        <v>1961</v>
      </c>
    </row>
    <row r="3359" spans="1:1" x14ac:dyDescent="0.45">
      <c r="A3359" t="s">
        <v>1962</v>
      </c>
    </row>
    <row r="3360" spans="1:1" x14ac:dyDescent="0.45">
      <c r="A3360" t="s">
        <v>1963</v>
      </c>
    </row>
    <row r="3361" spans="1:1" x14ac:dyDescent="0.45">
      <c r="A3361" t="s">
        <v>1964</v>
      </c>
    </row>
    <row r="3363" spans="1:1" x14ac:dyDescent="0.45">
      <c r="A3363" t="s">
        <v>1965</v>
      </c>
    </row>
    <row r="3364" spans="1:1" x14ac:dyDescent="0.45">
      <c r="A3364" t="s">
        <v>10</v>
      </c>
    </row>
    <row r="3365" spans="1:1" x14ac:dyDescent="0.45">
      <c r="A3365" t="s">
        <v>11</v>
      </c>
    </row>
    <row r="3366" spans="1:1" x14ac:dyDescent="0.45">
      <c r="A3366" t="s">
        <v>12</v>
      </c>
    </row>
    <row r="3368" spans="1:1" x14ac:dyDescent="0.45">
      <c r="A3368" t="s">
        <v>1966</v>
      </c>
    </row>
    <row r="3369" spans="1:1" x14ac:dyDescent="0.45">
      <c r="A3369" t="s">
        <v>1967</v>
      </c>
    </row>
    <row r="3370" spans="1:1" x14ac:dyDescent="0.45">
      <c r="A3370">
        <v>56059060800</v>
      </c>
    </row>
    <row r="3371" spans="1:1" x14ac:dyDescent="0.45">
      <c r="A3371" t="s">
        <v>1968</v>
      </c>
    </row>
    <row r="3372" spans="1:1" x14ac:dyDescent="0.45">
      <c r="A3372" t="s">
        <v>1969</v>
      </c>
    </row>
    <row r="3373" spans="1:1" x14ac:dyDescent="0.45">
      <c r="A3373" t="s">
        <v>1970</v>
      </c>
    </row>
    <row r="3374" spans="1:1" x14ac:dyDescent="0.45">
      <c r="A3374" t="s">
        <v>1971</v>
      </c>
    </row>
    <row r="3376" spans="1:1" x14ac:dyDescent="0.45">
      <c r="A3376" t="s">
        <v>1972</v>
      </c>
    </row>
    <row r="3377" spans="1:1" x14ac:dyDescent="0.45">
      <c r="A3377" t="s">
        <v>10</v>
      </c>
    </row>
    <row r="3378" spans="1:1" x14ac:dyDescent="0.45">
      <c r="A3378" t="s">
        <v>338</v>
      </c>
    </row>
    <row r="3379" spans="1:1" x14ac:dyDescent="0.45">
      <c r="A3379" t="s">
        <v>12</v>
      </c>
    </row>
    <row r="3381" spans="1:1" x14ac:dyDescent="0.45">
      <c r="A3381" t="s">
        <v>1973</v>
      </c>
    </row>
    <row r="3382" spans="1:1" x14ac:dyDescent="0.45">
      <c r="A3382" t="s">
        <v>1974</v>
      </c>
    </row>
    <row r="3383" spans="1:1" x14ac:dyDescent="0.45">
      <c r="A3383" t="s">
        <v>1975</v>
      </c>
    </row>
    <row r="3384" spans="1:1" x14ac:dyDescent="0.45">
      <c r="A3384" t="s">
        <v>1976</v>
      </c>
    </row>
    <row r="3385" spans="1:1" x14ac:dyDescent="0.45">
      <c r="A3385" t="s">
        <v>1977</v>
      </c>
    </row>
    <row r="3387" spans="1:1" x14ac:dyDescent="0.45">
      <c r="A3387" t="s">
        <v>1978</v>
      </c>
    </row>
    <row r="3389" spans="1:1" x14ac:dyDescent="0.45">
      <c r="A3389" t="s">
        <v>1979</v>
      </c>
    </row>
    <row r="3390" spans="1:1" x14ac:dyDescent="0.45">
      <c r="A3390" t="s">
        <v>10</v>
      </c>
    </row>
    <row r="3391" spans="1:1" x14ac:dyDescent="0.45">
      <c r="A3391" t="s">
        <v>207</v>
      </c>
    </row>
    <row r="3392" spans="1:1" x14ac:dyDescent="0.45">
      <c r="A3392" t="s">
        <v>12</v>
      </c>
    </row>
    <row r="3394" spans="1:1" x14ac:dyDescent="0.45">
      <c r="A3394" t="s">
        <v>1980</v>
      </c>
    </row>
    <row r="3395" spans="1:1" x14ac:dyDescent="0.45">
      <c r="A3395" t="s">
        <v>1981</v>
      </c>
    </row>
    <row r="3396" spans="1:1" x14ac:dyDescent="0.45">
      <c r="A3396" t="s">
        <v>1982</v>
      </c>
    </row>
    <row r="3397" spans="1:1" x14ac:dyDescent="0.45">
      <c r="A3397" t="s">
        <v>1983</v>
      </c>
    </row>
    <row r="3398" spans="1:1" x14ac:dyDescent="0.45">
      <c r="A3398" t="s">
        <v>1984</v>
      </c>
    </row>
    <row r="3399" spans="1:1" x14ac:dyDescent="0.45">
      <c r="A3399" t="s">
        <v>1985</v>
      </c>
    </row>
    <row r="3400" spans="1:1" x14ac:dyDescent="0.45">
      <c r="A3400" t="s">
        <v>1986</v>
      </c>
    </row>
    <row r="3402" spans="1:1" x14ac:dyDescent="0.45">
      <c r="A3402" t="s">
        <v>1987</v>
      </c>
    </row>
    <row r="3403" spans="1:1" x14ac:dyDescent="0.45">
      <c r="A3403" t="s">
        <v>10</v>
      </c>
    </row>
    <row r="3404" spans="1:1" x14ac:dyDescent="0.45">
      <c r="A3404" t="s">
        <v>128</v>
      </c>
    </row>
    <row r="3405" spans="1:1" x14ac:dyDescent="0.45">
      <c r="A3405" t="s">
        <v>12</v>
      </c>
    </row>
    <row r="3407" spans="1:1" x14ac:dyDescent="0.45">
      <c r="A3407" t="s">
        <v>1988</v>
      </c>
    </row>
    <row r="3408" spans="1:1" x14ac:dyDescent="0.45">
      <c r="A3408" t="s">
        <v>1989</v>
      </c>
    </row>
    <row r="3409" spans="1:1" x14ac:dyDescent="0.45">
      <c r="A3409" t="s">
        <v>1990</v>
      </c>
    </row>
    <row r="3410" spans="1:1" x14ac:dyDescent="0.45">
      <c r="A3410" t="s">
        <v>1991</v>
      </c>
    </row>
    <row r="3411" spans="1:1" x14ac:dyDescent="0.45">
      <c r="A3411" t="s">
        <v>1992</v>
      </c>
    </row>
    <row r="3412" spans="1:1" x14ac:dyDescent="0.45">
      <c r="A3412" t="s">
        <v>1993</v>
      </c>
    </row>
    <row r="3413" spans="1:1" x14ac:dyDescent="0.45">
      <c r="A3413" t="s">
        <v>1994</v>
      </c>
    </row>
    <row r="3415" spans="1:1" x14ac:dyDescent="0.45">
      <c r="A3415" t="s">
        <v>1995</v>
      </c>
    </row>
    <row r="3416" spans="1:1" x14ac:dyDescent="0.45">
      <c r="A3416" t="s">
        <v>10</v>
      </c>
    </row>
    <row r="3417" spans="1:1" x14ac:dyDescent="0.45">
      <c r="A3417" t="s">
        <v>128</v>
      </c>
    </row>
    <row r="3418" spans="1:1" x14ac:dyDescent="0.45">
      <c r="A3418" t="s">
        <v>12</v>
      </c>
    </row>
    <row r="3420" spans="1:1" x14ac:dyDescent="0.45">
      <c r="A3420" t="s">
        <v>1996</v>
      </c>
    </row>
    <row r="3421" spans="1:1" x14ac:dyDescent="0.45">
      <c r="A3421" t="s">
        <v>1997</v>
      </c>
    </row>
    <row r="3422" spans="1:1" x14ac:dyDescent="0.45">
      <c r="A3422" t="s">
        <v>1998</v>
      </c>
    </row>
    <row r="3423" spans="1:1" x14ac:dyDescent="0.45">
      <c r="A3423" t="s">
        <v>1999</v>
      </c>
    </row>
    <row r="3424" spans="1:1" x14ac:dyDescent="0.45">
      <c r="A3424" t="s">
        <v>2000</v>
      </c>
    </row>
    <row r="3426" spans="1:1" x14ac:dyDescent="0.45">
      <c r="A3426" t="s">
        <v>2001</v>
      </c>
    </row>
    <row r="3428" spans="1:1" x14ac:dyDescent="0.45">
      <c r="A3428" t="s">
        <v>2002</v>
      </c>
    </row>
    <row r="3429" spans="1:1" x14ac:dyDescent="0.45">
      <c r="A3429" t="s">
        <v>10</v>
      </c>
    </row>
    <row r="3430" spans="1:1" x14ac:dyDescent="0.45">
      <c r="A3430" t="s">
        <v>128</v>
      </c>
    </row>
    <row r="3431" spans="1:1" x14ac:dyDescent="0.45">
      <c r="A3431" t="s">
        <v>12</v>
      </c>
    </row>
    <row r="3433" spans="1:1" x14ac:dyDescent="0.45">
      <c r="A3433" t="s">
        <v>2003</v>
      </c>
    </row>
    <row r="3434" spans="1:1" x14ac:dyDescent="0.45">
      <c r="A3434" t="s">
        <v>2004</v>
      </c>
    </row>
    <row r="3435" spans="1:1" x14ac:dyDescent="0.45">
      <c r="A3435">
        <v>12785469800</v>
      </c>
    </row>
    <row r="3436" spans="1:1" x14ac:dyDescent="0.45">
      <c r="A3436" t="s">
        <v>2005</v>
      </c>
    </row>
    <row r="3437" spans="1:1" x14ac:dyDescent="0.45">
      <c r="A3437" t="s">
        <v>2006</v>
      </c>
    </row>
    <row r="3438" spans="1:1" x14ac:dyDescent="0.45">
      <c r="A3438" t="s">
        <v>2007</v>
      </c>
    </row>
    <row r="3439" spans="1:1" x14ac:dyDescent="0.45">
      <c r="A3439" t="s">
        <v>2008</v>
      </c>
    </row>
    <row r="3441" spans="1:1" x14ac:dyDescent="0.45">
      <c r="A3441" t="s">
        <v>2009</v>
      </c>
    </row>
    <row r="3442" spans="1:1" x14ac:dyDescent="0.45">
      <c r="A3442" t="s">
        <v>10</v>
      </c>
    </row>
    <row r="3443" spans="1:1" x14ac:dyDescent="0.45">
      <c r="A3443" t="s">
        <v>128</v>
      </c>
    </row>
    <row r="3444" spans="1:1" x14ac:dyDescent="0.45">
      <c r="A3444" t="s">
        <v>12</v>
      </c>
    </row>
    <row r="3446" spans="1:1" x14ac:dyDescent="0.45">
      <c r="A3446" t="s">
        <v>1966</v>
      </c>
    </row>
    <row r="3447" spans="1:1" x14ac:dyDescent="0.45">
      <c r="A3447" t="s">
        <v>1967</v>
      </c>
    </row>
    <row r="3448" spans="1:1" x14ac:dyDescent="0.45">
      <c r="A3448">
        <v>56059060800</v>
      </c>
    </row>
    <row r="3449" spans="1:1" x14ac:dyDescent="0.45">
      <c r="A3449" t="s">
        <v>2010</v>
      </c>
    </row>
    <row r="3450" spans="1:1" x14ac:dyDescent="0.45">
      <c r="A3450" t="s">
        <v>2011</v>
      </c>
    </row>
    <row r="3451" spans="1:1" x14ac:dyDescent="0.45">
      <c r="A3451" t="s">
        <v>2012</v>
      </c>
    </row>
    <row r="3452" spans="1:1" x14ac:dyDescent="0.45">
      <c r="A3452" t="s">
        <v>2013</v>
      </c>
    </row>
    <row r="3454" spans="1:1" x14ac:dyDescent="0.45">
      <c r="A3454" t="s">
        <v>2014</v>
      </c>
    </row>
    <row r="3455" spans="1:1" x14ac:dyDescent="0.45">
      <c r="A3455" t="s">
        <v>10</v>
      </c>
    </row>
    <row r="3456" spans="1:1" x14ac:dyDescent="0.45">
      <c r="A3456" t="s">
        <v>307</v>
      </c>
    </row>
    <row r="3457" spans="1:1" x14ac:dyDescent="0.45">
      <c r="A3457" t="s">
        <v>12</v>
      </c>
    </row>
    <row r="3459" spans="1:1" x14ac:dyDescent="0.45">
      <c r="A3459" t="s">
        <v>2015</v>
      </c>
    </row>
    <row r="3460" spans="1:1" x14ac:dyDescent="0.45">
      <c r="A3460" t="s">
        <v>2016</v>
      </c>
    </row>
    <row r="3461" spans="1:1" x14ac:dyDescent="0.45">
      <c r="A3461" t="s">
        <v>2017</v>
      </c>
    </row>
    <row r="3462" spans="1:1" x14ac:dyDescent="0.45">
      <c r="A3462" t="s">
        <v>2018</v>
      </c>
    </row>
    <row r="3463" spans="1:1" x14ac:dyDescent="0.45">
      <c r="A3463" t="s">
        <v>2019</v>
      </c>
    </row>
    <row r="3464" spans="1:1" x14ac:dyDescent="0.45">
      <c r="A3464" t="s">
        <v>2020</v>
      </c>
    </row>
    <row r="3465" spans="1:1" x14ac:dyDescent="0.45">
      <c r="A3465" t="s">
        <v>2021</v>
      </c>
    </row>
    <row r="3467" spans="1:1" x14ac:dyDescent="0.45">
      <c r="A3467" t="s">
        <v>2022</v>
      </c>
    </row>
    <row r="3468" spans="1:1" x14ac:dyDescent="0.45">
      <c r="A3468" t="s">
        <v>10</v>
      </c>
    </row>
    <row r="3469" spans="1:1" x14ac:dyDescent="0.45">
      <c r="A3469" t="s">
        <v>128</v>
      </c>
    </row>
    <row r="3470" spans="1:1" x14ac:dyDescent="0.45">
      <c r="A3470" t="s">
        <v>12</v>
      </c>
    </row>
    <row r="3472" spans="1:1" x14ac:dyDescent="0.45">
      <c r="A3472" t="s">
        <v>2023</v>
      </c>
    </row>
    <row r="3473" spans="1:1" x14ac:dyDescent="0.45">
      <c r="A3473" t="s">
        <v>2024</v>
      </c>
    </row>
    <row r="3474" spans="1:1" x14ac:dyDescent="0.45">
      <c r="A3474" t="s">
        <v>2025</v>
      </c>
    </row>
    <row r="3475" spans="1:1" x14ac:dyDescent="0.45">
      <c r="A3475" t="s">
        <v>2026</v>
      </c>
    </row>
    <row r="3476" spans="1:1" x14ac:dyDescent="0.45">
      <c r="A3476" t="s">
        <v>2027</v>
      </c>
    </row>
    <row r="3477" spans="1:1" x14ac:dyDescent="0.45">
      <c r="A3477" t="s">
        <v>2028</v>
      </c>
    </row>
    <row r="3478" spans="1:1" x14ac:dyDescent="0.45">
      <c r="A3478" t="s">
        <v>2029</v>
      </c>
    </row>
    <row r="3480" spans="1:1" x14ac:dyDescent="0.45">
      <c r="A3480" t="s">
        <v>2030</v>
      </c>
    </row>
    <row r="3481" spans="1:1" x14ac:dyDescent="0.45">
      <c r="A3481" t="s">
        <v>10</v>
      </c>
    </row>
    <row r="3482" spans="1:1" x14ac:dyDescent="0.45">
      <c r="A3482" t="s">
        <v>128</v>
      </c>
    </row>
    <row r="3483" spans="1:1" x14ac:dyDescent="0.45">
      <c r="A3483" t="s">
        <v>12</v>
      </c>
    </row>
    <row r="3485" spans="1:1" x14ac:dyDescent="0.45">
      <c r="A3485" t="s">
        <v>2031</v>
      </c>
    </row>
    <row r="3486" spans="1:1" x14ac:dyDescent="0.45">
      <c r="A3486" t="s">
        <v>2032</v>
      </c>
    </row>
    <row r="3487" spans="1:1" x14ac:dyDescent="0.45">
      <c r="A3487" t="s">
        <v>2033</v>
      </c>
    </row>
    <row r="3488" spans="1:1" x14ac:dyDescent="0.45">
      <c r="A3488" t="s">
        <v>2034</v>
      </c>
    </row>
    <row r="3489" spans="1:1" x14ac:dyDescent="0.45">
      <c r="A3489" t="s">
        <v>2035</v>
      </c>
    </row>
    <row r="3491" spans="1:1" x14ac:dyDescent="0.45">
      <c r="A3491" t="s">
        <v>2036</v>
      </c>
    </row>
    <row r="3493" spans="1:1" x14ac:dyDescent="0.45">
      <c r="A3493" t="s">
        <v>2037</v>
      </c>
    </row>
    <row r="3494" spans="1:1" x14ac:dyDescent="0.45">
      <c r="A3494" t="s">
        <v>10</v>
      </c>
    </row>
    <row r="3495" spans="1:1" x14ac:dyDescent="0.45">
      <c r="A3495" t="s">
        <v>11</v>
      </c>
    </row>
    <row r="3496" spans="1:1" x14ac:dyDescent="0.45">
      <c r="A3496" t="s">
        <v>12</v>
      </c>
    </row>
    <row r="3498" spans="1:1" x14ac:dyDescent="0.45">
      <c r="A3498" t="s">
        <v>2038</v>
      </c>
    </row>
    <row r="3499" spans="1:1" x14ac:dyDescent="0.45">
      <c r="A3499" t="s">
        <v>2039</v>
      </c>
    </row>
    <row r="3500" spans="1:1" x14ac:dyDescent="0.45">
      <c r="A3500">
        <v>57984079900</v>
      </c>
    </row>
    <row r="3501" spans="1:1" x14ac:dyDescent="0.45">
      <c r="A3501" t="s">
        <v>2040</v>
      </c>
    </row>
    <row r="3502" spans="1:1" x14ac:dyDescent="0.45">
      <c r="A3502" t="s">
        <v>2041</v>
      </c>
    </row>
    <row r="3503" spans="1:1" x14ac:dyDescent="0.45">
      <c r="A3503" t="s">
        <v>2042</v>
      </c>
    </row>
    <row r="3504" spans="1:1" x14ac:dyDescent="0.45">
      <c r="A3504" t="s">
        <v>2043</v>
      </c>
    </row>
    <row r="3506" spans="1:1" x14ac:dyDescent="0.45">
      <c r="A3506" t="s">
        <v>2044</v>
      </c>
    </row>
    <row r="3507" spans="1:1" x14ac:dyDescent="0.45">
      <c r="A3507" t="s">
        <v>10</v>
      </c>
    </row>
    <row r="3508" spans="1:1" x14ac:dyDescent="0.45">
      <c r="A3508" t="s">
        <v>128</v>
      </c>
    </row>
    <row r="3509" spans="1:1" x14ac:dyDescent="0.45">
      <c r="A3509" t="s">
        <v>12</v>
      </c>
    </row>
    <row r="3511" spans="1:1" x14ac:dyDescent="0.45">
      <c r="A3511" t="s">
        <v>2045</v>
      </c>
    </row>
    <row r="3512" spans="1:1" x14ac:dyDescent="0.45">
      <c r="A3512" t="s">
        <v>2046</v>
      </c>
    </row>
    <row r="3513" spans="1:1" x14ac:dyDescent="0.45">
      <c r="A3513" t="s">
        <v>2047</v>
      </c>
    </row>
    <row r="3514" spans="1:1" x14ac:dyDescent="0.45">
      <c r="A3514" t="s">
        <v>2048</v>
      </c>
    </row>
    <row r="3515" spans="1:1" x14ac:dyDescent="0.45">
      <c r="A3515" t="s">
        <v>2049</v>
      </c>
    </row>
    <row r="3516" spans="1:1" x14ac:dyDescent="0.45">
      <c r="A3516" t="s">
        <v>2050</v>
      </c>
    </row>
    <row r="3517" spans="1:1" x14ac:dyDescent="0.45">
      <c r="A3517" t="s">
        <v>2051</v>
      </c>
    </row>
    <row r="3519" spans="1:1" x14ac:dyDescent="0.45">
      <c r="A3519" t="s">
        <v>2052</v>
      </c>
    </row>
    <row r="3520" spans="1:1" x14ac:dyDescent="0.45">
      <c r="A3520" t="s">
        <v>10</v>
      </c>
    </row>
    <row r="3521" spans="1:1" x14ac:dyDescent="0.45">
      <c r="A3521" t="s">
        <v>207</v>
      </c>
    </row>
    <row r="3522" spans="1:1" x14ac:dyDescent="0.45">
      <c r="A3522" t="s">
        <v>12</v>
      </c>
    </row>
    <row r="3524" spans="1:1" x14ac:dyDescent="0.45">
      <c r="A3524" t="s">
        <v>2053</v>
      </c>
    </row>
    <row r="3525" spans="1:1" x14ac:dyDescent="0.45">
      <c r="A3525" t="s">
        <v>2054</v>
      </c>
    </row>
    <row r="3526" spans="1:1" x14ac:dyDescent="0.45">
      <c r="A3526" t="s">
        <v>2055</v>
      </c>
    </row>
    <row r="3527" spans="1:1" x14ac:dyDescent="0.45">
      <c r="A3527" t="s">
        <v>2056</v>
      </c>
    </row>
    <row r="3528" spans="1:1" x14ac:dyDescent="0.45">
      <c r="A3528" t="s">
        <v>2057</v>
      </c>
    </row>
    <row r="3529" spans="1:1" x14ac:dyDescent="0.45">
      <c r="A3529" t="s">
        <v>2058</v>
      </c>
    </row>
    <row r="3530" spans="1:1" x14ac:dyDescent="0.45">
      <c r="A3530" t="s">
        <v>2059</v>
      </c>
    </row>
    <row r="3532" spans="1:1" x14ac:dyDescent="0.45">
      <c r="A3532" t="s">
        <v>2060</v>
      </c>
    </row>
    <row r="3533" spans="1:1" x14ac:dyDescent="0.45">
      <c r="A3533" t="s">
        <v>10</v>
      </c>
    </row>
    <row r="3534" spans="1:1" x14ac:dyDescent="0.45">
      <c r="A3534" t="s">
        <v>307</v>
      </c>
    </row>
    <row r="3535" spans="1:1" x14ac:dyDescent="0.45">
      <c r="A3535" t="s">
        <v>12</v>
      </c>
    </row>
    <row r="3537" spans="1:1" x14ac:dyDescent="0.45">
      <c r="A3537" t="s">
        <v>2061</v>
      </c>
    </row>
    <row r="3538" spans="1:1" x14ac:dyDescent="0.45">
      <c r="A3538" t="s">
        <v>2062</v>
      </c>
    </row>
    <row r="3539" spans="1:1" x14ac:dyDescent="0.45">
      <c r="A3539" t="s">
        <v>2063</v>
      </c>
    </row>
    <row r="3540" spans="1:1" x14ac:dyDescent="0.45">
      <c r="A3540" t="s">
        <v>2064</v>
      </c>
    </row>
    <row r="3541" spans="1:1" x14ac:dyDescent="0.45">
      <c r="A3541" t="s">
        <v>2065</v>
      </c>
    </row>
    <row r="3542" spans="1:1" x14ac:dyDescent="0.45">
      <c r="A3542" t="s">
        <v>2066</v>
      </c>
    </row>
    <row r="3543" spans="1:1" x14ac:dyDescent="0.45">
      <c r="A3543" t="s">
        <v>2067</v>
      </c>
    </row>
    <row r="3545" spans="1:1" x14ac:dyDescent="0.45">
      <c r="A3545" t="s">
        <v>2068</v>
      </c>
    </row>
    <row r="3546" spans="1:1" x14ac:dyDescent="0.45">
      <c r="A3546" t="s">
        <v>10</v>
      </c>
    </row>
    <row r="3547" spans="1:1" x14ac:dyDescent="0.45">
      <c r="A3547" t="s">
        <v>11</v>
      </c>
    </row>
    <row r="3548" spans="1:1" x14ac:dyDescent="0.45">
      <c r="A3548" t="s">
        <v>12</v>
      </c>
    </row>
    <row r="3550" spans="1:1" x14ac:dyDescent="0.45">
      <c r="A3550" t="s">
        <v>2069</v>
      </c>
    </row>
    <row r="3551" spans="1:1" x14ac:dyDescent="0.45">
      <c r="A3551" t="s">
        <v>2070</v>
      </c>
    </row>
    <row r="3552" spans="1:1" x14ac:dyDescent="0.45">
      <c r="A3552">
        <v>56366857200</v>
      </c>
    </row>
    <row r="3553" spans="1:1" x14ac:dyDescent="0.45">
      <c r="A3553" t="s">
        <v>2071</v>
      </c>
    </row>
    <row r="3554" spans="1:1" x14ac:dyDescent="0.45">
      <c r="A3554" t="s">
        <v>2072</v>
      </c>
    </row>
    <row r="3555" spans="1:1" x14ac:dyDescent="0.45">
      <c r="A3555" t="s">
        <v>2073</v>
      </c>
    </row>
    <row r="3556" spans="1:1" x14ac:dyDescent="0.45">
      <c r="A3556" t="s">
        <v>2074</v>
      </c>
    </row>
    <row r="3558" spans="1:1" x14ac:dyDescent="0.45">
      <c r="A3558" t="s">
        <v>2075</v>
      </c>
    </row>
    <row r="3559" spans="1:1" x14ac:dyDescent="0.45">
      <c r="A3559" t="s">
        <v>10</v>
      </c>
    </row>
    <row r="3560" spans="1:1" x14ac:dyDescent="0.45">
      <c r="A3560" t="s">
        <v>11</v>
      </c>
    </row>
    <row r="3561" spans="1:1" x14ac:dyDescent="0.45">
      <c r="A3561" t="s">
        <v>12</v>
      </c>
    </row>
    <row r="3563" spans="1:1" x14ac:dyDescent="0.45">
      <c r="A3563" t="s">
        <v>2076</v>
      </c>
    </row>
    <row r="3564" spans="1:1" x14ac:dyDescent="0.45">
      <c r="A3564" t="s">
        <v>2077</v>
      </c>
    </row>
    <row r="3565" spans="1:1" x14ac:dyDescent="0.45">
      <c r="A3565" t="s">
        <v>2078</v>
      </c>
    </row>
    <row r="3566" spans="1:1" x14ac:dyDescent="0.45">
      <c r="A3566" t="s">
        <v>2079</v>
      </c>
    </row>
    <row r="3567" spans="1:1" x14ac:dyDescent="0.45">
      <c r="A3567" t="s">
        <v>2080</v>
      </c>
    </row>
    <row r="3568" spans="1:1" x14ac:dyDescent="0.45">
      <c r="A3568" t="s">
        <v>2081</v>
      </c>
    </row>
    <row r="3569" spans="1:1" x14ac:dyDescent="0.45">
      <c r="A3569" t="s">
        <v>2082</v>
      </c>
    </row>
    <row r="3571" spans="1:1" x14ac:dyDescent="0.45">
      <c r="A3571" t="s">
        <v>2083</v>
      </c>
    </row>
    <row r="3572" spans="1:1" x14ac:dyDescent="0.45">
      <c r="A3572" t="s">
        <v>10</v>
      </c>
    </row>
    <row r="3573" spans="1:1" x14ac:dyDescent="0.45">
      <c r="A3573" t="s">
        <v>128</v>
      </c>
    </row>
    <row r="3574" spans="1:1" x14ac:dyDescent="0.45">
      <c r="A3574" t="s">
        <v>12</v>
      </c>
    </row>
    <row r="3576" spans="1:1" x14ac:dyDescent="0.45">
      <c r="A3576" t="s">
        <v>2084</v>
      </c>
    </row>
    <row r="3577" spans="1:1" x14ac:dyDescent="0.45">
      <c r="A3577" t="s">
        <v>2085</v>
      </c>
    </row>
    <row r="3578" spans="1:1" x14ac:dyDescent="0.45">
      <c r="A3578" t="s">
        <v>2086</v>
      </c>
    </row>
    <row r="3579" spans="1:1" x14ac:dyDescent="0.45">
      <c r="A3579" t="s">
        <v>2087</v>
      </c>
    </row>
    <row r="3580" spans="1:1" x14ac:dyDescent="0.45">
      <c r="A3580" t="s">
        <v>2088</v>
      </c>
    </row>
    <row r="3581" spans="1:1" x14ac:dyDescent="0.45">
      <c r="A3581" t="s">
        <v>2089</v>
      </c>
    </row>
    <row r="3582" spans="1:1" x14ac:dyDescent="0.45">
      <c r="A3582" t="s">
        <v>2090</v>
      </c>
    </row>
    <row r="3584" spans="1:1" x14ac:dyDescent="0.45">
      <c r="A3584" t="s">
        <v>2091</v>
      </c>
    </row>
    <row r="3585" spans="1:1" x14ac:dyDescent="0.45">
      <c r="A3585" t="s">
        <v>10</v>
      </c>
    </row>
    <row r="3586" spans="1:1" x14ac:dyDescent="0.45">
      <c r="A3586" t="s">
        <v>11</v>
      </c>
    </row>
    <row r="3587" spans="1:1" x14ac:dyDescent="0.45">
      <c r="A3587" t="s">
        <v>12</v>
      </c>
    </row>
    <row r="3589" spans="1:1" x14ac:dyDescent="0.45">
      <c r="A3589" t="s">
        <v>2092</v>
      </c>
    </row>
    <row r="3590" spans="1:1" x14ac:dyDescent="0.45">
      <c r="A3590" t="s">
        <v>2093</v>
      </c>
    </row>
    <row r="3591" spans="1:1" x14ac:dyDescent="0.45">
      <c r="A3591" t="s">
        <v>2094</v>
      </c>
    </row>
    <row r="3592" spans="1:1" x14ac:dyDescent="0.45">
      <c r="A3592" t="s">
        <v>2095</v>
      </c>
    </row>
    <row r="3593" spans="1:1" x14ac:dyDescent="0.45">
      <c r="A3593" t="s">
        <v>2096</v>
      </c>
    </row>
    <row r="3594" spans="1:1" x14ac:dyDescent="0.45">
      <c r="A3594" t="s">
        <v>2097</v>
      </c>
    </row>
    <row r="3595" spans="1:1" x14ac:dyDescent="0.45">
      <c r="A3595" t="s">
        <v>2098</v>
      </c>
    </row>
    <row r="3597" spans="1:1" x14ac:dyDescent="0.45">
      <c r="A3597" t="s">
        <v>2099</v>
      </c>
    </row>
    <row r="3598" spans="1:1" x14ac:dyDescent="0.45">
      <c r="A3598" t="s">
        <v>10</v>
      </c>
    </row>
    <row r="3599" spans="1:1" x14ac:dyDescent="0.45">
      <c r="A3599" t="s">
        <v>11</v>
      </c>
    </row>
    <row r="3600" spans="1:1" x14ac:dyDescent="0.45">
      <c r="A3600" t="s">
        <v>12</v>
      </c>
    </row>
    <row r="3602" spans="1:1" x14ac:dyDescent="0.45">
      <c r="A3602" t="s">
        <v>2100</v>
      </c>
    </row>
    <row r="3603" spans="1:1" x14ac:dyDescent="0.45">
      <c r="A3603" t="s">
        <v>2101</v>
      </c>
    </row>
    <row r="3604" spans="1:1" x14ac:dyDescent="0.45">
      <c r="A3604" t="s">
        <v>2102</v>
      </c>
    </row>
    <row r="3605" spans="1:1" x14ac:dyDescent="0.45">
      <c r="A3605" t="s">
        <v>2103</v>
      </c>
    </row>
    <row r="3606" spans="1:1" x14ac:dyDescent="0.45">
      <c r="A3606" t="s">
        <v>2104</v>
      </c>
    </row>
    <row r="3608" spans="1:1" x14ac:dyDescent="0.45">
      <c r="A3608" t="s">
        <v>2105</v>
      </c>
    </row>
    <row r="3610" spans="1:1" x14ac:dyDescent="0.45">
      <c r="A3610" t="s">
        <v>2106</v>
      </c>
    </row>
    <row r="3611" spans="1:1" x14ac:dyDescent="0.45">
      <c r="A3611" t="s">
        <v>10</v>
      </c>
    </row>
    <row r="3612" spans="1:1" x14ac:dyDescent="0.45">
      <c r="A3612" t="s">
        <v>128</v>
      </c>
    </row>
    <row r="3613" spans="1:1" x14ac:dyDescent="0.45">
      <c r="A3613" t="s">
        <v>12</v>
      </c>
    </row>
    <row r="3615" spans="1:1" x14ac:dyDescent="0.45">
      <c r="A3615" t="s">
        <v>2107</v>
      </c>
    </row>
    <row r="3616" spans="1:1" x14ac:dyDescent="0.45">
      <c r="A3616" t="s">
        <v>2108</v>
      </c>
    </row>
    <row r="3617" spans="1:1" x14ac:dyDescent="0.45">
      <c r="A3617" t="s">
        <v>2109</v>
      </c>
    </row>
    <row r="3618" spans="1:1" x14ac:dyDescent="0.45">
      <c r="A3618" t="s">
        <v>2110</v>
      </c>
    </row>
    <row r="3619" spans="1:1" x14ac:dyDescent="0.45">
      <c r="A3619" t="s">
        <v>1572</v>
      </c>
    </row>
    <row r="3621" spans="1:1" x14ac:dyDescent="0.45">
      <c r="A3621" t="s">
        <v>2111</v>
      </c>
    </row>
    <row r="3623" spans="1:1" x14ac:dyDescent="0.45">
      <c r="A3623" t="s">
        <v>2112</v>
      </c>
    </row>
    <row r="3624" spans="1:1" x14ac:dyDescent="0.45">
      <c r="A3624" t="s">
        <v>10</v>
      </c>
    </row>
    <row r="3625" spans="1:1" x14ac:dyDescent="0.45">
      <c r="A3625" t="s">
        <v>207</v>
      </c>
    </row>
    <row r="3626" spans="1:1" x14ac:dyDescent="0.45">
      <c r="A3626" t="s">
        <v>12</v>
      </c>
    </row>
    <row r="3628" spans="1:1" x14ac:dyDescent="0.45">
      <c r="A3628" t="s">
        <v>2113</v>
      </c>
    </row>
    <row r="3629" spans="1:1" x14ac:dyDescent="0.45">
      <c r="A3629" t="s">
        <v>2114</v>
      </c>
    </row>
    <row r="3630" spans="1:1" x14ac:dyDescent="0.45">
      <c r="A3630" t="s">
        <v>2115</v>
      </c>
    </row>
    <row r="3631" spans="1:1" x14ac:dyDescent="0.45">
      <c r="A3631" t="s">
        <v>2116</v>
      </c>
    </row>
    <row r="3632" spans="1:1" x14ac:dyDescent="0.45">
      <c r="A3632" t="s">
        <v>2117</v>
      </c>
    </row>
    <row r="3633" spans="1:1" x14ac:dyDescent="0.45">
      <c r="A3633" t="s">
        <v>2118</v>
      </c>
    </row>
    <row r="3634" spans="1:1" x14ac:dyDescent="0.45">
      <c r="A3634" t="s">
        <v>2119</v>
      </c>
    </row>
    <row r="3636" spans="1:1" x14ac:dyDescent="0.45">
      <c r="A3636" t="s">
        <v>2120</v>
      </c>
    </row>
    <row r="3637" spans="1:1" x14ac:dyDescent="0.45">
      <c r="A3637" t="s">
        <v>10</v>
      </c>
    </row>
    <row r="3638" spans="1:1" x14ac:dyDescent="0.45">
      <c r="A3638" t="s">
        <v>11</v>
      </c>
    </row>
    <row r="3639" spans="1:1" x14ac:dyDescent="0.45">
      <c r="A3639" t="s">
        <v>12</v>
      </c>
    </row>
    <row r="3641" spans="1:1" x14ac:dyDescent="0.45">
      <c r="A3641" t="s">
        <v>2121</v>
      </c>
    </row>
    <row r="3642" spans="1:1" x14ac:dyDescent="0.45">
      <c r="A3642" t="s">
        <v>2122</v>
      </c>
    </row>
    <row r="3643" spans="1:1" x14ac:dyDescent="0.45">
      <c r="A3643" t="s">
        <v>2123</v>
      </c>
    </row>
    <row r="3644" spans="1:1" x14ac:dyDescent="0.45">
      <c r="A3644" t="s">
        <v>2124</v>
      </c>
    </row>
    <row r="3645" spans="1:1" x14ac:dyDescent="0.45">
      <c r="A3645" t="s">
        <v>2125</v>
      </c>
    </row>
    <row r="3646" spans="1:1" x14ac:dyDescent="0.45">
      <c r="A3646" t="s">
        <v>2126</v>
      </c>
    </row>
    <row r="3647" spans="1:1" x14ac:dyDescent="0.45">
      <c r="A3647" t="s">
        <v>2127</v>
      </c>
    </row>
    <row r="3649" spans="1:1" x14ac:dyDescent="0.45">
      <c r="A3649" t="s">
        <v>2128</v>
      </c>
    </row>
    <row r="3650" spans="1:1" x14ac:dyDescent="0.45">
      <c r="A3650" t="s">
        <v>10</v>
      </c>
    </row>
    <row r="3651" spans="1:1" x14ac:dyDescent="0.45">
      <c r="A3651" t="s">
        <v>128</v>
      </c>
    </row>
    <row r="3652" spans="1:1" x14ac:dyDescent="0.45">
      <c r="A3652" t="s">
        <v>12</v>
      </c>
    </row>
    <row r="3654" spans="1:1" x14ac:dyDescent="0.45">
      <c r="A3654" t="s">
        <v>2129</v>
      </c>
    </row>
    <row r="3655" spans="1:1" x14ac:dyDescent="0.45">
      <c r="A3655" t="s">
        <v>2130</v>
      </c>
    </row>
    <row r="3656" spans="1:1" x14ac:dyDescent="0.45">
      <c r="A3656" t="s">
        <v>2131</v>
      </c>
    </row>
    <row r="3657" spans="1:1" x14ac:dyDescent="0.45">
      <c r="A3657" t="s">
        <v>2132</v>
      </c>
    </row>
    <row r="3658" spans="1:1" x14ac:dyDescent="0.45">
      <c r="A3658" t="s">
        <v>2133</v>
      </c>
    </row>
    <row r="3659" spans="1:1" x14ac:dyDescent="0.45">
      <c r="A3659" t="s">
        <v>2134</v>
      </c>
    </row>
    <row r="3660" spans="1:1" x14ac:dyDescent="0.45">
      <c r="A3660" t="s">
        <v>2135</v>
      </c>
    </row>
    <row r="3662" spans="1:1" x14ac:dyDescent="0.45">
      <c r="A3662" t="s">
        <v>2136</v>
      </c>
    </row>
    <row r="3663" spans="1:1" x14ac:dyDescent="0.45">
      <c r="A3663" t="s">
        <v>10</v>
      </c>
    </row>
    <row r="3664" spans="1:1" x14ac:dyDescent="0.45">
      <c r="A3664" t="s">
        <v>11</v>
      </c>
    </row>
    <row r="3665" spans="1:1" x14ac:dyDescent="0.45">
      <c r="A3665" t="s">
        <v>12</v>
      </c>
    </row>
    <row r="3667" spans="1:1" x14ac:dyDescent="0.45">
      <c r="A3667" t="s">
        <v>2137</v>
      </c>
    </row>
    <row r="3668" spans="1:1" x14ac:dyDescent="0.45">
      <c r="A3668" t="s">
        <v>2138</v>
      </c>
    </row>
    <row r="3669" spans="1:1" x14ac:dyDescent="0.45">
      <c r="A3669" t="s">
        <v>2139</v>
      </c>
    </row>
    <row r="3670" spans="1:1" x14ac:dyDescent="0.45">
      <c r="A3670" t="s">
        <v>2140</v>
      </c>
    </row>
    <row r="3671" spans="1:1" x14ac:dyDescent="0.45">
      <c r="A3671" t="s">
        <v>2141</v>
      </c>
    </row>
    <row r="3672" spans="1:1" x14ac:dyDescent="0.45">
      <c r="A3672" t="s">
        <v>2142</v>
      </c>
    </row>
    <row r="3673" spans="1:1" x14ac:dyDescent="0.45">
      <c r="A3673" t="s">
        <v>2143</v>
      </c>
    </row>
    <row r="3675" spans="1:1" x14ac:dyDescent="0.45">
      <c r="A3675" t="s">
        <v>2144</v>
      </c>
    </row>
    <row r="3676" spans="1:1" x14ac:dyDescent="0.45">
      <c r="A3676" t="s">
        <v>2145</v>
      </c>
    </row>
    <row r="3677" spans="1:1" x14ac:dyDescent="0.45">
      <c r="A3677" t="s">
        <v>11</v>
      </c>
    </row>
    <row r="3678" spans="1:1" x14ac:dyDescent="0.45">
      <c r="A3678" t="s">
        <v>12</v>
      </c>
    </row>
    <row r="3680" spans="1:1" x14ac:dyDescent="0.45">
      <c r="A3680" t="s">
        <v>2146</v>
      </c>
    </row>
    <row r="3681" spans="1:1" x14ac:dyDescent="0.45">
      <c r="A3681" t="s">
        <v>2147</v>
      </c>
    </row>
    <row r="3682" spans="1:1" x14ac:dyDescent="0.45">
      <c r="A3682">
        <v>57878388900</v>
      </c>
    </row>
    <row r="3683" spans="1:1" x14ac:dyDescent="0.45">
      <c r="A3683" t="s">
        <v>2148</v>
      </c>
    </row>
    <row r="3684" spans="1:1" x14ac:dyDescent="0.45">
      <c r="A3684" t="s">
        <v>2149</v>
      </c>
    </row>
    <row r="3685" spans="1:1" x14ac:dyDescent="0.45">
      <c r="A3685" t="s">
        <v>2150</v>
      </c>
    </row>
    <row r="3686" spans="1:1" x14ac:dyDescent="0.45">
      <c r="A3686" t="s">
        <v>2151</v>
      </c>
    </row>
    <row r="3688" spans="1:1" x14ac:dyDescent="0.45">
      <c r="A3688" t="s">
        <v>2152</v>
      </c>
    </row>
    <row r="3689" spans="1:1" x14ac:dyDescent="0.45">
      <c r="A3689" t="s">
        <v>10</v>
      </c>
    </row>
    <row r="3690" spans="1:1" x14ac:dyDescent="0.45">
      <c r="A3690" t="s">
        <v>128</v>
      </c>
    </row>
    <row r="3691" spans="1:1" x14ac:dyDescent="0.45">
      <c r="A3691" t="s">
        <v>12</v>
      </c>
    </row>
    <row r="3693" spans="1:1" x14ac:dyDescent="0.45">
      <c r="A3693" t="s">
        <v>2153</v>
      </c>
    </row>
    <row r="3694" spans="1:1" x14ac:dyDescent="0.45">
      <c r="A3694" t="s">
        <v>2154</v>
      </c>
    </row>
    <row r="3695" spans="1:1" x14ac:dyDescent="0.45">
      <c r="A3695" t="s">
        <v>2155</v>
      </c>
    </row>
    <row r="3696" spans="1:1" x14ac:dyDescent="0.45">
      <c r="A3696" t="s">
        <v>2156</v>
      </c>
    </row>
    <row r="3697" spans="1:1" x14ac:dyDescent="0.45">
      <c r="A3697" t="s">
        <v>2157</v>
      </c>
    </row>
    <row r="3699" spans="1:1" x14ac:dyDescent="0.45">
      <c r="A3699" t="s">
        <v>2158</v>
      </c>
    </row>
    <row r="3701" spans="1:1" x14ac:dyDescent="0.45">
      <c r="A3701" t="s">
        <v>2159</v>
      </c>
    </row>
    <row r="3702" spans="1:1" x14ac:dyDescent="0.45">
      <c r="A3702" t="s">
        <v>10</v>
      </c>
    </row>
    <row r="3703" spans="1:1" x14ac:dyDescent="0.45">
      <c r="A3703" t="s">
        <v>207</v>
      </c>
    </row>
    <row r="3704" spans="1:1" x14ac:dyDescent="0.45">
      <c r="A3704" t="s">
        <v>12</v>
      </c>
    </row>
    <row r="3706" spans="1:1" x14ac:dyDescent="0.45">
      <c r="A3706" t="s">
        <v>2160</v>
      </c>
    </row>
    <row r="3707" spans="1:1" x14ac:dyDescent="0.45">
      <c r="A3707" t="s">
        <v>2161</v>
      </c>
    </row>
    <row r="3708" spans="1:1" x14ac:dyDescent="0.45">
      <c r="A3708" t="s">
        <v>2162</v>
      </c>
    </row>
    <row r="3709" spans="1:1" x14ac:dyDescent="0.45">
      <c r="A3709" t="s">
        <v>2163</v>
      </c>
    </row>
    <row r="3710" spans="1:1" x14ac:dyDescent="0.45">
      <c r="A3710" t="s">
        <v>2164</v>
      </c>
    </row>
    <row r="3711" spans="1:1" x14ac:dyDescent="0.45">
      <c r="A3711" t="s">
        <v>2165</v>
      </c>
    </row>
    <row r="3712" spans="1:1" x14ac:dyDescent="0.45">
      <c r="A3712" t="s">
        <v>2166</v>
      </c>
    </row>
    <row r="3714" spans="1:1" x14ac:dyDescent="0.45">
      <c r="A3714" t="s">
        <v>2167</v>
      </c>
    </row>
    <row r="3715" spans="1:1" x14ac:dyDescent="0.45">
      <c r="A3715" t="s">
        <v>10</v>
      </c>
    </row>
    <row r="3716" spans="1:1" x14ac:dyDescent="0.45">
      <c r="A3716" t="s">
        <v>11</v>
      </c>
    </row>
    <row r="3717" spans="1:1" x14ac:dyDescent="0.45">
      <c r="A3717"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4F44-5D04-47E1-A362-46768C2176A5}">
  <dimension ref="A1:P7448"/>
  <sheetViews>
    <sheetView topLeftCell="P425" workbookViewId="0">
      <selection activeCell="C1" sqref="C1:P479"/>
    </sheetView>
  </sheetViews>
  <sheetFormatPr defaultRowHeight="14.25" x14ac:dyDescent="0.45"/>
  <sheetData>
    <row r="1" spans="1:16" x14ac:dyDescent="0.45">
      <c r="A1" t="s">
        <v>2219</v>
      </c>
      <c r="C1">
        <v>1</v>
      </c>
      <c r="D1" t="str">
        <f>INDEX($A:$A, ROW(A1)*13-13+COLUMN(A1))</f>
        <v>Nejati M., Nejati M.</v>
      </c>
      <c r="E1" t="str">
        <f t="shared" ref="E1:P1" si="0">INDEX($A:$A, ROW(B1)*13-13+COLUMN(B1))</f>
        <v>AUTHOR FULL NAMES: Nejati, Mostafa (23012912600); Nejati, Mehran (23012852000)</v>
      </c>
      <c r="F1" t="str">
        <f t="shared" si="0"/>
        <v>23012912600; 23012852000</v>
      </c>
      <c r="G1" t="str">
        <f t="shared" si="0"/>
        <v>Assessment of sustainable university factors from the perspective of university students</v>
      </c>
      <c r="H1" t="str">
        <f t="shared" si="0"/>
        <v>(2013) Journal of Cleaner Production, 48, pp. 101 - 107, Cited 123 times.</v>
      </c>
      <c r="I1" t="str">
        <f t="shared" si="0"/>
        <v>DOI: 10.1016/j.jclepro.2012.09.006</v>
      </c>
      <c r="J1" t="str">
        <f t="shared" si="0"/>
        <v>https://www.scopus.com/inward/record.uri?eid=2-s2.0-84879922522&amp;doi=10.1016%2fj.jclepro.2012.09.006&amp;partnerID=40&amp;md5=afd81de00ff0a7bcea010617511b9963</v>
      </c>
      <c r="K1">
        <f t="shared" si="0"/>
        <v>0</v>
      </c>
      <c r="L1" t="str">
        <f t="shared" si="0"/>
        <v>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M1" t="str">
        <f t="shared" si="0"/>
        <v>LANGUAGE OF ORIGINAL DOCUMENT: English</v>
      </c>
      <c r="N1" t="str">
        <f t="shared" si="0"/>
        <v>DOCUMENT TYPE: Conference paper</v>
      </c>
      <c r="O1" t="str">
        <f t="shared" si="0"/>
        <v>SOURCE: Scopus</v>
      </c>
      <c r="P1">
        <f t="shared" si="0"/>
        <v>0</v>
      </c>
    </row>
    <row r="2" spans="1:16" x14ac:dyDescent="0.45">
      <c r="A2" t="s">
        <v>2220</v>
      </c>
      <c r="C2">
        <v>2</v>
      </c>
      <c r="D2" t="str">
        <f t="shared" ref="D2:D65" si="1">INDEX($A:$A, ROW(A2)*13-13+COLUMN(A2))</f>
        <v>Kabongo J.D., Okpara J.O.</v>
      </c>
      <c r="E2" t="str">
        <f t="shared" ref="E2:E65" si="2">INDEX($A:$A, ROW(B2)*13-13+COLUMN(B2))</f>
        <v>AUTHOR FULL NAMES: Kabongo, Jean D. (26435892700); Okpara, John O. (8071553300)</v>
      </c>
      <c r="F2" t="str">
        <f t="shared" ref="F2:F65" si="3">INDEX($A:$A, ROW(C2)*13-13+COLUMN(C2))</f>
        <v>26435892700; 8071553300</v>
      </c>
      <c r="G2" t="str">
        <f t="shared" ref="G2:G65" si="4">INDEX($A:$A, ROW(D2)*13-13+COLUMN(D2))</f>
        <v>Entrepreneurship education in sub-Saharan African universities</v>
      </c>
      <c r="H2" t="str">
        <f t="shared" ref="H2:H65" si="5">INDEX($A:$A, ROW(E2)*13-13+COLUMN(E2))</f>
        <v>(2010) International Journal of Entrepreneurial Behaviour and Research, 16 (4), pp. 296 - 308, Cited 35 times.</v>
      </c>
      <c r="I2" t="str">
        <f t="shared" ref="I2:I65" si="6">INDEX($A:$A, ROW(F2)*13-13+COLUMN(F2))</f>
        <v>DOI: 10.1108/13552551011054499</v>
      </c>
      <c r="J2" t="str">
        <f t="shared" ref="J2:J65" si="7">INDEX($A:$A, ROW(G2)*13-13+COLUMN(G2))</f>
        <v>https://www.scopus.com/inward/record.uri?eid=2-s2.0-77953606997&amp;doi=10.1108%2f13552551011054499&amp;partnerID=40&amp;md5=3603171b432defd3a365885e147dd959</v>
      </c>
      <c r="K2">
        <f t="shared" ref="K2:K65" si="8">INDEX($A:$A, ROW(H2)*13-13+COLUMN(H2))</f>
        <v>0</v>
      </c>
      <c r="L2" t="str">
        <f t="shared" ref="L2:L65" si="9">INDEX($A:$A, ROW(I2)*13-13+COLUMN(I2))</f>
        <v>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M2" t="str">
        <f t="shared" ref="M2:M65" si="10">INDEX($A:$A, ROW(J2)*13-13+COLUMN(J2))</f>
        <v>LANGUAGE OF ORIGINAL DOCUMENT: English</v>
      </c>
      <c r="N2" t="str">
        <f t="shared" ref="N2:N65" si="11">INDEX($A:$A, ROW(K2)*13-13+COLUMN(K2))</f>
        <v>DOCUMENT TYPE: Article</v>
      </c>
      <c r="O2" t="str">
        <f t="shared" ref="O2:O65" si="12">INDEX($A:$A, ROW(L2)*13-13+COLUMN(L2))</f>
        <v>SOURCE: Scopus</v>
      </c>
      <c r="P2">
        <f t="shared" ref="P2:P65" si="13">INDEX($A:$A, ROW(M2)*13-13+COLUMN(M2))</f>
        <v>0</v>
      </c>
    </row>
    <row r="3" spans="1:16" x14ac:dyDescent="0.45">
      <c r="A3" t="s">
        <v>2221</v>
      </c>
      <c r="C3">
        <v>3</v>
      </c>
      <c r="D3" t="str">
        <f t="shared" si="1"/>
        <v>Allan H.T., Smith P.A., Lorentzon M.</v>
      </c>
      <c r="E3" t="str">
        <f t="shared" si="2"/>
        <v>AUTHOR FULL NAMES: Allan, Helen T. (7004335787); Smith, Pamela A. (55723688800); Lorentzon, Maria (7003987829)</v>
      </c>
      <c r="F3" t="str">
        <f t="shared" si="3"/>
        <v>7004335787; 55723688800; 7003987829</v>
      </c>
      <c r="G3" t="str">
        <f t="shared" si="4"/>
        <v>Leadership for learning: A literature study of leadership for learning in clinical practice</v>
      </c>
      <c r="H3" t="str">
        <f t="shared" si="5"/>
        <v>(2008) Journal of Nursing Management, 16 (5), pp. 545 - 555, Cited 37 times.</v>
      </c>
      <c r="I3" t="str">
        <f t="shared" si="6"/>
        <v>DOI: 10.1111/j.1365-2834.2007.00817.x</v>
      </c>
      <c r="J3" t="str">
        <f t="shared" si="7"/>
        <v>https://www.scopus.com/inward/record.uri?eid=2-s2.0-44949123618&amp;doi=10.1111%2fj.1365-2834.2007.00817.x&amp;partnerID=40&amp;md5=b6ba318c38a66a7867b57e33aa74055c</v>
      </c>
      <c r="K3">
        <f t="shared" si="8"/>
        <v>0</v>
      </c>
      <c r="L3" t="str">
        <f t="shared" si="9"/>
        <v>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M3" t="str">
        <f t="shared" si="10"/>
        <v>LANGUAGE OF ORIGINAL DOCUMENT: English</v>
      </c>
      <c r="N3" t="str">
        <f t="shared" si="11"/>
        <v>DOCUMENT TYPE: Article</v>
      </c>
      <c r="O3" t="str">
        <f t="shared" si="12"/>
        <v>SOURCE: Scopus</v>
      </c>
      <c r="P3">
        <f t="shared" si="13"/>
        <v>0</v>
      </c>
    </row>
    <row r="4" spans="1:16" x14ac:dyDescent="0.45">
      <c r="A4" t="s">
        <v>2222</v>
      </c>
      <c r="C4">
        <v>4</v>
      </c>
      <c r="D4" t="str">
        <f t="shared" si="1"/>
        <v>Imbar R.V., Supangkat S.H., Langi A.Z.R.</v>
      </c>
      <c r="E4" t="str">
        <f t="shared" si="2"/>
        <v>AUTHOR FULL NAMES: Imbar, Radiant Victor (57221683442); Supangkat, Suhono Harso (6506896570); Langi, Armein Z. R. (6701437929)</v>
      </c>
      <c r="F4" t="str">
        <f t="shared" si="3"/>
        <v>57221683442; 6506896570; 6701437929</v>
      </c>
      <c r="G4" t="str">
        <f t="shared" si="4"/>
        <v>Smart Campus Model: A Literature Review</v>
      </c>
      <c r="H4" t="str">
        <f t="shared" si="5"/>
        <v>(2020) 7th International Conference on ICT for Smart Society: AIoT for Smart Society, ICISS 2020 - Proceeding, art. no. 9307570, Cited 16 times.</v>
      </c>
      <c r="I4" t="str">
        <f t="shared" si="6"/>
        <v>DOI: 10.1109/ICISS50791.2020.9307570</v>
      </c>
      <c r="J4" t="str">
        <f t="shared" si="7"/>
        <v>https://www.scopus.com/inward/record.uri?eid=2-s2.0-85099790045&amp;doi=10.1109%2fICISS50791.2020.9307570&amp;partnerID=40&amp;md5=d8b840128922fb653b24547bb6ddd21b</v>
      </c>
      <c r="K4">
        <f t="shared" si="8"/>
        <v>0</v>
      </c>
      <c r="L4" t="str">
        <f t="shared" si="9"/>
        <v>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M4" t="str">
        <f t="shared" si="10"/>
        <v>LANGUAGE OF ORIGINAL DOCUMENT: English</v>
      </c>
      <c r="N4" t="str">
        <f t="shared" si="11"/>
        <v>DOCUMENT TYPE: Conference paper</v>
      </c>
      <c r="O4" t="str">
        <f t="shared" si="12"/>
        <v>SOURCE: Scopus</v>
      </c>
      <c r="P4">
        <f t="shared" si="13"/>
        <v>0</v>
      </c>
    </row>
    <row r="5" spans="1:16" x14ac:dyDescent="0.45">
      <c r="A5" t="s">
        <v>2223</v>
      </c>
      <c r="C5">
        <v>5</v>
      </c>
      <c r="D5" t="str">
        <f t="shared" si="1"/>
        <v>Meyer L.H., Davidson S., McKenzie L., Rees M., Anderson H., Fletcher R., Johnston P.M.</v>
      </c>
      <c r="E5" t="str">
        <f t="shared" si="2"/>
        <v>AUTHOR FULL NAMES: Meyer, Luanna H. (7203050177); Davidson, Susan (26665449200); McKenzie, Lynanne (57219279274); Rees, Malcolm (7201512428); Anderson, Helen (57199939243); Fletcher, Richard (56866489100); Johnston, Patricia M. (36195406900)</v>
      </c>
      <c r="F5" t="str">
        <f t="shared" si="3"/>
        <v>7203050177; 26665449200; 57219279274; 7201512428; 57199939243; 56866489100; 36195406900</v>
      </c>
      <c r="G5" t="str">
        <f t="shared" si="4"/>
        <v>An investigation of tertiary assessment policy and practice: Alignment and contradictions</v>
      </c>
      <c r="H5" t="str">
        <f t="shared" si="5"/>
        <v>(2010) Higher Education Quarterly, 64 (3), pp. 331 - 350, Cited 18 times.</v>
      </c>
      <c r="I5" t="str">
        <f t="shared" si="6"/>
        <v>DOI: 10.1111/j.1468-2273.2010.00459.x</v>
      </c>
      <c r="J5" t="str">
        <f t="shared" si="7"/>
        <v>https://www.scopus.com/inward/record.uri?eid=2-s2.0-77955165798&amp;doi=10.1111%2fj.1468-2273.2010.00459.x&amp;partnerID=40&amp;md5=c5cd5b993b2b31aa8189c03ca299ff62</v>
      </c>
      <c r="K5">
        <f t="shared" si="8"/>
        <v>0</v>
      </c>
      <c r="L5" t="str">
        <f t="shared" si="9"/>
        <v>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M5" t="str">
        <f t="shared" si="10"/>
        <v>LANGUAGE OF ORIGINAL DOCUMENT: English</v>
      </c>
      <c r="N5" t="str">
        <f t="shared" si="11"/>
        <v>DOCUMENT TYPE: Article</v>
      </c>
      <c r="O5" t="str">
        <f t="shared" si="12"/>
        <v>SOURCE: Scopus</v>
      </c>
      <c r="P5">
        <f t="shared" si="13"/>
        <v>0</v>
      </c>
    </row>
    <row r="6" spans="1:16" x14ac:dyDescent="0.45">
      <c r="A6" t="s">
        <v>2224</v>
      </c>
      <c r="C6">
        <v>6</v>
      </c>
      <c r="D6" t="str">
        <f t="shared" si="1"/>
        <v>Ribeiro M.M., Hoover E., Burford G., Buchebner J., Lindenthal T.</v>
      </c>
      <c r="E6" t="str">
        <f t="shared" si="2"/>
        <v>AUTHOR FULL NAMES: Ribeiro, Maria Miguel (35203904300); Hoover, Elona (55834346300); Burford, Gemma (7004358171); Buchebner, Julia (6507783579); Lindenthal, Thomas (6507598949)</v>
      </c>
      <c r="F6" t="str">
        <f t="shared" si="3"/>
        <v>35203904300; 55834346300; 7004358171; 6507783579; 6507598949</v>
      </c>
      <c r="G6" t="str">
        <f t="shared" si="4"/>
        <v>Values as a bridge between sustainability and institutional assessment: A case study from BOKU University</v>
      </c>
      <c r="H6" t="str">
        <f t="shared" si="5"/>
        <v>(2016) International Journal of Sustainability in Higher Education, 17 (1), pp. 40 - 53, Cited 16 times.</v>
      </c>
      <c r="I6" t="str">
        <f t="shared" si="6"/>
        <v>DOI: 10.1108/IJSHE-12-2014-0170</v>
      </c>
      <c r="J6" t="str">
        <f t="shared" si="7"/>
        <v>https://www.scopus.com/inward/record.uri?eid=2-s2.0-84953383913&amp;doi=10.1108%2fIJSHE-12-2014-0170&amp;partnerID=40&amp;md5=a49823013d01dc1d59c06cf27fe098ce</v>
      </c>
      <c r="K6">
        <f t="shared" si="8"/>
        <v>0</v>
      </c>
      <c r="L6" t="str">
        <f t="shared" si="9"/>
        <v>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M6" t="str">
        <f t="shared" si="10"/>
        <v>LANGUAGE OF ORIGINAL DOCUMENT: English</v>
      </c>
      <c r="N6" t="str">
        <f t="shared" si="11"/>
        <v>DOCUMENT TYPE: Article</v>
      </c>
      <c r="O6" t="str">
        <f t="shared" si="12"/>
        <v>SOURCE: Scopus</v>
      </c>
      <c r="P6">
        <f t="shared" si="13"/>
        <v>0</v>
      </c>
    </row>
    <row r="7" spans="1:16" x14ac:dyDescent="0.45">
      <c r="A7" t="s">
        <v>2225</v>
      </c>
      <c r="C7">
        <v>7</v>
      </c>
      <c r="D7" t="str">
        <f t="shared" si="1"/>
        <v>Halpern D.F., Smothergill D.W., Allen M., Baker S., Baum C., Best D., Ferrari J., Geisinger K.F., Gilden E.R., Hester M., Keith-Spiegel P., Kierniesky N.C., McGovern T.V., McKeachie W.J., Prokasy W.F., Szuchman L.T., Vasta R., Weaver K.A.</v>
      </c>
      <c r="E7" t="str">
        <f t="shared" si="2"/>
        <v>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F7" t="str">
        <f t="shared" si="3"/>
        <v>7103098443; 6602319557; 55447380400; 36707018000; 57530557100; 7102107847; 55046344200; 7006983197; 6506115327; 7003803197; 6701489054; 6506033348; 7005863458; 6701599687; 6701563564; 6603294722; 6603626259; 57203073024</v>
      </c>
      <c r="G7" t="str">
        <f t="shared" si="4"/>
        <v>Scholarship in Psychology: A Paradigm for the Twenty-First Century</v>
      </c>
      <c r="H7" t="str">
        <f t="shared" si="5"/>
        <v>(1998) American Psychologist, 53 (12), pp. 1292 - 1297, Cited 61 times.</v>
      </c>
      <c r="I7" t="str">
        <f t="shared" si="6"/>
        <v>DOI: 10.1037/0003-066X.53.12.1292</v>
      </c>
      <c r="J7" t="str">
        <f t="shared" si="7"/>
        <v>https://www.scopus.com/inward/record.uri?eid=2-s2.0-0000709121&amp;doi=10.1037%2f0003-066X.53.12.1292&amp;partnerID=40&amp;md5=880c11bbac57003540bfcb72042051c5</v>
      </c>
      <c r="K7">
        <f t="shared" si="8"/>
        <v>0</v>
      </c>
      <c r="L7" t="str">
        <f t="shared" si="9"/>
        <v>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M7" t="str">
        <f t="shared" si="10"/>
        <v>LANGUAGE OF ORIGINAL DOCUMENT: English</v>
      </c>
      <c r="N7" t="str">
        <f t="shared" si="11"/>
        <v>DOCUMENT TYPE: Article</v>
      </c>
      <c r="O7" t="str">
        <f t="shared" si="12"/>
        <v>SOURCE: Scopus</v>
      </c>
      <c r="P7">
        <f t="shared" si="13"/>
        <v>0</v>
      </c>
    </row>
    <row r="8" spans="1:16" x14ac:dyDescent="0.45">
      <c r="C8">
        <v>8</v>
      </c>
      <c r="D8" t="str">
        <f t="shared" si="1"/>
        <v>Gafurov I.R., Safiullin M.R., Akhmetshin E.M., Gapsalamov A.R., Vasilev V.L.</v>
      </c>
      <c r="E8" t="str">
        <f t="shared" si="2"/>
        <v>AUTHOR FULL NAMES: Gafurov, Ilshat Rafkatovich (55693868300); Safiullin, Marat Rashitovich (55352002400); Akhmetshin, Elvir Munirovich (56027651200); Gapsalamov, Almaz Rafisovich (55858630900); Vasilev, Vladimir Lvovich (56027812600)</v>
      </c>
      <c r="F8" t="str">
        <f t="shared" si="3"/>
        <v>55693868300; 55352002400; 56027651200; 55858630900; 56027812600</v>
      </c>
      <c r="G8" t="str">
        <f t="shared" si="4"/>
        <v>Change of the higher education paradigm in the context of digital transformation: From resource management to access control</v>
      </c>
      <c r="H8" t="str">
        <f t="shared" si="5"/>
        <v>(2020) International Journal of Higher Education, 9 (3), pp. 71 - 85, Cited 25 times.</v>
      </c>
      <c r="I8" t="str">
        <f t="shared" si="6"/>
        <v>DOI: 10.5430/ijhe.v9n3p71</v>
      </c>
      <c r="J8" t="str">
        <f t="shared" si="7"/>
        <v>https://www.scopus.com/inward/record.uri?eid=2-s2.0-85081604638&amp;doi=10.5430%2fijhe.v9n3p71&amp;partnerID=40&amp;md5=b40af4d904b596708a0ead60dfa62bb7</v>
      </c>
      <c r="K8">
        <f t="shared" si="8"/>
        <v>0</v>
      </c>
      <c r="L8" t="str">
        <f t="shared" si="9"/>
        <v>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M8" t="str">
        <f t="shared" si="10"/>
        <v>LANGUAGE OF ORIGINAL DOCUMENT: English</v>
      </c>
      <c r="N8" t="str">
        <f t="shared" si="11"/>
        <v>DOCUMENT TYPE: Article</v>
      </c>
      <c r="O8" t="str">
        <f t="shared" si="12"/>
        <v>SOURCE: Scopus</v>
      </c>
      <c r="P8">
        <f t="shared" si="13"/>
        <v>0</v>
      </c>
    </row>
    <row r="9" spans="1:16" x14ac:dyDescent="0.45">
      <c r="A9" t="s">
        <v>2226</v>
      </c>
      <c r="C9">
        <v>9</v>
      </c>
      <c r="D9" t="str">
        <f t="shared" si="1"/>
        <v>Genta C., Favaro S., Sonetti G., Barioglio C., Lombardi P.</v>
      </c>
      <c r="E9" t="str">
        <f t="shared" si="2"/>
        <v>AUTHOR FULL NAMES: Genta, Chiara (57208527941); Favaro, Silvia (57208534405); Sonetti, Giulia (55810429300); Barioglio, Caterina (57208534294); Lombardi, Patrizia (35292611200)</v>
      </c>
      <c r="F9" t="str">
        <f t="shared" si="3"/>
        <v>57208527941; 57208534405; 55810429300; 57208534294; 35292611200</v>
      </c>
      <c r="G9" t="str">
        <f t="shared" si="4"/>
        <v>Envisioning green solutions for reducing the ecological footprint of a university campus</v>
      </c>
      <c r="H9" t="str">
        <f t="shared" si="5"/>
        <v>(2019) International Journal of Sustainability in Higher Education, 20 (3), pp. 423 - 440, Cited 23 times.</v>
      </c>
      <c r="I9" t="str">
        <f t="shared" si="6"/>
        <v>DOI: 10.1108/IJSHE-01-2019-0039</v>
      </c>
      <c r="J9" t="str">
        <f t="shared" si="7"/>
        <v>https://www.scopus.com/inward/record.uri?eid=2-s2.0-85065029923&amp;doi=10.1108%2fIJSHE-01-2019-0039&amp;partnerID=40&amp;md5=43b2ac5fdd0c7d9b3706421b61b6c356</v>
      </c>
      <c r="K9">
        <f t="shared" si="8"/>
        <v>0</v>
      </c>
      <c r="L9" t="str">
        <f t="shared" si="9"/>
        <v>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M9" t="str">
        <f t="shared" si="10"/>
        <v>LANGUAGE OF ORIGINAL DOCUMENT: English</v>
      </c>
      <c r="N9" t="str">
        <f t="shared" si="11"/>
        <v>DOCUMENT TYPE: Article</v>
      </c>
      <c r="O9" t="str">
        <f t="shared" si="12"/>
        <v>SOURCE: Scopus</v>
      </c>
      <c r="P9">
        <f t="shared" si="13"/>
        <v>0</v>
      </c>
    </row>
    <row r="10" spans="1:16" x14ac:dyDescent="0.45">
      <c r="A10" t="s">
        <v>10</v>
      </c>
      <c r="C10">
        <v>10</v>
      </c>
      <c r="D10" t="str">
        <f t="shared" si="1"/>
        <v>Truta C., Parv L., Topala I.</v>
      </c>
      <c r="E10" t="str">
        <f t="shared" si="2"/>
        <v>AUTHOR FULL NAMES: Truta, Camelia (54892061600); Parv, Luminita (35410124400); Topala, Ioana (57204942760)</v>
      </c>
      <c r="F10" t="str">
        <f t="shared" si="3"/>
        <v>54892061600; 35410124400; 57204942760</v>
      </c>
      <c r="G10" t="str">
        <f t="shared" si="4"/>
        <v>Academic engagement and intention to drop out: Levers for sustainability in higher education</v>
      </c>
      <c r="H10" t="str">
        <f t="shared" si="5"/>
        <v>(2018) Sustainability (Switzerland), 10 (12), art. no. 4637, Cited 45 times.</v>
      </c>
      <c r="I10" t="str">
        <f t="shared" si="6"/>
        <v>DOI: 10.3390/su10124637</v>
      </c>
      <c r="J10" t="str">
        <f t="shared" si="7"/>
        <v>https://www.scopus.com/inward/record.uri?eid=2-s2.0-85058044808&amp;doi=10.3390%2fsu10124637&amp;partnerID=40&amp;md5=9cfc6c0fa2b979a6c0f7c38180e8088f</v>
      </c>
      <c r="K10">
        <f t="shared" si="8"/>
        <v>0</v>
      </c>
      <c r="L10" t="str">
        <f t="shared" si="9"/>
        <v>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M10" t="str">
        <f t="shared" si="10"/>
        <v>LANGUAGE OF ORIGINAL DOCUMENT: English</v>
      </c>
      <c r="N10" t="str">
        <f t="shared" si="11"/>
        <v>DOCUMENT TYPE: Article</v>
      </c>
      <c r="O10" t="str">
        <f t="shared" si="12"/>
        <v>SOURCE: Scopus</v>
      </c>
      <c r="P10">
        <f t="shared" si="13"/>
        <v>0</v>
      </c>
    </row>
    <row r="11" spans="1:16" x14ac:dyDescent="0.45">
      <c r="A11" t="s">
        <v>207</v>
      </c>
      <c r="C11">
        <v>11</v>
      </c>
      <c r="D11" t="str">
        <f t="shared" si="1"/>
        <v>Malcolm Z.T., Mendoza P.</v>
      </c>
      <c r="E11" t="str">
        <f t="shared" si="2"/>
        <v>AUTHOR FULL NAMES: Malcolm, Zaria T. (35096496700); Mendoza, Pilar (16638348900)</v>
      </c>
      <c r="F11" t="str">
        <f t="shared" si="3"/>
        <v>35096496700; 16638348900</v>
      </c>
      <c r="G11" t="str">
        <f t="shared" si="4"/>
        <v>Afro-caribbean international students’ ethnic identity development: Fluidity, intersectionality, agency, and performativity</v>
      </c>
      <c r="H11" t="str">
        <f t="shared" si="5"/>
        <v>(2014) Journal of College Student Development, 55 (6), pp. 595 - 614, Cited 32 times.</v>
      </c>
      <c r="I11" t="str">
        <f t="shared" si="6"/>
        <v>DOI: 10.1353/csd.2014.0053</v>
      </c>
      <c r="J11" t="str">
        <f t="shared" si="7"/>
        <v>https://www.scopus.com/inward/record.uri?eid=2-s2.0-84907968801&amp;doi=10.1353%2fcsd.2014.0053&amp;partnerID=40&amp;md5=5ffa8f40cf9ec06b422cd9a3502c9866</v>
      </c>
      <c r="K11">
        <f t="shared" si="8"/>
        <v>0</v>
      </c>
      <c r="L11" t="str">
        <f t="shared" si="9"/>
        <v>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M11" t="str">
        <f t="shared" si="10"/>
        <v>LANGUAGE OF ORIGINAL DOCUMENT: English</v>
      </c>
      <c r="N11" t="str">
        <f t="shared" si="11"/>
        <v>DOCUMENT TYPE: Article</v>
      </c>
      <c r="O11" t="str">
        <f t="shared" si="12"/>
        <v>SOURCE: Scopus</v>
      </c>
      <c r="P11">
        <f t="shared" si="13"/>
        <v>0</v>
      </c>
    </row>
    <row r="12" spans="1:16" x14ac:dyDescent="0.45">
      <c r="A12" t="s">
        <v>12</v>
      </c>
      <c r="C12">
        <v>12</v>
      </c>
      <c r="D12" t="str">
        <f t="shared" si="1"/>
        <v>Pitt C.R., Bell A., Strickman R., Davis K.</v>
      </c>
      <c r="E12" t="str">
        <f t="shared" si="2"/>
        <v>AUTHOR FULL NAMES: Pitt, Caroline R. (57190162489); Bell, Adam (57191032423); Strickman, Rose (57204760719); Davis, Katie (7403213861)</v>
      </c>
      <c r="F12" t="str">
        <f t="shared" si="3"/>
        <v>57190162489; 57191032423; 57204760719; 7403213861</v>
      </c>
      <c r="G12" t="str">
        <f t="shared" si="4"/>
        <v>Supporting learners’ STEM-oriented career pathways with digital badges</v>
      </c>
      <c r="H12" t="str">
        <f t="shared" si="5"/>
        <v>(2019) Information and Learning Science, 120 (1-2), pp. 87 - 107, Cited 16 times.</v>
      </c>
      <c r="I12" t="str">
        <f t="shared" si="6"/>
        <v>DOI: 10.1108/ILS-06-2018-0050</v>
      </c>
      <c r="J12" t="str">
        <f t="shared" si="7"/>
        <v>https://www.scopus.com/inward/record.uri?eid=2-s2.0-85057008448&amp;doi=10.1108%2fILS-06-2018-0050&amp;partnerID=40&amp;md5=024bbd4aba1ac81026c8631759c5c0d6</v>
      </c>
      <c r="K12">
        <f t="shared" si="8"/>
        <v>0</v>
      </c>
      <c r="L12" t="str">
        <f t="shared" si="9"/>
        <v>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M12" t="str">
        <f t="shared" si="10"/>
        <v>LANGUAGE OF ORIGINAL DOCUMENT: English</v>
      </c>
      <c r="N12" t="str">
        <f t="shared" si="11"/>
        <v>DOCUMENT TYPE: Article</v>
      </c>
      <c r="O12" t="str">
        <f t="shared" si="12"/>
        <v>SOURCE: Scopus</v>
      </c>
      <c r="P12">
        <f t="shared" si="13"/>
        <v>0</v>
      </c>
    </row>
    <row r="13" spans="1:16" x14ac:dyDescent="0.45">
      <c r="C13">
        <v>13</v>
      </c>
      <c r="D13" t="str">
        <f t="shared" si="1"/>
        <v>Greenwood D.J.</v>
      </c>
      <c r="E13" t="str">
        <f t="shared" si="2"/>
        <v>AUTHOR FULL NAMES: Greenwood, Davydd J. (7102349138)</v>
      </c>
      <c r="F13">
        <f t="shared" si="3"/>
        <v>7102349138</v>
      </c>
      <c r="G13" t="str">
        <f t="shared" si="4"/>
        <v>Teaching/learning action research requires fundamental reforms in public higher education</v>
      </c>
      <c r="H13" t="str">
        <f t="shared" si="5"/>
        <v>(2007) Action Research, 5 (3), pp. 249 - 264, Cited 32 times.</v>
      </c>
      <c r="I13" t="str">
        <f t="shared" si="6"/>
        <v>DOI: 10.1177/1476750307081016</v>
      </c>
      <c r="J13" t="str">
        <f t="shared" si="7"/>
        <v>https://www.scopus.com/inward/record.uri?eid=2-s2.0-51249145737&amp;doi=10.1177%2f1476750307081016&amp;partnerID=40&amp;md5=a60e6f92f1d939851a3f8aaf109924d9</v>
      </c>
      <c r="K13">
        <f t="shared" si="8"/>
        <v>0</v>
      </c>
      <c r="L13" t="str">
        <f t="shared" si="9"/>
        <v>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M13" t="str">
        <f t="shared" si="10"/>
        <v>LANGUAGE OF ORIGINAL DOCUMENT: English</v>
      </c>
      <c r="N13" t="str">
        <f t="shared" si="11"/>
        <v>DOCUMENT TYPE: Article</v>
      </c>
      <c r="O13" t="str">
        <f t="shared" si="12"/>
        <v>SOURCE: Scopus</v>
      </c>
      <c r="P13">
        <f t="shared" si="13"/>
        <v>0</v>
      </c>
    </row>
    <row r="14" spans="1:16" x14ac:dyDescent="0.45">
      <c r="A14" t="s">
        <v>2</v>
      </c>
      <c r="C14">
        <v>14</v>
      </c>
      <c r="D14" t="str">
        <f t="shared" si="1"/>
        <v>Ramírez-Córcoles Y., Manzaneque-Lizano M.</v>
      </c>
      <c r="E14" t="str">
        <f t="shared" si="2"/>
        <v>AUTHOR FULL NAMES: Ramírez-Córcoles, Yolanda (22952077100); Manzaneque-Lizano, Montserrat (50861449500)</v>
      </c>
      <c r="F14" t="str">
        <f t="shared" si="3"/>
        <v>22952077100; 50861449500</v>
      </c>
      <c r="G14" t="str">
        <f t="shared" si="4"/>
        <v>The relevance of intellectual capital disclosure: Empirical evidence from Spanish universities</v>
      </c>
      <c r="H14" t="str">
        <f t="shared" si="5"/>
        <v>(2015) Knowledge Management Research and Practice, 13 (1), pp. 31 - 44, Cited 19 times.</v>
      </c>
      <c r="I14" t="str">
        <f t="shared" si="6"/>
        <v>DOI: 10.1057/kmrp.2013.27</v>
      </c>
      <c r="J14" t="str">
        <f t="shared" si="7"/>
        <v>https://www.scopus.com/inward/record.uri?eid=2-s2.0-84922567757&amp;doi=10.1057%2fkmrp.2013.27&amp;partnerID=40&amp;md5=e778e427869833c82b1d0934525758d9</v>
      </c>
      <c r="K14">
        <f t="shared" si="8"/>
        <v>0</v>
      </c>
      <c r="L14" t="str">
        <f t="shared" si="9"/>
        <v>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M14" t="str">
        <f t="shared" si="10"/>
        <v>LANGUAGE OF ORIGINAL DOCUMENT: English</v>
      </c>
      <c r="N14" t="str">
        <f t="shared" si="11"/>
        <v>DOCUMENT TYPE: Article</v>
      </c>
      <c r="O14" t="str">
        <f t="shared" si="12"/>
        <v>SOURCE: Scopus</v>
      </c>
      <c r="P14">
        <f t="shared" si="13"/>
        <v>0</v>
      </c>
    </row>
    <row r="15" spans="1:16" x14ac:dyDescent="0.45">
      <c r="A15" t="s">
        <v>3</v>
      </c>
      <c r="C15">
        <v>15</v>
      </c>
      <c r="D15" t="str">
        <f t="shared" si="1"/>
        <v>Avella J.T., Kebritchi M., Nunn S.G., Kanai T.</v>
      </c>
      <c r="E15" t="str">
        <f t="shared" si="2"/>
        <v>AUTHOR FULL NAMES: Avella, John T. (57003189500); Kebritchi, Mansureh (24474732900); Nunn, Sandra G. (57002907400); Kanai, Therese (57189843481)</v>
      </c>
      <c r="F15" t="str">
        <f t="shared" si="3"/>
        <v>57003189500; 24474732900; 57002907400; 57189843481</v>
      </c>
      <c r="G15" t="str">
        <f t="shared" si="4"/>
        <v>Learning analytics methods, benefits, and challenges in higher education: A systematic literature review</v>
      </c>
      <c r="H15" t="str">
        <f t="shared" si="5"/>
        <v>(2016) Journal of Asynchronous Learning Network, 20 (2), Cited 225 times.</v>
      </c>
      <c r="I15">
        <f t="shared" si="6"/>
        <v>0</v>
      </c>
      <c r="J15" t="str">
        <f t="shared" si="7"/>
        <v>https://www.scopus.com/inward/record.uri?eid=2-s2.0-84975321434&amp;partnerID=40&amp;md5=85c3e4fbfb31f561497048bd7df36fa3</v>
      </c>
      <c r="K15">
        <f t="shared" si="8"/>
        <v>0</v>
      </c>
      <c r="L15" t="str">
        <f t="shared" si="9"/>
        <v>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M15" t="str">
        <f t="shared" si="10"/>
        <v>LANGUAGE OF ORIGINAL DOCUMENT: English</v>
      </c>
      <c r="N15" t="str">
        <f t="shared" si="11"/>
        <v>DOCUMENT TYPE: Article</v>
      </c>
      <c r="O15" t="str">
        <f t="shared" si="12"/>
        <v>SOURCE: Scopus</v>
      </c>
      <c r="P15">
        <f t="shared" si="13"/>
        <v>0</v>
      </c>
    </row>
    <row r="16" spans="1:16" x14ac:dyDescent="0.45">
      <c r="A16" t="s">
        <v>4</v>
      </c>
      <c r="C16">
        <v>16</v>
      </c>
      <c r="D16" t="str">
        <f t="shared" si="1"/>
        <v>Centobelli P., Cerchione R., Esposito E., Shashi S.</v>
      </c>
      <c r="E16" t="str">
        <f t="shared" si="2"/>
        <v>AUTHOR FULL NAMES: Centobelli, Piera (55913795400); Cerchione, Roberto (56811703700); Esposito, Emilio (7102536467); Shashi, S. (57193907094)</v>
      </c>
      <c r="F16" t="str">
        <f t="shared" si="3"/>
        <v>55913795400; 56811703700; 7102536467; 57193907094</v>
      </c>
      <c r="G16" t="str">
        <f t="shared" si="4"/>
        <v>The mediating role of knowledge exploration and exploitation for the development of an entrepreneurial university</v>
      </c>
      <c r="H16" t="str">
        <f t="shared" si="5"/>
        <v>(2019) Management Decision, 57 (12), pp. 3301 - 3320, Cited 29 times.</v>
      </c>
      <c r="I16" t="str">
        <f t="shared" si="6"/>
        <v>DOI: 10.1108/MD-11-2018-1240</v>
      </c>
      <c r="J16" t="str">
        <f t="shared" si="7"/>
        <v>https://www.scopus.com/inward/record.uri?eid=2-s2.0-85067839334&amp;doi=10.1108%2fMD-11-2018-1240&amp;partnerID=40&amp;md5=f6bda292d0cbfc4ad8c29a6b1c0012de</v>
      </c>
      <c r="K16">
        <f t="shared" si="8"/>
        <v>0</v>
      </c>
      <c r="L16" t="str">
        <f t="shared" si="9"/>
        <v>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M16" t="str">
        <f t="shared" si="10"/>
        <v>LANGUAGE OF ORIGINAL DOCUMENT: English</v>
      </c>
      <c r="N16" t="str">
        <f t="shared" si="11"/>
        <v>DOCUMENT TYPE: Article</v>
      </c>
      <c r="O16" t="str">
        <f t="shared" si="12"/>
        <v>SOURCE: Scopus</v>
      </c>
      <c r="P16">
        <f t="shared" si="13"/>
        <v>0</v>
      </c>
    </row>
    <row r="17" spans="1:16" x14ac:dyDescent="0.45">
      <c r="A17" t="s">
        <v>5</v>
      </c>
      <c r="C17">
        <v>17</v>
      </c>
      <c r="D17" t="str">
        <f t="shared" si="1"/>
        <v>Gonzalez-Perez M.A., Cordova M., Hermans M., Nava-Aguirre K.M., Monje-Cueto F., Mingo S., Tobon S., Rodriguez C.A., Salvaj E.H., Floriani D.E.</v>
      </c>
      <c r="E17" t="str">
        <f t="shared" si="2"/>
        <v>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F17" t="str">
        <f t="shared" si="3"/>
        <v>22834292600; 57216613494; 55101021800; 57202967449; 57237067600; 51461922700; 57197830774; 57189033407; 26639769300; 35333906900</v>
      </c>
      <c r="G17" t="str">
        <f t="shared" si="4"/>
        <v>Crises conducting stakeholder salience: shifts in the evolution of private universities’ governance in Latin America</v>
      </c>
      <c r="H17" t="str">
        <f t="shared" si="5"/>
        <v>(2021) Corporate Governance (Bingley), 21 (6), pp. 1194 - 1214, Cited 15 times.</v>
      </c>
      <c r="I17" t="str">
        <f t="shared" si="6"/>
        <v>DOI: 10.1108/CG-09-2020-0397</v>
      </c>
      <c r="J17" t="str">
        <f t="shared" si="7"/>
        <v>https://www.scopus.com/inward/record.uri?eid=2-s2.0-85106048684&amp;doi=10.1108%2fCG-09-2020-0397&amp;partnerID=40&amp;md5=afa782b433f0b2d24c92d2f111307751</v>
      </c>
      <c r="K17">
        <f t="shared" si="8"/>
        <v>0</v>
      </c>
      <c r="L17" t="str">
        <f t="shared" si="9"/>
        <v>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M17" t="str">
        <f t="shared" si="10"/>
        <v>LANGUAGE OF ORIGINAL DOCUMENT: English</v>
      </c>
      <c r="N17" t="str">
        <f t="shared" si="11"/>
        <v>DOCUMENT TYPE: Article</v>
      </c>
      <c r="O17" t="str">
        <f t="shared" si="12"/>
        <v>SOURCE: Scopus</v>
      </c>
      <c r="P17">
        <f t="shared" si="13"/>
        <v>0</v>
      </c>
    </row>
    <row r="18" spans="1:16" x14ac:dyDescent="0.45">
      <c r="A18" t="s">
        <v>6</v>
      </c>
      <c r="C18">
        <v>18</v>
      </c>
      <c r="D18" t="str">
        <f t="shared" si="1"/>
        <v>den Heijer A.C., Curvelo Magdaniel F.T.J.</v>
      </c>
      <c r="E18" t="str">
        <f t="shared" si="2"/>
        <v>AUTHOR FULL NAMES: den Heijer, Alexandra C. (55505603900); Curvelo Magdaniel, Flavia T. J. (57200602388)</v>
      </c>
      <c r="F18" t="str">
        <f t="shared" si="3"/>
        <v>55505603900; 57200602388</v>
      </c>
      <c r="G18" t="str">
        <f t="shared" si="4"/>
        <v>Campus–City Relations: Past, Present, and Future</v>
      </c>
      <c r="H18" t="str">
        <f t="shared" si="5"/>
        <v>(2018) Knowledge and Space, 12, pp. 439 - 459, Cited 22 times.</v>
      </c>
      <c r="I18" t="str">
        <f t="shared" si="6"/>
        <v>DOI: 10.1007/978-3-319-75593-9_13</v>
      </c>
      <c r="J18" t="str">
        <f t="shared" si="7"/>
        <v>https://www.scopus.com/inward/record.uri?eid=2-s2.0-85151531208&amp;doi=10.1007%2f978-3-319-75593-9_13&amp;partnerID=40&amp;md5=3a09c8a7a104e72a26c7233c2b86f2b3</v>
      </c>
      <c r="K18">
        <f t="shared" si="8"/>
        <v>0</v>
      </c>
      <c r="L18" t="str">
        <f t="shared" si="9"/>
        <v>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M18" t="str">
        <f t="shared" si="10"/>
        <v>LANGUAGE OF ORIGINAL DOCUMENT: English</v>
      </c>
      <c r="N18" t="str">
        <f t="shared" si="11"/>
        <v>DOCUMENT TYPE: Book chapter</v>
      </c>
      <c r="O18" t="str">
        <f t="shared" si="12"/>
        <v>SOURCE: Scopus</v>
      </c>
      <c r="P18">
        <f t="shared" si="13"/>
        <v>0</v>
      </c>
    </row>
    <row r="19" spans="1:16" x14ac:dyDescent="0.45">
      <c r="A19" t="s">
        <v>7</v>
      </c>
      <c r="C19">
        <v>19</v>
      </c>
      <c r="D19" t="str">
        <f t="shared" si="1"/>
        <v>Ahmad J.</v>
      </c>
      <c r="E19" t="str">
        <f t="shared" si="2"/>
        <v>AUTHOR FULL NAMES: Ahmad, Jamilah (55061224600)</v>
      </c>
      <c r="F19">
        <f t="shared" si="3"/>
        <v>55061224600</v>
      </c>
      <c r="G19" t="str">
        <f t="shared" si="4"/>
        <v>Can a university act as a corporate social responsibility (CSR) driver? An analysis</v>
      </c>
      <c r="H19" t="str">
        <f t="shared" si="5"/>
        <v>(2012) Social Responsibility Journal, 8 (1), pp. 77 - 86, Cited 41 times.</v>
      </c>
      <c r="I19" t="str">
        <f t="shared" si="6"/>
        <v>DOI: 10.1108/17471111211196584</v>
      </c>
      <c r="J19" t="str">
        <f t="shared" si="7"/>
        <v>https://www.scopus.com/inward/record.uri?eid=2-s2.0-84858320605&amp;doi=10.1108%2f17471111211196584&amp;partnerID=40&amp;md5=e6e43ec329d5d3df67d418cdb4a2fd32</v>
      </c>
      <c r="K19">
        <f t="shared" si="8"/>
        <v>0</v>
      </c>
      <c r="L19" t="str">
        <f t="shared" si="9"/>
        <v>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M19" t="str">
        <f t="shared" si="10"/>
        <v>LANGUAGE OF ORIGINAL DOCUMENT: English</v>
      </c>
      <c r="N19" t="str">
        <f t="shared" si="11"/>
        <v>DOCUMENT TYPE: Article</v>
      </c>
      <c r="O19" t="str">
        <f t="shared" si="12"/>
        <v>SOURCE: Scopus</v>
      </c>
      <c r="P19">
        <f t="shared" si="13"/>
        <v>0</v>
      </c>
    </row>
    <row r="20" spans="1:16" x14ac:dyDescent="0.45">
      <c r="A20" t="s">
        <v>8</v>
      </c>
      <c r="C20">
        <v>20</v>
      </c>
      <c r="D20" t="str">
        <f t="shared" si="1"/>
        <v>Gvaramadze I.</v>
      </c>
      <c r="E20" t="str">
        <f t="shared" si="2"/>
        <v>AUTHOR FULL NAMES: Gvaramadze, Irakli (25649487000)</v>
      </c>
      <c r="F20">
        <f t="shared" si="3"/>
        <v>25649487000</v>
      </c>
      <c r="G20" t="str">
        <f t="shared" si="4"/>
        <v>From quality assurance to quality enhancement in the European higher education area</v>
      </c>
      <c r="H20" t="str">
        <f t="shared" si="5"/>
        <v>(2008) European Journal of Education, 43 (4), pp. 443 - 455, Cited 50 times.</v>
      </c>
      <c r="I20" t="str">
        <f t="shared" si="6"/>
        <v>DOI: 10.1111/j.1465-3435.2008.00376.x</v>
      </c>
      <c r="J20" t="str">
        <f t="shared" si="7"/>
        <v>https://www.scopus.com/inward/record.uri?eid=2-s2.0-56349147927&amp;doi=10.1111%2fj.1465-3435.2008.00376.x&amp;partnerID=40&amp;md5=e4300e5fac21aead328a7e90c63ff63a</v>
      </c>
      <c r="K20">
        <f t="shared" si="8"/>
        <v>0</v>
      </c>
      <c r="L20" t="str">
        <f t="shared" si="9"/>
        <v>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M20" t="str">
        <f t="shared" si="10"/>
        <v>LANGUAGE OF ORIGINAL DOCUMENT: English</v>
      </c>
      <c r="N20" t="str">
        <f t="shared" si="11"/>
        <v>DOCUMENT TYPE: Review</v>
      </c>
      <c r="O20" t="str">
        <f t="shared" si="12"/>
        <v>SOURCE: Scopus</v>
      </c>
      <c r="P20">
        <f t="shared" si="13"/>
        <v>0</v>
      </c>
    </row>
    <row r="21" spans="1:16" x14ac:dyDescent="0.45">
      <c r="C21">
        <v>21</v>
      </c>
      <c r="D21" t="str">
        <f t="shared" si="1"/>
        <v>Sun Q., Zhang L.J.</v>
      </c>
      <c r="E21" t="str">
        <f t="shared" si="2"/>
        <v>AUTHOR FULL NAMES: Sun, Qiang (57194405834); Zhang, Lawrence Jun (37086711000)</v>
      </c>
      <c r="F21" t="str">
        <f t="shared" si="3"/>
        <v>57194405834; 37086711000</v>
      </c>
      <c r="G21" t="str">
        <f t="shared" si="4"/>
        <v>A Sociocultural Perspective on English-as-a-Foreign-Language (EFL) Teachers’ Cognitions About Form-Focused Instruction</v>
      </c>
      <c r="H21" t="str">
        <f t="shared" si="5"/>
        <v>(2021) Frontiers in Psychology, 12, art. no. 593172, Cited 23 times.</v>
      </c>
      <c r="I21" t="str">
        <f t="shared" si="6"/>
        <v>DOI: 10.3389/fpsyg.2021.593172</v>
      </c>
      <c r="J21" t="str">
        <f t="shared" si="7"/>
        <v>https://www.scopus.com/inward/record.uri?eid=2-s2.0-85104196487&amp;doi=10.3389%2ffpsyg.2021.593172&amp;partnerID=40&amp;md5=5c9ccd3e3fbade4245403a76d9fa1cc7</v>
      </c>
      <c r="K21">
        <f t="shared" si="8"/>
        <v>0</v>
      </c>
      <c r="L21" t="str">
        <f t="shared" si="9"/>
        <v>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M21" t="str">
        <f t="shared" si="10"/>
        <v>LANGUAGE OF ORIGINAL DOCUMENT: English</v>
      </c>
      <c r="N21" t="str">
        <f t="shared" si="11"/>
        <v>DOCUMENT TYPE: Article</v>
      </c>
      <c r="O21" t="str">
        <f t="shared" si="12"/>
        <v>SOURCE: Scopus</v>
      </c>
      <c r="P21">
        <f t="shared" si="13"/>
        <v>0</v>
      </c>
    </row>
    <row r="22" spans="1:16" x14ac:dyDescent="0.45">
      <c r="A22" t="s">
        <v>9</v>
      </c>
      <c r="C22">
        <v>22</v>
      </c>
      <c r="D22" t="str">
        <f t="shared" si="1"/>
        <v>Holmes L.</v>
      </c>
      <c r="E22" t="str">
        <f t="shared" si="2"/>
        <v>AUTHOR FULL NAMES: Holmes, Leonard (7202945447)</v>
      </c>
      <c r="F22">
        <f t="shared" si="3"/>
        <v>7202945447</v>
      </c>
      <c r="G22" t="str">
        <f t="shared" si="4"/>
        <v>Competing perspectives on graduate employability: Possession, position or process?</v>
      </c>
      <c r="H22" t="str">
        <f t="shared" si="5"/>
        <v>(2013) Studies in Higher Education, 38 (4), pp. 538 - 554, Cited 327 times.</v>
      </c>
      <c r="I22" t="str">
        <f t="shared" si="6"/>
        <v>DOI: 10.1080/03075079.2011.587140</v>
      </c>
      <c r="J22" t="str">
        <f t="shared" si="7"/>
        <v>https://www.scopus.com/inward/record.uri?eid=2-s2.0-84886952321&amp;doi=10.1080%2f03075079.2011.587140&amp;partnerID=40&amp;md5=a10dad4e4d8b73dbc9d7d755b400a987</v>
      </c>
      <c r="K22">
        <f t="shared" si="8"/>
        <v>0</v>
      </c>
      <c r="L22" t="str">
        <f t="shared" si="9"/>
        <v>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M22" t="str">
        <f t="shared" si="10"/>
        <v>LANGUAGE OF ORIGINAL DOCUMENT: English</v>
      </c>
      <c r="N22" t="str">
        <f t="shared" si="11"/>
        <v>DOCUMENT TYPE: Article</v>
      </c>
      <c r="O22" t="str">
        <f t="shared" si="12"/>
        <v>SOURCE: Scopus</v>
      </c>
      <c r="P22">
        <f t="shared" si="13"/>
        <v>0</v>
      </c>
    </row>
    <row r="23" spans="1:16" x14ac:dyDescent="0.45">
      <c r="A23" t="s">
        <v>10</v>
      </c>
      <c r="C23">
        <v>23</v>
      </c>
      <c r="D23" t="str">
        <f t="shared" si="1"/>
        <v>Gozali A.A., Kurniawan B., Weng W., Fujimura S.</v>
      </c>
      <c r="E23" t="str">
        <f t="shared" si="2"/>
        <v>AUTHOR FULL NAMES: Gozali, Alfian A. (56725735500); Kurniawan, Bobby (54949037300); Weng, Wei (36640955700); Fujimura, Shigeru (35114765300)</v>
      </c>
      <c r="F23" t="str">
        <f t="shared" si="3"/>
        <v>56725735500; 54949037300; 36640955700; 35114765300</v>
      </c>
      <c r="G23" t="str">
        <f t="shared" si="4"/>
        <v>Solving university course timetabling problem using localized island model genetic algorithm with dual dynamic migration policy</v>
      </c>
      <c r="H23" t="str">
        <f t="shared" si="5"/>
        <v>(2020) IEEJ Transactions on Electrical and Electronic Engineering, 15 (3), pp. 389 - 400, Cited 16 times.</v>
      </c>
      <c r="I23" t="str">
        <f t="shared" si="6"/>
        <v>DOI: 10.1002/tee.23067</v>
      </c>
      <c r="J23" t="str">
        <f t="shared" si="7"/>
        <v>https://www.scopus.com/inward/record.uri?eid=2-s2.0-85076095832&amp;doi=10.1002%2ftee.23067&amp;partnerID=40&amp;md5=bd8836ee0b4123a1cfbbc53c7eee0532</v>
      </c>
      <c r="K23">
        <f t="shared" si="8"/>
        <v>0</v>
      </c>
      <c r="L23" t="str">
        <f t="shared" si="9"/>
        <v>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v>
      </c>
      <c r="M23" t="str">
        <f t="shared" si="10"/>
        <v>LANGUAGE OF ORIGINAL DOCUMENT: English</v>
      </c>
      <c r="N23" t="str">
        <f t="shared" si="11"/>
        <v>DOCUMENT TYPE: Article</v>
      </c>
      <c r="O23" t="str">
        <f t="shared" si="12"/>
        <v>SOURCE: Scopus</v>
      </c>
      <c r="P23">
        <f t="shared" si="13"/>
        <v>0</v>
      </c>
    </row>
    <row r="24" spans="1:16" x14ac:dyDescent="0.45">
      <c r="A24" t="s">
        <v>11</v>
      </c>
      <c r="C24">
        <v>24</v>
      </c>
      <c r="D24" t="str">
        <f t="shared" si="1"/>
        <v>Vargas V.R., Lawthom R., Prowse A., Randles S., Tzoulas K.</v>
      </c>
      <c r="E24" t="str">
        <f t="shared" si="2"/>
        <v>AUTHOR FULL NAMES: Vargas, Valeria Ruiz (57200134873); Lawthom, Rebecca (8290121800); Prowse, Alicia (6603419141); Randles, Sally (23393791300); Tzoulas, Konstantinos (16320021700)</v>
      </c>
      <c r="F24" t="str">
        <f t="shared" si="3"/>
        <v>57200134873; 8290121800; 6603419141; 23393791300; 16320021700</v>
      </c>
      <c r="G24" t="str">
        <f t="shared" si="4"/>
        <v>Sustainable development stakeholder networks for organisational change in higher education institutions: A case study from the UK</v>
      </c>
      <c r="H24" t="str">
        <f t="shared" si="5"/>
        <v>(2019) Journal of Cleaner Production, 208, pp. 470 - 478, Cited 50 times.</v>
      </c>
      <c r="I24" t="str">
        <f t="shared" si="6"/>
        <v>DOI: 10.1016/j.jclepro.2018.10.078</v>
      </c>
      <c r="J24" t="str">
        <f t="shared" si="7"/>
        <v>https://www.scopus.com/inward/record.uri?eid=2-s2.0-85056151979&amp;doi=10.1016%2fj.jclepro.2018.10.078&amp;partnerID=40&amp;md5=86e2cb9d737e3d9a8481fe7bd52aa0a8</v>
      </c>
      <c r="K24">
        <f t="shared" si="8"/>
        <v>0</v>
      </c>
      <c r="L24" t="str">
        <f t="shared" si="9"/>
        <v>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M24" t="str">
        <f t="shared" si="10"/>
        <v>LANGUAGE OF ORIGINAL DOCUMENT: English</v>
      </c>
      <c r="N24" t="str">
        <f t="shared" si="11"/>
        <v>DOCUMENT TYPE: Article</v>
      </c>
      <c r="O24" t="str">
        <f t="shared" si="12"/>
        <v>SOURCE: Scopus</v>
      </c>
      <c r="P24">
        <f t="shared" si="13"/>
        <v>0</v>
      </c>
    </row>
    <row r="25" spans="1:16" x14ac:dyDescent="0.45">
      <c r="A25" t="s">
        <v>12</v>
      </c>
      <c r="C25">
        <v>25</v>
      </c>
      <c r="D25" t="str">
        <f t="shared" si="1"/>
        <v>Chen K.K., Zhang J.J.</v>
      </c>
      <c r="E25" t="str">
        <f t="shared" si="2"/>
        <v>AUTHOR FULL NAMES: Chen, Kenneth K. (57198087128); Zhang, James J. (8365302700)</v>
      </c>
      <c r="F25" t="str">
        <f t="shared" si="3"/>
        <v>57198087128; 8365302700</v>
      </c>
      <c r="G25" t="str">
        <f t="shared" si="4"/>
        <v>Examining consumer attributes associated with collegiate athletic facility naming rights sponsorship: Development of a theoretical framework</v>
      </c>
      <c r="H25" t="str">
        <f t="shared" si="5"/>
        <v>(2011) Sport Management Review, 14 (2), pp. 103 - 116, Cited 21 times.</v>
      </c>
      <c r="I25" t="str">
        <f t="shared" si="6"/>
        <v>DOI: 10.1016/j.smr.2010.10.001</v>
      </c>
      <c r="J25" t="str">
        <f t="shared" si="7"/>
        <v>https://www.scopus.com/inward/record.uri?eid=2-s2.0-79955618013&amp;doi=10.1016%2fj.smr.2010.10.001&amp;partnerID=40&amp;md5=71cbaba13fb399375dd00da6b5fe2e79</v>
      </c>
      <c r="K25">
        <f t="shared" si="8"/>
        <v>0</v>
      </c>
      <c r="L25" t="str">
        <f t="shared" si="9"/>
        <v>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M25" t="str">
        <f t="shared" si="10"/>
        <v>LANGUAGE OF ORIGINAL DOCUMENT: English</v>
      </c>
      <c r="N25" t="str">
        <f t="shared" si="11"/>
        <v>DOCUMENT TYPE: Review</v>
      </c>
      <c r="O25" t="str">
        <f t="shared" si="12"/>
        <v>SOURCE: Scopus</v>
      </c>
      <c r="P25">
        <f t="shared" si="13"/>
        <v>0</v>
      </c>
    </row>
    <row r="26" spans="1:16" x14ac:dyDescent="0.45">
      <c r="C26">
        <v>26</v>
      </c>
      <c r="D26" t="str">
        <f t="shared" si="1"/>
        <v>Mayhew M.J., Simonoff J.S., Baumol W.J., Wiesenfeld B.M., Klein M.W.</v>
      </c>
      <c r="E26" t="str">
        <f t="shared" si="2"/>
        <v>AUTHOR FULL NAMES: Mayhew, Matthew J. (8606144100); Simonoff, Jeffrey S. (6603841077); Baumol, William J. (7004870547); Wiesenfeld, Batia M. (6603613122); Klein, Michael W. (57212700226)</v>
      </c>
      <c r="F26" t="str">
        <f t="shared" si="3"/>
        <v>8606144100; 6603841077; 7004870547; 6603613122; 57212700226</v>
      </c>
      <c r="G26" t="str">
        <f t="shared" si="4"/>
        <v>Exploring Innovative Entrepreneurship and Its Ties to Higher Educational Experiences</v>
      </c>
      <c r="H26" t="str">
        <f t="shared" si="5"/>
        <v>(2012) Research in Higher Education, 53 (8), pp. 831 - 859, Cited 71 times.</v>
      </c>
      <c r="I26" t="str">
        <f t="shared" si="6"/>
        <v>DOI: 10.1007/s11162-012-9258-3</v>
      </c>
      <c r="J26" t="str">
        <f t="shared" si="7"/>
        <v>https://www.scopus.com/inward/record.uri?eid=2-s2.0-84867864637&amp;doi=10.1007%2fs11162-012-9258-3&amp;partnerID=40&amp;md5=0d1d59c9b4633c8ec1710899ef550e52</v>
      </c>
      <c r="K26">
        <f t="shared" si="8"/>
        <v>0</v>
      </c>
      <c r="L26" t="str">
        <f t="shared" si="9"/>
        <v>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M26" t="str">
        <f t="shared" si="10"/>
        <v>LANGUAGE OF ORIGINAL DOCUMENT: English</v>
      </c>
      <c r="N26" t="str">
        <f t="shared" si="11"/>
        <v>DOCUMENT TYPE: Article</v>
      </c>
      <c r="O26" t="str">
        <f t="shared" si="12"/>
        <v>SOURCE: Scopus</v>
      </c>
      <c r="P26">
        <f t="shared" si="13"/>
        <v>0</v>
      </c>
    </row>
    <row r="27" spans="1:16" x14ac:dyDescent="0.45">
      <c r="A27" t="s">
        <v>13</v>
      </c>
      <c r="C27">
        <v>27</v>
      </c>
      <c r="D27" t="str">
        <f t="shared" si="1"/>
        <v>Crowley B.</v>
      </c>
      <c r="E27" t="str">
        <f t="shared" si="2"/>
        <v>AUTHOR FULL NAMES: Crowley, Bill (7005784600)</v>
      </c>
      <c r="F27">
        <f t="shared" si="3"/>
        <v>7005784600</v>
      </c>
      <c r="G27" t="str">
        <f t="shared" si="4"/>
        <v>Tacit knowledge, tacit ignorance, and the future of academic librarianship</v>
      </c>
      <c r="H27" t="str">
        <f t="shared" si="5"/>
        <v>(2001) College and Research Libraries, 62 (6), pp. 565 - 584, Cited 20 times.</v>
      </c>
      <c r="I27" t="str">
        <f t="shared" si="6"/>
        <v>DOI: 10.5860/crl.62.6.565</v>
      </c>
      <c r="J27" t="str">
        <f t="shared" si="7"/>
        <v>https://www.scopus.com/inward/record.uri?eid=2-s2.0-0035540962&amp;doi=10.5860%2fcrl.62.6.565&amp;partnerID=40&amp;md5=e62deaf078633aa2be27107e65afad96</v>
      </c>
      <c r="K27">
        <f t="shared" si="8"/>
        <v>0</v>
      </c>
      <c r="L27" t="str">
        <f t="shared" si="9"/>
        <v>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M27" t="str">
        <f t="shared" si="10"/>
        <v>LANGUAGE OF ORIGINAL DOCUMENT: English</v>
      </c>
      <c r="N27" t="str">
        <f t="shared" si="11"/>
        <v>DOCUMENT TYPE: Review</v>
      </c>
      <c r="O27" t="str">
        <f t="shared" si="12"/>
        <v>SOURCE: Scopus</v>
      </c>
      <c r="P27">
        <f t="shared" si="13"/>
        <v>0</v>
      </c>
    </row>
    <row r="28" spans="1:16" x14ac:dyDescent="0.45">
      <c r="A28" t="s">
        <v>14</v>
      </c>
      <c r="C28">
        <v>28</v>
      </c>
      <c r="D28" t="str">
        <f t="shared" si="1"/>
        <v>Lemaitre M.J.</v>
      </c>
      <c r="E28" t="str">
        <f t="shared" si="2"/>
        <v>AUTHOR FULL NAMES: Lemaitre, Maria Jose (56473441500)</v>
      </c>
      <c r="F28">
        <f t="shared" si="3"/>
        <v>56473441500</v>
      </c>
      <c r="G28" t="str">
        <f t="shared" si="4"/>
        <v>Development of external quality assurance schemes: An answer to the challenges of higher education evolution</v>
      </c>
      <c r="H28" t="str">
        <f t="shared" si="5"/>
        <v>(2004) Quality in Higher Education, 10 (2), pp. 89 - 99, Cited 21 times.</v>
      </c>
      <c r="I28" t="str">
        <f t="shared" si="6"/>
        <v>DOI: 10.1080/1353832042000230581</v>
      </c>
      <c r="J28" t="str">
        <f t="shared" si="7"/>
        <v>https://www.scopus.com/inward/record.uri?eid=2-s2.0-29244481221&amp;doi=10.1080%2f1353832042000230581&amp;partnerID=40&amp;md5=d9943af0a3f3eeee230ecd3b02d79180</v>
      </c>
      <c r="K28">
        <f t="shared" si="8"/>
        <v>0</v>
      </c>
      <c r="L28" t="str">
        <f t="shared" si="9"/>
        <v>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M28" t="str">
        <f t="shared" si="10"/>
        <v>LANGUAGE OF ORIGINAL DOCUMENT: English</v>
      </c>
      <c r="N28" t="str">
        <f t="shared" si="11"/>
        <v>DOCUMENT TYPE: Article</v>
      </c>
      <c r="O28" t="str">
        <f t="shared" si="12"/>
        <v>SOURCE: Scopus</v>
      </c>
      <c r="P28">
        <f t="shared" si="13"/>
        <v>0</v>
      </c>
    </row>
    <row r="29" spans="1:16" x14ac:dyDescent="0.45">
      <c r="A29" t="s">
        <v>15</v>
      </c>
      <c r="C29">
        <v>29</v>
      </c>
      <c r="D29" t="str">
        <f t="shared" si="1"/>
        <v>Wright T.</v>
      </c>
      <c r="E29" t="str">
        <f t="shared" si="2"/>
        <v>AUTHOR FULL NAMES: Wright, Tarah (15752403300)</v>
      </c>
      <c r="F29">
        <f t="shared" si="3"/>
        <v>15752403300</v>
      </c>
      <c r="G29" t="str">
        <f t="shared" si="4"/>
        <v>University presidents' conceptualizations of sustainability in higher education</v>
      </c>
      <c r="H29" t="str">
        <f t="shared" si="5"/>
        <v>(2010) International Journal of Sustainability in Higher Education, 11 (1), pp. 61 - 73, Cited 148 times.</v>
      </c>
      <c r="I29" t="str">
        <f t="shared" si="6"/>
        <v>DOI: 10.1108/14676371011010057</v>
      </c>
      <c r="J29" t="str">
        <f t="shared" si="7"/>
        <v>https://www.scopus.com/inward/record.uri?eid=2-s2.0-72249109860&amp;doi=10.1108%2f14676371011010057&amp;partnerID=40&amp;md5=a3d59c599333898e6dd5b9d5920a7df6</v>
      </c>
      <c r="K29">
        <f t="shared" si="8"/>
        <v>0</v>
      </c>
      <c r="L29" t="str">
        <f t="shared" si="9"/>
        <v>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M29" t="str">
        <f t="shared" si="10"/>
        <v>LANGUAGE OF ORIGINAL DOCUMENT: English</v>
      </c>
      <c r="N29" t="str">
        <f t="shared" si="11"/>
        <v>DOCUMENT TYPE: Article</v>
      </c>
      <c r="O29" t="str">
        <f t="shared" si="12"/>
        <v>SOURCE: Scopus</v>
      </c>
      <c r="P29">
        <f t="shared" si="13"/>
        <v>0</v>
      </c>
    </row>
    <row r="30" spans="1:16" x14ac:dyDescent="0.45">
      <c r="A30" t="s">
        <v>16</v>
      </c>
      <c r="C30">
        <v>30</v>
      </c>
      <c r="D30" t="str">
        <f t="shared" si="1"/>
        <v>Matthews L.R., Pockett R.B., Nisbet G., Thistlethwaite J.E., Dunston R., Lee A., White J.F.</v>
      </c>
      <c r="E30" t="str">
        <f t="shared" si="2"/>
        <v>AUTHOR FULL NAMES: Matthews, Lynda R. (7202488718); Pockett, Rosalie B. (6507352352); Nisbet, Gillian (23478363600); Thistlethwaite, Jill E. (7004520099); Dunston, Roger (24484733700); Lee, Alison (35324749100); White, Jill F. (7405245698)</v>
      </c>
      <c r="F30" t="str">
        <f t="shared" si="3"/>
        <v>7202488718; 6507352352; 23478363600; 7004520099; 24484733700; 35324749100; 7405245698</v>
      </c>
      <c r="G30" t="str">
        <f t="shared" si="4"/>
        <v>Building capacity in Australian interprofessional health education: Perspectives from key health and higher education stakeholders</v>
      </c>
      <c r="H30" t="str">
        <f t="shared" si="5"/>
        <v>(2011) Australian Health Review, 35 (2), pp. 136 - 140, Cited 16 times.</v>
      </c>
      <c r="I30" t="str">
        <f t="shared" si="6"/>
        <v>DOI: 10.1071/AH10886</v>
      </c>
      <c r="J30" t="str">
        <f t="shared" si="7"/>
        <v>https://www.scopus.com/inward/record.uri?eid=2-s2.0-79957635644&amp;doi=10.1071%2fAH10886&amp;partnerID=40&amp;md5=f67ad56a180463b1473da866be29f54f</v>
      </c>
      <c r="K30">
        <f t="shared" si="8"/>
        <v>0</v>
      </c>
      <c r="L30" t="str">
        <f t="shared" si="9"/>
        <v>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M30" t="str">
        <f t="shared" si="10"/>
        <v>LANGUAGE OF ORIGINAL DOCUMENT: English</v>
      </c>
      <c r="N30" t="str">
        <f t="shared" si="11"/>
        <v>DOCUMENT TYPE: Article</v>
      </c>
      <c r="O30" t="str">
        <f t="shared" si="12"/>
        <v>SOURCE: Scopus</v>
      </c>
      <c r="P30">
        <f t="shared" si="13"/>
        <v>0</v>
      </c>
    </row>
    <row r="31" spans="1:16" x14ac:dyDescent="0.45">
      <c r="A31" t="s">
        <v>17</v>
      </c>
      <c r="C31">
        <v>31</v>
      </c>
      <c r="D31" t="str">
        <f t="shared" si="1"/>
        <v>Arroyo-Vázquez M., van der Sijde P., Jiménez-Sáez F.</v>
      </c>
      <c r="E31" t="str">
        <f t="shared" si="2"/>
        <v>AUTHOR FULL NAMES: Arroyo-Vázquez, Mónica (35118716600); van der Sijde, Peter (6507490787); Jiménez-Sáez, Fernando (24832629900)</v>
      </c>
      <c r="F31" t="str">
        <f t="shared" si="3"/>
        <v>35118716600; 6507490787; 24832629900</v>
      </c>
      <c r="G31" t="str">
        <f t="shared" si="4"/>
        <v>Innovative and creative entrepreneurship support services at universities</v>
      </c>
      <c r="H31" t="str">
        <f t="shared" si="5"/>
        <v>(2010) Service Business, 4 (1), pp. 63 - 76, Cited 17 times.</v>
      </c>
      <c r="I31" t="str">
        <f t="shared" si="6"/>
        <v>DOI: 10.1007/s11628-009-0084-4</v>
      </c>
      <c r="J31" t="str">
        <f t="shared" si="7"/>
        <v>https://www.scopus.com/inward/record.uri?eid=2-s2.0-76649132301&amp;doi=10.1007%2fs11628-009-0084-4&amp;partnerID=40&amp;md5=bdba131774d5741a6fd0c3e0dd9fa2de</v>
      </c>
      <c r="K31">
        <f t="shared" si="8"/>
        <v>0</v>
      </c>
      <c r="L31" t="str">
        <f t="shared" si="9"/>
        <v>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M31" t="str">
        <f t="shared" si="10"/>
        <v>LANGUAGE OF ORIGINAL DOCUMENT: English</v>
      </c>
      <c r="N31" t="str">
        <f t="shared" si="11"/>
        <v>DOCUMENT TYPE: Article</v>
      </c>
      <c r="O31" t="str">
        <f t="shared" si="12"/>
        <v>SOURCE: Scopus</v>
      </c>
      <c r="P31">
        <f t="shared" si="13"/>
        <v>0</v>
      </c>
    </row>
    <row r="32" spans="1:16" x14ac:dyDescent="0.45">
      <c r="A32" t="s">
        <v>18</v>
      </c>
      <c r="C32">
        <v>32</v>
      </c>
      <c r="D32" t="str">
        <f t="shared" si="1"/>
        <v>Rudolph J., Tan S., Tan S.</v>
      </c>
      <c r="E32" t="str">
        <f t="shared" si="2"/>
        <v>AUTHOR FULL NAMES: Rudolph, Jürgen (57474074600); Tan, Shannon (57764872700); Tan, Samson (58199753600)</v>
      </c>
      <c r="F32" t="str">
        <f t="shared" si="3"/>
        <v>57474074600; 57764872700; 58199753600</v>
      </c>
      <c r="G32" t="str">
        <f t="shared" si="4"/>
        <v>War of the chatbots: Bard, Bing Chat, ChatGPT, Ernie and beyond. The new AI gold rush and its impact on higher education</v>
      </c>
      <c r="H32" t="str">
        <f t="shared" si="5"/>
        <v>(2023) Journal of Applied Learning and Teaching, 6 (1), pp. 364 - 389, Cited 63 times.</v>
      </c>
      <c r="I32" t="str">
        <f t="shared" si="6"/>
        <v>DOI: 10.37074/jalt.2023.6.1.23</v>
      </c>
      <c r="J32" t="str">
        <f t="shared" si="7"/>
        <v>https://www.scopus.com/inward/record.uri?eid=2-s2.0-85162822252&amp;doi=10.37074%2fjalt.2023.6.1.23&amp;partnerID=40&amp;md5=82354b12be050b344adee3f5990fb64c</v>
      </c>
      <c r="K32">
        <f t="shared" si="8"/>
        <v>0</v>
      </c>
      <c r="L32" t="str">
        <f t="shared" si="9"/>
        <v>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M32" t="str">
        <f t="shared" si="10"/>
        <v>LANGUAGE OF ORIGINAL DOCUMENT: English</v>
      </c>
      <c r="N32" t="str">
        <f t="shared" si="11"/>
        <v>DOCUMENT TYPE: Article</v>
      </c>
      <c r="O32" t="str">
        <f t="shared" si="12"/>
        <v>SOURCE: Scopus</v>
      </c>
      <c r="P32">
        <f t="shared" si="13"/>
        <v>0</v>
      </c>
    </row>
    <row r="33" spans="1:16" x14ac:dyDescent="0.45">
      <c r="A33" t="s">
        <v>19</v>
      </c>
      <c r="C33">
        <v>33</v>
      </c>
      <c r="D33" t="str">
        <f t="shared" si="1"/>
        <v>Frasquet M., Calderón H., Cervera A.</v>
      </c>
      <c r="E33" t="str">
        <f t="shared" si="2"/>
        <v>AUTHOR FULL NAMES: Frasquet, Marta (57208712082); Calderón, H. (36659028900); Cervera, Amparo (25653998200)</v>
      </c>
      <c r="F33" t="str">
        <f t="shared" si="3"/>
        <v>57208712082; 36659028900; 25653998200</v>
      </c>
      <c r="G33" t="str">
        <f t="shared" si="4"/>
        <v>University-industry collaboration from a relationship marketing perspective: An empirical analysis in a Spanish University</v>
      </c>
      <c r="H33" t="str">
        <f t="shared" si="5"/>
        <v>(2012) Higher Education, 64 (1), pp. 85 - 98, Cited 59 times.</v>
      </c>
      <c r="I33" t="str">
        <f t="shared" si="6"/>
        <v>DOI: 10.1007/s10734-011-9482-3</v>
      </c>
      <c r="J33" t="str">
        <f t="shared" si="7"/>
        <v>https://www.scopus.com/inward/record.uri?eid=2-s2.0-84860550995&amp;doi=10.1007%2fs10734-011-9482-3&amp;partnerID=40&amp;md5=4ddac7abee88fd3e116550ae8df78166</v>
      </c>
      <c r="K33">
        <f t="shared" si="8"/>
        <v>0</v>
      </c>
      <c r="L33" t="str">
        <f t="shared" si="9"/>
        <v>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M33" t="str">
        <f t="shared" si="10"/>
        <v>LANGUAGE OF ORIGINAL DOCUMENT: English</v>
      </c>
      <c r="N33" t="str">
        <f t="shared" si="11"/>
        <v>DOCUMENT TYPE: Article</v>
      </c>
      <c r="O33" t="str">
        <f t="shared" si="12"/>
        <v>SOURCE: Scopus</v>
      </c>
      <c r="P33">
        <f t="shared" si="13"/>
        <v>0</v>
      </c>
    </row>
    <row r="34" spans="1:16" x14ac:dyDescent="0.45">
      <c r="C34">
        <v>34</v>
      </c>
      <c r="D34" t="str">
        <f t="shared" si="1"/>
        <v>Lawlis T.R., Anson J., Greenfield D.</v>
      </c>
      <c r="E34" t="str">
        <f t="shared" si="2"/>
        <v>AUTHOR FULL NAMES: Lawlis, Tanya Rechael (55846455700); Anson, Judith (7006045016); Greenfield, David (14825055700)</v>
      </c>
      <c r="F34" t="str">
        <f t="shared" si="3"/>
        <v>55846455700; 7006045016; 14825055700</v>
      </c>
      <c r="G34" t="str">
        <f t="shared" si="4"/>
        <v>Barriers and enablers that influence sustainable interprofessional education: A literature review</v>
      </c>
      <c r="H34" t="str">
        <f t="shared" si="5"/>
        <v>(2014) Journal of Interprofessional Care, 28 (4), pp. 305 - 310, Cited 176 times.</v>
      </c>
      <c r="I34" t="str">
        <f t="shared" si="6"/>
        <v>DOI: 10.3109/13561820.2014.895977</v>
      </c>
      <c r="J34" t="str">
        <f t="shared" si="7"/>
        <v>https://www.scopus.com/inward/record.uri?eid=2-s2.0-84902280144&amp;doi=10.3109%2f13561820.2014.895977&amp;partnerID=40&amp;md5=8924ff1c2c2544bc0c3c3ac516d24bdd</v>
      </c>
      <c r="K34">
        <f t="shared" si="8"/>
        <v>0</v>
      </c>
      <c r="L34" t="str">
        <f t="shared" si="9"/>
        <v>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M34" t="str">
        <f t="shared" si="10"/>
        <v>LANGUAGE OF ORIGINAL DOCUMENT: English</v>
      </c>
      <c r="N34" t="str">
        <f t="shared" si="11"/>
        <v>DOCUMENT TYPE: Article</v>
      </c>
      <c r="O34" t="str">
        <f t="shared" si="12"/>
        <v>SOURCE: Scopus</v>
      </c>
      <c r="P34">
        <f t="shared" si="13"/>
        <v>0</v>
      </c>
    </row>
    <row r="35" spans="1:16" x14ac:dyDescent="0.45">
      <c r="A35" t="s">
        <v>20</v>
      </c>
      <c r="C35">
        <v>35</v>
      </c>
      <c r="D35" t="str">
        <f t="shared" si="1"/>
        <v>Nwajiuba C.A., Igwe P.A., Akinsola-Obatolu A.D., Ituma A., Binuomote M.O.</v>
      </c>
      <c r="E35" t="str">
        <f t="shared" si="2"/>
        <v>AUTHOR FULL NAMES: Nwajiuba, Chinyere Augusta (7801367933); Igwe, Paul Agu (57201619466); Akinsola-Obatolu, Abiola Deborah (57214221249); Ituma, Afam (12139195500); Binuomote, Michael Olayinka (57214220416)</v>
      </c>
      <c r="F35" t="str">
        <f t="shared" si="3"/>
        <v>7801367933; 57201619466; 57214221249; 12139195500; 57214220416</v>
      </c>
      <c r="G35" t="str">
        <f t="shared" si="4"/>
        <v>What can be done to improve higher education quality and graduate employability in Nigeria? A stakeholder approach</v>
      </c>
      <c r="H35" t="str">
        <f t="shared" si="5"/>
        <v>(2020) Industry and Higher Education, 34 (5), pp. 358 - 367, Cited 24 times.</v>
      </c>
      <c r="I35" t="str">
        <f t="shared" si="6"/>
        <v>DOI: 10.1177/0950422219901102</v>
      </c>
      <c r="J35" t="str">
        <f t="shared" si="7"/>
        <v>https://www.scopus.com/inward/record.uri?eid=2-s2.0-85078487909&amp;doi=10.1177%2f0950422219901102&amp;partnerID=40&amp;md5=143e0876abd993e217aaa0f1008fbe0f</v>
      </c>
      <c r="K35">
        <f t="shared" si="8"/>
        <v>0</v>
      </c>
      <c r="L35" t="str">
        <f t="shared" si="9"/>
        <v>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M35" t="str">
        <f t="shared" si="10"/>
        <v>LANGUAGE OF ORIGINAL DOCUMENT: English</v>
      </c>
      <c r="N35" t="str">
        <f t="shared" si="11"/>
        <v>DOCUMENT TYPE: Article</v>
      </c>
      <c r="O35" t="str">
        <f t="shared" si="12"/>
        <v>SOURCE: Scopus</v>
      </c>
      <c r="P35">
        <f t="shared" si="13"/>
        <v>0</v>
      </c>
    </row>
    <row r="36" spans="1:16" x14ac:dyDescent="0.45">
      <c r="A36" t="s">
        <v>10</v>
      </c>
      <c r="C36">
        <v>36</v>
      </c>
      <c r="D36" t="str">
        <f t="shared" si="1"/>
        <v>Kezar A.</v>
      </c>
      <c r="E36" t="str">
        <f t="shared" si="2"/>
        <v>AUTHOR FULL NAMES: Kezar, Adrianna (6603555003)</v>
      </c>
      <c r="F36">
        <f t="shared" si="3"/>
        <v>6603555003</v>
      </c>
      <c r="G36" t="str">
        <f t="shared" si="4"/>
        <v>Understanding sensemaking/sensegiving in transformational change processes from the bottom up</v>
      </c>
      <c r="H36" t="str">
        <f t="shared" si="5"/>
        <v>(2013) Higher Education, 65 (6), pp. 761 - 780, Cited 69 times.</v>
      </c>
      <c r="I36" t="str">
        <f t="shared" si="6"/>
        <v>DOI: 10.1007/s10734-012-9575-7</v>
      </c>
      <c r="J36" t="str">
        <f t="shared" si="7"/>
        <v>https://www.scopus.com/inward/record.uri?eid=2-s2.0-84877601416&amp;doi=10.1007%2fs10734-012-9575-7&amp;partnerID=40&amp;md5=c2d00c4b57631efe301e213b1d79c2d1</v>
      </c>
      <c r="K36">
        <f t="shared" si="8"/>
        <v>0</v>
      </c>
      <c r="L36" t="str">
        <f t="shared" si="9"/>
        <v>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M36" t="str">
        <f t="shared" si="10"/>
        <v>LANGUAGE OF ORIGINAL DOCUMENT: English</v>
      </c>
      <c r="N36" t="str">
        <f t="shared" si="11"/>
        <v>DOCUMENT TYPE: Article</v>
      </c>
      <c r="O36" t="str">
        <f t="shared" si="12"/>
        <v>SOURCE: Scopus</v>
      </c>
      <c r="P36">
        <f t="shared" si="13"/>
        <v>0</v>
      </c>
    </row>
    <row r="37" spans="1:16" x14ac:dyDescent="0.45">
      <c r="A37" t="s">
        <v>11</v>
      </c>
      <c r="C37">
        <v>37</v>
      </c>
      <c r="D37" t="str">
        <f t="shared" si="1"/>
        <v>Lieblein G., Breland T.A., Francis C., Østergaard E.</v>
      </c>
      <c r="E37" t="str">
        <f t="shared" si="2"/>
        <v>AUTHOR FULL NAMES: Lieblein, Geir (56128750500); Breland, Tor Arvid (6701367388); Francis, Charles (7203004875); Østergaard, Edvin (14833211800)</v>
      </c>
      <c r="F37" t="str">
        <f t="shared" si="3"/>
        <v>56128750500; 6701367388; 7203004875; 14833211800</v>
      </c>
      <c r="G37" t="str">
        <f t="shared" si="4"/>
        <v>Agroecology Education: Action-oriented Learning and Research</v>
      </c>
      <c r="H37" t="str">
        <f t="shared" si="5"/>
        <v>(2012) Journal of Agricultural Education and Extension, 18 (1), pp. 27 - 40, Cited 27 times.</v>
      </c>
      <c r="I37" t="str">
        <f t="shared" si="6"/>
        <v>DOI: 10.1080/1389224X.2012.638781</v>
      </c>
      <c r="J37" t="str">
        <f t="shared" si="7"/>
        <v>https://www.scopus.com/inward/record.uri?eid=2-s2.0-84860901892&amp;doi=10.1080%2f1389224X.2012.638781&amp;partnerID=40&amp;md5=7c5430817c451b29fab72c415289bb20</v>
      </c>
      <c r="K37">
        <f t="shared" si="8"/>
        <v>0</v>
      </c>
      <c r="L37" t="str">
        <f t="shared" si="9"/>
        <v>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M37" t="str">
        <f t="shared" si="10"/>
        <v>LANGUAGE OF ORIGINAL DOCUMENT: English</v>
      </c>
      <c r="N37" t="str">
        <f t="shared" si="11"/>
        <v>DOCUMENT TYPE: Article</v>
      </c>
      <c r="O37" t="str">
        <f t="shared" si="12"/>
        <v>SOURCE: Scopus</v>
      </c>
      <c r="P37">
        <f t="shared" si="13"/>
        <v>0</v>
      </c>
    </row>
    <row r="38" spans="1:16" x14ac:dyDescent="0.45">
      <c r="A38" t="s">
        <v>12</v>
      </c>
      <c r="C38">
        <v>38</v>
      </c>
      <c r="D38" t="str">
        <f t="shared" si="1"/>
        <v>Okanović A., Ješić J., Ðaković V., Vukadinović S., Panić A.A.</v>
      </c>
      <c r="E38" t="str">
        <f t="shared" si="2"/>
        <v>AUTHOR FULL NAMES: Okanović, Andrea (57216770030); Ješić, Jelena (57219029695); Ðaković, Vladimir (35309570300); Vukadinović, Simonida (56469406400); Panić, Andrea Andrejević (54389262300)</v>
      </c>
      <c r="F38" t="str">
        <f t="shared" si="3"/>
        <v>57216770030; 57219029695; 35309570300; 56469406400; 54389262300</v>
      </c>
      <c r="G38" t="str">
        <f t="shared" si="4"/>
        <v>Increasing university competitiveness through assessment of green content in curriculum and eco-labeling in higher education</v>
      </c>
      <c r="H38" t="str">
        <f t="shared" si="5"/>
        <v>(2021) Sustainability (Switzerland), 13 (2), art. no. 712, pp. 1 - 20, Cited 17 times.</v>
      </c>
      <c r="I38" t="str">
        <f t="shared" si="6"/>
        <v>DOI: 10.3390/su13020712</v>
      </c>
      <c r="J38" t="str">
        <f t="shared" si="7"/>
        <v>https://www.scopus.com/inward/record.uri?eid=2-s2.0-85099424329&amp;doi=10.3390%2fsu13020712&amp;partnerID=40&amp;md5=ffb6da2f4d8bdc6a4e1299657a2053bd</v>
      </c>
      <c r="K38">
        <f t="shared" si="8"/>
        <v>0</v>
      </c>
      <c r="L38" t="str">
        <f t="shared" si="9"/>
        <v>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M38" t="str">
        <f t="shared" si="10"/>
        <v>LANGUAGE OF ORIGINAL DOCUMENT: English</v>
      </c>
      <c r="N38" t="str">
        <f t="shared" si="11"/>
        <v>DOCUMENT TYPE: Article</v>
      </c>
      <c r="O38" t="str">
        <f t="shared" si="12"/>
        <v>SOURCE: Scopus</v>
      </c>
      <c r="P38">
        <f t="shared" si="13"/>
        <v>0</v>
      </c>
    </row>
    <row r="39" spans="1:16" x14ac:dyDescent="0.45">
      <c r="C39">
        <v>39</v>
      </c>
      <c r="D39" t="str">
        <f t="shared" si="1"/>
        <v>Wright T., Horst N.</v>
      </c>
      <c r="E39" t="str">
        <f t="shared" si="2"/>
        <v>AUTHOR FULL NAMES: Wright, Tarah (15752403300); Horst, Naomi (55635317400)</v>
      </c>
      <c r="F39" t="str">
        <f t="shared" si="3"/>
        <v>15752403300; 55635317400</v>
      </c>
      <c r="G39" t="str">
        <f t="shared" si="4"/>
        <v>Exploring the ambiguity: What faculty leaders really think of sustainability in higher education</v>
      </c>
      <c r="H39" t="str">
        <f t="shared" si="5"/>
        <v>(2013) International Journal of Sustainability in Higher Education, 14 (2), pp. 209 - 227, Cited 103 times.</v>
      </c>
      <c r="I39" t="str">
        <f t="shared" si="6"/>
        <v>DOI: 10.1108/14676371311312905</v>
      </c>
      <c r="J39" t="str">
        <f t="shared" si="7"/>
        <v>https://www.scopus.com/inward/record.uri?eid=2-s2.0-84875626175&amp;doi=10.1108%2f14676371311312905&amp;partnerID=40&amp;md5=091e061a9d365d2aaf9d6ed71db4b626</v>
      </c>
      <c r="K39">
        <f t="shared" si="8"/>
        <v>0</v>
      </c>
      <c r="L39" t="str">
        <f t="shared" si="9"/>
        <v>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M39" t="str">
        <f t="shared" si="10"/>
        <v>LANGUAGE OF ORIGINAL DOCUMENT: English</v>
      </c>
      <c r="N39" t="str">
        <f t="shared" si="11"/>
        <v>DOCUMENT TYPE: Article</v>
      </c>
      <c r="O39" t="str">
        <f t="shared" si="12"/>
        <v>SOURCE: Scopus</v>
      </c>
      <c r="P39">
        <f t="shared" si="13"/>
        <v>0</v>
      </c>
    </row>
    <row r="40" spans="1:16" x14ac:dyDescent="0.45">
      <c r="A40" t="s">
        <v>2265</v>
      </c>
      <c r="C40">
        <v>40</v>
      </c>
      <c r="D40" t="str">
        <f t="shared" si="1"/>
        <v>Lozano R.</v>
      </c>
      <c r="E40" t="str">
        <f t="shared" si="2"/>
        <v>AUTHOR FULL NAMES: Lozano, Rodrigo (13008815400)</v>
      </c>
      <c r="F40">
        <f t="shared" si="3"/>
        <v>13008815400</v>
      </c>
      <c r="G40" t="str">
        <f t="shared" si="4"/>
        <v>Incorporation and institutionalization of SD into universities: breaking through barriers to change</v>
      </c>
      <c r="H40" t="str">
        <f t="shared" si="5"/>
        <v>(2006) Journal of Cleaner Production, 14 (9-11), pp. 787 - 796, Cited 536 times.</v>
      </c>
      <c r="I40" t="str">
        <f t="shared" si="6"/>
        <v>DOI: 10.1016/j.jclepro.2005.12.010</v>
      </c>
      <c r="J40" t="str">
        <f t="shared" si="7"/>
        <v>https://www.scopus.com/inward/record.uri?eid=2-s2.0-33646050957&amp;doi=10.1016%2fj.jclepro.2005.12.010&amp;partnerID=40&amp;md5=d6bc85482e65bc60f9491f25c39a1820</v>
      </c>
      <c r="K40">
        <f t="shared" si="8"/>
        <v>0</v>
      </c>
      <c r="L40" t="str">
        <f t="shared" si="9"/>
        <v>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M40" t="str">
        <f t="shared" si="10"/>
        <v>LANGUAGE OF ORIGINAL DOCUMENT: English</v>
      </c>
      <c r="N40" t="str">
        <f t="shared" si="11"/>
        <v>DOCUMENT TYPE: Article</v>
      </c>
      <c r="O40" t="str">
        <f t="shared" si="12"/>
        <v>SOURCE: Scopus</v>
      </c>
      <c r="P40">
        <f t="shared" si="13"/>
        <v>0</v>
      </c>
    </row>
    <row r="41" spans="1:16" x14ac:dyDescent="0.45">
      <c r="A41" t="s">
        <v>2266</v>
      </c>
      <c r="C41">
        <v>41</v>
      </c>
      <c r="D41" t="str">
        <f t="shared" si="1"/>
        <v>Benneworth P., de Boer H., Jongbloed B.</v>
      </c>
      <c r="E41" t="str">
        <f t="shared" si="2"/>
        <v>AUTHOR FULL NAMES: Benneworth, Paul (6505965654); de Boer, Harry (7102500341); Jongbloed, Ben (6508131278)</v>
      </c>
      <c r="F41" t="str">
        <f t="shared" si="3"/>
        <v>6505965654; 7102500341; 6508131278</v>
      </c>
      <c r="G41" t="str">
        <f t="shared" si="4"/>
        <v>Between good intentions and urgent stakeholder pressures: Institutionalizing the universities’ third mission in the Swedish context</v>
      </c>
      <c r="H41" t="str">
        <f t="shared" si="5"/>
        <v>(2015) European Journal of Higher Education, 5 (3), pp. 280 - 296, Cited 31 times.</v>
      </c>
      <c r="I41" t="str">
        <f t="shared" si="6"/>
        <v>DOI: 10.1080/21568235.2015.1044549</v>
      </c>
      <c r="J41" t="str">
        <f t="shared" si="7"/>
        <v>https://www.scopus.com/inward/record.uri?eid=2-s2.0-85032740961&amp;doi=10.1080%2f21568235.2015.1044549&amp;partnerID=40&amp;md5=981de7aedbb3694659c307b24237f41a</v>
      </c>
      <c r="K41">
        <f t="shared" si="8"/>
        <v>0</v>
      </c>
      <c r="L41" t="str">
        <f t="shared" si="9"/>
        <v>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M41" t="str">
        <f t="shared" si="10"/>
        <v>LANGUAGE OF ORIGINAL DOCUMENT: English</v>
      </c>
      <c r="N41" t="str">
        <f t="shared" si="11"/>
        <v>DOCUMENT TYPE: Article</v>
      </c>
      <c r="O41" t="str">
        <f t="shared" si="12"/>
        <v>SOURCE: Scopus</v>
      </c>
      <c r="P41">
        <f t="shared" si="13"/>
        <v>0</v>
      </c>
    </row>
    <row r="42" spans="1:16" x14ac:dyDescent="0.45">
      <c r="A42" t="s">
        <v>2267</v>
      </c>
      <c r="C42">
        <v>42</v>
      </c>
      <c r="D42" t="str">
        <f t="shared" si="1"/>
        <v>Beerkens M., Udam M.</v>
      </c>
      <c r="E42" t="str">
        <f t="shared" si="2"/>
        <v>AUTHOR FULL NAMES: Beerkens, Maarja (36179370300); Udam, Maiki (55626157900)</v>
      </c>
      <c r="F42" t="str">
        <f t="shared" si="3"/>
        <v>36179370300; 55626157900</v>
      </c>
      <c r="G42" t="str">
        <f t="shared" si="4"/>
        <v>Stakeholders in Higher Education Quality Assurance: Richness in Diversity?</v>
      </c>
      <c r="H42" t="str">
        <f t="shared" si="5"/>
        <v>(2017) Higher Education Policy, 30 (3), pp. 341 - 359, Cited 33 times.</v>
      </c>
      <c r="I42" t="str">
        <f t="shared" si="6"/>
        <v>DOI: 10.1057/s41307-016-0032-6</v>
      </c>
      <c r="J42" t="str">
        <f t="shared" si="7"/>
        <v>https://www.scopus.com/inward/record.uri?eid=2-s2.0-85025150262&amp;doi=10.1057%2fs41307-016-0032-6&amp;partnerID=40&amp;md5=427b03952adea51edb157ad24def17ff</v>
      </c>
      <c r="K42">
        <f t="shared" si="8"/>
        <v>0</v>
      </c>
      <c r="L42" t="str">
        <f t="shared" si="9"/>
        <v>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M42" t="str">
        <f t="shared" si="10"/>
        <v>LANGUAGE OF ORIGINAL DOCUMENT: English</v>
      </c>
      <c r="N42" t="str">
        <f t="shared" si="11"/>
        <v>DOCUMENT TYPE: Article</v>
      </c>
      <c r="O42" t="str">
        <f t="shared" si="12"/>
        <v>SOURCE: Scopus</v>
      </c>
      <c r="P42">
        <f t="shared" si="13"/>
        <v>0</v>
      </c>
    </row>
    <row r="43" spans="1:16" x14ac:dyDescent="0.45">
      <c r="A43" t="s">
        <v>2268</v>
      </c>
      <c r="C43">
        <v>43</v>
      </c>
      <c r="D43" t="str">
        <f t="shared" si="1"/>
        <v>Tsang A.</v>
      </c>
      <c r="E43" t="str">
        <f t="shared" si="2"/>
        <v>AUTHOR FULL NAMES: Tsang, Art (57194104747)</v>
      </c>
      <c r="F43">
        <f t="shared" si="3"/>
        <v>57194104747</v>
      </c>
      <c r="G43" t="str">
        <f t="shared" si="4"/>
        <v>Enhancing learners’ awareness of oral presentation (delivery) skills in the context of self-regulated learning</v>
      </c>
      <c r="H43" t="str">
        <f t="shared" si="5"/>
        <v>(2020) Active Learning in Higher Education, 21 (1), pp. 39 - 50, Cited 21 times.</v>
      </c>
      <c r="I43" t="str">
        <f t="shared" si="6"/>
        <v>DOI: 10.1177/1469787417731214</v>
      </c>
      <c r="J43" t="str">
        <f t="shared" si="7"/>
        <v>https://www.scopus.com/inward/record.uri?eid=2-s2.0-85048222597&amp;doi=10.1177%2f1469787417731214&amp;partnerID=40&amp;md5=1519dc30aaa8bad03780e0f8e4748f02</v>
      </c>
      <c r="K43">
        <f t="shared" si="8"/>
        <v>0</v>
      </c>
      <c r="L43" t="str">
        <f t="shared" si="9"/>
        <v>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M43" t="str">
        <f t="shared" si="10"/>
        <v>LANGUAGE OF ORIGINAL DOCUMENT: English</v>
      </c>
      <c r="N43" t="str">
        <f t="shared" si="11"/>
        <v>DOCUMENT TYPE: Article</v>
      </c>
      <c r="O43" t="str">
        <f t="shared" si="12"/>
        <v>SOURCE: Scopus</v>
      </c>
      <c r="P43">
        <f t="shared" si="13"/>
        <v>0</v>
      </c>
    </row>
    <row r="44" spans="1:16" x14ac:dyDescent="0.45">
      <c r="A44" t="s">
        <v>2269</v>
      </c>
      <c r="C44">
        <v>44</v>
      </c>
      <c r="D44" t="str">
        <f t="shared" si="1"/>
        <v>Colasanti N., Frondizi R., Meneguzzo M.</v>
      </c>
      <c r="E44" t="str">
        <f t="shared" si="2"/>
        <v>AUTHOR FULL NAMES: Colasanti, Nathalie (57200305313); Frondizi, Rocco (57200308248); Meneguzzo, Marco (6504760313)</v>
      </c>
      <c r="F44" t="str">
        <f t="shared" si="3"/>
        <v>57200305313; 57200308248; 6504760313</v>
      </c>
      <c r="G44" t="str">
        <f t="shared" si="4"/>
        <v>Higher education and stakeholders’ donations: successful civic crowdfunding in an Italian university</v>
      </c>
      <c r="H44" t="str">
        <f t="shared" si="5"/>
        <v>(2018) Public Money and Management, 38 (4), pp. 281 - 288, Cited 26 times.</v>
      </c>
      <c r="I44" t="str">
        <f t="shared" si="6"/>
        <v>DOI: 10.1080/09540962.2018.1449471</v>
      </c>
      <c r="J44" t="str">
        <f t="shared" si="7"/>
        <v>https://www.scopus.com/inward/record.uri?eid=2-s2.0-85044436989&amp;doi=10.1080%2f09540962.2018.1449471&amp;partnerID=40&amp;md5=28d505d9cdab4441a70391c78dce0371</v>
      </c>
      <c r="K44">
        <f t="shared" si="8"/>
        <v>0</v>
      </c>
      <c r="L44" t="str">
        <f t="shared" si="9"/>
        <v>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M44" t="str">
        <f t="shared" si="10"/>
        <v>LANGUAGE OF ORIGINAL DOCUMENT: English</v>
      </c>
      <c r="N44" t="str">
        <f t="shared" si="11"/>
        <v>DOCUMENT TYPE: Article</v>
      </c>
      <c r="O44" t="str">
        <f t="shared" si="12"/>
        <v>SOURCE: Scopus</v>
      </c>
      <c r="P44">
        <f t="shared" si="13"/>
        <v>0</v>
      </c>
    </row>
    <row r="45" spans="1:16" x14ac:dyDescent="0.45">
      <c r="A45" t="s">
        <v>2270</v>
      </c>
      <c r="C45">
        <v>45</v>
      </c>
      <c r="D45" t="str">
        <f t="shared" si="1"/>
        <v>Mainardes E., Alves H., Raposo M.</v>
      </c>
      <c r="E45" t="str">
        <f t="shared" si="2"/>
        <v>AUTHOR FULL NAMES: Mainardes, Emerson (35764807800); Alves, Helena (35208145700); Raposo, Mario (23768404400)</v>
      </c>
      <c r="F45" t="str">
        <f t="shared" si="3"/>
        <v>35764807800; 35208145700; 23768404400</v>
      </c>
      <c r="G45" t="str">
        <f t="shared" si="4"/>
        <v>Identifying stakeholders in a Portuguese university: A case study [La identificación de los stakeholders en una universidad Portuguesa]</v>
      </c>
      <c r="H45" t="str">
        <f t="shared" si="5"/>
        <v>(2013) Revista de Educacion, (362), pp. 429 - 457, Cited 29 times.</v>
      </c>
      <c r="I45" t="str">
        <f t="shared" si="6"/>
        <v>DOI: 10.4438/1988-592X-RE-2012-362-167</v>
      </c>
      <c r="J45" t="str">
        <f t="shared" si="7"/>
        <v>https://www.scopus.com/inward/record.uri?eid=2-s2.0-84923673219&amp;doi=10.4438%2f1988-592X-RE-2012-362-167&amp;partnerID=40&amp;md5=f591c0f6e21e83079c9eef0e50d84c28</v>
      </c>
      <c r="K45">
        <f t="shared" si="8"/>
        <v>0</v>
      </c>
      <c r="L45" t="str">
        <f t="shared" si="9"/>
        <v>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M45" t="str">
        <f t="shared" si="10"/>
        <v>LANGUAGE OF ORIGINAL DOCUMENT: English</v>
      </c>
      <c r="N45" t="str">
        <f t="shared" si="11"/>
        <v>DOCUMENT TYPE: Article</v>
      </c>
      <c r="O45" t="str">
        <f t="shared" si="12"/>
        <v>SOURCE: Scopus</v>
      </c>
      <c r="P45">
        <f t="shared" si="13"/>
        <v>0</v>
      </c>
    </row>
    <row r="46" spans="1:16" x14ac:dyDescent="0.45">
      <c r="A46" t="s">
        <v>2271</v>
      </c>
      <c r="C46">
        <v>46</v>
      </c>
      <c r="D46" t="str">
        <f t="shared" si="1"/>
        <v>Aversano N., Nicolò G., Sannino G., Tartaglia Polcini P.</v>
      </c>
      <c r="E46" t="str">
        <f t="shared" si="2"/>
        <v>AUTHOR FULL NAMES: Aversano, Natalia (55647167100); Nicolò, Giuseppe (57195628696); Sannino, Giuseppe (57192982774); Tartaglia Polcini, Paolo (57200109261)</v>
      </c>
      <c r="F46" t="str">
        <f t="shared" si="3"/>
        <v>55647167100; 57195628696; 57192982774; 57200109261</v>
      </c>
      <c r="G46" t="str">
        <f t="shared" si="4"/>
        <v>The Integrated Plan in Italian public universities: new patterns in intellectual capital disclosure</v>
      </c>
      <c r="H46" t="str">
        <f t="shared" si="5"/>
        <v>(2020) Meditari Accountancy Research, 28 (4), pp. 655 - 679, Cited 19 times.</v>
      </c>
      <c r="I46" t="str">
        <f t="shared" si="6"/>
        <v>DOI: 10.1108/MEDAR-07-2019-0519</v>
      </c>
      <c r="J46" t="str">
        <f t="shared" si="7"/>
        <v>https://www.scopus.com/inward/record.uri?eid=2-s2.0-85082403874&amp;doi=10.1108%2fMEDAR-07-2019-0519&amp;partnerID=40&amp;md5=1fdfdedb1b3ca4c9dd30ca17d64ab1c5</v>
      </c>
      <c r="K46">
        <f t="shared" si="8"/>
        <v>0</v>
      </c>
      <c r="L46" t="str">
        <f t="shared" si="9"/>
        <v>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M46" t="str">
        <f t="shared" si="10"/>
        <v>LANGUAGE OF ORIGINAL DOCUMENT: English</v>
      </c>
      <c r="N46" t="str">
        <f t="shared" si="11"/>
        <v>DOCUMENT TYPE: Article</v>
      </c>
      <c r="O46" t="str">
        <f t="shared" si="12"/>
        <v>SOURCE: Scopus</v>
      </c>
      <c r="P46">
        <f t="shared" si="13"/>
        <v>0</v>
      </c>
    </row>
    <row r="47" spans="1:16" x14ac:dyDescent="0.45">
      <c r="C47">
        <v>47</v>
      </c>
      <c r="D47" t="str">
        <f t="shared" si="1"/>
        <v>Graham C.</v>
      </c>
      <c r="E47" t="str">
        <f t="shared" si="2"/>
        <v>AUTHOR FULL NAMES: Graham, Carroll (15845569500)</v>
      </c>
      <c r="F47">
        <f t="shared" si="3"/>
        <v>15845569500</v>
      </c>
      <c r="G47" t="str">
        <f t="shared" si="4"/>
        <v>Hearing the voices of general staff: A delphi study of the contributions of general staff to student outcomes</v>
      </c>
      <c r="H47" t="str">
        <f t="shared" si="5"/>
        <v>(2010) Journal of Higher Education Policy and Management, 32 (3), pp. 213 - 223, Cited 20 times.</v>
      </c>
      <c r="I47" t="str">
        <f t="shared" si="6"/>
        <v>DOI: 10.1080/13600801003743315</v>
      </c>
      <c r="J47" t="str">
        <f t="shared" si="7"/>
        <v>https://www.scopus.com/inward/record.uri?eid=2-s2.0-77952000283&amp;doi=10.1080%2f13600801003743315&amp;partnerID=40&amp;md5=d3d9a3cbbf5fc90dd463feb2f4488eeb</v>
      </c>
      <c r="K47">
        <f t="shared" si="8"/>
        <v>0</v>
      </c>
      <c r="L47" t="str">
        <f t="shared" si="9"/>
        <v>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M47" t="str">
        <f t="shared" si="10"/>
        <v>LANGUAGE OF ORIGINAL DOCUMENT: English</v>
      </c>
      <c r="N47" t="str">
        <f t="shared" si="11"/>
        <v>DOCUMENT TYPE: Article</v>
      </c>
      <c r="O47" t="str">
        <f t="shared" si="12"/>
        <v>SOURCE: Scopus</v>
      </c>
      <c r="P47">
        <f t="shared" si="13"/>
        <v>0</v>
      </c>
    </row>
    <row r="48" spans="1:16" x14ac:dyDescent="0.45">
      <c r="A48" t="s">
        <v>2272</v>
      </c>
      <c r="C48">
        <v>48</v>
      </c>
      <c r="D48" t="str">
        <f t="shared" si="1"/>
        <v>Shpigelman C.-N., Mor S., Sachs D., Schreuer N.</v>
      </c>
      <c r="E48" t="str">
        <f t="shared" si="2"/>
        <v>AUTHOR FULL NAMES: Shpigelman, Carmit-Noa (24075022900); Mor, Sagit (55332943600); Sachs, Dalia (7202809960); Schreuer, Naomi (14063889400)</v>
      </c>
      <c r="F48" t="str">
        <f t="shared" si="3"/>
        <v>24075022900; 55332943600; 7202809960; 14063889400</v>
      </c>
      <c r="G48" t="str">
        <f t="shared" si="4"/>
        <v>Supporting the development of students with disabilities in higher education: access, stigma, identity, and power</v>
      </c>
      <c r="H48" t="str">
        <f t="shared" si="5"/>
        <v>(2022) Studies in Higher Education, 47 (9), pp. 1776 - 1791, Cited 17 times.</v>
      </c>
      <c r="I48" t="str">
        <f t="shared" si="6"/>
        <v>DOI: 10.1080/03075079.2021.1960303</v>
      </c>
      <c r="J48" t="str">
        <f t="shared" si="7"/>
        <v>https://www.scopus.com/inward/record.uri?eid=2-s2.0-85111668274&amp;doi=10.1080%2f03075079.2021.1960303&amp;partnerID=40&amp;md5=6a6fafc8d5cc633d87832a1af5b81307</v>
      </c>
      <c r="K48">
        <f t="shared" si="8"/>
        <v>0</v>
      </c>
      <c r="L48" t="str">
        <f t="shared" si="9"/>
        <v>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M48" t="str">
        <f t="shared" si="10"/>
        <v>LANGUAGE OF ORIGINAL DOCUMENT: English</v>
      </c>
      <c r="N48" t="str">
        <f t="shared" si="11"/>
        <v>DOCUMENT TYPE: Article</v>
      </c>
      <c r="O48" t="str">
        <f t="shared" si="12"/>
        <v>SOURCE: Scopus</v>
      </c>
      <c r="P48">
        <f t="shared" si="13"/>
        <v>0</v>
      </c>
    </row>
    <row r="49" spans="1:16" x14ac:dyDescent="0.45">
      <c r="A49" t="s">
        <v>10</v>
      </c>
      <c r="C49">
        <v>49</v>
      </c>
      <c r="D49" t="str">
        <f t="shared" si="1"/>
        <v>Desfiandi A., Rajest S.S., Venkateswaran P.S., Kumar M.P., Singh S.</v>
      </c>
      <c r="E49" t="str">
        <f t="shared" si="2"/>
        <v>AUTHOR FULL NAMES: Desfiandi, Andi (57192420234); Rajest, S. Suman (57204111477); Venkateswaran, P.S. (57197899030); Kumar, M. Palani (57214630395); Singh, Sonia (57202713980)</v>
      </c>
      <c r="F49" t="str">
        <f t="shared" si="3"/>
        <v>57192420234; 57204111477; 57197899030; 57214630395; 57202713980</v>
      </c>
      <c r="G49" t="str">
        <f t="shared" si="4"/>
        <v>Company credibility: A tool to trigger positive csr image in the cause-brand alliance context in Indonesia</v>
      </c>
      <c r="H49" t="str">
        <f t="shared" si="5"/>
        <v>(2019) Humanities and Social Sciences Reviews, 7 (6), pp. 320 - 331, Cited 39 times.</v>
      </c>
      <c r="I49" t="str">
        <f t="shared" si="6"/>
        <v>DOI: 10.18510/hssr.2019.7657</v>
      </c>
      <c r="J49" t="str">
        <f t="shared" si="7"/>
        <v>https://www.scopus.com/inward/record.uri?eid=2-s2.0-85075603301&amp;doi=10.18510%2fhssr.2019.7657&amp;partnerID=40&amp;md5=4e872e1a5bdc631bbb0e9e4044fc52db</v>
      </c>
      <c r="K49">
        <f t="shared" si="8"/>
        <v>0</v>
      </c>
      <c r="L49" t="str">
        <f t="shared" si="9"/>
        <v>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M49" t="str">
        <f t="shared" si="10"/>
        <v>LANGUAGE OF ORIGINAL DOCUMENT: English</v>
      </c>
      <c r="N49" t="str">
        <f t="shared" si="11"/>
        <v>DOCUMENT TYPE: Article</v>
      </c>
      <c r="O49" t="str">
        <f t="shared" si="12"/>
        <v>SOURCE: Scopus</v>
      </c>
      <c r="P49">
        <f t="shared" si="13"/>
        <v>0</v>
      </c>
    </row>
    <row r="50" spans="1:16" x14ac:dyDescent="0.45">
      <c r="A50" t="s">
        <v>207</v>
      </c>
      <c r="C50">
        <v>50</v>
      </c>
      <c r="D50" t="str">
        <f t="shared" si="1"/>
        <v>Young K., Anderson M., Stewart S.</v>
      </c>
      <c r="E50" t="str">
        <f t="shared" si="2"/>
        <v>AUTHOR FULL NAMES: Young, Kathryn (26322218900); Anderson, Myron (56447559600); Stewart, Saran (56447860900)</v>
      </c>
      <c r="F50" t="str">
        <f t="shared" si="3"/>
        <v>26322218900; 56447559600; 56447860900</v>
      </c>
      <c r="G50" t="str">
        <f t="shared" si="4"/>
        <v>Hierarchical microaggressions in higher education</v>
      </c>
      <c r="H50" t="str">
        <f t="shared" si="5"/>
        <v>(2015) Journal of Diversity in Higher Education, 8 (1), pp. 61 - 71, Cited 50 times.</v>
      </c>
      <c r="I50" t="str">
        <f t="shared" si="6"/>
        <v>DOI: 10.1037/a0038464</v>
      </c>
      <c r="J50" t="str">
        <f t="shared" si="7"/>
        <v>https://www.scopus.com/inward/record.uri?eid=2-s2.0-84925708855&amp;doi=10.1037%2fa0038464&amp;partnerID=40&amp;md5=ebc7a7a89941db05b4276d8099994d85</v>
      </c>
      <c r="K50">
        <f t="shared" si="8"/>
        <v>0</v>
      </c>
      <c r="L50" t="str">
        <f t="shared" si="9"/>
        <v>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M50" t="str">
        <f t="shared" si="10"/>
        <v>LANGUAGE OF ORIGINAL DOCUMENT: English</v>
      </c>
      <c r="N50" t="str">
        <f t="shared" si="11"/>
        <v>DOCUMENT TYPE: Article</v>
      </c>
      <c r="O50" t="str">
        <f t="shared" si="12"/>
        <v>SOURCE: Scopus</v>
      </c>
      <c r="P50">
        <f t="shared" si="13"/>
        <v>0</v>
      </c>
    </row>
    <row r="51" spans="1:16" x14ac:dyDescent="0.45">
      <c r="A51" t="s">
        <v>12</v>
      </c>
      <c r="C51">
        <v>51</v>
      </c>
      <c r="D51" t="str">
        <f t="shared" si="1"/>
        <v>O’Leary S.</v>
      </c>
      <c r="E51" t="str">
        <f t="shared" si="2"/>
        <v>AUTHOR FULL NAMES: O’Leary, Simon (56875439300)</v>
      </c>
      <c r="F51">
        <f t="shared" si="3"/>
        <v>56875439300</v>
      </c>
      <c r="G51" t="str">
        <f t="shared" si="4"/>
        <v>Graduates’ experiences of, and attitudes towards, the inclusion of employability-related support in undergraduate degree programmes; trends and variations by subject discipline and gender</v>
      </c>
      <c r="H51" t="str">
        <f t="shared" si="5"/>
        <v>(2017) Journal of Education and Work, 30 (1), pp. 84 - 105, Cited 66 times.</v>
      </c>
      <c r="I51" t="str">
        <f t="shared" si="6"/>
        <v>DOI: 10.1080/13639080.2015.1122181</v>
      </c>
      <c r="J51" t="str">
        <f t="shared" si="7"/>
        <v>https://www.scopus.com/inward/record.uri?eid=2-s2.0-84953211411&amp;doi=10.1080%2f13639080.2015.1122181&amp;partnerID=40&amp;md5=21e254a7664bee882f3bf7933af4ac73</v>
      </c>
      <c r="K51">
        <f t="shared" si="8"/>
        <v>0</v>
      </c>
      <c r="L51" t="str">
        <f t="shared" si="9"/>
        <v>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M51" t="str">
        <f t="shared" si="10"/>
        <v>LANGUAGE OF ORIGINAL DOCUMENT: English</v>
      </c>
      <c r="N51" t="str">
        <f t="shared" si="11"/>
        <v>DOCUMENT TYPE: Article</v>
      </c>
      <c r="O51" t="str">
        <f t="shared" si="12"/>
        <v>SOURCE: Scopus</v>
      </c>
      <c r="P51">
        <f t="shared" si="13"/>
        <v>0</v>
      </c>
    </row>
    <row r="52" spans="1:16" x14ac:dyDescent="0.45">
      <c r="C52">
        <v>52</v>
      </c>
      <c r="D52" t="str">
        <f t="shared" si="1"/>
        <v>Cunningham M., Walton G.</v>
      </c>
      <c r="E52" t="str">
        <f t="shared" si="2"/>
        <v>AUTHOR FULL NAMES: Cunningham, Matthew (57044090400); Walton, Graham (55875053100)</v>
      </c>
      <c r="F52" t="str">
        <f t="shared" si="3"/>
        <v>57044090400; 55875053100</v>
      </c>
      <c r="G52" t="str">
        <f t="shared" si="4"/>
        <v>Informal learning spaces (ILS) in university libraries and their campuses: A Loughborough University case study</v>
      </c>
      <c r="H52" t="str">
        <f t="shared" si="5"/>
        <v>(2016) New Library World, 117 (1-2), pp. 49 - 62, Cited 30 times.</v>
      </c>
      <c r="I52" t="str">
        <f t="shared" si="6"/>
        <v>DOI: 10.1108/NLW-04-2015-0031</v>
      </c>
      <c r="J52" t="str">
        <f t="shared" si="7"/>
        <v>https://www.scopus.com/inward/record.uri?eid=2-s2.0-84953774981&amp;doi=10.1108%2fNLW-04-2015-0031&amp;partnerID=40&amp;md5=76f0de01e373c59e03513e9dc3ac2a03</v>
      </c>
      <c r="K52">
        <f t="shared" si="8"/>
        <v>0</v>
      </c>
      <c r="L52" t="str">
        <f t="shared" si="9"/>
        <v>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M52" t="str">
        <f t="shared" si="10"/>
        <v>LANGUAGE OF ORIGINAL DOCUMENT: English</v>
      </c>
      <c r="N52" t="str">
        <f t="shared" si="11"/>
        <v>DOCUMENT TYPE: Article</v>
      </c>
      <c r="O52" t="str">
        <f t="shared" si="12"/>
        <v>SOURCE: Scopus</v>
      </c>
      <c r="P52">
        <f t="shared" si="13"/>
        <v>0</v>
      </c>
    </row>
    <row r="53" spans="1:16" x14ac:dyDescent="0.45">
      <c r="A53" t="s">
        <v>28</v>
      </c>
      <c r="C53">
        <v>53</v>
      </c>
      <c r="D53" t="str">
        <f t="shared" si="1"/>
        <v>Maxey D., Kezar A.</v>
      </c>
      <c r="E53" t="str">
        <f t="shared" si="2"/>
        <v>AUTHOR FULL NAMES: Maxey, Daniel (55943083100); Kezar, Adrianna (6603555003)</v>
      </c>
      <c r="F53" t="str">
        <f t="shared" si="3"/>
        <v>55943083100; 6603555003</v>
      </c>
      <c r="G53" t="str">
        <f t="shared" si="4"/>
        <v>Revealing opportunities and obstacles for changing non-tenure-track faculty practices: An examination of stakeholders’ awareness of institutional contradictions</v>
      </c>
      <c r="H53" t="str">
        <f t="shared" si="5"/>
        <v>(2015) Journal of Higher Education, 86 (4), pp. 564 - 594, Cited 25 times.</v>
      </c>
      <c r="I53" t="str">
        <f t="shared" si="6"/>
        <v>DOI: 10.1353/jhe.2015.0022</v>
      </c>
      <c r="J53" t="str">
        <f t="shared" si="7"/>
        <v>https://www.scopus.com/inward/record.uri?eid=2-s2.0-84931843829&amp;doi=10.1353%2fjhe.2015.0022&amp;partnerID=40&amp;md5=e5a90c8f3fcdb79a55ed13d7a8d5a540</v>
      </c>
      <c r="K53">
        <f t="shared" si="8"/>
        <v>0</v>
      </c>
      <c r="L53" t="str">
        <f t="shared" si="9"/>
        <v>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M53" t="str">
        <f t="shared" si="10"/>
        <v>LANGUAGE OF ORIGINAL DOCUMENT: English</v>
      </c>
      <c r="N53" t="str">
        <f t="shared" si="11"/>
        <v>DOCUMENT TYPE: Article</v>
      </c>
      <c r="O53" t="str">
        <f t="shared" si="12"/>
        <v>SOURCE: Scopus</v>
      </c>
      <c r="P53">
        <f t="shared" si="13"/>
        <v>0</v>
      </c>
    </row>
    <row r="54" spans="1:16" x14ac:dyDescent="0.45">
      <c r="A54" t="s">
        <v>29</v>
      </c>
      <c r="C54">
        <v>54</v>
      </c>
      <c r="D54" t="str">
        <f t="shared" si="1"/>
        <v>Abbas J.</v>
      </c>
      <c r="E54" t="str">
        <f t="shared" si="2"/>
        <v>AUTHOR FULL NAMES: Abbas, Jawad (57206897602)</v>
      </c>
      <c r="F54">
        <f t="shared" si="3"/>
        <v>57206897602</v>
      </c>
      <c r="G54" t="str">
        <f t="shared" si="4"/>
        <v>HEISQUAL: A modern approach to measure service quality in higher education institutions</v>
      </c>
      <c r="H54" t="str">
        <f t="shared" si="5"/>
        <v>(2020) Studies in Educational Evaluation, 67, art. no. 100933, Cited 54 times.</v>
      </c>
      <c r="I54" t="str">
        <f t="shared" si="6"/>
        <v>DOI: 10.1016/j.stueduc.2020.100933</v>
      </c>
      <c r="J54" t="str">
        <f t="shared" si="7"/>
        <v>https://www.scopus.com/inward/record.uri?eid=2-s2.0-85091955767&amp;doi=10.1016%2fj.stueduc.2020.100933&amp;partnerID=40&amp;md5=5eb588eba36227b77f3e10a9819251d2</v>
      </c>
      <c r="K54">
        <f t="shared" si="8"/>
        <v>0</v>
      </c>
      <c r="L54" t="str">
        <f t="shared" si="9"/>
        <v>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M54" t="str">
        <f t="shared" si="10"/>
        <v>LANGUAGE OF ORIGINAL DOCUMENT: English</v>
      </c>
      <c r="N54" t="str">
        <f t="shared" si="11"/>
        <v>DOCUMENT TYPE: Article</v>
      </c>
      <c r="O54" t="str">
        <f t="shared" si="12"/>
        <v>SOURCE: Scopus</v>
      </c>
      <c r="P54">
        <f t="shared" si="13"/>
        <v>0</v>
      </c>
    </row>
    <row r="55" spans="1:16" x14ac:dyDescent="0.45">
      <c r="A55" t="s">
        <v>30</v>
      </c>
      <c r="C55">
        <v>55</v>
      </c>
      <c r="D55" t="str">
        <f t="shared" si="1"/>
        <v>Del-Castillo-Feito C., Blanco-González A., González-Vázquez E.</v>
      </c>
      <c r="E55" t="str">
        <f t="shared" si="2"/>
        <v>AUTHOR FULL NAMES: Del-Castillo-Feito, Cristina (57194173385); Blanco-González, Alicia (55321865800); González-Vázquez, Encarnación (55321988200)</v>
      </c>
      <c r="F55" t="str">
        <f t="shared" si="3"/>
        <v>57194173385; 55321865800; 55321988200</v>
      </c>
      <c r="G55" t="str">
        <f t="shared" si="4"/>
        <v>The relationship between image and reputation in the Spanish public university</v>
      </c>
      <c r="H55" t="str">
        <f t="shared" si="5"/>
        <v>(2019) European Research on Management and Business Economics, 25 (2), pp. 87 - 92, Cited 43 times.</v>
      </c>
      <c r="I55" t="str">
        <f t="shared" si="6"/>
        <v>DOI: 10.1016/j.iedeen.2019.01.001</v>
      </c>
      <c r="J55" t="str">
        <f t="shared" si="7"/>
        <v>https://www.scopus.com/inward/record.uri?eid=2-s2.0-85061213505&amp;doi=10.1016%2fj.iedeen.2019.01.001&amp;partnerID=40&amp;md5=790a828089cf9664676b035f3e451b60</v>
      </c>
      <c r="K55">
        <f t="shared" si="8"/>
        <v>0</v>
      </c>
      <c r="L55" t="str">
        <f t="shared" si="9"/>
        <v>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M55" t="str">
        <f t="shared" si="10"/>
        <v>LANGUAGE OF ORIGINAL DOCUMENT: English</v>
      </c>
      <c r="N55" t="str">
        <f t="shared" si="11"/>
        <v>DOCUMENT TYPE: Article</v>
      </c>
      <c r="O55" t="str">
        <f t="shared" si="12"/>
        <v>SOURCE: Scopus</v>
      </c>
      <c r="P55">
        <f t="shared" si="13"/>
        <v>0</v>
      </c>
    </row>
    <row r="56" spans="1:16" x14ac:dyDescent="0.45">
      <c r="A56" t="s">
        <v>31</v>
      </c>
      <c r="C56">
        <v>56</v>
      </c>
      <c r="D56" t="str">
        <f t="shared" si="1"/>
        <v>Nandy M., Lodh S., Tang A.</v>
      </c>
      <c r="E56" t="str">
        <f t="shared" si="2"/>
        <v>AUTHOR FULL NAMES: Nandy, Monomita (55427817600); Lodh, Suman (55428980800); Tang, Audrey (57219204274)</v>
      </c>
      <c r="F56" t="str">
        <f t="shared" si="3"/>
        <v>55427817600; 55428980800; 57219204274</v>
      </c>
      <c r="G56" t="str">
        <f t="shared" si="4"/>
        <v>Lessons from Covid-19 and a resilience model for higher education</v>
      </c>
      <c r="H56" t="str">
        <f t="shared" si="5"/>
        <v>(2021) Industry and Higher Education, 35 (1), pp. 3 - 9, Cited 32 times.</v>
      </c>
      <c r="I56" t="str">
        <f t="shared" si="6"/>
        <v>DOI: 10.1177/0950422220962696</v>
      </c>
      <c r="J56" t="str">
        <f t="shared" si="7"/>
        <v>https://www.scopus.com/inward/record.uri?eid=2-s2.0-85091684573&amp;doi=10.1177%2f0950422220962696&amp;partnerID=40&amp;md5=d7f9b5522aafd876345bd9518ccb068f</v>
      </c>
      <c r="K56">
        <f t="shared" si="8"/>
        <v>0</v>
      </c>
      <c r="L56" t="str">
        <f t="shared" si="9"/>
        <v>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M56" t="str">
        <f t="shared" si="10"/>
        <v>LANGUAGE OF ORIGINAL DOCUMENT: English</v>
      </c>
      <c r="N56" t="str">
        <f t="shared" si="11"/>
        <v>DOCUMENT TYPE: Article</v>
      </c>
      <c r="O56" t="str">
        <f t="shared" si="12"/>
        <v>SOURCE: Scopus</v>
      </c>
      <c r="P56">
        <f t="shared" si="13"/>
        <v>0</v>
      </c>
    </row>
    <row r="57" spans="1:16" x14ac:dyDescent="0.45">
      <c r="A57" t="s">
        <v>32</v>
      </c>
      <c r="C57">
        <v>57</v>
      </c>
      <c r="D57" t="str">
        <f t="shared" si="1"/>
        <v>Bambawale M.J., Sovacool B.K.</v>
      </c>
      <c r="E57" t="str">
        <f t="shared" si="2"/>
        <v>AUTHOR FULL NAMES: Bambawale, Malavika Jain (36616847600); Sovacool, Benjamin K. (9333655700)</v>
      </c>
      <c r="F57" t="str">
        <f t="shared" si="3"/>
        <v>36616847600; 9333655700</v>
      </c>
      <c r="G57" t="str">
        <f t="shared" si="4"/>
        <v>India's energy security: A sample of business, government, civil society, and university perspectives</v>
      </c>
      <c r="H57" t="str">
        <f t="shared" si="5"/>
        <v>(2011) Energy Policy, 39 (3), pp. 1254 - 1264, Cited 28 times.</v>
      </c>
      <c r="I57" t="str">
        <f t="shared" si="6"/>
        <v>DOI: 10.1016/j.enpol.2010.11.053</v>
      </c>
      <c r="J57" t="str">
        <f t="shared" si="7"/>
        <v>https://www.scopus.com/inward/record.uri?eid=2-s2.0-79952069339&amp;doi=10.1016%2fj.enpol.2010.11.053&amp;partnerID=40&amp;md5=f66d4a677b01d2b8082f97d5fd354459</v>
      </c>
      <c r="K57">
        <f t="shared" si="8"/>
        <v>0</v>
      </c>
      <c r="L57" t="str">
        <f t="shared" si="9"/>
        <v>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v>
      </c>
      <c r="M57" t="str">
        <f t="shared" si="10"/>
        <v>LANGUAGE OF ORIGINAL DOCUMENT: English</v>
      </c>
      <c r="N57" t="str">
        <f t="shared" si="11"/>
        <v>DOCUMENT TYPE: Article</v>
      </c>
      <c r="O57" t="str">
        <f t="shared" si="12"/>
        <v>SOURCE: Scopus</v>
      </c>
      <c r="P57">
        <f t="shared" si="13"/>
        <v>0</v>
      </c>
    </row>
    <row r="58" spans="1:16" x14ac:dyDescent="0.45">
      <c r="A58" t="s">
        <v>33</v>
      </c>
      <c r="C58">
        <v>58</v>
      </c>
      <c r="D58" t="str">
        <f t="shared" si="1"/>
        <v>Sin C., Amaral A.</v>
      </c>
      <c r="E58" t="str">
        <f t="shared" si="2"/>
        <v>AUTHOR FULL NAMES: Sin, Cristina (55342408500); Amaral, Alberto (7005934671)</v>
      </c>
      <c r="F58" t="str">
        <f t="shared" si="3"/>
        <v>55342408500; 7005934671</v>
      </c>
      <c r="G58" t="str">
        <f t="shared" si="4"/>
        <v>Academics’ and employers’ perceptions about responsibilities for employability and their initiatives towards its development</v>
      </c>
      <c r="H58" t="str">
        <f t="shared" si="5"/>
        <v>(2017) Higher Education, 73 (1), pp. 97 - 111, Cited 55 times.</v>
      </c>
      <c r="I58" t="str">
        <f t="shared" si="6"/>
        <v>DOI: 10.1007/s10734-016-0007-y</v>
      </c>
      <c r="J58" t="str">
        <f t="shared" si="7"/>
        <v>https://www.scopus.com/inward/record.uri?eid=2-s2.0-84963724116&amp;doi=10.1007%2fs10734-016-0007-y&amp;partnerID=40&amp;md5=c254d5132e6d427d0ede2690a71bcbcc</v>
      </c>
      <c r="K58">
        <f t="shared" si="8"/>
        <v>0</v>
      </c>
      <c r="L58" t="str">
        <f t="shared" si="9"/>
        <v>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M58" t="str">
        <f t="shared" si="10"/>
        <v>LANGUAGE OF ORIGINAL DOCUMENT: English</v>
      </c>
      <c r="N58" t="str">
        <f t="shared" si="11"/>
        <v>DOCUMENT TYPE: Article</v>
      </c>
      <c r="O58" t="str">
        <f t="shared" si="12"/>
        <v>SOURCE: Scopus</v>
      </c>
      <c r="P58">
        <f t="shared" si="13"/>
        <v>0</v>
      </c>
    </row>
    <row r="59" spans="1:16" x14ac:dyDescent="0.45">
      <c r="A59" t="s">
        <v>34</v>
      </c>
      <c r="C59">
        <v>59</v>
      </c>
      <c r="D59" t="str">
        <f t="shared" si="1"/>
        <v>Volchik V., Oganesyan A., Olejarz T.</v>
      </c>
      <c r="E59" t="str">
        <f t="shared" si="2"/>
        <v>AUTHOR FULL NAMES: Volchik, Vyacheslav (55967741800); Oganesyan, Anna (57441723800); Olejarz, Tadeusz (57201256936)</v>
      </c>
      <c r="F59" t="str">
        <f t="shared" si="3"/>
        <v>55967741800; 57441723800; 57201256936</v>
      </c>
      <c r="G59" t="str">
        <f t="shared" si="4"/>
        <v>Higher education as a factor of socio-economic performance and development</v>
      </c>
      <c r="H59" t="str">
        <f t="shared" si="5"/>
        <v>(2018) Journal of International Studies, 11 (4), pp. 326 - 340, Cited 20 times.</v>
      </c>
      <c r="I59" t="str">
        <f t="shared" si="6"/>
        <v>DOI: 10.14254/2071-8330.2018/11-4/23</v>
      </c>
      <c r="J59" t="str">
        <f t="shared" si="7"/>
        <v>https://www.scopus.com/inward/record.uri?eid=2-s2.0-85060053553&amp;doi=10.14254%2f2071-8330.2018%2f11-4%2f23&amp;partnerID=40&amp;md5=eedb346b02f025385a028ab3a50d34ef</v>
      </c>
      <c r="K59">
        <f t="shared" si="8"/>
        <v>0</v>
      </c>
      <c r="L59" t="str">
        <f t="shared" si="9"/>
        <v>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M59" t="str">
        <f t="shared" si="10"/>
        <v>LANGUAGE OF ORIGINAL DOCUMENT: English</v>
      </c>
      <c r="N59" t="str">
        <f t="shared" si="11"/>
        <v>DOCUMENT TYPE: Article</v>
      </c>
      <c r="O59" t="str">
        <f t="shared" si="12"/>
        <v>SOURCE: Scopus</v>
      </c>
      <c r="P59">
        <f t="shared" si="13"/>
        <v>0</v>
      </c>
    </row>
    <row r="60" spans="1:16" x14ac:dyDescent="0.45">
      <c r="C60">
        <v>60</v>
      </c>
      <c r="D60" t="str">
        <f t="shared" si="1"/>
        <v>Watty K.</v>
      </c>
      <c r="E60" t="str">
        <f t="shared" si="2"/>
        <v>AUTHOR FULL NAMES: Watty, Kim (16235144400)</v>
      </c>
      <c r="F60">
        <f t="shared" si="3"/>
        <v>16235144400</v>
      </c>
      <c r="G60" t="str">
        <f t="shared" si="4"/>
        <v>Quality in accounting education and low english standards among overseas students: Is there a link?</v>
      </c>
      <c r="H60" t="str">
        <f t="shared" si="5"/>
        <v>(2007) People and Place, 15 (1), pp. 22 - 29, Cited 37 times.</v>
      </c>
      <c r="I60">
        <f t="shared" si="6"/>
        <v>0</v>
      </c>
      <c r="J60" t="str">
        <f t="shared" si="7"/>
        <v>https://www.scopus.com/inward/record.uri?eid=2-s2.0-34247254795&amp;partnerID=40&amp;md5=146fbf5bdfde0d00cbab5c82ca011c2a</v>
      </c>
      <c r="K60">
        <f t="shared" si="8"/>
        <v>0</v>
      </c>
      <c r="L60" t="str">
        <f t="shared" si="9"/>
        <v>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M60" t="str">
        <f t="shared" si="10"/>
        <v>LANGUAGE OF ORIGINAL DOCUMENT: English</v>
      </c>
      <c r="N60" t="str">
        <f t="shared" si="11"/>
        <v>DOCUMENT TYPE: Article</v>
      </c>
      <c r="O60" t="str">
        <f t="shared" si="12"/>
        <v>SOURCE: Scopus</v>
      </c>
      <c r="P60">
        <f t="shared" si="13"/>
        <v>0</v>
      </c>
    </row>
    <row r="61" spans="1:16" x14ac:dyDescent="0.45">
      <c r="A61" t="s">
        <v>35</v>
      </c>
      <c r="C61">
        <v>61</v>
      </c>
      <c r="D61" t="str">
        <f t="shared" si="1"/>
        <v>Lasagabaster D.</v>
      </c>
      <c r="E61" t="str">
        <f t="shared" si="2"/>
        <v>AUTHOR FULL NAMES: Lasagabaster, David (25825336800)</v>
      </c>
      <c r="F61">
        <f t="shared" si="3"/>
        <v>25825336800</v>
      </c>
      <c r="G61" t="str">
        <f t="shared" si="4"/>
        <v>Language policy and language choice at European Universities: Is there really a ‘choice’?</v>
      </c>
      <c r="H61" t="str">
        <f t="shared" si="5"/>
        <v>(2015) European Journal of Applied Linguistics, 3 (2), pp. 255 - 276, Cited 21 times.</v>
      </c>
      <c r="I61" t="str">
        <f t="shared" si="6"/>
        <v>DOI: 10.1515/eujal-2014-0024</v>
      </c>
      <c r="J61" t="str">
        <f t="shared" si="7"/>
        <v>https://www.scopus.com/inward/record.uri?eid=2-s2.0-84976610178&amp;doi=10.1515%2feujal-2014-0024&amp;partnerID=40&amp;md5=230979d8f5e391b6cbba4cfa96d917c8</v>
      </c>
      <c r="K61">
        <f t="shared" si="8"/>
        <v>0</v>
      </c>
      <c r="L61" t="str">
        <f t="shared" si="9"/>
        <v>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M61" t="str">
        <f t="shared" si="10"/>
        <v>LANGUAGE OF ORIGINAL DOCUMENT: English</v>
      </c>
      <c r="N61" t="str">
        <f t="shared" si="11"/>
        <v>DOCUMENT TYPE: Article</v>
      </c>
      <c r="O61" t="str">
        <f t="shared" si="12"/>
        <v>SOURCE: Scopus</v>
      </c>
      <c r="P61">
        <f t="shared" si="13"/>
        <v>0</v>
      </c>
    </row>
    <row r="62" spans="1:16" x14ac:dyDescent="0.45">
      <c r="A62" t="s">
        <v>10</v>
      </c>
      <c r="C62">
        <v>62</v>
      </c>
      <c r="D62" t="str">
        <f t="shared" si="1"/>
        <v>Mainardes E.W., Raposo M., Alves H.</v>
      </c>
      <c r="E62" t="str">
        <f t="shared" si="2"/>
        <v>AUTHOR FULL NAMES: Mainardes, Emerson Wagner (35764807800); Raposo, Mário (23768404400); Alves, Helena (35208145700)</v>
      </c>
      <c r="F62" t="str">
        <f t="shared" si="3"/>
        <v>35764807800; 23768404400; 35208145700</v>
      </c>
      <c r="G62" t="str">
        <f t="shared" si="4"/>
        <v>Universities Need a Market Orientation to Attract Non-Traditional Stakeholders as New Financing Sources</v>
      </c>
      <c r="H62" t="str">
        <f t="shared" si="5"/>
        <v>(2014) Public Organization Review, 14 (2), pp. 159 - 171, Cited 22 times.</v>
      </c>
      <c r="I62" t="str">
        <f t="shared" si="6"/>
        <v>DOI: 10.1007/s11115-012-0211-x</v>
      </c>
      <c r="J62" t="str">
        <f t="shared" si="7"/>
        <v>https://www.scopus.com/inward/record.uri?eid=2-s2.0-84901489005&amp;doi=10.1007%2fs11115-012-0211-x&amp;partnerID=40&amp;md5=a6dc00f570e30c6c64e2b03d6046c1b0</v>
      </c>
      <c r="K62">
        <f t="shared" si="8"/>
        <v>0</v>
      </c>
      <c r="L62" t="str">
        <f t="shared" si="9"/>
        <v>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M62" t="str">
        <f t="shared" si="10"/>
        <v>LANGUAGE OF ORIGINAL DOCUMENT: English</v>
      </c>
      <c r="N62" t="str">
        <f t="shared" si="11"/>
        <v>DOCUMENT TYPE: Article</v>
      </c>
      <c r="O62" t="str">
        <f t="shared" si="12"/>
        <v>SOURCE: Scopus</v>
      </c>
      <c r="P62">
        <f t="shared" si="13"/>
        <v>0</v>
      </c>
    </row>
    <row r="63" spans="1:16" x14ac:dyDescent="0.45">
      <c r="A63" t="s">
        <v>11</v>
      </c>
      <c r="C63">
        <v>63</v>
      </c>
      <c r="D63" t="str">
        <f t="shared" si="1"/>
        <v>Saniee Monfared M.A., Safi M.</v>
      </c>
      <c r="E63" t="str">
        <f t="shared" si="2"/>
        <v>AUTHOR FULL NAMES: Saniee Monfared, Mohammad Ali (55371353700); Safi, Mahsa (57194029603)</v>
      </c>
      <c r="F63" t="str">
        <f t="shared" si="3"/>
        <v>55371353700; 57194029603</v>
      </c>
      <c r="G63" t="str">
        <f t="shared" si="4"/>
        <v>Network DEA: an application to analysis of academic performance</v>
      </c>
      <c r="H63" t="str">
        <f t="shared" si="5"/>
        <v>(2013) Journal of Industrial Engineering International, 9 (1), art. no. 15, Cited 39 times.</v>
      </c>
      <c r="I63" t="str">
        <f t="shared" si="6"/>
        <v>DOI: 10.1186/2251-712X-9-15</v>
      </c>
      <c r="J63" t="str">
        <f t="shared" si="7"/>
        <v>https://www.scopus.com/inward/record.uri?eid=2-s2.0-85007096088&amp;doi=10.1186%2f2251-712X-9-15&amp;partnerID=40&amp;md5=215c1a033b1708495204c67a0a0d9dd5</v>
      </c>
      <c r="K63">
        <f t="shared" si="8"/>
        <v>0</v>
      </c>
      <c r="L63" t="str">
        <f t="shared" si="9"/>
        <v>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v>
      </c>
      <c r="M63" t="str">
        <f t="shared" si="10"/>
        <v>LANGUAGE OF ORIGINAL DOCUMENT: English</v>
      </c>
      <c r="N63" t="str">
        <f t="shared" si="11"/>
        <v>DOCUMENT TYPE: Article</v>
      </c>
      <c r="O63" t="str">
        <f t="shared" si="12"/>
        <v>SOURCE: Scopus</v>
      </c>
      <c r="P63">
        <f t="shared" si="13"/>
        <v>0</v>
      </c>
    </row>
    <row r="64" spans="1:16" x14ac:dyDescent="0.45">
      <c r="A64" t="s">
        <v>12</v>
      </c>
      <c r="C64">
        <v>64</v>
      </c>
      <c r="D64" t="str">
        <f t="shared" si="1"/>
        <v>Falqueto J.M.Z., Hoffmann V.E., Gomes R.C., Onoyama Mori S.S.</v>
      </c>
      <c r="E64" t="str">
        <f t="shared" si="2"/>
        <v>AUTHOR FULL NAMES: Falqueto, Júnia Maria Zandonade (57211873231); Hoffmann, Valmir Emil (36815902600); Gomes, Ricardo Corrêa (27067631600); Onoyama Mori, Silvia Satiko (57211867319)</v>
      </c>
      <c r="F64" t="str">
        <f t="shared" si="3"/>
        <v>57211873231; 36815902600; 27067631600; 57211867319</v>
      </c>
      <c r="G64" t="str">
        <f t="shared" si="4"/>
        <v>Strategic planning in higher education institutions: what are the stakeholders’ roles in the process?</v>
      </c>
      <c r="H64" t="str">
        <f t="shared" si="5"/>
        <v>(2020) Higher Education, 79 (6), pp. 1039 - 1056, Cited 18 times.</v>
      </c>
      <c r="I64" t="str">
        <f t="shared" si="6"/>
        <v>DOI: 10.1007/s10734-019-00455-8</v>
      </c>
      <c r="J64" t="str">
        <f t="shared" si="7"/>
        <v>https://www.scopus.com/inward/record.uri?eid=2-s2.0-85075200379&amp;doi=10.1007%2fs10734-019-00455-8&amp;partnerID=40&amp;md5=38534b7bd2ea8229b9a897cf6c43609a</v>
      </c>
      <c r="K64">
        <f t="shared" si="8"/>
        <v>0</v>
      </c>
      <c r="L64" t="str">
        <f t="shared" si="9"/>
        <v>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M64" t="str">
        <f t="shared" si="10"/>
        <v>LANGUAGE OF ORIGINAL DOCUMENT: English</v>
      </c>
      <c r="N64" t="str">
        <f t="shared" si="11"/>
        <v>DOCUMENT TYPE: Article</v>
      </c>
      <c r="O64" t="str">
        <f t="shared" si="12"/>
        <v>SOURCE: Scopus</v>
      </c>
      <c r="P64">
        <f t="shared" si="13"/>
        <v>0</v>
      </c>
    </row>
    <row r="65" spans="1:16" x14ac:dyDescent="0.45">
      <c r="C65">
        <v>65</v>
      </c>
      <c r="D65" t="str">
        <f t="shared" si="1"/>
        <v>Anthym M., Tuitt F.</v>
      </c>
      <c r="E65" t="str">
        <f t="shared" si="2"/>
        <v>AUTHOR FULL NAMES: Anthym, Myntha (57202680898); Tuitt, Franklin (36959776200)</v>
      </c>
      <c r="F65" t="str">
        <f t="shared" si="3"/>
        <v>57202680898; 36959776200</v>
      </c>
      <c r="G65" t="str">
        <f t="shared" si="4"/>
        <v>When the levees break: the cost of vicarious trauma, microaggressions and emotional labor for Black administrators and faculty engaging in race work at traditionally White institutions</v>
      </c>
      <c r="H65" t="str">
        <f t="shared" si="5"/>
        <v>(2019) International Journal of Qualitative Studies in Education, 32 (9), pp. 1072 - 1093, Cited 21 times.</v>
      </c>
      <c r="I65" t="str">
        <f t="shared" si="6"/>
        <v>DOI: 10.1080/09518398.2019.1645907</v>
      </c>
      <c r="J65" t="str">
        <f t="shared" si="7"/>
        <v>https://www.scopus.com/inward/record.uri?eid=2-s2.0-85073216539&amp;doi=10.1080%2f09518398.2019.1645907&amp;partnerID=40&amp;md5=63b98cffcdb0de6ad2231351df40888c</v>
      </c>
      <c r="K65">
        <f t="shared" si="8"/>
        <v>0</v>
      </c>
      <c r="L65" t="str">
        <f t="shared" si="9"/>
        <v>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M65" t="str">
        <f t="shared" si="10"/>
        <v>LANGUAGE OF ORIGINAL DOCUMENT: English</v>
      </c>
      <c r="N65" t="str">
        <f t="shared" si="11"/>
        <v>DOCUMENT TYPE: Article</v>
      </c>
      <c r="O65" t="str">
        <f t="shared" si="12"/>
        <v>SOURCE: Scopus</v>
      </c>
      <c r="P65">
        <f t="shared" si="13"/>
        <v>0</v>
      </c>
    </row>
    <row r="66" spans="1:16" x14ac:dyDescent="0.45">
      <c r="A66" t="s">
        <v>2273</v>
      </c>
      <c r="C66">
        <v>66</v>
      </c>
      <c r="D66" t="str">
        <f t="shared" ref="D66:D129" si="14">INDEX($A:$A, ROW(A66)*13-13+COLUMN(A66))</f>
        <v>Lindsay A.</v>
      </c>
      <c r="E66" t="str">
        <f t="shared" ref="E66:E129" si="15">INDEX($A:$A, ROW(B66)*13-13+COLUMN(B66))</f>
        <v>AUTHOR FULL NAMES: Lindsay, Alan (16453733000)</v>
      </c>
      <c r="F66">
        <f t="shared" ref="F66:F129" si="16">INDEX($A:$A, ROW(C66)*13-13+COLUMN(C66))</f>
        <v>16453733000</v>
      </c>
      <c r="G66" t="str">
        <f t="shared" ref="G66:G129" si="17">INDEX($A:$A, ROW(D66)*13-13+COLUMN(D66))</f>
        <v>Concepts of Quality in Higher Education</v>
      </c>
      <c r="H66" t="str">
        <f t="shared" ref="H66:H129" si="18">INDEX($A:$A, ROW(E66)*13-13+COLUMN(E66))</f>
        <v>(1992) Journal of Tertiary Education Administration, 14 (2), pp. 153 - 163, Cited 17 times.</v>
      </c>
      <c r="I66" t="str">
        <f t="shared" ref="I66:I129" si="19">INDEX($A:$A, ROW(F66)*13-13+COLUMN(F66))</f>
        <v>DOI: 10.1080/1036970920140203</v>
      </c>
      <c r="J66" t="str">
        <f t="shared" ref="J66:J129" si="20">INDEX($A:$A, ROW(G66)*13-13+COLUMN(G66))</f>
        <v>https://www.scopus.com/inward/record.uri?eid=2-s2.0-0012729517&amp;doi=10.1080%2f1036970920140203&amp;partnerID=40&amp;md5=86242b2c44394897f342c551cc1c9134</v>
      </c>
      <c r="K66">
        <f t="shared" ref="K66:K129" si="21">INDEX($A:$A, ROW(H66)*13-13+COLUMN(H66))</f>
        <v>0</v>
      </c>
      <c r="L66" t="str">
        <f t="shared" ref="L66:L129" si="22">INDEX($A:$A, ROW(I66)*13-13+COLUMN(I66))</f>
        <v>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M66" t="str">
        <f t="shared" ref="M66:M129" si="23">INDEX($A:$A, ROW(J66)*13-13+COLUMN(J66))</f>
        <v>LANGUAGE OF ORIGINAL DOCUMENT: English</v>
      </c>
      <c r="N66" t="str">
        <f t="shared" ref="N66:N129" si="24">INDEX($A:$A, ROW(K66)*13-13+COLUMN(K66))</f>
        <v>DOCUMENT TYPE: Article</v>
      </c>
      <c r="O66" t="str">
        <f t="shared" ref="O66:O129" si="25">INDEX($A:$A, ROW(L66)*13-13+COLUMN(L66))</f>
        <v>SOURCE: Scopus</v>
      </c>
      <c r="P66">
        <f t="shared" ref="P66:P129" si="26">INDEX($A:$A, ROW(M66)*13-13+COLUMN(M66))</f>
        <v>0</v>
      </c>
    </row>
    <row r="67" spans="1:16" x14ac:dyDescent="0.45">
      <c r="A67" t="s">
        <v>2274</v>
      </c>
      <c r="C67">
        <v>67</v>
      </c>
      <c r="D67" t="str">
        <f t="shared" si="14"/>
        <v>Córcoles Y.R., Peñalver J.F.S., Ponce A.T.</v>
      </c>
      <c r="E67" t="str">
        <f t="shared" si="15"/>
        <v>AUTHOR FULL NAMES: Córcoles, Yolanda Ramírez (22952077100); Peñalver, Jesús F. Santos (43762326000); Ponce, Ángel Tejada (36129674800)</v>
      </c>
      <c r="F67" t="str">
        <f t="shared" si="16"/>
        <v>22952077100; 43762326000; 36129674800</v>
      </c>
      <c r="G67" t="str">
        <f t="shared" si="17"/>
        <v>Intellectual capital in Spanish public universities: Stakeholders' information needs</v>
      </c>
      <c r="H67" t="str">
        <f t="shared" si="18"/>
        <v>(2011) Journal of Intellectual Capital, 12 (3), pp. 356 - 376, Cited 86 times.</v>
      </c>
      <c r="I67" t="str">
        <f t="shared" si="19"/>
        <v>DOI: 10.1108/14691931111154689</v>
      </c>
      <c r="J67" t="str">
        <f t="shared" si="20"/>
        <v>https://www.scopus.com/inward/record.uri?eid=2-s2.0-79960620270&amp;doi=10.1108%2f14691931111154689&amp;partnerID=40&amp;md5=83a51ec16c2c75fc190dc74f4506298d</v>
      </c>
      <c r="K67">
        <f t="shared" si="21"/>
        <v>0</v>
      </c>
      <c r="L67" t="str">
        <f t="shared" si="22"/>
        <v>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M67" t="str">
        <f t="shared" si="23"/>
        <v>LANGUAGE OF ORIGINAL DOCUMENT: English</v>
      </c>
      <c r="N67" t="str">
        <f t="shared" si="24"/>
        <v>DOCUMENT TYPE: Article</v>
      </c>
      <c r="O67" t="str">
        <f t="shared" si="25"/>
        <v>SOURCE: Scopus</v>
      </c>
      <c r="P67">
        <f t="shared" si="26"/>
        <v>0</v>
      </c>
    </row>
    <row r="68" spans="1:16" x14ac:dyDescent="0.45">
      <c r="A68" t="s">
        <v>2275</v>
      </c>
      <c r="C68">
        <v>68</v>
      </c>
      <c r="D68" t="str">
        <f t="shared" si="14"/>
        <v>Cebriána G.</v>
      </c>
      <c r="E68" t="str">
        <f t="shared" si="15"/>
        <v>AUTHOR FULL NAMES: Cebriána, Gisela (55790220300)</v>
      </c>
      <c r="F68">
        <f t="shared" si="16"/>
        <v>55790220300</v>
      </c>
      <c r="G68" t="str">
        <f t="shared" si="17"/>
        <v>The I3E model for embedding education for sustainability within higher education institutions</v>
      </c>
      <c r="H68" t="str">
        <f t="shared" si="18"/>
        <v>(2018) Environmental Education Research, 24 (2), pp. 153 - 171, Cited 32 times.</v>
      </c>
      <c r="I68" t="str">
        <f t="shared" si="19"/>
        <v>DOI: 10.1080/13504622.2016.1217395</v>
      </c>
      <c r="J68" t="str">
        <f t="shared" si="20"/>
        <v>https://www.scopus.com/inward/record.uri?eid=2-s2.0-84982244530&amp;doi=10.1080%2f13504622.2016.1217395&amp;partnerID=40&amp;md5=de8603c3e72f9511980b7fa7b002b7e1</v>
      </c>
      <c r="K68">
        <f t="shared" si="21"/>
        <v>0</v>
      </c>
      <c r="L68" t="str">
        <f t="shared" si="22"/>
        <v>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M68" t="str">
        <f t="shared" si="23"/>
        <v>LANGUAGE OF ORIGINAL DOCUMENT: English</v>
      </c>
      <c r="N68" t="str">
        <f t="shared" si="24"/>
        <v>DOCUMENT TYPE: Article</v>
      </c>
      <c r="O68" t="str">
        <f t="shared" si="25"/>
        <v>SOURCE: Scopus</v>
      </c>
      <c r="P68">
        <f t="shared" si="26"/>
        <v>0</v>
      </c>
    </row>
    <row r="69" spans="1:16" x14ac:dyDescent="0.45">
      <c r="A69" t="s">
        <v>2276</v>
      </c>
      <c r="C69">
        <v>69</v>
      </c>
      <c r="D69" t="str">
        <f t="shared" si="14"/>
        <v>Smith A.R.</v>
      </c>
      <c r="E69" t="str">
        <f t="shared" si="15"/>
        <v>AUTHOR FULL NAMES: Smith, Arthur Richardson (57193705397)</v>
      </c>
      <c r="F69">
        <f t="shared" si="16"/>
        <v>57193705397</v>
      </c>
      <c r="G69" t="str">
        <f t="shared" si="17"/>
        <v>Ensuring quality: The faculty role in online higher education</v>
      </c>
      <c r="H69" t="str">
        <f t="shared" si="18"/>
        <v>(2016) Handbook of Research on Building, Growing, and Sustaining Quality E-Learning Programs, pp. 210 - 231, Cited 27 times.</v>
      </c>
      <c r="I69" t="str">
        <f t="shared" si="19"/>
        <v>DOI: 10.4018/978-1-5225-0877-9.ch011</v>
      </c>
      <c r="J69" t="str">
        <f t="shared" si="20"/>
        <v>https://www.scopus.com/inward/record.uri?eid=2-s2.0-85016029305&amp;doi=10.4018%2f978-1-5225-0877-9.ch011&amp;partnerID=40&amp;md5=71af9effd2f82c45b8075ca101499d0c</v>
      </c>
      <c r="K69">
        <f t="shared" si="21"/>
        <v>0</v>
      </c>
      <c r="L69" t="str">
        <f t="shared" si="22"/>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M69" t="str">
        <f t="shared" si="23"/>
        <v>LANGUAGE OF ORIGINAL DOCUMENT: English</v>
      </c>
      <c r="N69" t="str">
        <f t="shared" si="24"/>
        <v>DOCUMENT TYPE: Book chapter</v>
      </c>
      <c r="O69" t="str">
        <f t="shared" si="25"/>
        <v>SOURCE: Scopus</v>
      </c>
      <c r="P69">
        <f t="shared" si="26"/>
        <v>0</v>
      </c>
    </row>
    <row r="70" spans="1:16" x14ac:dyDescent="0.45">
      <c r="A70" t="s">
        <v>2277</v>
      </c>
      <c r="C70">
        <v>70</v>
      </c>
      <c r="D70" t="str">
        <f t="shared" si="14"/>
        <v>Liu O.L., Bridgeman B., Adler R.M.</v>
      </c>
      <c r="E70" t="str">
        <f t="shared" si="15"/>
        <v>AUTHOR FULL NAMES: Liu, Ou Lydia (35334732900); Bridgeman, Brent (7005526936); Adler, Rachel M. (55520916800)</v>
      </c>
      <c r="F70" t="str">
        <f t="shared" si="16"/>
        <v>35334732900; 7005526936; 55520916800</v>
      </c>
      <c r="G70" t="str">
        <f t="shared" si="17"/>
        <v>Measuring Learning Outcomes in Higher Education: Motivation Matters</v>
      </c>
      <c r="H70" t="str">
        <f t="shared" si="18"/>
        <v>(2012) Educational Researcher, 41 (9), pp. 352 - 362, Cited 152 times.</v>
      </c>
      <c r="I70" t="str">
        <f t="shared" si="19"/>
        <v>DOI: 10.3102/0013189X12459679</v>
      </c>
      <c r="J70" t="str">
        <f t="shared" si="20"/>
        <v>https://www.scopus.com/inward/record.uri?eid=2-s2.0-84870915520&amp;doi=10.3102%2f0013189X12459679&amp;partnerID=40&amp;md5=15013f015fe80a83dd915b4777d075ed</v>
      </c>
      <c r="K70">
        <f t="shared" si="21"/>
        <v>0</v>
      </c>
      <c r="L70" t="str">
        <f t="shared" si="22"/>
        <v>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M70" t="str">
        <f t="shared" si="23"/>
        <v>LANGUAGE OF ORIGINAL DOCUMENT: English</v>
      </c>
      <c r="N70" t="str">
        <f t="shared" si="24"/>
        <v>DOCUMENT TYPE: Article</v>
      </c>
      <c r="O70" t="str">
        <f t="shared" si="25"/>
        <v>SOURCE: Scopus</v>
      </c>
      <c r="P70">
        <f t="shared" si="26"/>
        <v>0</v>
      </c>
    </row>
    <row r="71" spans="1:16" x14ac:dyDescent="0.45">
      <c r="A71" t="s">
        <v>2278</v>
      </c>
      <c r="C71">
        <v>71</v>
      </c>
      <c r="D71" t="str">
        <f t="shared" si="14"/>
        <v>Waas T., Verbruggen A., Wright T.</v>
      </c>
      <c r="E71" t="str">
        <f t="shared" si="15"/>
        <v>AUTHOR FULL NAMES: Waas, T. (35091605800); Verbruggen, A. (7102211457); Wright, T. (15752403300)</v>
      </c>
      <c r="F71" t="str">
        <f t="shared" si="16"/>
        <v>35091605800; 7102211457; 15752403300</v>
      </c>
      <c r="G71" t="str">
        <f t="shared" si="17"/>
        <v>University research for sustainable development: definition and characteristics explored</v>
      </c>
      <c r="H71" t="str">
        <f t="shared" si="18"/>
        <v>(2010) Journal of Cleaner Production, 18 (7), pp. 629 - 636, Cited 213 times.</v>
      </c>
      <c r="I71" t="str">
        <f t="shared" si="19"/>
        <v>DOI: 10.1016/j.jclepro.2009.09.017</v>
      </c>
      <c r="J71" t="str">
        <f t="shared" si="20"/>
        <v>https://www.scopus.com/inward/record.uri?eid=2-s2.0-77949916539&amp;doi=10.1016%2fj.jclepro.2009.09.017&amp;partnerID=40&amp;md5=bfe4b21a1aba48941eaad5761995b023</v>
      </c>
      <c r="K71">
        <f t="shared" si="21"/>
        <v>0</v>
      </c>
      <c r="L71" t="str">
        <f t="shared" si="22"/>
        <v>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M71" t="str">
        <f t="shared" si="23"/>
        <v>LANGUAGE OF ORIGINAL DOCUMENT: English</v>
      </c>
      <c r="N71" t="str">
        <f t="shared" si="24"/>
        <v>DOCUMENT TYPE: Article</v>
      </c>
      <c r="O71" t="str">
        <f t="shared" si="25"/>
        <v>SOURCE: Scopus</v>
      </c>
      <c r="P71">
        <f t="shared" si="26"/>
        <v>0</v>
      </c>
    </row>
    <row r="72" spans="1:16" x14ac:dyDescent="0.45">
      <c r="A72" t="s">
        <v>2279</v>
      </c>
      <c r="C72">
        <v>72</v>
      </c>
      <c r="D72" t="str">
        <f t="shared" si="14"/>
        <v>Franco I., Saito O., Vaughter P., Whereat J., Kanie N., Takemoto K.</v>
      </c>
      <c r="E72" t="str">
        <f t="shared" si="15"/>
        <v>AUTHOR FULL NAMES: Franco, I. (57192805988); Saito, O. (57990138500); Vaughter, P. (55832320700); Whereat, J. (57203926454); Kanie, N. (35234161600); Takemoto, K. (57191348260)</v>
      </c>
      <c r="F72" t="str">
        <f t="shared" si="16"/>
        <v>57192805988; 57990138500; 55832320700; 57203926454; 35234161600; 57191348260</v>
      </c>
      <c r="G72" t="str">
        <f t="shared" si="17"/>
        <v>Higher education for sustainable development: actioning the global goals in policy, curriculum and practice</v>
      </c>
      <c r="H72" t="str">
        <f t="shared" si="18"/>
        <v>(2019) Sustainability Science, 14 (6), pp. 1621 - 1642, Cited 118 times.</v>
      </c>
      <c r="I72" t="str">
        <f t="shared" si="19"/>
        <v>DOI: 10.1007/s11625-018-0628-4</v>
      </c>
      <c r="J72" t="str">
        <f t="shared" si="20"/>
        <v>https://www.scopus.com/inward/record.uri?eid=2-s2.0-85053611788&amp;doi=10.1007%2fs11625-018-0628-4&amp;partnerID=40&amp;md5=ae3caecdaace615a18013da36bb35335</v>
      </c>
      <c r="K72">
        <f t="shared" si="21"/>
        <v>0</v>
      </c>
      <c r="L72" t="str">
        <f t="shared" si="22"/>
        <v>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M72" t="str">
        <f t="shared" si="23"/>
        <v>LANGUAGE OF ORIGINAL DOCUMENT: English</v>
      </c>
      <c r="N72" t="str">
        <f t="shared" si="24"/>
        <v>DOCUMENT TYPE: Article</v>
      </c>
      <c r="O72" t="str">
        <f t="shared" si="25"/>
        <v>SOURCE: Scopus</v>
      </c>
      <c r="P72">
        <f t="shared" si="26"/>
        <v>0</v>
      </c>
    </row>
    <row r="73" spans="1:16" x14ac:dyDescent="0.45">
      <c r="C73">
        <v>73</v>
      </c>
      <c r="D73" t="str">
        <f t="shared" si="14"/>
        <v>Zepkea N., Leach L., Butler P.</v>
      </c>
      <c r="E73" t="str">
        <f t="shared" si="15"/>
        <v>AUTHOR FULL NAMES: Zepkea, Nick (8320605700); Leach, Linda (8320605800); Butler, Philippa (35955716300)</v>
      </c>
      <c r="F73" t="str">
        <f t="shared" si="16"/>
        <v>8320605700; 8320605800; 35955716300</v>
      </c>
      <c r="G73" t="str">
        <f t="shared" si="17"/>
        <v>Non-institutional influences and student perceptions of success</v>
      </c>
      <c r="H73" t="str">
        <f t="shared" si="18"/>
        <v>(2011) Studies in Higher Education, 36 (2), pp. 227 - 242, Cited 32 times.</v>
      </c>
      <c r="I73" t="str">
        <f t="shared" si="19"/>
        <v>DOI: 10.1080/03075070903545074</v>
      </c>
      <c r="J73" t="str">
        <f t="shared" si="20"/>
        <v>https://www.scopus.com/inward/record.uri?eid=2-s2.0-79952504468&amp;doi=10.1080%2f03075070903545074&amp;partnerID=40&amp;md5=a11899d8b11c61b6c3ad3828e1fe73eb</v>
      </c>
      <c r="K73">
        <f t="shared" si="21"/>
        <v>0</v>
      </c>
      <c r="L73" t="str">
        <f t="shared" si="22"/>
        <v>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M73" t="str">
        <f t="shared" si="23"/>
        <v>LANGUAGE OF ORIGINAL DOCUMENT: English</v>
      </c>
      <c r="N73" t="str">
        <f t="shared" si="24"/>
        <v>DOCUMENT TYPE: Article</v>
      </c>
      <c r="O73" t="str">
        <f t="shared" si="25"/>
        <v>SOURCE: Scopus</v>
      </c>
      <c r="P73">
        <f t="shared" si="26"/>
        <v>0</v>
      </c>
    </row>
    <row r="74" spans="1:16" x14ac:dyDescent="0.45">
      <c r="A74" t="s">
        <v>2280</v>
      </c>
      <c r="C74">
        <v>74</v>
      </c>
      <c r="D74" t="str">
        <f t="shared" si="14"/>
        <v>Ramírez Córcoles Y., Tejada Ponce Á.</v>
      </c>
      <c r="E74" t="str">
        <f t="shared" si="15"/>
        <v>AUTHOR FULL NAMES: Ramírez Córcoles, Yolanda (22952077100); Tejada Ponce, Ángel (57669158200)</v>
      </c>
      <c r="F74" t="str">
        <f t="shared" si="16"/>
        <v>22952077100; 57669158200</v>
      </c>
      <c r="G74" t="str">
        <f t="shared" si="17"/>
        <v>Cost-benefit analysis of intellectual capital disclosure: University stakeholders' view</v>
      </c>
      <c r="H74" t="str">
        <f t="shared" si="18"/>
        <v>(2013) Revista de Contabilidad-Spanish Accounting Review, 16 (2), pp. 106 - 117, Cited 17 times.</v>
      </c>
      <c r="I74" t="str">
        <f t="shared" si="19"/>
        <v>DOI: 10.1016/j.rcsar.2013.07.001</v>
      </c>
      <c r="J74" t="str">
        <f t="shared" si="20"/>
        <v>https://www.scopus.com/inward/record.uri?eid=2-s2.0-84887855503&amp;doi=10.1016%2fj.rcsar.2013.07.001&amp;partnerID=40&amp;md5=1e0d4861bab77046bbdbb1d9a98f7927</v>
      </c>
      <c r="K74">
        <f t="shared" si="21"/>
        <v>0</v>
      </c>
      <c r="L74" t="str">
        <f t="shared" si="22"/>
        <v>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M74" t="str">
        <f t="shared" si="23"/>
        <v>LANGUAGE OF ORIGINAL DOCUMENT: English</v>
      </c>
      <c r="N74" t="str">
        <f t="shared" si="24"/>
        <v>DOCUMENT TYPE: Article</v>
      </c>
      <c r="O74" t="str">
        <f t="shared" si="25"/>
        <v>SOURCE: Scopus</v>
      </c>
      <c r="P74">
        <f t="shared" si="26"/>
        <v>0</v>
      </c>
    </row>
    <row r="75" spans="1:16" x14ac:dyDescent="0.45">
      <c r="A75" t="s">
        <v>10</v>
      </c>
      <c r="C75">
        <v>75</v>
      </c>
      <c r="D75" t="str">
        <f t="shared" si="14"/>
        <v>Kim N., Park J., Choi J.-J.</v>
      </c>
      <c r="E75" t="str">
        <f t="shared" si="15"/>
        <v>AUTHOR FULL NAMES: Kim, Namhyun (55311728700); Park, Joungkoo (16745387400); Choi, Jeong-Ja (56411213300)</v>
      </c>
      <c r="F75" t="str">
        <f t="shared" si="16"/>
        <v>55311728700; 16745387400; 56411213300</v>
      </c>
      <c r="G75" t="str">
        <f t="shared" si="17"/>
        <v>Perceptual differences in core competencies between tourism industry practitioners and students using Analytic Hierarchy Process (AHP)</v>
      </c>
      <c r="H75" t="str">
        <f t="shared" si="18"/>
        <v>(2017) Journal of Hospitality, Leisure, Sport and Tourism Education, 20, pp. 76 - 86, Cited 41 times.</v>
      </c>
      <c r="I75" t="str">
        <f t="shared" si="19"/>
        <v>DOI: 10.1016/j.jhlste.2017.04.003</v>
      </c>
      <c r="J75" t="str">
        <f t="shared" si="20"/>
        <v>https://www.scopus.com/inward/record.uri?eid=2-s2.0-85017534467&amp;doi=10.1016%2fj.jhlste.2017.04.003&amp;partnerID=40&amp;md5=39ef4618616a9c45e949a8ab6ee49991</v>
      </c>
      <c r="K75">
        <f t="shared" si="21"/>
        <v>0</v>
      </c>
      <c r="L75" t="str">
        <f t="shared" si="22"/>
        <v>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M75" t="str">
        <f t="shared" si="23"/>
        <v>LANGUAGE OF ORIGINAL DOCUMENT: English</v>
      </c>
      <c r="N75" t="str">
        <f t="shared" si="24"/>
        <v>DOCUMENT TYPE: Article</v>
      </c>
      <c r="O75" t="str">
        <f t="shared" si="25"/>
        <v>SOURCE: Scopus</v>
      </c>
      <c r="P75">
        <f t="shared" si="26"/>
        <v>0</v>
      </c>
    </row>
    <row r="76" spans="1:16" x14ac:dyDescent="0.45">
      <c r="A76" t="s">
        <v>11</v>
      </c>
      <c r="C76">
        <v>76</v>
      </c>
      <c r="D76" t="str">
        <f t="shared" si="14"/>
        <v>Ramirez Y., Merino E., Manzaneque M.</v>
      </c>
      <c r="E76" t="str">
        <f t="shared" si="15"/>
        <v>AUTHOR FULL NAMES: Ramirez, Yolanda (22952077100); Merino, Elena (50861773300); Manzaneque, Montserrat (50861449500)</v>
      </c>
      <c r="F76" t="str">
        <f t="shared" si="16"/>
        <v>22952077100; 50861773300; 50861449500</v>
      </c>
      <c r="G76" t="str">
        <f t="shared" si="17"/>
        <v>Examining the intellectual capital web reporting by Spanish universities</v>
      </c>
      <c r="H76" t="str">
        <f t="shared" si="18"/>
        <v>(2019) Online Information Review, 43 (5), pp. 775 - 798, Cited 18 times.</v>
      </c>
      <c r="I76" t="str">
        <f t="shared" si="19"/>
        <v>DOI: 10.1108/OIR-02-2018-0048</v>
      </c>
      <c r="J76" t="str">
        <f t="shared" si="20"/>
        <v>https://www.scopus.com/inward/record.uri?eid=2-s2.0-85063332364&amp;doi=10.1108%2fOIR-02-2018-0048&amp;partnerID=40&amp;md5=42e8fd5747bf9ee1446145dd8e7704a8</v>
      </c>
      <c r="K76">
        <f t="shared" si="21"/>
        <v>0</v>
      </c>
      <c r="L76" t="str">
        <f t="shared" si="22"/>
        <v>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M76" t="str">
        <f t="shared" si="23"/>
        <v>LANGUAGE OF ORIGINAL DOCUMENT: English</v>
      </c>
      <c r="N76" t="str">
        <f t="shared" si="24"/>
        <v>DOCUMENT TYPE: Article</v>
      </c>
      <c r="O76" t="str">
        <f t="shared" si="25"/>
        <v>SOURCE: Scopus</v>
      </c>
      <c r="P76">
        <f t="shared" si="26"/>
        <v>0</v>
      </c>
    </row>
    <row r="77" spans="1:16" x14ac:dyDescent="0.45">
      <c r="A77" t="s">
        <v>12</v>
      </c>
      <c r="C77">
        <v>77</v>
      </c>
      <c r="D77" t="str">
        <f t="shared" si="14"/>
        <v>Tran L.H.N.</v>
      </c>
      <c r="E77" t="str">
        <f t="shared" si="15"/>
        <v>AUTHOR FULL NAMES: Tran, Le Huu Nghia (57192099731)</v>
      </c>
      <c r="F77">
        <f t="shared" si="16"/>
        <v>57192099731</v>
      </c>
      <c r="G77" t="str">
        <f t="shared" si="17"/>
        <v>Game of blames: Higher education stakeholders’ perceptions of causes of Vietnamese graduates’ skills gap</v>
      </c>
      <c r="H77" t="str">
        <f t="shared" si="18"/>
        <v>(2018) International Journal of Educational Development, 62, pp. 302 - 312, Cited 24 times.</v>
      </c>
      <c r="I77" t="str">
        <f t="shared" si="19"/>
        <v>DOI: 10.1016/j.ijedudev.2018.07.005</v>
      </c>
      <c r="J77" t="str">
        <f t="shared" si="20"/>
        <v>https://www.scopus.com/inward/record.uri?eid=2-s2.0-85050297918&amp;doi=10.1016%2fj.ijedudev.2018.07.005&amp;partnerID=40&amp;md5=f0c1c67d00fe72b58e3260819c524dd2</v>
      </c>
      <c r="K77">
        <f t="shared" si="21"/>
        <v>0</v>
      </c>
      <c r="L77" t="str">
        <f t="shared" si="22"/>
        <v>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M77" t="str">
        <f t="shared" si="23"/>
        <v>LANGUAGE OF ORIGINAL DOCUMENT: English</v>
      </c>
      <c r="N77" t="str">
        <f t="shared" si="24"/>
        <v>DOCUMENT TYPE: Article</v>
      </c>
      <c r="O77" t="str">
        <f t="shared" si="25"/>
        <v>SOURCE: Scopus</v>
      </c>
      <c r="P77">
        <f t="shared" si="26"/>
        <v>0</v>
      </c>
    </row>
    <row r="78" spans="1:16" x14ac:dyDescent="0.45">
      <c r="C78">
        <v>78</v>
      </c>
      <c r="D78" t="str">
        <f t="shared" si="14"/>
        <v>McBride L.-J., Fitzgerald C., Costello C., Perkins K.</v>
      </c>
      <c r="E78" t="str">
        <f t="shared" si="15"/>
        <v>AUTHOR FULL NAMES: McBride, Liza-Jane (56624159100); Fitzgerald, Cate (56200069400); Costello, Claire (57204810328); Perkins, Kristy (57204807876)</v>
      </c>
      <c r="F78" t="str">
        <f t="shared" si="16"/>
        <v>56624159100; 56200069400; 57204810328; 57204807876</v>
      </c>
      <c r="G78" t="str">
        <f t="shared" si="17"/>
        <v>Allied health pre-entry student clinical placement capacity: Can it be sustained?</v>
      </c>
      <c r="H78" t="str">
        <f t="shared" si="18"/>
        <v>(2019) Australian Health Review, 44 (1), pp. 39 - 46, Cited 18 times.</v>
      </c>
      <c r="I78" t="str">
        <f t="shared" si="19"/>
        <v>DOI: 10.1071/AH18088</v>
      </c>
      <c r="J78" t="str">
        <f t="shared" si="20"/>
        <v>https://www.scopus.com/inward/record.uri?eid=2-s2.0-85057283479&amp;doi=10.1071%2fAH18088&amp;partnerID=40&amp;md5=976e65b0c0a3450f742713c83d646d17</v>
      </c>
      <c r="K78">
        <f t="shared" si="21"/>
        <v>0</v>
      </c>
      <c r="L78" t="str">
        <f t="shared" si="22"/>
        <v>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v>
      </c>
      <c r="M78" t="str">
        <f t="shared" si="23"/>
        <v>LANGUAGE OF ORIGINAL DOCUMENT: English</v>
      </c>
      <c r="N78" t="str">
        <f t="shared" si="24"/>
        <v>DOCUMENT TYPE: Article</v>
      </c>
      <c r="O78" t="str">
        <f t="shared" si="25"/>
        <v>SOURCE: Scopus</v>
      </c>
      <c r="P78">
        <f t="shared" si="26"/>
        <v>0</v>
      </c>
    </row>
    <row r="79" spans="1:16" x14ac:dyDescent="0.45">
      <c r="A79" t="s">
        <v>50</v>
      </c>
      <c r="C79">
        <v>79</v>
      </c>
      <c r="D79" t="str">
        <f t="shared" si="14"/>
        <v>Ali M.B.</v>
      </c>
      <c r="E79" t="str">
        <f t="shared" si="15"/>
        <v>AUTHOR FULL NAMES: Ali, Mohammed Banu (57204057627)</v>
      </c>
      <c r="F79">
        <f t="shared" si="16"/>
        <v>57204057627</v>
      </c>
      <c r="G79" t="str">
        <f t="shared" si="17"/>
        <v>Multi-perspectives of cloud computing service adoption quality and risks in higher education</v>
      </c>
      <c r="H79" t="str">
        <f t="shared" si="18"/>
        <v>(2020) Handbook of Research on Modern Educational Technologies, Applications, and Management (2 Vol.), pp. 1 - 19, Cited 29 times.</v>
      </c>
      <c r="I79" t="str">
        <f t="shared" si="19"/>
        <v>DOI: 10.4018/978-1-7998-3476-2.ch001</v>
      </c>
      <c r="J79" t="str">
        <f t="shared" si="20"/>
        <v>https://www.scopus.com/inward/record.uri?eid=2-s2.0-85100231090&amp;doi=10.4018%2f978-1-7998-3476-2.ch001&amp;partnerID=40&amp;md5=69d9efd88a051a72f202f46c62c33138</v>
      </c>
      <c r="K79">
        <f t="shared" si="21"/>
        <v>0</v>
      </c>
      <c r="L79" t="str">
        <f t="shared" si="22"/>
        <v>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M79" t="str">
        <f t="shared" si="23"/>
        <v>LANGUAGE OF ORIGINAL DOCUMENT: English</v>
      </c>
      <c r="N79" t="str">
        <f t="shared" si="24"/>
        <v>DOCUMENT TYPE: Book chapter</v>
      </c>
      <c r="O79" t="str">
        <f t="shared" si="25"/>
        <v>SOURCE: Scopus</v>
      </c>
      <c r="P79">
        <f t="shared" si="26"/>
        <v>0</v>
      </c>
    </row>
    <row r="80" spans="1:16" x14ac:dyDescent="0.45">
      <c r="A80" t="s">
        <v>51</v>
      </c>
      <c r="C80">
        <v>80</v>
      </c>
      <c r="D80" t="str">
        <f t="shared" si="14"/>
        <v>Ramírez Y., Gordillo S.</v>
      </c>
      <c r="E80" t="str">
        <f t="shared" si="15"/>
        <v>AUTHOR FULL NAMES: Ramírez, Yolanda (22952077100); Gordillo, Silvia (6603940178)</v>
      </c>
      <c r="F80" t="str">
        <f t="shared" si="16"/>
        <v>22952077100; 6603940178</v>
      </c>
      <c r="G80" t="str">
        <f t="shared" si="17"/>
        <v>Recognition and measurement of intellectual capital in Spanish universities</v>
      </c>
      <c r="H80" t="str">
        <f t="shared" si="18"/>
        <v>(2014) Journal of Intellectual Capital, 15 (1), pp. 173 - 188, Cited 83 times.</v>
      </c>
      <c r="I80" t="str">
        <f t="shared" si="19"/>
        <v>DOI: 10.1108/JIC-05-2013-0058</v>
      </c>
      <c r="J80" t="str">
        <f t="shared" si="20"/>
        <v>https://www.scopus.com/inward/record.uri?eid=2-s2.0-84890877430&amp;doi=10.1108%2fJIC-05-2013-0058&amp;partnerID=40&amp;md5=7c2abb950572b5827791007cc7fcc1c4</v>
      </c>
      <c r="K80">
        <f t="shared" si="21"/>
        <v>0</v>
      </c>
      <c r="L80" t="str">
        <f t="shared" si="22"/>
        <v>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M80" t="str">
        <f t="shared" si="23"/>
        <v>LANGUAGE OF ORIGINAL DOCUMENT: English</v>
      </c>
      <c r="N80" t="str">
        <f t="shared" si="24"/>
        <v>DOCUMENT TYPE: Article</v>
      </c>
      <c r="O80" t="str">
        <f t="shared" si="25"/>
        <v>SOURCE: Scopus</v>
      </c>
      <c r="P80">
        <f t="shared" si="26"/>
        <v>0</v>
      </c>
    </row>
    <row r="81" spans="1:16" x14ac:dyDescent="0.45">
      <c r="A81" t="s">
        <v>52</v>
      </c>
      <c r="C81">
        <v>81</v>
      </c>
      <c r="D81" t="str">
        <f t="shared" si="14"/>
        <v>Bervell B., Umar I.N.</v>
      </c>
      <c r="E81" t="str">
        <f t="shared" si="15"/>
        <v>AUTHOR FULL NAMES: Bervell, Brandford (56004832100); Umar, Irfan Naufal (16231976500)</v>
      </c>
      <c r="F81" t="str">
        <f t="shared" si="16"/>
        <v>56004832100; 16231976500</v>
      </c>
      <c r="G81" t="str">
        <f t="shared" si="17"/>
        <v>A decade of LMS acceptance and adoption research in Sub-Sahara African higher education: A systematic review of models, methodologies, milestones and main challenges</v>
      </c>
      <c r="H81" t="str">
        <f t="shared" si="18"/>
        <v>(2017) Eurasia Journal of Mathematics, Science and Technology Education, 13 (11), pp. 7269 - 7286, Cited 41 times.</v>
      </c>
      <c r="I81" t="str">
        <f t="shared" si="19"/>
        <v>DOI: 10.12973/ejmste/79444</v>
      </c>
      <c r="J81" t="str">
        <f t="shared" si="20"/>
        <v>https://www.scopus.com/inward/record.uri?eid=2-s2.0-85033784024&amp;doi=10.12973%2fejmste%2f79444&amp;partnerID=40&amp;md5=edc804d3778ffb002af23209b1d9d633</v>
      </c>
      <c r="K81">
        <f t="shared" si="21"/>
        <v>0</v>
      </c>
      <c r="L81" t="str">
        <f t="shared" si="22"/>
        <v>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M81" t="str">
        <f t="shared" si="23"/>
        <v>LANGUAGE OF ORIGINAL DOCUMENT: English</v>
      </c>
      <c r="N81" t="str">
        <f t="shared" si="24"/>
        <v>DOCUMENT TYPE: Article</v>
      </c>
      <c r="O81" t="str">
        <f t="shared" si="25"/>
        <v>SOURCE: Scopus</v>
      </c>
      <c r="P81">
        <f t="shared" si="26"/>
        <v>0</v>
      </c>
    </row>
    <row r="82" spans="1:16" x14ac:dyDescent="0.45">
      <c r="A82" t="s">
        <v>53</v>
      </c>
      <c r="C82">
        <v>82</v>
      </c>
      <c r="D82" t="str">
        <f t="shared" si="14"/>
        <v>Hauptman Komotar M.</v>
      </c>
      <c r="E82" t="str">
        <f t="shared" si="15"/>
        <v>AUTHOR FULL NAMES: Hauptman Komotar, Maruša (57202385802)</v>
      </c>
      <c r="F82">
        <f t="shared" si="16"/>
        <v>57202385802</v>
      </c>
      <c r="G82" t="str">
        <f t="shared" si="17"/>
        <v>Discourses on quality and quality assurance in higher education from the perspective of global university rankings</v>
      </c>
      <c r="H82" t="str">
        <f t="shared" si="18"/>
        <v>(2020) Quality Assurance in Education, 28 (1), pp. 78 - 88, Cited 24 times.</v>
      </c>
      <c r="I82" t="str">
        <f t="shared" si="19"/>
        <v>DOI: 10.1108/QAE-05-2019-0055</v>
      </c>
      <c r="J82" t="str">
        <f t="shared" si="20"/>
        <v>https://www.scopus.com/inward/record.uri?eid=2-s2.0-85078974774&amp;doi=10.1108%2fQAE-05-2019-0055&amp;partnerID=40&amp;md5=299d7e56985e871e92d0316f7f781b5e</v>
      </c>
      <c r="K82">
        <f t="shared" si="21"/>
        <v>0</v>
      </c>
      <c r="L82" t="str">
        <f t="shared" si="22"/>
        <v>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M82" t="str">
        <f t="shared" si="23"/>
        <v>LANGUAGE OF ORIGINAL DOCUMENT: English</v>
      </c>
      <c r="N82" t="str">
        <f t="shared" si="24"/>
        <v>DOCUMENT TYPE: Article</v>
      </c>
      <c r="O82" t="str">
        <f t="shared" si="25"/>
        <v>SOURCE: Scopus</v>
      </c>
      <c r="P82">
        <f t="shared" si="26"/>
        <v>0</v>
      </c>
    </row>
    <row r="83" spans="1:16" x14ac:dyDescent="0.45">
      <c r="A83" t="s">
        <v>54</v>
      </c>
      <c r="C83">
        <v>83</v>
      </c>
      <c r="D83" t="str">
        <f t="shared" si="14"/>
        <v>Johnes J.</v>
      </c>
      <c r="E83" t="str">
        <f t="shared" si="15"/>
        <v>AUTHOR FULL NAMES: Johnes, Jill (14012840500)</v>
      </c>
      <c r="F83">
        <f t="shared" si="16"/>
        <v>14012840500</v>
      </c>
      <c r="G83" t="str">
        <f t="shared" si="17"/>
        <v>University rankings: What do they really show?</v>
      </c>
      <c r="H83" t="str">
        <f t="shared" si="18"/>
        <v>(2018) Scientometrics, 115 (1), pp. 585 - 606, Cited 73 times.</v>
      </c>
      <c r="I83" t="str">
        <f t="shared" si="19"/>
        <v>DOI: 10.1007/s11192-018-2666-1</v>
      </c>
      <c r="J83" t="str">
        <f t="shared" si="20"/>
        <v>https://www.scopus.com/inward/record.uri?eid=2-s2.0-85041499797&amp;doi=10.1007%2fs11192-018-2666-1&amp;partnerID=40&amp;md5=838826efbea8eee11914d374eba4b672</v>
      </c>
      <c r="K83">
        <f t="shared" si="21"/>
        <v>0</v>
      </c>
      <c r="L83" t="str">
        <f t="shared" si="22"/>
        <v>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M83" t="str">
        <f t="shared" si="23"/>
        <v>LANGUAGE OF ORIGINAL DOCUMENT: English</v>
      </c>
      <c r="N83" t="str">
        <f t="shared" si="24"/>
        <v>DOCUMENT TYPE: Article</v>
      </c>
      <c r="O83" t="str">
        <f t="shared" si="25"/>
        <v>SOURCE: Scopus</v>
      </c>
      <c r="P83">
        <f t="shared" si="26"/>
        <v>0</v>
      </c>
    </row>
    <row r="84" spans="1:16" x14ac:dyDescent="0.45">
      <c r="A84" t="s">
        <v>55</v>
      </c>
      <c r="C84">
        <v>84</v>
      </c>
      <c r="D84" t="str">
        <f t="shared" si="14"/>
        <v>Falcão T.P., Mello R.F., Rodrigues R.L., Diniz J.R.B., Tsai Y.-S., Gaševic D.</v>
      </c>
      <c r="E84" t="str">
        <f t="shared" si="15"/>
        <v>AUTHOR FULL NAMES: Falcão, Taciana Pontual (24072726000); Mello, Rafael Ferreira (56405263500); Rodrigues, Rodrigo Lins (56341147600); Diniz, Juliana Regueira Basto (57191372128); Tsai, Yi-Shan (57193766658); Gaševic, Dragan (8549413500)</v>
      </c>
      <c r="F84" t="str">
        <f t="shared" si="16"/>
        <v>24072726000; 56405263500; 56341147600; 57191372128; 57193766658; 8549413500</v>
      </c>
      <c r="G84" t="str">
        <f t="shared" si="17"/>
        <v>Perceptions and expectations about learning analytics from a brazilian higher education institution</v>
      </c>
      <c r="H84" t="str">
        <f t="shared" si="18"/>
        <v>(2020) ACM International Conference Proceeding Series, pp. 240 - 249, Cited 17 times.</v>
      </c>
      <c r="I84" t="str">
        <f t="shared" si="19"/>
        <v>DOI: 10.1145/3375462.3375478</v>
      </c>
      <c r="J84" t="str">
        <f t="shared" si="20"/>
        <v>https://www.scopus.com/inward/record.uri?eid=2-s2.0-85082401145&amp;doi=10.1145%2f3375462.3375478&amp;partnerID=40&amp;md5=b1b8ae02d4a30a5d6d51bf116cf08c8b</v>
      </c>
      <c r="K84">
        <f t="shared" si="21"/>
        <v>0</v>
      </c>
      <c r="L84" t="str">
        <f t="shared" si="22"/>
        <v>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M84" t="str">
        <f t="shared" si="23"/>
        <v>LANGUAGE OF ORIGINAL DOCUMENT: English</v>
      </c>
      <c r="N84" t="str">
        <f t="shared" si="24"/>
        <v>DOCUMENT TYPE: Conference paper</v>
      </c>
      <c r="O84" t="str">
        <f t="shared" si="25"/>
        <v>SOURCE: Scopus</v>
      </c>
      <c r="P84">
        <f t="shared" si="26"/>
        <v>0</v>
      </c>
    </row>
    <row r="85" spans="1:16" x14ac:dyDescent="0.45">
      <c r="A85" t="s">
        <v>56</v>
      </c>
      <c r="C85">
        <v>85</v>
      </c>
      <c r="D85" t="str">
        <f t="shared" si="14"/>
        <v>Dollinger M., Lodge J.</v>
      </c>
      <c r="E85" t="str">
        <f t="shared" si="15"/>
        <v>AUTHOR FULL NAMES: Dollinger, Mollie (57201722485); Lodge, Jason (56694060500)</v>
      </c>
      <c r="F85" t="str">
        <f t="shared" si="16"/>
        <v>57201722485; 56694060500</v>
      </c>
      <c r="G85" t="str">
        <f t="shared" si="17"/>
        <v>Student-staff co-creation in higher education: an evidence-informed model to support future design and implementation</v>
      </c>
      <c r="H85" t="str">
        <f t="shared" si="18"/>
        <v>(2020) Journal of Higher Education Policy and Management, 42 (5), pp. 532 - 546, Cited 41 times.</v>
      </c>
      <c r="I85" t="str">
        <f t="shared" si="19"/>
        <v>DOI: 10.1080/1360080X.2019.1663681</v>
      </c>
      <c r="J85" t="str">
        <f t="shared" si="20"/>
        <v>https://www.scopus.com/inward/record.uri?eid=2-s2.0-85071977892&amp;doi=10.1080%2f1360080X.2019.1663681&amp;partnerID=40&amp;md5=7f5bd3c79ca59f4dcaf804755e78a638</v>
      </c>
      <c r="K85">
        <f t="shared" si="21"/>
        <v>0</v>
      </c>
      <c r="L85" t="str">
        <f t="shared" si="22"/>
        <v>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M85" t="str">
        <f t="shared" si="23"/>
        <v>LANGUAGE OF ORIGINAL DOCUMENT: English</v>
      </c>
      <c r="N85" t="str">
        <f t="shared" si="24"/>
        <v>DOCUMENT TYPE: Article</v>
      </c>
      <c r="O85" t="str">
        <f t="shared" si="25"/>
        <v>SOURCE: Scopus</v>
      </c>
      <c r="P85">
        <f t="shared" si="26"/>
        <v>0</v>
      </c>
    </row>
    <row r="86" spans="1:16" x14ac:dyDescent="0.45">
      <c r="C86">
        <v>86</v>
      </c>
      <c r="D86" t="str">
        <f t="shared" si="14"/>
        <v>Ramírez Y., Tejada Á.</v>
      </c>
      <c r="E86" t="str">
        <f t="shared" si="15"/>
        <v>AUTHOR FULL NAMES: Ramírez, Yolanda (22952077100); Tejada, Ángel (57669158200)</v>
      </c>
      <c r="F86" t="str">
        <f t="shared" si="16"/>
        <v>22952077100; 57669158200</v>
      </c>
      <c r="G86" t="str">
        <f t="shared" si="17"/>
        <v>Digital transparency and public accountability in Spanish universities in online media</v>
      </c>
      <c r="H86" t="str">
        <f t="shared" si="18"/>
        <v>(2019) Journal of Intellectual Capital, 20 (5), pp. 701 - 732, Cited 25 times.</v>
      </c>
      <c r="I86" t="str">
        <f t="shared" si="19"/>
        <v>DOI: 10.1108/JIC-02-2019-0039</v>
      </c>
      <c r="J86" t="str">
        <f t="shared" si="20"/>
        <v>https://www.scopus.com/inward/record.uri?eid=2-s2.0-85074224754&amp;doi=10.1108%2fJIC-02-2019-0039&amp;partnerID=40&amp;md5=35cb82016ed7d306636111dadf0c526a</v>
      </c>
      <c r="K86">
        <f t="shared" si="21"/>
        <v>0</v>
      </c>
      <c r="L86" t="str">
        <f t="shared" si="22"/>
        <v>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M86" t="str">
        <f t="shared" si="23"/>
        <v>LANGUAGE OF ORIGINAL DOCUMENT: English</v>
      </c>
      <c r="N86" t="str">
        <f t="shared" si="24"/>
        <v>DOCUMENT TYPE: Article</v>
      </c>
      <c r="O86" t="str">
        <f t="shared" si="25"/>
        <v>SOURCE: Scopus</v>
      </c>
      <c r="P86">
        <f t="shared" si="26"/>
        <v>0</v>
      </c>
    </row>
    <row r="87" spans="1:16" x14ac:dyDescent="0.45">
      <c r="A87" t="s">
        <v>57</v>
      </c>
      <c r="C87">
        <v>87</v>
      </c>
      <c r="D87" t="str">
        <f t="shared" si="14"/>
        <v>Shaw M.A.</v>
      </c>
      <c r="E87" t="str">
        <f t="shared" si="15"/>
        <v>AUTHOR FULL NAMES: Shaw, Marta A. (55829846000)</v>
      </c>
      <c r="F87">
        <f t="shared" si="16"/>
        <v>55829846000</v>
      </c>
      <c r="G87" t="str">
        <f t="shared" si="17"/>
        <v>Public accountability versus academic independence: tensions of public higher education governance in Poland</v>
      </c>
      <c r="H87" t="str">
        <f t="shared" si="18"/>
        <v>(2019) Studies in Higher Education, 44 (12), pp. 2235 - 2248, Cited 15 times.</v>
      </c>
      <c r="I87" t="str">
        <f t="shared" si="19"/>
        <v>DOI: 10.1080/03075079.2018.1483910</v>
      </c>
      <c r="J87" t="str">
        <f t="shared" si="20"/>
        <v>https://www.scopus.com/inward/record.uri?eid=2-s2.0-85048370800&amp;doi=10.1080%2f03075079.2018.1483910&amp;partnerID=40&amp;md5=9592e610f248888381368a4d518b0b1a</v>
      </c>
      <c r="K87">
        <f t="shared" si="21"/>
        <v>0</v>
      </c>
      <c r="L87" t="str">
        <f t="shared" si="22"/>
        <v>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M87" t="str">
        <f t="shared" si="23"/>
        <v>LANGUAGE OF ORIGINAL DOCUMENT: English</v>
      </c>
      <c r="N87" t="str">
        <f t="shared" si="24"/>
        <v>DOCUMENT TYPE: Article</v>
      </c>
      <c r="O87" t="str">
        <f t="shared" si="25"/>
        <v>SOURCE: Scopus</v>
      </c>
      <c r="P87">
        <f t="shared" si="26"/>
        <v>0</v>
      </c>
    </row>
    <row r="88" spans="1:16" x14ac:dyDescent="0.45">
      <c r="A88" t="s">
        <v>10</v>
      </c>
      <c r="C88">
        <v>88</v>
      </c>
      <c r="D88" t="str">
        <f t="shared" si="14"/>
        <v>Lwehabura M.J., Stilwell C.</v>
      </c>
      <c r="E88" t="str">
        <f t="shared" si="15"/>
        <v>AUTHOR FULL NAMES: Lwehabura, Mugyabuso Julius (6504129052); Stilwell, Christine (55962919900)</v>
      </c>
      <c r="F88" t="str">
        <f t="shared" si="16"/>
        <v>6504129052; 55962919900</v>
      </c>
      <c r="G88" t="str">
        <f t="shared" si="17"/>
        <v>Information literacy in Tanzanian universities: Challenges and potential opportunities</v>
      </c>
      <c r="H88" t="str">
        <f t="shared" si="18"/>
        <v>(2008) Journal of Librarianship and Information Science, 40 (3), pp. 179 - 191, Cited 27 times.</v>
      </c>
      <c r="I88" t="str">
        <f t="shared" si="19"/>
        <v>DOI: 10.1177/0961000608092553</v>
      </c>
      <c r="J88" t="str">
        <f t="shared" si="20"/>
        <v>https://www.scopus.com/inward/record.uri?eid=2-s2.0-49749137539&amp;doi=10.1177%2f0961000608092553&amp;partnerID=40&amp;md5=c00c66d8eaaf47d8a0fc3fff64019127</v>
      </c>
      <c r="K88">
        <f t="shared" si="21"/>
        <v>0</v>
      </c>
      <c r="L88" t="str">
        <f t="shared" si="22"/>
        <v>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M88" t="str">
        <f t="shared" si="23"/>
        <v>LANGUAGE OF ORIGINAL DOCUMENT: English</v>
      </c>
      <c r="N88" t="str">
        <f t="shared" si="24"/>
        <v>DOCUMENT TYPE: Article</v>
      </c>
      <c r="O88" t="str">
        <f t="shared" si="25"/>
        <v>SOURCE: Scopus</v>
      </c>
      <c r="P88">
        <f t="shared" si="26"/>
        <v>0</v>
      </c>
    </row>
    <row r="89" spans="1:16" x14ac:dyDescent="0.45">
      <c r="A89" t="s">
        <v>11</v>
      </c>
      <c r="C89">
        <v>89</v>
      </c>
      <c r="D89" t="str">
        <f t="shared" si="14"/>
        <v>Tate M., Evermann J., Hope B., Barnes S.</v>
      </c>
      <c r="E89" t="str">
        <f t="shared" si="15"/>
        <v>AUTHOR FULL NAMES: Tate, Mary (7102419445); Evermann, Joerg (8625437800); Hope, Beverley (7006670101); Barnes, Stuart (7202713947)</v>
      </c>
      <c r="F89" t="str">
        <f t="shared" si="16"/>
        <v>7102419445; 8625437800; 7006670101; 7202713947</v>
      </c>
      <c r="G89" t="str">
        <f t="shared" si="17"/>
        <v>Perceived service quality in a University Web portal: Revising the e-qual instrument</v>
      </c>
      <c r="H89" t="str">
        <f t="shared" si="18"/>
        <v>(2007) Proceedings of the Annual Hawaii International Conference on System Sciences, art. no. 4076672, Cited 19 times.</v>
      </c>
      <c r="I89" t="str">
        <f t="shared" si="19"/>
        <v>DOI: 10.1109/HICSS.2007.431</v>
      </c>
      <c r="J89" t="str">
        <f t="shared" si="20"/>
        <v>https://www.scopus.com/inward/record.uri?eid=2-s2.0-39749139764&amp;doi=10.1109%2fHICSS.2007.431&amp;partnerID=40&amp;md5=1872b478833d78cf4f0988b905e698ad</v>
      </c>
      <c r="K89">
        <f t="shared" si="21"/>
        <v>0</v>
      </c>
      <c r="L89" t="str">
        <f t="shared" si="22"/>
        <v>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M89" t="str">
        <f t="shared" si="23"/>
        <v>LANGUAGE OF ORIGINAL DOCUMENT: English</v>
      </c>
      <c r="N89" t="str">
        <f t="shared" si="24"/>
        <v>DOCUMENT TYPE: Conference paper</v>
      </c>
      <c r="O89" t="str">
        <f t="shared" si="25"/>
        <v>SOURCE: Scopus</v>
      </c>
      <c r="P89">
        <f t="shared" si="26"/>
        <v>0</v>
      </c>
    </row>
    <row r="90" spans="1:16" x14ac:dyDescent="0.45">
      <c r="A90" t="s">
        <v>12</v>
      </c>
      <c r="C90">
        <v>90</v>
      </c>
      <c r="D90" t="str">
        <f t="shared" si="14"/>
        <v>Ramirez Y., Tejada A., Manzaneque M.</v>
      </c>
      <c r="E90" t="str">
        <f t="shared" si="15"/>
        <v>AUTHOR FULL NAMES: Ramirez, Yolanda (22952077100); Tejada, Angel (57669158200); Manzaneque, Montserrat (50861449500)</v>
      </c>
      <c r="F90" t="str">
        <f t="shared" si="16"/>
        <v>22952077100; 57669158200; 50861449500</v>
      </c>
      <c r="G90" t="str">
        <f t="shared" si="17"/>
        <v>The value of disclosing intellectual capital in Spanish universities: A new challenge of our days</v>
      </c>
      <c r="H90" t="str">
        <f t="shared" si="18"/>
        <v>(2016) Journal of Organizational Change Management, 29 (2), pp. 176 - 198, Cited 31 times.</v>
      </c>
      <c r="I90" t="str">
        <f t="shared" si="19"/>
        <v>DOI: 10.1108/JOCM-02-2015-0025</v>
      </c>
      <c r="J90" t="str">
        <f t="shared" si="20"/>
        <v>https://www.scopus.com/inward/record.uri?eid=2-s2.0-84961588700&amp;doi=10.1108%2fJOCM-02-2015-0025&amp;partnerID=40&amp;md5=7e6cd111c66c54791f948c6a430cd689</v>
      </c>
      <c r="K90">
        <f t="shared" si="21"/>
        <v>0</v>
      </c>
      <c r="L90" t="str">
        <f t="shared" si="22"/>
        <v>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M90" t="str">
        <f t="shared" si="23"/>
        <v>LANGUAGE OF ORIGINAL DOCUMENT: English</v>
      </c>
      <c r="N90" t="str">
        <f t="shared" si="24"/>
        <v>DOCUMENT TYPE: Article</v>
      </c>
      <c r="O90" t="str">
        <f t="shared" si="25"/>
        <v>SOURCE: Scopus</v>
      </c>
      <c r="P90">
        <f t="shared" si="26"/>
        <v>0</v>
      </c>
    </row>
    <row r="91" spans="1:16" x14ac:dyDescent="0.45">
      <c r="C91">
        <v>91</v>
      </c>
      <c r="D91" t="str">
        <f t="shared" si="14"/>
        <v>del Rocío Bonilla M., Perea E., del Olmo J.L., Corrons A.</v>
      </c>
      <c r="E91" t="str">
        <f t="shared" si="15"/>
        <v>AUTHOR FULL NAMES: del Rocío Bonilla, María (57210788064); Perea, Eva (57204866281); del Olmo, José Luis (57204865842); Corrons, August (57207876720)</v>
      </c>
      <c r="F91" t="str">
        <f t="shared" si="16"/>
        <v>57210788064; 57204866281; 57204865842; 57207876720</v>
      </c>
      <c r="G91" t="str">
        <f t="shared" si="17"/>
        <v>Insights into user engagement on social media. Case study of a higher education institution</v>
      </c>
      <c r="H91" t="str">
        <f t="shared" si="18"/>
        <v>(2020) Journal of Marketing for Higher Education, 30 (1), pp. 145 - 160, Cited 26 times.</v>
      </c>
      <c r="I91" t="str">
        <f t="shared" si="19"/>
        <v>DOI: 10.1080/08841241.2019.1693475</v>
      </c>
      <c r="J91" t="str">
        <f t="shared" si="20"/>
        <v>https://www.scopus.com/inward/record.uri?eid=2-s2.0-85075373922&amp;doi=10.1080%2f08841241.2019.1693475&amp;partnerID=40&amp;md5=f489cfae67512a8fbe04f2eebee729e8</v>
      </c>
      <c r="K91">
        <f t="shared" si="21"/>
        <v>0</v>
      </c>
      <c r="L91" t="str">
        <f t="shared" si="22"/>
        <v>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M91" t="str">
        <f t="shared" si="23"/>
        <v>LANGUAGE OF ORIGINAL DOCUMENT: English</v>
      </c>
      <c r="N91" t="str">
        <f t="shared" si="24"/>
        <v>DOCUMENT TYPE: Article</v>
      </c>
      <c r="O91" t="str">
        <f t="shared" si="25"/>
        <v>SOURCE: Scopus</v>
      </c>
      <c r="P91">
        <f t="shared" si="26"/>
        <v>0</v>
      </c>
    </row>
    <row r="92" spans="1:16" x14ac:dyDescent="0.45">
      <c r="A92" t="s">
        <v>2281</v>
      </c>
      <c r="C92">
        <v>92</v>
      </c>
      <c r="D92" t="str">
        <f t="shared" si="14"/>
        <v>Mariani G., Carlesi A., Scarfò A.A.</v>
      </c>
      <c r="E92" t="str">
        <f t="shared" si="15"/>
        <v>AUTHOR FULL NAMES: Mariani, Giovanna (55842936300); Carlesi, Ada (57200108974); Scarfò, Alfredo Antonino (57200113747)</v>
      </c>
      <c r="F92" t="str">
        <f t="shared" si="16"/>
        <v>55842936300; 57200108974; 57200113747</v>
      </c>
      <c r="G92" t="str">
        <f t="shared" si="17"/>
        <v>Academic spinoffs as a value driver for intellectual capital: the case of the University of Pisa</v>
      </c>
      <c r="H92" t="str">
        <f t="shared" si="18"/>
        <v>(2018) Journal of Intellectual Capital, 19 (1), pp. 202 - 226, Cited 22 times.</v>
      </c>
      <c r="I92" t="str">
        <f t="shared" si="19"/>
        <v>DOI: 10.1108/JIC-03-2017-0050</v>
      </c>
      <c r="J92" t="str">
        <f t="shared" si="20"/>
        <v>https://www.scopus.com/inward/record.uri?eid=2-s2.0-85039752451&amp;doi=10.1108%2fJIC-03-2017-0050&amp;partnerID=40&amp;md5=77d8c2d17d15de1dbc536d6551d6c8db</v>
      </c>
      <c r="K92">
        <f t="shared" si="21"/>
        <v>0</v>
      </c>
      <c r="L92" t="str">
        <f t="shared" si="22"/>
        <v>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M92" t="str">
        <f t="shared" si="23"/>
        <v>LANGUAGE OF ORIGINAL DOCUMENT: English</v>
      </c>
      <c r="N92" t="str">
        <f t="shared" si="24"/>
        <v>DOCUMENT TYPE: Article</v>
      </c>
      <c r="O92" t="str">
        <f t="shared" si="25"/>
        <v>SOURCE: Scopus</v>
      </c>
      <c r="P92">
        <f t="shared" si="26"/>
        <v>0</v>
      </c>
    </row>
    <row r="93" spans="1:16" x14ac:dyDescent="0.45">
      <c r="A93" t="s">
        <v>2282</v>
      </c>
      <c r="C93">
        <v>93</v>
      </c>
      <c r="D93" t="str">
        <f t="shared" si="14"/>
        <v>Gallardo-Vázquez D., Folgado-Fernández J.A., Hipólito-Ojalvo F., Valdez-Juárez L.E.</v>
      </c>
      <c r="E93" t="str">
        <f t="shared" si="15"/>
        <v>AUTHOR FULL NAMES: Gallardo-Vázquez, Dolores (25722541900); Folgado-Fernández, José Antonio (57190817810); Hipólito-Ojalvo, Francisco (57191441648); Valdez-Juárez, Luis Enrique (57190004091)</v>
      </c>
      <c r="F93" t="str">
        <f t="shared" si="16"/>
        <v>25722541900; 57190817810; 57191441648; 57190004091</v>
      </c>
      <c r="G93" t="str">
        <f t="shared" si="17"/>
        <v>Social responsibility attitudes and behaviors' influence on university students' satisfaction</v>
      </c>
      <c r="H93" t="str">
        <f t="shared" si="18"/>
        <v>(2020) Social Sciences, 9 (2), art. no. 8, Cited 20 times.</v>
      </c>
      <c r="I93" t="str">
        <f t="shared" si="19"/>
        <v>DOI: 10.3390/socsci9020008</v>
      </c>
      <c r="J93" t="str">
        <f t="shared" si="20"/>
        <v>https://www.scopus.com/inward/record.uri?eid=2-s2.0-85082195729&amp;doi=10.3390%2fsocsci9020008&amp;partnerID=40&amp;md5=3e0b5f78cb07495c964fa93a6a5d3e9f</v>
      </c>
      <c r="K93">
        <f t="shared" si="21"/>
        <v>0</v>
      </c>
      <c r="L93" t="str">
        <f t="shared" si="22"/>
        <v>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M93" t="str">
        <f t="shared" si="23"/>
        <v>LANGUAGE OF ORIGINAL DOCUMENT: English</v>
      </c>
      <c r="N93" t="str">
        <f t="shared" si="24"/>
        <v>DOCUMENT TYPE: Article</v>
      </c>
      <c r="O93" t="str">
        <f t="shared" si="25"/>
        <v>SOURCE: Scopus</v>
      </c>
      <c r="P93">
        <f t="shared" si="26"/>
        <v>0</v>
      </c>
    </row>
    <row r="94" spans="1:16" x14ac:dyDescent="0.45">
      <c r="A94" t="s">
        <v>2283</v>
      </c>
      <c r="C94">
        <v>94</v>
      </c>
      <c r="D94" t="str">
        <f t="shared" si="14"/>
        <v>Small L., Shacklock K., Marchant T.</v>
      </c>
      <c r="E94" t="str">
        <f t="shared" si="15"/>
        <v>AUTHOR FULL NAMES: Small, Lynlea (57196344771); Shacklock, Kate (14521403200); Marchant, Teresa (35223672100)</v>
      </c>
      <c r="F94" t="str">
        <f t="shared" si="16"/>
        <v>57196344771; 14521403200; 35223672100</v>
      </c>
      <c r="G94" t="str">
        <f t="shared" si="17"/>
        <v>Employability: a contemporary review for higher education stakeholders</v>
      </c>
      <c r="H94" t="str">
        <f t="shared" si="18"/>
        <v>(2018) Journal of Vocational Education and Training, 70 (1), pp. 148 - 166, Cited 90 times.</v>
      </c>
      <c r="I94" t="str">
        <f t="shared" si="19"/>
        <v>DOI: 10.1080/13636820.2017.1394355</v>
      </c>
      <c r="J94" t="str">
        <f t="shared" si="20"/>
        <v>https://www.scopus.com/inward/record.uri?eid=2-s2.0-85032656846&amp;doi=10.1080%2f13636820.2017.1394355&amp;partnerID=40&amp;md5=79dfc19cd295c29ab2bc780159d9829b</v>
      </c>
      <c r="K94">
        <f t="shared" si="21"/>
        <v>0</v>
      </c>
      <c r="L94" t="str">
        <f t="shared" si="22"/>
        <v>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M94" t="str">
        <f t="shared" si="23"/>
        <v>LANGUAGE OF ORIGINAL DOCUMENT: English</v>
      </c>
      <c r="N94" t="str">
        <f t="shared" si="24"/>
        <v>DOCUMENT TYPE: Article</v>
      </c>
      <c r="O94" t="str">
        <f t="shared" si="25"/>
        <v>SOURCE: Scopus</v>
      </c>
      <c r="P94">
        <f t="shared" si="26"/>
        <v>0</v>
      </c>
    </row>
    <row r="95" spans="1:16" x14ac:dyDescent="0.45">
      <c r="A95" t="s">
        <v>2284</v>
      </c>
      <c r="C95">
        <v>95</v>
      </c>
      <c r="D95" t="str">
        <f t="shared" si="14"/>
        <v>Sharabati A.-A.A., Alhileh M.M., Abusaimeh H.</v>
      </c>
      <c r="E95" t="str">
        <f t="shared" si="15"/>
        <v>AUTHOR FULL NAMES: Sharabati, Abdel-Aziz Ahmad (35424614700); Alhileh, Mohammad M. (57209579120); Abusaimeh, Hesham (25521012800)</v>
      </c>
      <c r="F95" t="str">
        <f t="shared" si="16"/>
        <v>35424614700; 57209579120; 25521012800</v>
      </c>
      <c r="G95" t="str">
        <f t="shared" si="17"/>
        <v>Effect of service quality on graduates’ satisfaction</v>
      </c>
      <c r="H95" t="str">
        <f t="shared" si="18"/>
        <v>(2019) Quality Assurance in Education, 27 (3), pp. 320 - 337, Cited 18 times.</v>
      </c>
      <c r="I95" t="str">
        <f t="shared" si="19"/>
        <v>DOI: 10.1108/QAE-04-2018-0035</v>
      </c>
      <c r="J95" t="str">
        <f t="shared" si="20"/>
        <v>https://www.scopus.com/inward/record.uri?eid=2-s2.0-85068116670&amp;doi=10.1108%2fQAE-04-2018-0035&amp;partnerID=40&amp;md5=d3e4e9e5ccc07e78be82372b7d4172ff</v>
      </c>
      <c r="K95">
        <f t="shared" si="21"/>
        <v>0</v>
      </c>
      <c r="L95" t="str">
        <f t="shared" si="22"/>
        <v>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M95" t="str">
        <f t="shared" si="23"/>
        <v>LANGUAGE OF ORIGINAL DOCUMENT: English</v>
      </c>
      <c r="N95" t="str">
        <f t="shared" si="24"/>
        <v>DOCUMENT TYPE: Article</v>
      </c>
      <c r="O95" t="str">
        <f t="shared" si="25"/>
        <v>SOURCE: Scopus</v>
      </c>
      <c r="P95">
        <f t="shared" si="26"/>
        <v>0</v>
      </c>
    </row>
    <row r="96" spans="1:16" x14ac:dyDescent="0.45">
      <c r="A96" t="s">
        <v>2285</v>
      </c>
      <c r="C96">
        <v>96</v>
      </c>
      <c r="D96" t="str">
        <f t="shared" si="14"/>
        <v>Alonso-Almeida M.D.M., Marimon F., Casani F., Rodriguez-Pomeda J.</v>
      </c>
      <c r="E96" t="str">
        <f t="shared" si="15"/>
        <v>AUTHOR FULL NAMES: Alonso-Almeida, María Del Mar (35321918500); Marimon, Frederic (6504405453); Casani, Fernando (36127264700); Rodriguez-Pomeda, Jesús (56442697500)</v>
      </c>
      <c r="F96" t="str">
        <f t="shared" si="16"/>
        <v>35321918500; 6504405453; 36127264700; 56442697500</v>
      </c>
      <c r="G96" t="str">
        <f t="shared" si="17"/>
        <v>Diffusion of sustainability reporting in universities: Current situation and future perspectives</v>
      </c>
      <c r="H96" t="str">
        <f t="shared" si="18"/>
        <v>(2015) Journal of Cleaner Production, 106, pp. 144 - 154, Cited 199 times.</v>
      </c>
      <c r="I96" t="str">
        <f t="shared" si="19"/>
        <v>DOI: 10.1016/j.jclepro.2014.02.008</v>
      </c>
      <c r="J96" t="str">
        <f t="shared" si="20"/>
        <v>https://www.scopus.com/inward/record.uri?eid=2-s2.0-84938205933&amp;doi=10.1016%2fj.jclepro.2014.02.008&amp;partnerID=40&amp;md5=ac19edd22fc475f1bdce360eed8d36d0</v>
      </c>
      <c r="K96">
        <f t="shared" si="21"/>
        <v>0</v>
      </c>
      <c r="L96" t="str">
        <f t="shared" si="22"/>
        <v>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M96" t="str">
        <f t="shared" si="23"/>
        <v>LANGUAGE OF ORIGINAL DOCUMENT: English</v>
      </c>
      <c r="N96" t="str">
        <f t="shared" si="24"/>
        <v>DOCUMENT TYPE: Article</v>
      </c>
      <c r="O96" t="str">
        <f t="shared" si="25"/>
        <v>SOURCE: Scopus</v>
      </c>
      <c r="P96">
        <f t="shared" si="26"/>
        <v>0</v>
      </c>
    </row>
    <row r="97" spans="1:16" x14ac:dyDescent="0.45">
      <c r="A97" t="s">
        <v>2286</v>
      </c>
      <c r="C97">
        <v>97</v>
      </c>
      <c r="D97" t="str">
        <f t="shared" si="14"/>
        <v>Mainardes E.W., Alves H., Raposo M.</v>
      </c>
      <c r="E97" t="str">
        <f t="shared" si="15"/>
        <v>AUTHOR FULL NAMES: Mainardes, Emerson Wagner (35764807800); Alves, Helena (35208145700); Raposo, Mário (23768404400)</v>
      </c>
      <c r="F97" t="str">
        <f t="shared" si="16"/>
        <v>35764807800; 35208145700; 23768404400</v>
      </c>
      <c r="G97" t="str">
        <f t="shared" si="17"/>
        <v>A model for stakeholder classification and stakeholder relationships</v>
      </c>
      <c r="H97" t="str">
        <f t="shared" si="18"/>
        <v>(2012) Management Decision, 50 (10), pp. 1861 - 1879, Cited 124 times.</v>
      </c>
      <c r="I97" t="str">
        <f t="shared" si="19"/>
        <v>DOI: 10.1108/00251741211279648</v>
      </c>
      <c r="J97" t="str">
        <f t="shared" si="20"/>
        <v>https://www.scopus.com/inward/record.uri?eid=2-s2.0-84869034391&amp;doi=10.1108%2f00251741211279648&amp;partnerID=40&amp;md5=e3e383e0d7d8472e9cf8fcf0a30c369c</v>
      </c>
      <c r="K97">
        <f t="shared" si="21"/>
        <v>0</v>
      </c>
      <c r="L97" t="str">
        <f t="shared" si="22"/>
        <v>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M97" t="str">
        <f t="shared" si="23"/>
        <v>LANGUAGE OF ORIGINAL DOCUMENT: English</v>
      </c>
      <c r="N97" t="str">
        <f t="shared" si="24"/>
        <v>DOCUMENT TYPE: Article</v>
      </c>
      <c r="O97" t="str">
        <f t="shared" si="25"/>
        <v>SOURCE: Scopus</v>
      </c>
      <c r="P97">
        <f t="shared" si="26"/>
        <v>0</v>
      </c>
    </row>
    <row r="98" spans="1:16" x14ac:dyDescent="0.45">
      <c r="A98" t="s">
        <v>2287</v>
      </c>
      <c r="C98">
        <v>98</v>
      </c>
      <c r="D98" t="str">
        <f t="shared" si="14"/>
        <v>Ndou V., Secundo G., Schiuma G., Passiante G.</v>
      </c>
      <c r="E98" t="str">
        <f t="shared" si="15"/>
        <v>AUTHOR FULL NAMES: Ndou, Valentina (28267881300); Secundo, Giustina (8246738300); Schiuma, Giovanni (24081137800); Passiante, Giuseppina (57203666961)</v>
      </c>
      <c r="F98" t="str">
        <f t="shared" si="16"/>
        <v>28267881300; 8246738300; 24081137800; 57203666961</v>
      </c>
      <c r="G98" t="str">
        <f t="shared" si="17"/>
        <v>Insights for shaping Entrepreneurship Education: Evidence from the European Entrepreneurship centers</v>
      </c>
      <c r="H98" t="str">
        <f t="shared" si="18"/>
        <v>(2018) Sustainability (Switzerland), 10 (11), art. no. 4323, Cited 46 times.</v>
      </c>
      <c r="I98" t="str">
        <f t="shared" si="19"/>
        <v>DOI: 10.3390/su10114323</v>
      </c>
      <c r="J98" t="str">
        <f t="shared" si="20"/>
        <v>https://www.scopus.com/inward/record.uri?eid=2-s2.0-85056752974&amp;doi=10.3390%2fsu10114323&amp;partnerID=40&amp;md5=10a1440da606333697230b3067fc7012</v>
      </c>
      <c r="K98">
        <f t="shared" si="21"/>
        <v>0</v>
      </c>
      <c r="L98" t="str">
        <f t="shared" si="22"/>
        <v>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M98" t="str">
        <f t="shared" si="23"/>
        <v>LANGUAGE OF ORIGINAL DOCUMENT: English</v>
      </c>
      <c r="N98" t="str">
        <f t="shared" si="24"/>
        <v>DOCUMENT TYPE: Article</v>
      </c>
      <c r="O98" t="str">
        <f t="shared" si="25"/>
        <v>SOURCE: Scopus</v>
      </c>
      <c r="P98">
        <f t="shared" si="26"/>
        <v>0</v>
      </c>
    </row>
    <row r="99" spans="1:16" x14ac:dyDescent="0.45">
      <c r="C99">
        <v>99</v>
      </c>
      <c r="D99" t="str">
        <f t="shared" si="14"/>
        <v>Hentschel K., Jacob D., Singer J., Chalmers M.</v>
      </c>
      <c r="E99" t="str">
        <f t="shared" si="15"/>
        <v>AUTHOR FULL NAMES: Hentschel, Kristian (57205485153); Jacob, Dejice (57191622576); Singer, Jeremy (14827373300); Chalmers, Matthew (7005801989)</v>
      </c>
      <c r="F99" t="str">
        <f t="shared" si="16"/>
        <v>57205485153; 57191622576; 14827373300; 7005801989</v>
      </c>
      <c r="G99" t="str">
        <f t="shared" si="17"/>
        <v>Supersensors: Raspberry Pi devices for smart campus infrastructure</v>
      </c>
      <c r="H99" t="str">
        <f t="shared" si="18"/>
        <v>(2016) Proceedings - 2016 IEEE 4th International Conference on Future Internet of Things and Cloud, FiCloud 2016, art. no. 7575844, pp. 58 - 62, Cited 41 times.</v>
      </c>
      <c r="I99" t="str">
        <f t="shared" si="19"/>
        <v>DOI: 10.1109/FiCloud.2016.16</v>
      </c>
      <c r="J99" t="str">
        <f t="shared" si="20"/>
        <v>https://www.scopus.com/inward/record.uri?eid=2-s2.0-84992146145&amp;doi=10.1109%2fFiCloud.2016.16&amp;partnerID=40&amp;md5=f399c1d7f533b7a9aa52421d27cb30dd</v>
      </c>
      <c r="K99">
        <f t="shared" si="21"/>
        <v>0</v>
      </c>
      <c r="L99" t="str">
        <f t="shared" si="22"/>
        <v>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v>
      </c>
      <c r="M99" t="str">
        <f t="shared" si="23"/>
        <v>LANGUAGE OF ORIGINAL DOCUMENT: English</v>
      </c>
      <c r="N99" t="str">
        <f t="shared" si="24"/>
        <v>DOCUMENT TYPE: Conference paper</v>
      </c>
      <c r="O99" t="str">
        <f t="shared" si="25"/>
        <v>SOURCE: Scopus</v>
      </c>
      <c r="P99">
        <f t="shared" si="26"/>
        <v>0</v>
      </c>
    </row>
    <row r="100" spans="1:16" x14ac:dyDescent="0.45">
      <c r="A100" t="s">
        <v>2288</v>
      </c>
      <c r="C100">
        <v>100</v>
      </c>
      <c r="D100" t="str">
        <f t="shared" si="14"/>
        <v>Halonen J.S.</v>
      </c>
      <c r="E100" t="str">
        <f t="shared" si="15"/>
        <v>AUTHOR FULL NAMES: Halonen, Jane S. (7004248190)</v>
      </c>
      <c r="F100">
        <f t="shared" si="16"/>
        <v>7004248190</v>
      </c>
      <c r="G100" t="str">
        <f t="shared" si="17"/>
        <v>Demystifying Critical Thinking</v>
      </c>
      <c r="H100" t="str">
        <f t="shared" si="18"/>
        <v>(1995) Teaching of Psychology, 22 (1), pp. 75 - 81, Cited 92 times.</v>
      </c>
      <c r="I100" t="str">
        <f t="shared" si="19"/>
        <v>DOI: 10.1207/s15328023top2201_23</v>
      </c>
      <c r="J100" t="str">
        <f t="shared" si="20"/>
        <v>https://www.scopus.com/inward/record.uri?eid=2-s2.0-84965400205&amp;doi=10.1207%2fs15328023top2201_23&amp;partnerID=40&amp;md5=5274e53a2c53b9c8290dad2ab6a64299</v>
      </c>
      <c r="K100">
        <f t="shared" si="21"/>
        <v>0</v>
      </c>
      <c r="L100" t="str">
        <f t="shared" si="22"/>
        <v>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M100" t="str">
        <f t="shared" si="23"/>
        <v>LANGUAGE OF ORIGINAL DOCUMENT: English</v>
      </c>
      <c r="N100" t="str">
        <f t="shared" si="24"/>
        <v>DOCUMENT TYPE: Article</v>
      </c>
      <c r="O100" t="str">
        <f t="shared" si="25"/>
        <v>SOURCE: Scopus</v>
      </c>
      <c r="P100">
        <f t="shared" si="26"/>
        <v>0</v>
      </c>
    </row>
    <row r="101" spans="1:16" x14ac:dyDescent="0.45">
      <c r="A101" t="s">
        <v>10</v>
      </c>
      <c r="C101">
        <v>101</v>
      </c>
      <c r="D101" t="str">
        <f t="shared" si="14"/>
        <v>Baker C.K., Saclarides E.S., Harbour K.E., Hjalmarson M.A., Livers S.D., Edwards K.C.</v>
      </c>
      <c r="E101" t="str">
        <f t="shared" si="15"/>
        <v>AUTHOR FULL NAMES: Baker, Courtney K. (57203454589); Saclarides, Evthokia Stephanie (57200451142); Harbour, Kristin E. (56611947100); Hjalmarson, Margret A. (18436848200); Livers, Stefanie D. (57196031194); Edwards, Katherine Comey (57377603300)</v>
      </c>
      <c r="F101" t="str">
        <f t="shared" si="16"/>
        <v>57203454589; 57200451142; 56611947100; 18436848200; 57196031194; 57377603300</v>
      </c>
      <c r="G101" t="str">
        <f t="shared" si="17"/>
        <v>Trends in mathematics specialist literature: Analyzing research spanning four decades</v>
      </c>
      <c r="H101" t="str">
        <f t="shared" si="18"/>
        <v>(2022) School Science and Mathematics, 122 (1), pp. 24 - 35, Cited 7 times.</v>
      </c>
      <c r="I101" t="str">
        <f t="shared" si="19"/>
        <v>DOI: 10.1111/ssm.12507</v>
      </c>
      <c r="J101" t="str">
        <f t="shared" si="20"/>
        <v>https://www.scopus.com/inward/record.uri?eid=2-s2.0-85121450370&amp;doi=10.1111%2fssm.12507&amp;partnerID=40&amp;md5=d0a9237ba321427b8326108398f56fbf</v>
      </c>
      <c r="K101">
        <f t="shared" si="21"/>
        <v>0</v>
      </c>
      <c r="L101" t="str">
        <f t="shared" si="22"/>
        <v>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M101" t="str">
        <f t="shared" si="23"/>
        <v>LANGUAGE OF ORIGINAL DOCUMENT: English</v>
      </c>
      <c r="N101" t="str">
        <f t="shared" si="24"/>
        <v>DOCUMENT TYPE: Article</v>
      </c>
      <c r="O101" t="str">
        <f t="shared" si="25"/>
        <v>SOURCE: Scopus</v>
      </c>
      <c r="P101">
        <f t="shared" si="26"/>
        <v>0</v>
      </c>
    </row>
    <row r="102" spans="1:16" x14ac:dyDescent="0.45">
      <c r="A102" t="s">
        <v>11</v>
      </c>
      <c r="C102">
        <v>102</v>
      </c>
      <c r="D102" t="str">
        <f t="shared" si="14"/>
        <v>Mosey S., Westhead P., Lockett A.</v>
      </c>
      <c r="E102" t="str">
        <f t="shared" si="15"/>
        <v>AUTHOR FULL NAMES: Mosey, Simon (12647712100); Westhead, Paul (6701864917); Lockett, Andy (7004487875)</v>
      </c>
      <c r="F102" t="str">
        <f t="shared" si="16"/>
        <v>12647712100; 6701864917; 7004487875</v>
      </c>
      <c r="G102" t="str">
        <f t="shared" si="17"/>
        <v>University technology transfer: Network bridge promotion by the Medici Fellowship Scheme</v>
      </c>
      <c r="H102" t="str">
        <f t="shared" si="18"/>
        <v>(2007) Journal of Small Business and Enterprise Development, 14 (3), pp. 360 - 384, Cited 12 times.</v>
      </c>
      <c r="I102" t="str">
        <f t="shared" si="19"/>
        <v>DOI: 10.1108/14626000710773493</v>
      </c>
      <c r="J102" t="str">
        <f t="shared" si="20"/>
        <v>https://www.scopus.com/inward/record.uri?eid=2-s2.0-34547906452&amp;doi=10.1108%2f14626000710773493&amp;partnerID=40&amp;md5=565b99a01109edf3fe936e33db97c6f2</v>
      </c>
      <c r="K102">
        <f t="shared" si="21"/>
        <v>0</v>
      </c>
      <c r="L102" t="str">
        <f t="shared" si="22"/>
        <v>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M102" t="str">
        <f t="shared" si="23"/>
        <v>LANGUAGE OF ORIGINAL DOCUMENT: English</v>
      </c>
      <c r="N102" t="str">
        <f t="shared" si="24"/>
        <v>DOCUMENT TYPE: Article</v>
      </c>
      <c r="O102" t="str">
        <f t="shared" si="25"/>
        <v>SOURCE: Scopus</v>
      </c>
      <c r="P102">
        <f t="shared" si="26"/>
        <v>0</v>
      </c>
    </row>
    <row r="103" spans="1:16" x14ac:dyDescent="0.45">
      <c r="A103" t="s">
        <v>12</v>
      </c>
      <c r="C103">
        <v>103</v>
      </c>
      <c r="D103" t="str">
        <f t="shared" si="14"/>
        <v>Chesser S.A., Porter M.M., Barclay R., King A.C., Menec V.H., Ripat J., Sibley K.M., Sylvestre G.M., Webber S.C.</v>
      </c>
      <c r="E103" t="str">
        <f t="shared" si="15"/>
        <v>AUTHOR FULL NAMES: Chesser, Stephanie A (57220327911); Porter, Michelle M (7201468149); Barclay, Ruth (8256239200); King, Abby C (57217000306); Menec, Verena H (6701571070); Ripat, Jacquie (6507319050); Sibley, Kathryn M (14047543700); Sylvestre, Gina M (6602001153); Webber, Sandra C (7103280591)</v>
      </c>
      <c r="F103" t="str">
        <f t="shared" si="16"/>
        <v>57220327911; 7201468149; 8256239200; 57217000306; 6701571070; 6507319050; 14047543700; 6602001153; 7103280591</v>
      </c>
      <c r="G103" t="str">
        <f t="shared" si="17"/>
        <v>Exploring University Age-Friendliness Using Collaborative Citizen Science</v>
      </c>
      <c r="H103" t="str">
        <f t="shared" si="18"/>
        <v>(2020) Gerontologist, 60 (8), pp. 1527 - 1537, Cited 6 times.</v>
      </c>
      <c r="I103" t="str">
        <f t="shared" si="19"/>
        <v>DOI: 10.1093/geront/gnaa026</v>
      </c>
      <c r="J103" t="str">
        <f t="shared" si="20"/>
        <v>https://www.scopus.com/inward/record.uri?eid=2-s2.0-85096815711&amp;doi=10.1093%2fgeront%2fgnaa026&amp;partnerID=40&amp;md5=2aa0df48014eabc5dedc479cf0d9eef4</v>
      </c>
      <c r="K103">
        <f t="shared" si="21"/>
        <v>0</v>
      </c>
      <c r="L103" t="str">
        <f t="shared" si="22"/>
        <v>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v>
      </c>
      <c r="M103" t="str">
        <f t="shared" si="23"/>
        <v>LANGUAGE OF ORIGINAL DOCUMENT: English</v>
      </c>
      <c r="N103" t="str">
        <f t="shared" si="24"/>
        <v>DOCUMENT TYPE: Article</v>
      </c>
      <c r="O103" t="str">
        <f t="shared" si="25"/>
        <v>SOURCE: Scopus</v>
      </c>
      <c r="P103">
        <f t="shared" si="26"/>
        <v>0</v>
      </c>
    </row>
    <row r="104" spans="1:16" x14ac:dyDescent="0.45">
      <c r="C104">
        <v>104</v>
      </c>
      <c r="D104" t="str">
        <f t="shared" si="14"/>
        <v>Córcoles Y.R.</v>
      </c>
      <c r="E104" t="str">
        <f t="shared" si="15"/>
        <v>AUTHOR FULL NAMES: Córcoles, Yolanda Ramírez (22952077100)</v>
      </c>
      <c r="F104">
        <f t="shared" si="16"/>
        <v>22952077100</v>
      </c>
      <c r="G104" t="str">
        <f t="shared" si="17"/>
        <v>Importance of intellectual capital disclosure in Spanish universities</v>
      </c>
      <c r="H104" t="str">
        <f t="shared" si="18"/>
        <v>(2013) Intangible Capital, 9 (3), pp. 931 - 944, Cited 9 times.</v>
      </c>
      <c r="I104" t="str">
        <f t="shared" si="19"/>
        <v>DOI: 10.3926/ic.348</v>
      </c>
      <c r="J104" t="str">
        <f t="shared" si="20"/>
        <v>https://www.scopus.com/inward/record.uri?eid=2-s2.0-84888101365&amp;doi=10.3926%2fic.348&amp;partnerID=40&amp;md5=dd83c2cf033f43ed5c6c9e8a46b87bdc</v>
      </c>
      <c r="K104">
        <f t="shared" si="21"/>
        <v>0</v>
      </c>
      <c r="L104" t="str">
        <f t="shared" si="22"/>
        <v>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M104" t="str">
        <f t="shared" si="23"/>
        <v>LANGUAGE OF ORIGINAL DOCUMENT: English</v>
      </c>
      <c r="N104" t="str">
        <f t="shared" si="24"/>
        <v>DOCUMENT TYPE: Article</v>
      </c>
      <c r="O104" t="str">
        <f t="shared" si="25"/>
        <v>SOURCE: Scopus</v>
      </c>
      <c r="P104">
        <f t="shared" si="26"/>
        <v>0</v>
      </c>
    </row>
    <row r="105" spans="1:16" x14ac:dyDescent="0.45">
      <c r="A105" t="s">
        <v>2289</v>
      </c>
      <c r="C105">
        <v>105</v>
      </c>
      <c r="D105" t="str">
        <f t="shared" si="14"/>
        <v>Martin A.</v>
      </c>
      <c r="E105" t="str">
        <f t="shared" si="15"/>
        <v>AUTHOR FULL NAMES: Martin, Angela (55708414600)</v>
      </c>
      <c r="F105">
        <f t="shared" si="16"/>
        <v>55708414600</v>
      </c>
      <c r="G105" t="str">
        <f t="shared" si="17"/>
        <v>Service climate and employee well being in higher education</v>
      </c>
      <c r="H105" t="str">
        <f t="shared" si="18"/>
        <v>(2008) Journal of Management and Organization, 14 (2), pp. 155 - 167, Cited 12 times.</v>
      </c>
      <c r="I105" t="str">
        <f t="shared" si="19"/>
        <v>DOI: 10.5172/jmo.837.14.2.155</v>
      </c>
      <c r="J105" t="str">
        <f t="shared" si="20"/>
        <v>https://www.scopus.com/inward/record.uri?eid=2-s2.0-50249139616&amp;doi=10.5172%2fjmo.837.14.2.155&amp;partnerID=40&amp;md5=c0eb3d3c3b40bd2690135403b6756f3c</v>
      </c>
      <c r="K105">
        <f t="shared" si="21"/>
        <v>0</v>
      </c>
      <c r="L105" t="str">
        <f t="shared" si="22"/>
        <v>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M105" t="str">
        <f t="shared" si="23"/>
        <v>LANGUAGE OF ORIGINAL DOCUMENT: English</v>
      </c>
      <c r="N105" t="str">
        <f t="shared" si="24"/>
        <v>DOCUMENT TYPE: Article</v>
      </c>
      <c r="O105" t="str">
        <f t="shared" si="25"/>
        <v>SOURCE: Scopus</v>
      </c>
      <c r="P105">
        <f t="shared" si="26"/>
        <v>0</v>
      </c>
    </row>
    <row r="106" spans="1:16" x14ac:dyDescent="0.45">
      <c r="A106" t="s">
        <v>2290</v>
      </c>
      <c r="C106">
        <v>106</v>
      </c>
      <c r="D106" t="str">
        <f t="shared" si="14"/>
        <v>Choi S.</v>
      </c>
      <c r="E106" t="str">
        <f t="shared" si="15"/>
        <v>AUTHOR FULL NAMES: Choi, Seungchan (57207917552)</v>
      </c>
      <c r="F106">
        <f t="shared" si="16"/>
        <v>57207917552</v>
      </c>
      <c r="G106" t="str">
        <f t="shared" si="17"/>
        <v>Identifying indicators of university autonomy according to stakeholders’ interests</v>
      </c>
      <c r="H106" t="str">
        <f t="shared" si="18"/>
        <v>(2019) Tertiary Education and Management, 25 (1), pp. 17 - 29, Cited 12 times.</v>
      </c>
      <c r="I106" t="str">
        <f t="shared" si="19"/>
        <v>DOI: 10.1007/s11233-018-09011-y</v>
      </c>
      <c r="J106" t="str">
        <f t="shared" si="20"/>
        <v>https://www.scopus.com/inward/record.uri?eid=2-s2.0-85063194459&amp;doi=10.1007%2fs11233-018-09011-y&amp;partnerID=40&amp;md5=229ab2f3c6add71ae5c5674c35f8d42e</v>
      </c>
      <c r="K106">
        <f t="shared" si="21"/>
        <v>0</v>
      </c>
      <c r="L106" t="str">
        <f t="shared" si="22"/>
        <v>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M106" t="str">
        <f t="shared" si="23"/>
        <v>LANGUAGE OF ORIGINAL DOCUMENT: English</v>
      </c>
      <c r="N106" t="str">
        <f t="shared" si="24"/>
        <v>DOCUMENT TYPE: Article</v>
      </c>
      <c r="O106" t="str">
        <f t="shared" si="25"/>
        <v>SOURCE: Scopus</v>
      </c>
      <c r="P106">
        <f t="shared" si="26"/>
        <v>0</v>
      </c>
    </row>
    <row r="107" spans="1:16" x14ac:dyDescent="0.45">
      <c r="A107" t="s">
        <v>2291</v>
      </c>
      <c r="C107">
        <v>107</v>
      </c>
      <c r="D107" t="str">
        <f t="shared" si="14"/>
        <v>Jordaan M., Mennega N.</v>
      </c>
      <c r="E107" t="str">
        <f t="shared" si="15"/>
        <v>AUTHOR FULL NAMES: Jordaan, Martina (55317201400); Mennega, Nita (57204755959)</v>
      </c>
      <c r="F107" t="str">
        <f t="shared" si="16"/>
        <v>55317201400; 57204755959</v>
      </c>
      <c r="G107" t="str">
        <f t="shared" si="17"/>
        <v>Community partners' experiences of higher education service-learning in a community engagement module</v>
      </c>
      <c r="H107" t="str">
        <f t="shared" si="18"/>
        <v>(2022) Journal of Applied Research in Higher Education, 14 (1), pp. 394 - 408, Cited 10 times.</v>
      </c>
      <c r="I107" t="str">
        <f t="shared" si="19"/>
        <v>DOI: 10.1108/JARHE-09-2020-0327</v>
      </c>
      <c r="J107" t="str">
        <f t="shared" si="20"/>
        <v>https://www.scopus.com/inward/record.uri?eid=2-s2.0-85102199317&amp;doi=10.1108%2fJARHE-09-2020-0327&amp;partnerID=40&amp;md5=6a32936daba244d4a1755641d73600c0</v>
      </c>
      <c r="K107">
        <f t="shared" si="21"/>
        <v>0</v>
      </c>
      <c r="L107" t="str">
        <f t="shared" si="22"/>
        <v>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M107" t="str">
        <f t="shared" si="23"/>
        <v>LANGUAGE OF ORIGINAL DOCUMENT: English</v>
      </c>
      <c r="N107" t="str">
        <f t="shared" si="24"/>
        <v>DOCUMENT TYPE: Article</v>
      </c>
      <c r="O107" t="str">
        <f t="shared" si="25"/>
        <v>SOURCE: Scopus</v>
      </c>
      <c r="P107">
        <f t="shared" si="26"/>
        <v>0</v>
      </c>
    </row>
    <row r="108" spans="1:16" x14ac:dyDescent="0.45">
      <c r="A108" t="s">
        <v>2292</v>
      </c>
      <c r="C108">
        <v>108</v>
      </c>
      <c r="D108" t="str">
        <f t="shared" si="14"/>
        <v>Gozali A.A., Fujimura S.</v>
      </c>
      <c r="E108" t="str">
        <f t="shared" si="15"/>
        <v>AUTHOR FULL NAMES: Gozali, Alfian Akbar (56725735500); Fujimura, Shigeru (35114765300)</v>
      </c>
      <c r="F108" t="str">
        <f t="shared" si="16"/>
        <v>56725735500; 35114765300</v>
      </c>
      <c r="G108" t="str">
        <f t="shared" si="17"/>
        <v>Reinforced island model genetic algorithm to solve university course timetabling</v>
      </c>
      <c r="H108" t="str">
        <f t="shared" si="18"/>
        <v>(2018) Telkomnika (Telecommunication Computing Electronics and Control), 16 (6), pp. 2747 - 2755, Cited 6 times.</v>
      </c>
      <c r="I108" t="str">
        <f t="shared" si="19"/>
        <v>DOI: 10.12928/TELKOMNIKA.v16i6.9691</v>
      </c>
      <c r="J108" t="str">
        <f t="shared" si="20"/>
        <v>https://www.scopus.com/inward/record.uri?eid=2-s2.0-85064715363&amp;doi=10.12928%2fTELKOMNIKA.v16i6.9691&amp;partnerID=40&amp;md5=bd527347103686e7e0caca3e459cfd77</v>
      </c>
      <c r="K108">
        <f t="shared" si="21"/>
        <v>0</v>
      </c>
      <c r="L108" t="str">
        <f t="shared" si="22"/>
        <v>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v>
      </c>
      <c r="M108" t="str">
        <f t="shared" si="23"/>
        <v>LANGUAGE OF ORIGINAL DOCUMENT: English</v>
      </c>
      <c r="N108" t="str">
        <f t="shared" si="24"/>
        <v>DOCUMENT TYPE: Article</v>
      </c>
      <c r="O108" t="str">
        <f t="shared" si="25"/>
        <v>SOURCE: Scopus</v>
      </c>
      <c r="P108">
        <f t="shared" si="26"/>
        <v>0</v>
      </c>
    </row>
    <row r="109" spans="1:16" x14ac:dyDescent="0.45">
      <c r="A109" t="s">
        <v>2293</v>
      </c>
      <c r="C109">
        <v>109</v>
      </c>
      <c r="D109" t="str">
        <f t="shared" si="14"/>
        <v>Wang C., Medaglia R., Jensen T.B.</v>
      </c>
      <c r="E109" t="str">
        <f t="shared" si="15"/>
        <v>AUTHOR FULL NAMES: Wang, Cancan (57196394620); Medaglia, Rony (34571222900); Jensen, Tina Blegind (21233991400)</v>
      </c>
      <c r="F109" t="str">
        <f t="shared" si="16"/>
        <v>57196394620; 34571222900; 21233991400</v>
      </c>
      <c r="G109" t="str">
        <f t="shared" si="17"/>
        <v>When Ambiguity Rules: The Emergence of Adaptive Governance from (In)Congruent Frames of Knowledge Sharing Technology</v>
      </c>
      <c r="H109" t="str">
        <f t="shared" si="18"/>
        <v>(2021) Information Systems Frontiers, 23 (6), pp. 1573 - 1591, Cited 6 times.</v>
      </c>
      <c r="I109" t="str">
        <f t="shared" si="19"/>
        <v>DOI: 10.1007/s10796-020-10050-3</v>
      </c>
      <c r="J109" t="str">
        <f t="shared" si="20"/>
        <v>https://www.scopus.com/inward/record.uri?eid=2-s2.0-85089755954&amp;doi=10.1007%2fs10796-020-10050-3&amp;partnerID=40&amp;md5=5d174bfc28492442c9c5c2d96904cd9f</v>
      </c>
      <c r="K109">
        <f t="shared" si="21"/>
        <v>0</v>
      </c>
      <c r="L109" t="str">
        <f t="shared" si="22"/>
        <v>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v>
      </c>
      <c r="M109" t="str">
        <f t="shared" si="23"/>
        <v>LANGUAGE OF ORIGINAL DOCUMENT: English</v>
      </c>
      <c r="N109" t="str">
        <f t="shared" si="24"/>
        <v>DOCUMENT TYPE: Article</v>
      </c>
      <c r="O109" t="str">
        <f t="shared" si="25"/>
        <v>SOURCE: Scopus</v>
      </c>
      <c r="P109">
        <f t="shared" si="26"/>
        <v>0</v>
      </c>
    </row>
    <row r="110" spans="1:16" x14ac:dyDescent="0.45">
      <c r="A110" t="s">
        <v>2294</v>
      </c>
      <c r="C110">
        <v>110</v>
      </c>
      <c r="D110" t="str">
        <f t="shared" si="14"/>
        <v>Molina-Luque F., Casado N., Stončikaitė I.</v>
      </c>
      <c r="E110" t="str">
        <f t="shared" si="15"/>
        <v>AUTHOR FULL NAMES: Molina-Luque, Fidel (7006624098); Casado, Núria (55247269800); Stončikaitė, Ieva (57204439983)</v>
      </c>
      <c r="F110" t="str">
        <f t="shared" si="16"/>
        <v>7006624098; 55247269800; 57204439983</v>
      </c>
      <c r="G110" t="str">
        <f t="shared" si="17"/>
        <v>University stakeholders, intergenerational relationships and lifelong learning: a European case study</v>
      </c>
      <c r="H110" t="str">
        <f t="shared" si="18"/>
        <v>(2018) Educational Gerontology, 44 (12), pp. 744 - 752, Cited 10 times.</v>
      </c>
      <c r="I110" t="str">
        <f t="shared" si="19"/>
        <v>DOI: 10.1080/03601277.2018.1555366</v>
      </c>
      <c r="J110" t="str">
        <f t="shared" si="20"/>
        <v>https://www.scopus.com/inward/record.uri?eid=2-s2.0-85058223796&amp;doi=10.1080%2f03601277.2018.1555366&amp;partnerID=40&amp;md5=a9129e4ab709f34f64da45f44eb6ff32</v>
      </c>
      <c r="K110">
        <f t="shared" si="21"/>
        <v>0</v>
      </c>
      <c r="L110" t="str">
        <f t="shared" si="22"/>
        <v>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M110" t="str">
        <f t="shared" si="23"/>
        <v>LANGUAGE OF ORIGINAL DOCUMENT: English</v>
      </c>
      <c r="N110" t="str">
        <f t="shared" si="24"/>
        <v>DOCUMENT TYPE: Article</v>
      </c>
      <c r="O110" t="str">
        <f t="shared" si="25"/>
        <v>SOURCE: Scopus</v>
      </c>
      <c r="P110">
        <f t="shared" si="26"/>
        <v>0</v>
      </c>
    </row>
    <row r="111" spans="1:16" x14ac:dyDescent="0.45">
      <c r="A111" t="s">
        <v>2295</v>
      </c>
      <c r="C111">
        <v>111</v>
      </c>
      <c r="D111" t="str">
        <f t="shared" si="14"/>
        <v>Dashtestani R.</v>
      </c>
      <c r="E111" t="str">
        <f t="shared" si="15"/>
        <v>AUTHOR FULL NAMES: Dashtestani, Reza (55574793000)</v>
      </c>
      <c r="F111">
        <f t="shared" si="16"/>
        <v>55574793000</v>
      </c>
      <c r="G111" t="str">
        <f t="shared" si="17"/>
        <v>Online Courses in Higher Education in Iran: A Stakeholder-Based Investigation into Preservice Teachers' Acceptance, Learning Achievements, and Satisfaction: A Mixed-Methods Study</v>
      </c>
      <c r="H111" t="str">
        <f t="shared" si="18"/>
        <v>(2020) International Review of Research in Open and Distance Learning, 21 (4), pp. 117 - 142, Cited 9 times.</v>
      </c>
      <c r="I111" t="str">
        <f t="shared" si="19"/>
        <v>DOI: 10.19173/IRRODL.V21I4.4873</v>
      </c>
      <c r="J111" t="str">
        <f t="shared" si="20"/>
        <v>https://www.scopus.com/inward/record.uri?eid=2-s2.0-85098538562&amp;doi=10.19173%2fIRRODL.V21I4.4873&amp;partnerID=40&amp;md5=663fe5481b9c936d68dc91167ad08b2f</v>
      </c>
      <c r="K111">
        <f t="shared" si="21"/>
        <v>0</v>
      </c>
      <c r="L111" t="str">
        <f t="shared" si="22"/>
        <v>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M111" t="str">
        <f t="shared" si="23"/>
        <v>LANGUAGE OF ORIGINAL DOCUMENT: English</v>
      </c>
      <c r="N111" t="str">
        <f t="shared" si="24"/>
        <v>DOCUMENT TYPE: Article</v>
      </c>
      <c r="O111" t="str">
        <f t="shared" si="25"/>
        <v>SOURCE: Scopus</v>
      </c>
      <c r="P111">
        <f t="shared" si="26"/>
        <v>0</v>
      </c>
    </row>
    <row r="112" spans="1:16" x14ac:dyDescent="0.45">
      <c r="C112">
        <v>112</v>
      </c>
      <c r="D112" t="str">
        <f t="shared" si="14"/>
        <v>McGrath C.</v>
      </c>
      <c r="E112" t="str">
        <f t="shared" si="15"/>
        <v>AUTHOR FULL NAMES: McGrath, Cormac (56051006100)</v>
      </c>
      <c r="F112">
        <f t="shared" si="16"/>
        <v>56051006100</v>
      </c>
      <c r="G112" t="str">
        <f t="shared" si="17"/>
        <v>Academic developers as brokers of change: insights from a research project on change practice and agency</v>
      </c>
      <c r="H112" t="str">
        <f t="shared" si="18"/>
        <v>(2020) International Journal for Academic Development, 25 (2), pp. 94 - 106, Cited 12 times.</v>
      </c>
      <c r="I112" t="str">
        <f t="shared" si="19"/>
        <v>DOI: 10.1080/1360144X.2019.1665524</v>
      </c>
      <c r="J112" t="str">
        <f t="shared" si="20"/>
        <v>https://www.scopus.com/inward/record.uri?eid=2-s2.0-85074580201&amp;doi=10.1080%2f1360144X.2019.1665524&amp;partnerID=40&amp;md5=0d7422d92d86afe4ad9a74b7a80ecb73</v>
      </c>
      <c r="K112">
        <f t="shared" si="21"/>
        <v>0</v>
      </c>
      <c r="L112" t="str">
        <f t="shared" si="22"/>
        <v>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M112" t="str">
        <f t="shared" si="23"/>
        <v>LANGUAGE OF ORIGINAL DOCUMENT: English</v>
      </c>
      <c r="N112" t="str">
        <f t="shared" si="24"/>
        <v>DOCUMENT TYPE: Article</v>
      </c>
      <c r="O112" t="str">
        <f t="shared" si="25"/>
        <v>SOURCE: Scopus</v>
      </c>
      <c r="P112">
        <f t="shared" si="26"/>
        <v>0</v>
      </c>
    </row>
    <row r="113" spans="1:16" x14ac:dyDescent="0.45">
      <c r="A113" t="s">
        <v>2296</v>
      </c>
      <c r="C113">
        <v>113</v>
      </c>
      <c r="D113" t="str">
        <f t="shared" si="14"/>
        <v>Salerno J.P., Gattamorta K.A., Williams N.D.</v>
      </c>
      <c r="E113" t="str">
        <f t="shared" si="15"/>
        <v>AUTHOR FULL NAMES: Salerno, John P. (57191895970); Gattamorta, Karina A. (26029063200); Williams, Natasha D. (57214896422)</v>
      </c>
      <c r="F113" t="str">
        <f t="shared" si="16"/>
        <v>57191895970; 26029063200; 57214896422</v>
      </c>
      <c r="G113" t="str">
        <f t="shared" si="17"/>
        <v>Impact of Family Rejection and Racism on Sexual and Gender Minority Stress Among LGBTQ Young People of Color During COVID-19</v>
      </c>
      <c r="H113" t="str">
        <f t="shared" si="18"/>
        <v>(2022) Psychological Trauma: Theory, Research, Practice, and Policy, 15 (4), pp. 637 - 647, Cited 13 times.</v>
      </c>
      <c r="I113" t="str">
        <f t="shared" si="19"/>
        <v>DOI: 10.1037/tra0001254</v>
      </c>
      <c r="J113" t="str">
        <f t="shared" si="20"/>
        <v>https://www.scopus.com/inward/record.uri?eid=2-s2.0-85130614360&amp;doi=10.1037%2ftra0001254&amp;partnerID=40&amp;md5=e215e389033d547cd62fa7708afc6edd</v>
      </c>
      <c r="K113">
        <f t="shared" si="21"/>
        <v>0</v>
      </c>
      <c r="L113" t="str">
        <f t="shared" si="22"/>
        <v>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M113" t="str">
        <f t="shared" si="23"/>
        <v>LANGUAGE OF ORIGINAL DOCUMENT: English</v>
      </c>
      <c r="N113" t="str">
        <f t="shared" si="24"/>
        <v>DOCUMENT TYPE: Article</v>
      </c>
      <c r="O113" t="str">
        <f t="shared" si="25"/>
        <v>SOURCE: Scopus</v>
      </c>
      <c r="P113">
        <f t="shared" si="26"/>
        <v>0</v>
      </c>
    </row>
    <row r="114" spans="1:16" x14ac:dyDescent="0.45">
      <c r="A114" t="s">
        <v>10</v>
      </c>
      <c r="C114">
        <v>114</v>
      </c>
      <c r="D114" t="str">
        <f t="shared" si="14"/>
        <v>Bucklow C., Clark P.</v>
      </c>
      <c r="E114" t="str">
        <f t="shared" si="15"/>
        <v>AUTHOR FULL NAMES: Bucklow, Caroline (6504538802); Clark, Paul (57641721500)</v>
      </c>
      <c r="F114" t="str">
        <f t="shared" si="16"/>
        <v>6504538802; 57641721500</v>
      </c>
      <c r="G114" t="str">
        <f t="shared" si="17"/>
        <v>The role of the institute for learning and teaching in higher education in supporting professional development in learning and teaching in higher education</v>
      </c>
      <c r="H114" t="str">
        <f t="shared" si="18"/>
        <v>(2000) Teacher Development, 4 (1), pp. 7 - 13, Cited 8 times.</v>
      </c>
      <c r="I114" t="str">
        <f t="shared" si="19"/>
        <v>DOI: 10.1080/13664530000200101</v>
      </c>
      <c r="J114" t="str">
        <f t="shared" si="20"/>
        <v>https://www.scopus.com/inward/record.uri?eid=2-s2.0-85012535202&amp;doi=10.1080%2f13664530000200101&amp;partnerID=40&amp;md5=3bee7042293f7b22f9dc2402ab11299f</v>
      </c>
      <c r="K114">
        <f t="shared" si="21"/>
        <v>0</v>
      </c>
      <c r="L114" t="str">
        <f t="shared" si="22"/>
        <v>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M114" t="str">
        <f t="shared" si="23"/>
        <v>LANGUAGE OF ORIGINAL DOCUMENT: English</v>
      </c>
      <c r="N114" t="str">
        <f t="shared" si="24"/>
        <v>DOCUMENT TYPE: Article</v>
      </c>
      <c r="O114" t="str">
        <f t="shared" si="25"/>
        <v>SOURCE: Scopus</v>
      </c>
      <c r="P114">
        <f t="shared" si="26"/>
        <v>0</v>
      </c>
    </row>
    <row r="115" spans="1:16" x14ac:dyDescent="0.45">
      <c r="A115" t="s">
        <v>11</v>
      </c>
      <c r="C115">
        <v>115</v>
      </c>
      <c r="D115" t="str">
        <f t="shared" si="14"/>
        <v>Lambovska M., Todorova D.</v>
      </c>
      <c r="E115" t="str">
        <f t="shared" si="15"/>
        <v>AUTHOR FULL NAMES: Lambovska, Maya (55308087500); Todorova, Daniela (57223019939)</v>
      </c>
      <c r="F115" t="str">
        <f t="shared" si="16"/>
        <v>55308087500; 57223019939</v>
      </c>
      <c r="G115" t="str">
        <f t="shared" si="17"/>
        <v>‘Publish and flourish’ instead of ‘publish or perish’: A motivation model for top-quality publications</v>
      </c>
      <c r="H115" t="str">
        <f t="shared" si="18"/>
        <v>(2021) Journal of Language and Education, 7 (1), pp. 141 - 155, Cited 13 times.</v>
      </c>
      <c r="I115" t="str">
        <f t="shared" si="19"/>
        <v>DOI: 10.17323/jle.2021.11522</v>
      </c>
      <c r="J115" t="str">
        <f t="shared" si="20"/>
        <v>https://www.scopus.com/inward/record.uri?eid=2-s2.0-85104438879&amp;doi=10.17323%2fjle.2021.11522&amp;partnerID=40&amp;md5=90524da444331f41ccdb1c2611a24a56</v>
      </c>
      <c r="K115">
        <f t="shared" si="21"/>
        <v>0</v>
      </c>
      <c r="L115" t="str">
        <f t="shared" si="22"/>
        <v>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M115" t="str">
        <f t="shared" si="23"/>
        <v>LANGUAGE OF ORIGINAL DOCUMENT: English</v>
      </c>
      <c r="N115" t="str">
        <f t="shared" si="24"/>
        <v>DOCUMENT TYPE: Article</v>
      </c>
      <c r="O115" t="str">
        <f t="shared" si="25"/>
        <v>SOURCE: Scopus</v>
      </c>
      <c r="P115">
        <f t="shared" si="26"/>
        <v>0</v>
      </c>
    </row>
    <row r="116" spans="1:16" x14ac:dyDescent="0.45">
      <c r="A116" t="s">
        <v>12</v>
      </c>
      <c r="C116">
        <v>116</v>
      </c>
      <c r="D116" t="str">
        <f t="shared" si="14"/>
        <v>Simbolon N.E.</v>
      </c>
      <c r="E116" t="str">
        <f t="shared" si="15"/>
        <v>AUTHOR FULL NAMES: Simbolon, Nurmala Elmin (56960526600)</v>
      </c>
      <c r="F116">
        <f t="shared" si="16"/>
        <v>56960526600</v>
      </c>
      <c r="G116" t="str">
        <f t="shared" si="17"/>
        <v>Emi in indonesian higher education: Stakeholders’ perspectives</v>
      </c>
      <c r="H116" t="str">
        <f t="shared" si="18"/>
        <v>(2018) Teflin Journal, 29 (1), pp. 108 - 128, Cited 7 times.</v>
      </c>
      <c r="I116" t="str">
        <f t="shared" si="19"/>
        <v>DOI: 10.15639/teflinjournal.v29i1/108-128</v>
      </c>
      <c r="J116" t="str">
        <f t="shared" si="20"/>
        <v>https://www.scopus.com/inward/record.uri?eid=2-s2.0-85062373048&amp;doi=10.15639%2fteflinjournal.v29i1%2f108-128&amp;partnerID=40&amp;md5=270de99aa58032c99b04980506289848</v>
      </c>
      <c r="K116">
        <f t="shared" si="21"/>
        <v>0</v>
      </c>
      <c r="L116" t="str">
        <f t="shared" si="22"/>
        <v>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M116" t="str">
        <f t="shared" si="23"/>
        <v>LANGUAGE OF ORIGINAL DOCUMENT: English</v>
      </c>
      <c r="N116" t="str">
        <f t="shared" si="24"/>
        <v>DOCUMENT TYPE: Article</v>
      </c>
      <c r="O116" t="str">
        <f t="shared" si="25"/>
        <v>SOURCE: Scopus</v>
      </c>
      <c r="P116">
        <f t="shared" si="26"/>
        <v>0</v>
      </c>
    </row>
    <row r="117" spans="1:16" x14ac:dyDescent="0.45">
      <c r="C117">
        <v>117</v>
      </c>
      <c r="D117" t="str">
        <f t="shared" si="14"/>
        <v>Murphy C.F., Dillon P.S., Pitts G.E.</v>
      </c>
      <c r="E117" t="str">
        <f t="shared" si="15"/>
        <v>AUTHOR FULL NAMES: Murphy, C.F. (55797013200); Dillon, P.S. (7103005249); Pitts, G.E. (7005777747)</v>
      </c>
      <c r="F117" t="str">
        <f t="shared" si="16"/>
        <v>55797013200; 7103005249; 7005777747</v>
      </c>
      <c r="G117" t="str">
        <f t="shared" si="17"/>
        <v>Economic and logistical modeling for regional processing and recovery of engineering thermoplastics</v>
      </c>
      <c r="H117" t="str">
        <f t="shared" si="18"/>
        <v>(2001) IEEE International Symposium on Electronics and the Environment, pp. 229 - 235, Cited 10 times.</v>
      </c>
      <c r="I117">
        <f t="shared" si="19"/>
        <v>0</v>
      </c>
      <c r="J117" t="str">
        <f t="shared" si="20"/>
        <v>https://www.scopus.com/inward/record.uri?eid=2-s2.0-0034823004&amp;partnerID=40&amp;md5=a11e632a5027cc2af0f45bdb458ded6d</v>
      </c>
      <c r="K117">
        <f t="shared" si="21"/>
        <v>0</v>
      </c>
      <c r="L117" t="str">
        <f t="shared" si="22"/>
        <v>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v>
      </c>
      <c r="M117" t="str">
        <f t="shared" si="23"/>
        <v>LANGUAGE OF ORIGINAL DOCUMENT: English</v>
      </c>
      <c r="N117" t="str">
        <f t="shared" si="24"/>
        <v>DOCUMENT TYPE: Conference paper</v>
      </c>
      <c r="O117" t="str">
        <f t="shared" si="25"/>
        <v>SOURCE: Scopus</v>
      </c>
      <c r="P117">
        <f t="shared" si="26"/>
        <v>0</v>
      </c>
    </row>
    <row r="118" spans="1:16" x14ac:dyDescent="0.45">
      <c r="A118" t="s">
        <v>74</v>
      </c>
      <c r="C118">
        <v>118</v>
      </c>
      <c r="D118" t="str">
        <f t="shared" si="14"/>
        <v>Sassi P.</v>
      </c>
      <c r="E118" t="str">
        <f t="shared" si="15"/>
        <v>AUTHOR FULL NAMES: Sassi, Paola (24559461300)</v>
      </c>
      <c r="F118">
        <f t="shared" si="16"/>
        <v>24559461300</v>
      </c>
      <c r="G118" t="str">
        <f t="shared" si="17"/>
        <v>Built environment sustainability and quality of life (BESQOL) assessment methodology</v>
      </c>
      <c r="H118" t="str">
        <f t="shared" si="18"/>
        <v>(2016) World Sustainability Series, pp. 21 - 32, Cited 8 times.</v>
      </c>
      <c r="I118" t="str">
        <f t="shared" si="19"/>
        <v>DOI: 10.1007/978-3-319-26734-0_2</v>
      </c>
      <c r="J118" t="str">
        <f t="shared" si="20"/>
        <v>https://www.scopus.com/inward/record.uri?eid=2-s2.0-85006314155&amp;doi=10.1007%2f978-3-319-26734-0_2&amp;partnerID=40&amp;md5=0dd71c28ef944674b60a1d7e8a232f4f</v>
      </c>
      <c r="K118">
        <f t="shared" si="21"/>
        <v>0</v>
      </c>
      <c r="L118" t="str">
        <f t="shared" si="22"/>
        <v>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M118" t="str">
        <f t="shared" si="23"/>
        <v>LANGUAGE OF ORIGINAL DOCUMENT: English</v>
      </c>
      <c r="N118" t="str">
        <f t="shared" si="24"/>
        <v>DOCUMENT TYPE: Book chapter</v>
      </c>
      <c r="O118" t="str">
        <f t="shared" si="25"/>
        <v>SOURCE: Scopus</v>
      </c>
      <c r="P118">
        <f t="shared" si="26"/>
        <v>0</v>
      </c>
    </row>
    <row r="119" spans="1:16" x14ac:dyDescent="0.45">
      <c r="A119" t="s">
        <v>75</v>
      </c>
      <c r="C119">
        <v>119</v>
      </c>
      <c r="D119" t="str">
        <f t="shared" si="14"/>
        <v>Xiong Y., Yang L.</v>
      </c>
      <c r="E119" t="str">
        <f t="shared" si="15"/>
        <v>AUTHOR FULL NAMES: Xiong, Yiying (57220190067); Yang, Lijing (55549616800)</v>
      </c>
      <c r="F119" t="str">
        <f t="shared" si="16"/>
        <v>57220190067; 55549616800</v>
      </c>
      <c r="G119" t="str">
        <f t="shared" si="17"/>
        <v>Asian international students’ help-seeking intentions and behavior in American Postsecondary Institutions</v>
      </c>
      <c r="H119" t="str">
        <f t="shared" si="18"/>
        <v>(2021) International Journal of Intercultural Relations, 80, pp. 170 - 185, Cited 10 times.</v>
      </c>
      <c r="I119" t="str">
        <f t="shared" si="19"/>
        <v>DOI: 10.1016/j.ijintrel.2020.11.007</v>
      </c>
      <c r="J119" t="str">
        <f t="shared" si="20"/>
        <v>https://www.scopus.com/inward/record.uri?eid=2-s2.0-85097159530&amp;doi=10.1016%2fj.ijintrel.2020.11.007&amp;partnerID=40&amp;md5=5ca036af01d2408a2e5216c3e654129c</v>
      </c>
      <c r="K119">
        <f t="shared" si="21"/>
        <v>0</v>
      </c>
      <c r="L119" t="str">
        <f t="shared" si="22"/>
        <v>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M119" t="str">
        <f t="shared" si="23"/>
        <v>LANGUAGE OF ORIGINAL DOCUMENT: English</v>
      </c>
      <c r="N119" t="str">
        <f t="shared" si="24"/>
        <v>DOCUMENT TYPE: Article</v>
      </c>
      <c r="O119" t="str">
        <f t="shared" si="25"/>
        <v>SOURCE: Scopus</v>
      </c>
      <c r="P119">
        <f t="shared" si="26"/>
        <v>0</v>
      </c>
    </row>
    <row r="120" spans="1:16" x14ac:dyDescent="0.45">
      <c r="A120" t="s">
        <v>76</v>
      </c>
      <c r="C120">
        <v>120</v>
      </c>
      <c r="D120" t="str">
        <f t="shared" si="14"/>
        <v>Alkhateeb H., Al Hamad M., Mustafawi E.</v>
      </c>
      <c r="E120" t="str">
        <f t="shared" si="15"/>
        <v>AUTHOR FULL NAMES: Alkhateeb, Hadeel (57215900180); Al Hamad, Muntasir (37082871900); Mustafawi, Eiman (47061891600)</v>
      </c>
      <c r="F120" t="str">
        <f t="shared" si="16"/>
        <v>57215900180; 37082871900; 47061891600</v>
      </c>
      <c r="G120" t="str">
        <f t="shared" si="17"/>
        <v>Revealing stakeholders’ perspectives on educational language policy in higher education through Q-methodology</v>
      </c>
      <c r="H120" t="str">
        <f t="shared" si="18"/>
        <v>(2020) Current Issues in Language Planning, 21 (4), pp. 415 - 433, Cited 8 times.</v>
      </c>
      <c r="I120" t="str">
        <f t="shared" si="19"/>
        <v>DOI: 10.1080/14664208.2020.1741237</v>
      </c>
      <c r="J120" t="str">
        <f t="shared" si="20"/>
        <v>https://www.scopus.com/inward/record.uri?eid=2-s2.0-85082331801&amp;doi=10.1080%2f14664208.2020.1741237&amp;partnerID=40&amp;md5=0fa2c8b8dfcf50f9954fa25b6d0d110b</v>
      </c>
      <c r="K120">
        <f t="shared" si="21"/>
        <v>0</v>
      </c>
      <c r="L120" t="str">
        <f t="shared" si="22"/>
        <v>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M120" t="str">
        <f t="shared" si="23"/>
        <v>LANGUAGE OF ORIGINAL DOCUMENT: English</v>
      </c>
      <c r="N120" t="str">
        <f t="shared" si="24"/>
        <v>DOCUMENT TYPE: Article</v>
      </c>
      <c r="O120" t="str">
        <f t="shared" si="25"/>
        <v>SOURCE: Scopus</v>
      </c>
      <c r="P120">
        <f t="shared" si="26"/>
        <v>0</v>
      </c>
    </row>
    <row r="121" spans="1:16" x14ac:dyDescent="0.45">
      <c r="A121" t="s">
        <v>77</v>
      </c>
      <c r="C121">
        <v>121</v>
      </c>
      <c r="D121" t="str">
        <f t="shared" si="14"/>
        <v>Pakkan S., Sudhakar C., Tripathi S., Rao M.</v>
      </c>
      <c r="E121" t="str">
        <f t="shared" si="15"/>
        <v>AUTHOR FULL NAMES: Pakkan, Sheeba (57222049135); Sudhakar, Christopher (56088040300); Tripathi, Shubham (57222052659); Rao, Mahabaleshwara (55466246700)</v>
      </c>
      <c r="F121" t="str">
        <f t="shared" si="16"/>
        <v>57222049135; 56088040300; 57222052659; 55466246700</v>
      </c>
      <c r="G121" t="str">
        <f t="shared" si="17"/>
        <v>A correlation study of sustainable development goal (SDG) interactions</v>
      </c>
      <c r="H121" t="str">
        <f t="shared" si="18"/>
        <v>(2023) Quality and Quantity, 57 (2), pp. 1937 - 1956, Cited 8 times.</v>
      </c>
      <c r="I121" t="str">
        <f t="shared" si="19"/>
        <v>DOI: 10.1007/s11135-022-01443-4</v>
      </c>
      <c r="J121" t="str">
        <f t="shared" si="20"/>
        <v>https://www.scopus.com/inward/record.uri?eid=2-s2.0-85131879481&amp;doi=10.1007%2fs11135-022-01443-4&amp;partnerID=40&amp;md5=9bc957aeac0baa541b398f27adaba4d4</v>
      </c>
      <c r="K121">
        <f t="shared" si="21"/>
        <v>0</v>
      </c>
      <c r="L121" t="str">
        <f t="shared" si="22"/>
        <v>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M121" t="str">
        <f t="shared" si="23"/>
        <v>LANGUAGE OF ORIGINAL DOCUMENT: English</v>
      </c>
      <c r="N121" t="str">
        <f t="shared" si="24"/>
        <v>DOCUMENT TYPE: Article</v>
      </c>
      <c r="O121" t="str">
        <f t="shared" si="25"/>
        <v>SOURCE: Scopus</v>
      </c>
      <c r="P121">
        <f t="shared" si="26"/>
        <v>0</v>
      </c>
    </row>
    <row r="122" spans="1:16" x14ac:dyDescent="0.45">
      <c r="A122" t="s">
        <v>78</v>
      </c>
      <c r="C122">
        <v>122</v>
      </c>
      <c r="D122" t="str">
        <f t="shared" si="14"/>
        <v>Budowle R., Krszjzaniek E., Taylor C.</v>
      </c>
      <c r="E122" t="str">
        <f t="shared" si="15"/>
        <v>AUTHOR FULL NAMES: Budowle, Rachael (57189325243); Krszjzaniek, Eric (57195682169); Taylor, Chelsea (57224528668)</v>
      </c>
      <c r="F122" t="str">
        <f t="shared" si="16"/>
        <v>57189325243; 57195682169; 57224528668</v>
      </c>
      <c r="G122" t="str">
        <f t="shared" si="17"/>
        <v>Students as change agents for community–university sustainability transition partnerships</v>
      </c>
      <c r="H122" t="str">
        <f t="shared" si="18"/>
        <v>(2021) Sustainability (Switzerland), 13 (11), art. no. 6036, Cited 9 times.</v>
      </c>
      <c r="I122" t="str">
        <f t="shared" si="19"/>
        <v>DOI: 10.3390/su13116036</v>
      </c>
      <c r="J122" t="str">
        <f t="shared" si="20"/>
        <v>https://www.scopus.com/inward/record.uri?eid=2-s2.0-85107822975&amp;doi=10.3390%2fsu13116036&amp;partnerID=40&amp;md5=bd624fc404920fd18dd1ef013b71e46a</v>
      </c>
      <c r="K122">
        <f t="shared" si="21"/>
        <v>0</v>
      </c>
      <c r="L122" t="str">
        <f t="shared" si="22"/>
        <v>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M122" t="str">
        <f t="shared" si="23"/>
        <v>LANGUAGE OF ORIGINAL DOCUMENT: English</v>
      </c>
      <c r="N122" t="str">
        <f t="shared" si="24"/>
        <v>DOCUMENT TYPE: Article</v>
      </c>
      <c r="O122" t="str">
        <f t="shared" si="25"/>
        <v>SOURCE: Scopus</v>
      </c>
      <c r="P122">
        <f t="shared" si="26"/>
        <v>0</v>
      </c>
    </row>
    <row r="123" spans="1:16" x14ac:dyDescent="0.45">
      <c r="A123" t="s">
        <v>79</v>
      </c>
      <c r="C123">
        <v>123</v>
      </c>
      <c r="D123" t="str">
        <f t="shared" si="14"/>
        <v>Mainardes E.W., Raposo M., Alves H.</v>
      </c>
      <c r="E123" t="str">
        <f t="shared" si="15"/>
        <v>AUTHOR FULL NAMES: Mainardes, Emerson Wagner (35764807800); Raposo, Mario (23768404400); Alves, Helena (35208145700)</v>
      </c>
      <c r="F123" t="str">
        <f t="shared" si="16"/>
        <v>35764807800; 23768404400; 35208145700</v>
      </c>
      <c r="G123" t="str">
        <f t="shared" si="17"/>
        <v>Public university students' expectations: An empirical study based on the Stakeholders Theory</v>
      </c>
      <c r="H123" t="str">
        <f t="shared" si="18"/>
        <v>(2012) Transylvanian Review of Administrative Sciences, (35), pp. 173 - 196, Cited 15 times.</v>
      </c>
      <c r="I123">
        <f t="shared" si="19"/>
        <v>0</v>
      </c>
      <c r="J123" t="str">
        <f t="shared" si="20"/>
        <v>https://www.scopus.com/inward/record.uri?eid=2-s2.0-84857255478&amp;partnerID=40&amp;md5=a6ed2e395d27fb13ea319955aa117913</v>
      </c>
      <c r="K123">
        <f t="shared" si="21"/>
        <v>0</v>
      </c>
      <c r="L123" t="str">
        <f t="shared" si="22"/>
        <v>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M123" t="str">
        <f t="shared" si="23"/>
        <v>LANGUAGE OF ORIGINAL DOCUMENT: English</v>
      </c>
      <c r="N123" t="str">
        <f t="shared" si="24"/>
        <v>DOCUMENT TYPE: Article</v>
      </c>
      <c r="O123" t="str">
        <f t="shared" si="25"/>
        <v>SOURCE: Scopus</v>
      </c>
      <c r="P123">
        <f t="shared" si="26"/>
        <v>0</v>
      </c>
    </row>
    <row r="124" spans="1:16" x14ac:dyDescent="0.45">
      <c r="A124" t="s">
        <v>80</v>
      </c>
      <c r="C124">
        <v>124</v>
      </c>
      <c r="D124" t="str">
        <f t="shared" si="14"/>
        <v>Mncube V.S., Mutongoza B.H., Olawale B.E.</v>
      </c>
      <c r="E124" t="str">
        <f t="shared" si="15"/>
        <v>AUTHOR FULL NAMES: Mncube, V.S. (35746597000); Mutongoza, B.H. (57222621940); Olawale, B.E. (57222627369)</v>
      </c>
      <c r="F124" t="str">
        <f t="shared" si="16"/>
        <v>35746597000; 57222621940; 57222627369</v>
      </c>
      <c r="G124" t="str">
        <f t="shared" si="17"/>
        <v>Managing higher education institutions in the context of COVID-19 stringency: Experiences of stakeholders at a rural south african university</v>
      </c>
      <c r="H124" t="str">
        <f t="shared" si="18"/>
        <v>(2021) Perspectives in Education, 39 (1), pp. 390 - 409, Cited 14 times.</v>
      </c>
      <c r="I124" t="str">
        <f t="shared" si="19"/>
        <v>DOI: 10.18820/2519593X/pie.v39.i1.24</v>
      </c>
      <c r="J124" t="str">
        <f t="shared" si="20"/>
        <v>https://www.scopus.com/inward/record.uri?eid=2-s2.0-85103518601&amp;doi=10.18820%2f2519593X%2fpie.v39.i1.24&amp;partnerID=40&amp;md5=d0509f5f33e3dc1accd1af6d9a69e81b</v>
      </c>
      <c r="K124">
        <f t="shared" si="21"/>
        <v>0</v>
      </c>
      <c r="L124" t="str">
        <f t="shared" si="22"/>
        <v>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M124" t="str">
        <f t="shared" si="23"/>
        <v>LANGUAGE OF ORIGINAL DOCUMENT: English</v>
      </c>
      <c r="N124" t="str">
        <f t="shared" si="24"/>
        <v>DOCUMENT TYPE: Article</v>
      </c>
      <c r="O124" t="str">
        <f t="shared" si="25"/>
        <v>SOURCE: Scopus</v>
      </c>
      <c r="P124">
        <f t="shared" si="26"/>
        <v>0</v>
      </c>
    </row>
    <row r="125" spans="1:16" x14ac:dyDescent="0.45">
      <c r="C125">
        <v>125</v>
      </c>
      <c r="D125" t="str">
        <f t="shared" si="14"/>
        <v>Llonch J., Casablancas-Segura C., Alarcón-del-Amo M.C.</v>
      </c>
      <c r="E125" t="str">
        <f t="shared" si="15"/>
        <v>AUTHOR FULL NAMES: Llonch, J. (55323188800); Casablancas-Segura, C. (56910269700); Alarcón-del-Amo, M.C. (53867882700)</v>
      </c>
      <c r="F125" t="str">
        <f t="shared" si="16"/>
        <v>55323188800; 56910269700; 53867882700</v>
      </c>
      <c r="G125" t="str">
        <f t="shared" si="17"/>
        <v>Stakeholder orientation in public universities: A conceptual discussion and a scale development [Orientación a los stakeholders en las universidades públicas: una discusión conceptual y el desarrollo de una escala de medición]</v>
      </c>
      <c r="H125" t="str">
        <f t="shared" si="18"/>
        <v>(2016) Spanish Journal of Marketing - ESIC, 20 (1), pp. 41 - 57, Cited 9 times.</v>
      </c>
      <c r="I125" t="str">
        <f t="shared" si="19"/>
        <v>DOI: 10.1016/j.reimke.2016.01.001</v>
      </c>
      <c r="J125" t="str">
        <f t="shared" si="20"/>
        <v>https://www.scopus.com/inward/record.uri?eid=2-s2.0-85013283260&amp;doi=10.1016%2fj.reimke.2016.01.001&amp;partnerID=40&amp;md5=b6e9025067c55776e71a81547597041a</v>
      </c>
      <c r="K125">
        <f t="shared" si="21"/>
        <v>0</v>
      </c>
      <c r="L125" t="str">
        <f t="shared" si="22"/>
        <v>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M125" t="str">
        <f t="shared" si="23"/>
        <v>LANGUAGE OF ORIGINAL DOCUMENT: English</v>
      </c>
      <c r="N125" t="str">
        <f t="shared" si="24"/>
        <v>DOCUMENT TYPE: Article</v>
      </c>
      <c r="O125" t="str">
        <f t="shared" si="25"/>
        <v>SOURCE: Scopus</v>
      </c>
      <c r="P125">
        <f t="shared" si="26"/>
        <v>0</v>
      </c>
    </row>
    <row r="126" spans="1:16" x14ac:dyDescent="0.45">
      <c r="A126" t="s">
        <v>81</v>
      </c>
      <c r="C126">
        <v>126</v>
      </c>
      <c r="D126" t="str">
        <f t="shared" si="14"/>
        <v>Al. Pop N., Todea S., Partenie C.-V., Ott C.</v>
      </c>
      <c r="E126" t="str">
        <f t="shared" si="15"/>
        <v>AUTHOR FULL NAMES: Al. Pop, Nicolae (33568254500); Todea, Steluta (57217022235); Partenie, Cristina-Veronica (57217019191); Ott, Cristina (57217454601)</v>
      </c>
      <c r="F126" t="str">
        <f t="shared" si="16"/>
        <v>33568254500; 57217022235; 57217019191; 57217454601</v>
      </c>
      <c r="G126" t="str">
        <f t="shared" si="17"/>
        <v>Stakeholders' perception regarding sustainable universities</v>
      </c>
      <c r="H126" t="str">
        <f t="shared" si="18"/>
        <v>(2020) Amfiteatru Economic, 22 (54), pp. 330 - 345, Cited 7 times.</v>
      </c>
      <c r="I126" t="str">
        <f t="shared" si="19"/>
        <v>DOI: 10.24818/EA/2020/54/330</v>
      </c>
      <c r="J126" t="str">
        <f t="shared" si="20"/>
        <v>https://www.scopus.com/inward/record.uri?eid=2-s2.0-85085740439&amp;doi=10.24818%2fEA%2f2020%2f54%2f330&amp;partnerID=40&amp;md5=edb46686eca2196901653142eb5a8ff4</v>
      </c>
      <c r="K126">
        <f t="shared" si="21"/>
        <v>0</v>
      </c>
      <c r="L126" t="str">
        <f t="shared" si="22"/>
        <v>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M126" t="str">
        <f t="shared" si="23"/>
        <v>LANGUAGE OF ORIGINAL DOCUMENT: English</v>
      </c>
      <c r="N126" t="str">
        <f t="shared" si="24"/>
        <v>DOCUMENT TYPE: Article</v>
      </c>
      <c r="O126" t="str">
        <f t="shared" si="25"/>
        <v>SOURCE: Scopus</v>
      </c>
      <c r="P126">
        <f t="shared" si="26"/>
        <v>0</v>
      </c>
    </row>
    <row r="127" spans="1:16" x14ac:dyDescent="0.45">
      <c r="A127" t="s">
        <v>10</v>
      </c>
      <c r="C127">
        <v>127</v>
      </c>
      <c r="D127" t="str">
        <f t="shared" si="14"/>
        <v>Johnson A.T., Hoba P.</v>
      </c>
      <c r="E127" t="str">
        <f t="shared" si="15"/>
        <v>AUTHOR FULL NAMES: Johnson, Ane Turner (36080649500); Hoba, Pascal (36951458500)</v>
      </c>
      <c r="F127" t="str">
        <f t="shared" si="16"/>
        <v>36080649500; 36951458500</v>
      </c>
      <c r="G127" t="str">
        <f t="shared" si="17"/>
        <v>Rebuilding higher education institutions in post-conflict contexts: Policy networks, process, perceptions, &amp; patterns</v>
      </c>
      <c r="H127" t="str">
        <f t="shared" si="18"/>
        <v>(2015) International Journal of Educational Development, 43, pp. 118 - 125, Cited 7 times.</v>
      </c>
      <c r="I127" t="str">
        <f t="shared" si="19"/>
        <v>DOI: 10.1016/j.ijedudev.2015.05.007</v>
      </c>
      <c r="J127" t="str">
        <f t="shared" si="20"/>
        <v>https://www.scopus.com/inward/record.uri?eid=2-s2.0-84930948127&amp;doi=10.1016%2fj.ijedudev.2015.05.007&amp;partnerID=40&amp;md5=0ac43df9bc82b80cf728e69f04c7aa14</v>
      </c>
      <c r="K127">
        <f t="shared" si="21"/>
        <v>0</v>
      </c>
      <c r="L127" t="str">
        <f t="shared" si="22"/>
        <v>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M127" t="str">
        <f t="shared" si="23"/>
        <v>LANGUAGE OF ORIGINAL DOCUMENT: English</v>
      </c>
      <c r="N127" t="str">
        <f t="shared" si="24"/>
        <v>DOCUMENT TYPE: Article</v>
      </c>
      <c r="O127" t="str">
        <f t="shared" si="25"/>
        <v>SOURCE: Scopus</v>
      </c>
      <c r="P127">
        <f t="shared" si="26"/>
        <v>0</v>
      </c>
    </row>
    <row r="128" spans="1:16" x14ac:dyDescent="0.45">
      <c r="A128" t="s">
        <v>11</v>
      </c>
      <c r="C128">
        <v>128</v>
      </c>
      <c r="D128" t="str">
        <f t="shared" si="14"/>
        <v>Abdullah K.H., Aziz F.S.A.</v>
      </c>
      <c r="E128" t="str">
        <f t="shared" si="15"/>
        <v>AUTHOR FULL NAMES: Abdullah, Khairul Hafezad (57219323548); Aziz, Fadzli Shah Abd (57201605620)</v>
      </c>
      <c r="F128" t="str">
        <f t="shared" si="16"/>
        <v>57219323548; 57201605620</v>
      </c>
      <c r="G128" t="str">
        <f t="shared" si="17"/>
        <v>Safety behavior in the laboratory among university students</v>
      </c>
      <c r="H128" t="str">
        <f t="shared" si="18"/>
        <v>(2020) Journal of Behavioral Science, 15 (3), pp. 51 - 65, Cited 8 times.</v>
      </c>
      <c r="I128">
        <f t="shared" si="19"/>
        <v>0</v>
      </c>
      <c r="J128" t="str">
        <f t="shared" si="20"/>
        <v>https://www.scopus.com/inward/record.uri?eid=2-s2.0-85092259596&amp;partnerID=40&amp;md5=d4ef12b370407d70e0403319c5484890</v>
      </c>
      <c r="K128">
        <f t="shared" si="21"/>
        <v>0</v>
      </c>
      <c r="L128" t="str">
        <f t="shared" si="22"/>
        <v>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M128" t="str">
        <f t="shared" si="23"/>
        <v>LANGUAGE OF ORIGINAL DOCUMENT: English</v>
      </c>
      <c r="N128" t="str">
        <f t="shared" si="24"/>
        <v>DOCUMENT TYPE: Article</v>
      </c>
      <c r="O128" t="str">
        <f t="shared" si="25"/>
        <v>SOURCE: Scopus</v>
      </c>
      <c r="P128">
        <f t="shared" si="26"/>
        <v>0</v>
      </c>
    </row>
    <row r="129" spans="1:16" x14ac:dyDescent="0.45">
      <c r="A129" t="s">
        <v>12</v>
      </c>
      <c r="C129">
        <v>129</v>
      </c>
      <c r="D129" t="str">
        <f t="shared" si="14"/>
        <v>Hoat L.N., Lan Viet N., Van Der Wilt G.J., Broerse J., Ruitenberg E.J., Wright E.P.</v>
      </c>
      <c r="E129" t="str">
        <f t="shared" si="15"/>
        <v>AUTHOR FULL NAMES: Hoat, Luu Ngoc (17342236900); Lan Viet, Nguyen (33368074900); Van Der Wilt, G.J. (6701654928); Broerse, J. (7005410143); Ruitenberg, E.J. (35838548000); Wright, E.P. (23570995300)</v>
      </c>
      <c r="F129" t="str">
        <f t="shared" si="16"/>
        <v>17342236900; 33368074900; 6701654928; 7005410143; 35838548000; 23570995300</v>
      </c>
      <c r="G129" t="str">
        <f t="shared" si="17"/>
        <v>Motivation of university and non-university stakeholders to change medical education in Vietnam</v>
      </c>
      <c r="H129" t="str">
        <f t="shared" si="18"/>
        <v>(2009) BMC Medical Education, 9 (1), art. no. 49, Cited 15 times.</v>
      </c>
      <c r="I129" t="str">
        <f t="shared" si="19"/>
        <v>DOI: 10.1186/1472-6920-9-49</v>
      </c>
      <c r="J129" t="str">
        <f t="shared" si="20"/>
        <v>https://www.scopus.com/inward/record.uri?eid=2-s2.0-69049105475&amp;doi=10.1186%2f1472-6920-9-49&amp;partnerID=40&amp;md5=59e9c03001d52b646c5b5c4807fa1cdc</v>
      </c>
      <c r="K129">
        <f t="shared" si="21"/>
        <v>0</v>
      </c>
      <c r="L129" t="str">
        <f t="shared" si="22"/>
        <v>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M129" t="str">
        <f t="shared" si="23"/>
        <v>LANGUAGE OF ORIGINAL DOCUMENT: English</v>
      </c>
      <c r="N129" t="str">
        <f t="shared" si="24"/>
        <v>DOCUMENT TYPE: Article</v>
      </c>
      <c r="O129" t="str">
        <f t="shared" si="25"/>
        <v>SOURCE: Scopus</v>
      </c>
      <c r="P129">
        <f t="shared" si="26"/>
        <v>0</v>
      </c>
    </row>
    <row r="130" spans="1:16" x14ac:dyDescent="0.45">
      <c r="C130">
        <v>130</v>
      </c>
      <c r="D130" t="str">
        <f t="shared" ref="D130:D193" si="27">INDEX($A:$A, ROW(A130)*13-13+COLUMN(A130))</f>
        <v>Sandhya S., Koppad S.H., Anupama Kumar S., Dharani A., Uma B.V., Subramanya K.N.</v>
      </c>
      <c r="E130" t="str">
        <f t="shared" ref="E130:E193" si="28">INDEX($A:$A, ROW(B130)*13-13+COLUMN(B130))</f>
        <v>AUTHOR FULL NAMES: Sandhya, S. (57191854773); Koppad, Shaila H. (57191618577); Anupama Kumar, S. (57191624773); Dharani, Andhe (54383109800); Uma, B.V. (55130921800); Subramanya, K.N. (35753798900)</v>
      </c>
      <c r="F130" t="str">
        <f t="shared" ref="F130:F193" si="29">INDEX($A:$A, ROW(C130)*13-13+COLUMN(C130))</f>
        <v>57191854773; 57191618577; 57191624773; 54383109800; 55130921800; 35753798900</v>
      </c>
      <c r="G130" t="str">
        <f t="shared" ref="G130:G193" si="30">INDEX($A:$A, ROW(D130)*13-13+COLUMN(D130))</f>
        <v>Adoption of google forms for enhancing collaborative stakeholder engagement in higher education</v>
      </c>
      <c r="H130" t="str">
        <f t="shared" ref="H130:H193" si="31">INDEX($A:$A, ROW(E130)*13-13+COLUMN(E130))</f>
        <v>(2020) Journal of Engineering Education Transformations, 33 (Special Issue), pp. 283 - 289, Cited 9 times.</v>
      </c>
      <c r="I130" t="str">
        <f t="shared" ref="I130:I193" si="32">INDEX($A:$A, ROW(F130)*13-13+COLUMN(F130))</f>
        <v>DOI: 10.16920/jeet/2020/v33i0/150161</v>
      </c>
      <c r="J130" t="str">
        <f t="shared" ref="J130:J193" si="33">INDEX($A:$A, ROW(G130)*13-13+COLUMN(G130))</f>
        <v>https://www.scopus.com/inward/record.uri?eid=2-s2.0-85089035609&amp;doi=10.16920%2fjeet%2f2020%2fv33i0%2f150161&amp;partnerID=40&amp;md5=78cc6e8841f45f96782d99e6cdd036f5</v>
      </c>
      <c r="K130">
        <f t="shared" ref="K130:K193" si="34">INDEX($A:$A, ROW(H130)*13-13+COLUMN(H130))</f>
        <v>0</v>
      </c>
      <c r="L130" t="str">
        <f t="shared" ref="L130:L193" si="35">INDEX($A:$A, ROW(I130)*13-13+COLUMN(I130))</f>
        <v>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M130" t="str">
        <f t="shared" ref="M130:M193" si="36">INDEX($A:$A, ROW(J130)*13-13+COLUMN(J130))</f>
        <v>LANGUAGE OF ORIGINAL DOCUMENT: English</v>
      </c>
      <c r="N130" t="str">
        <f t="shared" ref="N130:N193" si="37">INDEX($A:$A, ROW(K130)*13-13+COLUMN(K130))</f>
        <v>DOCUMENT TYPE: Article</v>
      </c>
      <c r="O130" t="str">
        <f t="shared" ref="O130:O193" si="38">INDEX($A:$A, ROW(L130)*13-13+COLUMN(L130))</f>
        <v>SOURCE: Scopus</v>
      </c>
      <c r="P130">
        <f t="shared" ref="P130:P193" si="39">INDEX($A:$A, ROW(M130)*13-13+COLUMN(M130))</f>
        <v>0</v>
      </c>
    </row>
    <row r="131" spans="1:16" x14ac:dyDescent="0.45">
      <c r="A131" t="s">
        <v>82</v>
      </c>
      <c r="C131">
        <v>131</v>
      </c>
      <c r="D131" t="str">
        <f t="shared" si="27"/>
        <v>Latham B., Poe J.W.</v>
      </c>
      <c r="E131" t="str">
        <f t="shared" si="28"/>
        <v>AUTHOR FULL NAMES: Latham, Bethany (35077098600); Poe, Jodi Welch (26868029600)</v>
      </c>
      <c r="F131" t="str">
        <f t="shared" si="29"/>
        <v>35077098600; 26868029600</v>
      </c>
      <c r="G131" t="str">
        <f t="shared" si="30"/>
        <v>The Library as Partner in University Data Curation: A Case Study in Collaboration</v>
      </c>
      <c r="H131" t="str">
        <f t="shared" si="31"/>
        <v>(2012) Journal of Web Librarianship, 6 (4), pp. 288 - 304, Cited 9 times.</v>
      </c>
      <c r="I131" t="str">
        <f t="shared" si="32"/>
        <v>DOI: 10.1080/19322909.2012.729429</v>
      </c>
      <c r="J131" t="str">
        <f t="shared" si="33"/>
        <v>https://www.scopus.com/inward/record.uri?eid=2-s2.0-84871315914&amp;doi=10.1080%2f19322909.2012.729429&amp;partnerID=40&amp;md5=b621488db4ce619c6c687c6295e6625f</v>
      </c>
      <c r="K131">
        <f t="shared" si="34"/>
        <v>0</v>
      </c>
      <c r="L131" t="str">
        <f t="shared" si="35"/>
        <v>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M131" t="str">
        <f t="shared" si="36"/>
        <v>LANGUAGE OF ORIGINAL DOCUMENT: English</v>
      </c>
      <c r="N131" t="str">
        <f t="shared" si="37"/>
        <v>DOCUMENT TYPE: Article</v>
      </c>
      <c r="O131" t="str">
        <f t="shared" si="38"/>
        <v>SOURCE: Scopus</v>
      </c>
      <c r="P131">
        <f t="shared" si="39"/>
        <v>0</v>
      </c>
    </row>
    <row r="132" spans="1:16" x14ac:dyDescent="0.45">
      <c r="A132" t="s">
        <v>83</v>
      </c>
      <c r="C132">
        <v>132</v>
      </c>
      <c r="D132" t="str">
        <f t="shared" si="27"/>
        <v>Panday R., Purba J.T.</v>
      </c>
      <c r="E132" t="str">
        <f t="shared" si="28"/>
        <v>AUTHOR FULL NAMES: Panday, Rorim (56237009400); Purba, John Tampil (56669627400)</v>
      </c>
      <c r="F132" t="str">
        <f t="shared" si="29"/>
        <v>56237009400; 56669627400</v>
      </c>
      <c r="G132" t="str">
        <f t="shared" si="30"/>
        <v>Lecturers and students technology readiness in implementing services delivery of academic information system in higher education institution: A case study</v>
      </c>
      <c r="H132" t="str">
        <f t="shared" si="31"/>
        <v>(2015) Communications in Computer and Information Science, 516, pp. 539 - 550, Cited 13 times.</v>
      </c>
      <c r="I132" t="str">
        <f t="shared" si="32"/>
        <v>DOI: 10.1007/978-3-662-46742-8_49</v>
      </c>
      <c r="J132" t="str">
        <f t="shared" si="33"/>
        <v>https://www.scopus.com/inward/record.uri?eid=2-s2.0-84930457328&amp;doi=10.1007%2f978-3-662-46742-8_49&amp;partnerID=40&amp;md5=1f8b9d3325d334d5814910ebe3baa8e7</v>
      </c>
      <c r="K132">
        <f t="shared" si="34"/>
        <v>0</v>
      </c>
      <c r="L132" t="str">
        <f t="shared" si="35"/>
        <v>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M132" t="str">
        <f t="shared" si="36"/>
        <v>LANGUAGE OF ORIGINAL DOCUMENT: English</v>
      </c>
      <c r="N132" t="str">
        <f t="shared" si="37"/>
        <v>DOCUMENT TYPE: Conference paper</v>
      </c>
      <c r="O132" t="str">
        <f t="shared" si="38"/>
        <v>SOURCE: Scopus</v>
      </c>
      <c r="P132">
        <f t="shared" si="39"/>
        <v>0</v>
      </c>
    </row>
    <row r="133" spans="1:16" x14ac:dyDescent="0.45">
      <c r="A133" t="s">
        <v>84</v>
      </c>
      <c r="C133">
        <v>133</v>
      </c>
      <c r="D133" t="str">
        <f t="shared" si="27"/>
        <v>Manley S.</v>
      </c>
      <c r="E133" t="str">
        <f t="shared" si="28"/>
        <v>AUTHOR FULL NAMES: Manley, Stewart (56454051800)</v>
      </c>
      <c r="F133">
        <f t="shared" si="29"/>
        <v>56454051800</v>
      </c>
      <c r="G133" t="str">
        <f t="shared" si="30"/>
        <v>On the limitations of recent lawsuits against Sci-Hub, OMICS, ResearchGate, and Georgia State University</v>
      </c>
      <c r="H133" t="str">
        <f t="shared" si="31"/>
        <v>(2019) Learned Publishing, 32 (4), pp. 375 - 381, Cited 12 times.</v>
      </c>
      <c r="I133" t="str">
        <f t="shared" si="32"/>
        <v>DOI: 10.1002/leap.1254</v>
      </c>
      <c r="J133" t="str">
        <f t="shared" si="33"/>
        <v>https://www.scopus.com/inward/record.uri?eid=2-s2.0-85069935813&amp;doi=10.1002%2fleap.1254&amp;partnerID=40&amp;md5=b578a4f56d21fd4cced8ef9065b6756f</v>
      </c>
      <c r="K133">
        <f t="shared" si="34"/>
        <v>0</v>
      </c>
      <c r="L133" t="str">
        <f t="shared" si="35"/>
        <v>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M133" t="str">
        <f t="shared" si="36"/>
        <v>LANGUAGE OF ORIGINAL DOCUMENT: English</v>
      </c>
      <c r="N133" t="str">
        <f t="shared" si="37"/>
        <v>DOCUMENT TYPE: Article</v>
      </c>
      <c r="O133" t="str">
        <f t="shared" si="38"/>
        <v>SOURCE: Scopus</v>
      </c>
      <c r="P133">
        <f t="shared" si="39"/>
        <v>0</v>
      </c>
    </row>
    <row r="134" spans="1:16" x14ac:dyDescent="0.45">
      <c r="A134" t="s">
        <v>85</v>
      </c>
      <c r="C134">
        <v>134</v>
      </c>
      <c r="D134" t="str">
        <f t="shared" si="27"/>
        <v>Franco D., Macke J., Cotton D., Paço A., Segers J.-P., Franco L.</v>
      </c>
      <c r="E134" t="str">
        <f t="shared" si="28"/>
        <v>AUTHOR FULL NAMES: Franco, Dirk (57191108111); Macke, Janaina (24768111200); Cotton, Debby (35323974400); Paço, Arminda (57870437600); Segers, Jean-Pierre (16422922700); Franco, Laura (56393935900)</v>
      </c>
      <c r="F134" t="str">
        <f t="shared" si="29"/>
        <v>57191108111; 24768111200; 35323974400; 57870437600; 16422922700; 56393935900</v>
      </c>
      <c r="G134" t="str">
        <f t="shared" si="30"/>
        <v>Student energy-saving in higher education tackling the challenge of decarbonisation</v>
      </c>
      <c r="H134" t="str">
        <f t="shared" si="31"/>
        <v>(2022) International Journal of Sustainability in Higher Education, 23 (7), pp. 1648 - 1666, Cited 9 times.</v>
      </c>
      <c r="I134" t="str">
        <f t="shared" si="32"/>
        <v>DOI: 10.1108/IJSHE-10-2021-0432</v>
      </c>
      <c r="J134" t="str">
        <f t="shared" si="33"/>
        <v>https://www.scopus.com/inward/record.uri?eid=2-s2.0-85134613460&amp;doi=10.1108%2fIJSHE-10-2021-0432&amp;partnerID=40&amp;md5=4971192446a7816e090d6aa6defd5799</v>
      </c>
      <c r="K134">
        <f t="shared" si="34"/>
        <v>0</v>
      </c>
      <c r="L134" t="str">
        <f t="shared" si="35"/>
        <v>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M134" t="str">
        <f t="shared" si="36"/>
        <v>LANGUAGE OF ORIGINAL DOCUMENT: English</v>
      </c>
      <c r="N134" t="str">
        <f t="shared" si="37"/>
        <v>DOCUMENT TYPE: Article</v>
      </c>
      <c r="O134" t="str">
        <f t="shared" si="38"/>
        <v>SOURCE: Scopus</v>
      </c>
      <c r="P134">
        <f t="shared" si="39"/>
        <v>0</v>
      </c>
    </row>
    <row r="135" spans="1:16" x14ac:dyDescent="0.45">
      <c r="A135" t="s">
        <v>86</v>
      </c>
      <c r="C135">
        <v>135</v>
      </c>
      <c r="D135" t="str">
        <f t="shared" si="27"/>
        <v>Hopff B., Nijhuis S., Verhoef L.A.</v>
      </c>
      <c r="E135" t="str">
        <f t="shared" si="28"/>
        <v>AUTHOR FULL NAMES: Hopff, Birgit (57205559623); Nijhuis, Steffen (55241293900); Verhoef, Leendert A. (7003309870)</v>
      </c>
      <c r="F135" t="str">
        <f t="shared" si="29"/>
        <v>57205559623; 55241293900; 7003309870</v>
      </c>
      <c r="G135" t="str">
        <f t="shared" si="30"/>
        <v>New dimensions for circularity on campus-framework for the application of circular principles in campus development</v>
      </c>
      <c r="H135" t="str">
        <f t="shared" si="31"/>
        <v>(2019) Sustainability (Switzerland), 11 (3), art. no. 627, Cited 12 times.</v>
      </c>
      <c r="I135" t="str">
        <f t="shared" si="32"/>
        <v>DOI: 10.3390/su11030627</v>
      </c>
      <c r="J135" t="str">
        <f t="shared" si="33"/>
        <v>https://www.scopus.com/inward/record.uri?eid=2-s2.0-85060548418&amp;doi=10.3390%2fsu11030627&amp;partnerID=40&amp;md5=57b94c1b245da6394614a94a58baef60</v>
      </c>
      <c r="K135">
        <f t="shared" si="34"/>
        <v>0</v>
      </c>
      <c r="L135" t="str">
        <f t="shared" si="35"/>
        <v>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M135" t="str">
        <f t="shared" si="36"/>
        <v>LANGUAGE OF ORIGINAL DOCUMENT: English</v>
      </c>
      <c r="N135" t="str">
        <f t="shared" si="37"/>
        <v>DOCUMENT TYPE: Article</v>
      </c>
      <c r="O135" t="str">
        <f t="shared" si="38"/>
        <v>SOURCE: Scopus</v>
      </c>
      <c r="P135">
        <f t="shared" si="39"/>
        <v>0</v>
      </c>
    </row>
    <row r="136" spans="1:16" x14ac:dyDescent="0.45">
      <c r="A136" t="s">
        <v>87</v>
      </c>
      <c r="C136">
        <v>136</v>
      </c>
      <c r="D136" t="str">
        <f t="shared" si="27"/>
        <v>Ramlo S.</v>
      </c>
      <c r="E136" t="str">
        <f t="shared" si="28"/>
        <v>AUTHOR FULL NAMES: Ramlo, Susan (23670734000)</v>
      </c>
      <c r="F136">
        <f t="shared" si="29"/>
        <v>23670734000</v>
      </c>
      <c r="G136" t="str">
        <f t="shared" si="30"/>
        <v>Free speech on US university campuses: differentiating perspectives using Q methodology</v>
      </c>
      <c r="H136" t="str">
        <f t="shared" si="31"/>
        <v>(2020) Studies in Higher Education, 45 (7), pp. 1488 - 1506, Cited 6 times.</v>
      </c>
      <c r="I136" t="str">
        <f t="shared" si="32"/>
        <v>DOI: 10.1080/03075079.2018.1555700</v>
      </c>
      <c r="J136" t="str">
        <f t="shared" si="33"/>
        <v>https://www.scopus.com/inward/record.uri?eid=2-s2.0-85058151769&amp;doi=10.1080%2f03075079.2018.1555700&amp;partnerID=40&amp;md5=e63e433edb73f8ad6b01398c98a08969</v>
      </c>
      <c r="K136">
        <f t="shared" si="34"/>
        <v>0</v>
      </c>
      <c r="L136" t="str">
        <f t="shared" si="35"/>
        <v>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M136" t="str">
        <f t="shared" si="36"/>
        <v>LANGUAGE OF ORIGINAL DOCUMENT: English</v>
      </c>
      <c r="N136" t="str">
        <f t="shared" si="37"/>
        <v>DOCUMENT TYPE: Article</v>
      </c>
      <c r="O136" t="str">
        <f t="shared" si="38"/>
        <v>SOURCE: Scopus</v>
      </c>
      <c r="P136">
        <f t="shared" si="39"/>
        <v>0</v>
      </c>
    </row>
    <row r="137" spans="1:16" x14ac:dyDescent="0.45">
      <c r="A137" t="s">
        <v>88</v>
      </c>
      <c r="C137">
        <v>137</v>
      </c>
      <c r="D137" t="str">
        <f t="shared" si="27"/>
        <v>Stankevičienė J., Vaiciukevičiūtė A.</v>
      </c>
      <c r="E137" t="str">
        <f t="shared" si="28"/>
        <v>AUTHOR FULL NAMES: Stankevičienė, Jelena (55632120400); Vaiciukevičiūtė, Agnė (36538267300)</v>
      </c>
      <c r="F137" t="str">
        <f t="shared" si="29"/>
        <v>55632120400; 36538267300</v>
      </c>
      <c r="G137" t="str">
        <f t="shared" si="30"/>
        <v>Value creation for stakeholders in higher education management</v>
      </c>
      <c r="H137" t="str">
        <f t="shared" si="31"/>
        <v>(2016) E a M: Ekonomie a Management, 19 (1), pp. 17 - 32, Cited 9 times.</v>
      </c>
      <c r="I137" t="str">
        <f t="shared" si="32"/>
        <v>DOI: 10.15240/tul/001/2016-1-002</v>
      </c>
      <c r="J137" t="str">
        <f t="shared" si="33"/>
        <v>https://www.scopus.com/inward/record.uri?eid=2-s2.0-85016162960&amp;doi=10.15240%2ftul%2f001%2f2016-1-002&amp;partnerID=40&amp;md5=e31d56d208034b2a5f7b4e058ada676b</v>
      </c>
      <c r="K137">
        <f t="shared" si="34"/>
        <v>0</v>
      </c>
      <c r="L137" t="str">
        <f t="shared" si="35"/>
        <v>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M137" t="str">
        <f t="shared" si="36"/>
        <v>LANGUAGE OF ORIGINAL DOCUMENT: English</v>
      </c>
      <c r="N137" t="str">
        <f t="shared" si="37"/>
        <v>DOCUMENT TYPE: Article</v>
      </c>
      <c r="O137" t="str">
        <f t="shared" si="38"/>
        <v>SOURCE: Scopus</v>
      </c>
      <c r="P137">
        <f t="shared" si="39"/>
        <v>0</v>
      </c>
    </row>
    <row r="138" spans="1:16" x14ac:dyDescent="0.45">
      <c r="C138">
        <v>138</v>
      </c>
      <c r="D138" t="str">
        <f t="shared" si="27"/>
        <v>Chan C.</v>
      </c>
      <c r="E138" t="str">
        <f t="shared" si="28"/>
        <v>AUTHOR FULL NAMES: Chan, Christopher (35219563200)</v>
      </c>
      <c r="F138">
        <f t="shared" si="29"/>
        <v>35219563200</v>
      </c>
      <c r="G138" t="str">
        <f t="shared" si="30"/>
        <v>Institutional assessment of student information literacy ability: A case study</v>
      </c>
      <c r="H138" t="str">
        <f t="shared" si="31"/>
        <v>(2016) Communications in Information Literacy, 10 (1), pp. 50 - 61, Cited 11 times.</v>
      </c>
      <c r="I138" t="str">
        <f t="shared" si="32"/>
        <v>DOI: 10.15760/comminfolit.2016.10.1.14</v>
      </c>
      <c r="J138" t="str">
        <f t="shared" si="33"/>
        <v>https://www.scopus.com/inward/record.uri?eid=2-s2.0-84973316249&amp;doi=10.15760%2fcomminfolit.2016.10.1.14&amp;partnerID=40&amp;md5=6c40b32a6336bb4281083812e7a0c0af</v>
      </c>
      <c r="K138">
        <f t="shared" si="34"/>
        <v>0</v>
      </c>
      <c r="L138" t="str">
        <f t="shared" si="35"/>
        <v>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M138" t="str">
        <f t="shared" si="36"/>
        <v>LANGUAGE OF ORIGINAL DOCUMENT: English</v>
      </c>
      <c r="N138" t="str">
        <f t="shared" si="37"/>
        <v>DOCUMENT TYPE: Article</v>
      </c>
      <c r="O138" t="str">
        <f t="shared" si="38"/>
        <v>SOURCE: Scopus</v>
      </c>
      <c r="P138">
        <f t="shared" si="39"/>
        <v>0</v>
      </c>
    </row>
    <row r="139" spans="1:16" x14ac:dyDescent="0.45">
      <c r="A139" t="s">
        <v>89</v>
      </c>
      <c r="C139">
        <v>139</v>
      </c>
      <c r="D139" t="str">
        <f t="shared" si="27"/>
        <v>Lazić Z., Ðorđević A., Gazizulina A.</v>
      </c>
      <c r="E139" t="str">
        <f t="shared" si="28"/>
        <v>AUTHOR FULL NAMES: Lazić, Zorica (24830912400); Ðorđević, Aleksandar (57220193005); Gazizulina, Albina (57188622302)</v>
      </c>
      <c r="F139" t="str">
        <f t="shared" si="29"/>
        <v>24830912400; 57220193005; 57188622302</v>
      </c>
      <c r="G139" t="str">
        <f t="shared" si="30"/>
        <v>Improvement of quality of higher education institutions as a basis for improvement of quality of life</v>
      </c>
      <c r="H139" t="str">
        <f t="shared" si="31"/>
        <v>(2021) Sustainability (Switzerland), 13 (8), art. no. 4149, Cited 13 times.</v>
      </c>
      <c r="I139" t="str">
        <f t="shared" si="32"/>
        <v>DOI: 10.3390/su13084149</v>
      </c>
      <c r="J139" t="str">
        <f t="shared" si="33"/>
        <v>https://www.scopus.com/inward/record.uri?eid=2-s2.0-85105200756&amp;doi=10.3390%2fsu13084149&amp;partnerID=40&amp;md5=121b5ef7ab8b447b4af0eb3c141b69e6</v>
      </c>
      <c r="K139">
        <f t="shared" si="34"/>
        <v>0</v>
      </c>
      <c r="L139" t="str">
        <f t="shared" si="35"/>
        <v>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M139" t="str">
        <f t="shared" si="36"/>
        <v>LANGUAGE OF ORIGINAL DOCUMENT: English</v>
      </c>
      <c r="N139" t="str">
        <f t="shared" si="37"/>
        <v>DOCUMENT TYPE: Article</v>
      </c>
      <c r="O139" t="str">
        <f t="shared" si="38"/>
        <v>SOURCE: Scopus</v>
      </c>
      <c r="P139">
        <f t="shared" si="39"/>
        <v>0</v>
      </c>
    </row>
    <row r="140" spans="1:16" x14ac:dyDescent="0.45">
      <c r="A140" t="s">
        <v>10</v>
      </c>
      <c r="C140">
        <v>140</v>
      </c>
      <c r="D140" t="str">
        <f t="shared" si="27"/>
        <v>Campbell A., Gallen A.-M., Jones M.H., Walshe A.</v>
      </c>
      <c r="E140" t="str">
        <f t="shared" si="28"/>
        <v>AUTHOR FULL NAMES: Campbell, Anne (53863138200); Gallen, Anne-Marie (57209269433); Jones, Mark H. (55976332100); Walshe, Ann (57204817604)</v>
      </c>
      <c r="F140" t="str">
        <f t="shared" si="29"/>
        <v>53863138200; 57209269433; 55976332100; 57204817604</v>
      </c>
      <c r="G140" t="str">
        <f t="shared" si="30"/>
        <v>The perceptions of STEM tutors on the role of tutorials in distance learning</v>
      </c>
      <c r="H140" t="str">
        <f t="shared" si="31"/>
        <v>(2019) Open Learning, 34 (1), pp. 89 - 102, Cited 11 times.</v>
      </c>
      <c r="I140" t="str">
        <f t="shared" si="32"/>
        <v>DOI: 10.1080/02680513.2018.1544488</v>
      </c>
      <c r="J140" t="str">
        <f t="shared" si="33"/>
        <v>https://www.scopus.com/inward/record.uri?eid=2-s2.0-85057346306&amp;doi=10.1080%2f02680513.2018.1544488&amp;partnerID=40&amp;md5=cc79e6c56184163e3ec819e2b79cdf61</v>
      </c>
      <c r="K140">
        <f t="shared" si="34"/>
        <v>0</v>
      </c>
      <c r="L140" t="str">
        <f t="shared" si="35"/>
        <v>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M140" t="str">
        <f t="shared" si="36"/>
        <v>LANGUAGE OF ORIGINAL DOCUMENT: English</v>
      </c>
      <c r="N140" t="str">
        <f t="shared" si="37"/>
        <v>DOCUMENT TYPE: Article</v>
      </c>
      <c r="O140" t="str">
        <f t="shared" si="38"/>
        <v>SOURCE: Scopus</v>
      </c>
      <c r="P140">
        <f t="shared" si="39"/>
        <v>0</v>
      </c>
    </row>
    <row r="141" spans="1:16" x14ac:dyDescent="0.45">
      <c r="A141" t="s">
        <v>11</v>
      </c>
      <c r="C141">
        <v>141</v>
      </c>
      <c r="D141" t="str">
        <f t="shared" si="27"/>
        <v>Radko N., Belitski M., Kalyuzhnova Y.</v>
      </c>
      <c r="E141" t="str">
        <f t="shared" si="28"/>
        <v>AUTHOR FULL NAMES: Radko, Natalya (56530682400); Belitski, Maksim (55934938700); Kalyuzhnova, Yelena (17346269400)</v>
      </c>
      <c r="F141" t="str">
        <f t="shared" si="29"/>
        <v>56530682400; 55934938700; 17346269400</v>
      </c>
      <c r="G141" t="str">
        <f t="shared" si="30"/>
        <v>Conceptualising the entrepreneurial university: the stakeholder approach</v>
      </c>
      <c r="H141" t="str">
        <f t="shared" si="31"/>
        <v>(2023) Journal of Technology Transfer, 48 (3), pp. 955 - 1044, Cited 11 times.</v>
      </c>
      <c r="I141" t="str">
        <f t="shared" si="32"/>
        <v>DOI: 10.1007/s10961-022-09926-0</v>
      </c>
      <c r="J141" t="str">
        <f t="shared" si="33"/>
        <v>https://www.scopus.com/inward/record.uri?eid=2-s2.0-85127696165&amp;doi=10.1007%2fs10961-022-09926-0&amp;partnerID=40&amp;md5=f703550decead76a1fb8ecdda73f1c49</v>
      </c>
      <c r="K141">
        <f t="shared" si="34"/>
        <v>0</v>
      </c>
      <c r="L141" t="str">
        <f t="shared" si="35"/>
        <v>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M141" t="str">
        <f t="shared" si="36"/>
        <v>LANGUAGE OF ORIGINAL DOCUMENT: English</v>
      </c>
      <c r="N141" t="str">
        <f t="shared" si="37"/>
        <v>DOCUMENT TYPE: Article</v>
      </c>
      <c r="O141" t="str">
        <f t="shared" si="38"/>
        <v>SOURCE: Scopus</v>
      </c>
      <c r="P141">
        <f t="shared" si="39"/>
        <v>0</v>
      </c>
    </row>
    <row r="142" spans="1:16" x14ac:dyDescent="0.45">
      <c r="A142" t="s">
        <v>12</v>
      </c>
      <c r="C142">
        <v>142</v>
      </c>
      <c r="D142" t="str">
        <f t="shared" si="27"/>
        <v>Mainardes E., Alves H., Raposo M.</v>
      </c>
      <c r="E142" t="str">
        <f t="shared" si="28"/>
        <v>AUTHOR FULL NAMES: Mainardes, Emerson (35764807800); Alves, Helena (35208145700); Raposo, Mario (23768404400)</v>
      </c>
      <c r="F142" t="str">
        <f t="shared" si="29"/>
        <v>35764807800; 35208145700; 23768404400</v>
      </c>
      <c r="G142" t="str">
        <f t="shared" si="30"/>
        <v>Portuguese Public University Student Satisfaction: A stakeholder theory-based approach</v>
      </c>
      <c r="H142" t="str">
        <f t="shared" si="31"/>
        <v>(2013) Tertiary Education and Management, 19 (4), pp. 353 - 372, Cited 9 times.</v>
      </c>
      <c r="I142" t="str">
        <f t="shared" si="32"/>
        <v>DOI: 10.1080/13583883.2013.841984</v>
      </c>
      <c r="J142" t="str">
        <f t="shared" si="33"/>
        <v>https://www.scopus.com/inward/record.uri?eid=2-s2.0-84885129273&amp;doi=10.1080%2f13583883.2013.841984&amp;partnerID=40&amp;md5=7700d01db81fc2be6eaf936077fadfea</v>
      </c>
      <c r="K142">
        <f t="shared" si="34"/>
        <v>0</v>
      </c>
      <c r="L142" t="str">
        <f t="shared" si="35"/>
        <v>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M142" t="str">
        <f t="shared" si="36"/>
        <v>LANGUAGE OF ORIGINAL DOCUMENT: English</v>
      </c>
      <c r="N142" t="str">
        <f t="shared" si="37"/>
        <v>DOCUMENT TYPE: Article</v>
      </c>
      <c r="O142" t="str">
        <f t="shared" si="38"/>
        <v>SOURCE: Scopus</v>
      </c>
      <c r="P142">
        <f t="shared" si="39"/>
        <v>0</v>
      </c>
    </row>
    <row r="143" spans="1:16" x14ac:dyDescent="0.45">
      <c r="C143">
        <v>143</v>
      </c>
      <c r="D143" t="str">
        <f t="shared" si="27"/>
        <v>Staub D.</v>
      </c>
      <c r="E143" t="str">
        <f t="shared" si="28"/>
        <v>AUTHOR FULL NAMES: Staub, Donald (57194149867)</v>
      </c>
      <c r="F143">
        <f t="shared" si="29"/>
        <v>57194149867</v>
      </c>
      <c r="G143" t="str">
        <f t="shared" si="30"/>
        <v>‘Another accreditation? what’s the point?’ effective planning and implementation for specialised accreditation</v>
      </c>
      <c r="H143" t="str">
        <f t="shared" si="31"/>
        <v>(2019) Quality in Higher Education, 25 (2), pp. 171 - 190, Cited 8 times.</v>
      </c>
      <c r="I143" t="str">
        <f t="shared" si="32"/>
        <v>DOI: 10.1080/13538322.2019.1634342</v>
      </c>
      <c r="J143" t="str">
        <f t="shared" si="33"/>
        <v>https://www.scopus.com/inward/record.uri?eid=2-s2.0-85069462944&amp;doi=10.1080%2f13538322.2019.1634342&amp;partnerID=40&amp;md5=921529569ea174bb7ee1d08d6ba2cee3</v>
      </c>
      <c r="K143">
        <f t="shared" si="34"/>
        <v>0</v>
      </c>
      <c r="L143" t="str">
        <f t="shared" si="35"/>
        <v>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M143" t="str">
        <f t="shared" si="36"/>
        <v>LANGUAGE OF ORIGINAL DOCUMENT: English</v>
      </c>
      <c r="N143" t="str">
        <f t="shared" si="37"/>
        <v>DOCUMENT TYPE: Article</v>
      </c>
      <c r="O143" t="str">
        <f t="shared" si="38"/>
        <v>SOURCE: Scopus</v>
      </c>
      <c r="P143">
        <f t="shared" si="39"/>
        <v>0</v>
      </c>
    </row>
    <row r="144" spans="1:16" x14ac:dyDescent="0.45">
      <c r="A144" t="s">
        <v>90</v>
      </c>
      <c r="C144">
        <v>144</v>
      </c>
      <c r="D144" t="str">
        <f t="shared" si="27"/>
        <v>Gašević D., Tsai Y.-S., Drachsler H.</v>
      </c>
      <c r="E144" t="str">
        <f t="shared" si="28"/>
        <v>AUTHOR FULL NAMES: Gašević, Dragan (8549413500); Tsai, Yi-Shan (57193766658); Drachsler, Hendrik (26326216500)</v>
      </c>
      <c r="F144" t="str">
        <f t="shared" si="29"/>
        <v>8549413500; 57193766658; 26326216500</v>
      </c>
      <c r="G144" t="str">
        <f t="shared" si="30"/>
        <v>Learning analytics in higher education – Stakeholders, strategy and scale</v>
      </c>
      <c r="H144" t="str">
        <f t="shared" si="31"/>
        <v>(2022) Internet and Higher Education, 52, art. no. 100833, Cited 8 times.</v>
      </c>
      <c r="I144" t="str">
        <f t="shared" si="32"/>
        <v>DOI: 10.1016/j.iheduc.2021.100833</v>
      </c>
      <c r="J144" t="str">
        <f t="shared" si="33"/>
        <v>https://www.scopus.com/inward/record.uri?eid=2-s2.0-85118539615&amp;doi=10.1016%2fj.iheduc.2021.100833&amp;partnerID=40&amp;md5=1d1fbdd5017e03e6ec22ad2ce38293b5</v>
      </c>
      <c r="K144">
        <f t="shared" si="34"/>
        <v>0</v>
      </c>
      <c r="L144">
        <f t="shared" si="35"/>
        <v>0</v>
      </c>
      <c r="M144" t="str">
        <f t="shared" si="36"/>
        <v>LANGUAGE OF ORIGINAL DOCUMENT: English</v>
      </c>
      <c r="N144" t="str">
        <f t="shared" si="37"/>
        <v>DOCUMENT TYPE: Editorial</v>
      </c>
      <c r="O144" t="str">
        <f t="shared" si="38"/>
        <v>SOURCE: Scopus</v>
      </c>
      <c r="P144">
        <f t="shared" si="39"/>
        <v>0</v>
      </c>
    </row>
    <row r="145" spans="1:16" x14ac:dyDescent="0.45">
      <c r="A145" t="s">
        <v>91</v>
      </c>
      <c r="C145">
        <v>145</v>
      </c>
      <c r="D145" t="str">
        <f t="shared" si="27"/>
        <v>Dewi A.</v>
      </c>
      <c r="E145" t="str">
        <f t="shared" si="28"/>
        <v>AUTHOR FULL NAMES: Dewi, Anita (56151567400)</v>
      </c>
      <c r="F145">
        <f t="shared" si="29"/>
        <v>56151567400</v>
      </c>
      <c r="G145" t="str">
        <f t="shared" si="30"/>
        <v>Is English A Form of Imperialism? A Study of Academic Community’s Perceptions at Yogyakarta Universities in Indonesia</v>
      </c>
      <c r="H145" t="str">
        <f t="shared" si="31"/>
        <v>(2012) Asian Englishes, 15 (1), pp. 4 - 27, Cited 10 times.</v>
      </c>
      <c r="I145" t="str">
        <f t="shared" si="32"/>
        <v>DOI: 10.1080/13488678.2012.10801317</v>
      </c>
      <c r="J145" t="str">
        <f t="shared" si="33"/>
        <v>https://www.scopus.com/inward/record.uri?eid=2-s2.0-85033268598&amp;doi=10.1080%2f13488678.2012.10801317&amp;partnerID=40&amp;md5=16553e28c52ecbc27f9c95c8ca08d595</v>
      </c>
      <c r="K145">
        <f t="shared" si="34"/>
        <v>0</v>
      </c>
      <c r="L145" t="str">
        <f t="shared" si="35"/>
        <v>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M145" t="str">
        <f t="shared" si="36"/>
        <v>LANGUAGE OF ORIGINAL DOCUMENT: English</v>
      </c>
      <c r="N145" t="str">
        <f t="shared" si="37"/>
        <v>DOCUMENT TYPE: Article</v>
      </c>
      <c r="O145" t="str">
        <f t="shared" si="38"/>
        <v>SOURCE: Scopus</v>
      </c>
      <c r="P145">
        <f t="shared" si="39"/>
        <v>0</v>
      </c>
    </row>
    <row r="146" spans="1:16" x14ac:dyDescent="0.45">
      <c r="A146" t="s">
        <v>92</v>
      </c>
      <c r="C146">
        <v>146</v>
      </c>
      <c r="D146" t="str">
        <f t="shared" si="27"/>
        <v>Brezavšček A., Bach M.P., Baggia A.</v>
      </c>
      <c r="E146" t="str">
        <f t="shared" si="28"/>
        <v>AUTHOR FULL NAMES: Brezavšček, Alenka (6507397367); Bach, Mirjana Pejić (14833251000); Baggia, Alenka (56108587300)</v>
      </c>
      <c r="F146" t="str">
        <f t="shared" si="29"/>
        <v>6507397367; 14833251000; 56108587300</v>
      </c>
      <c r="G146" t="str">
        <f t="shared" si="30"/>
        <v>Markov Analysis of Students' Performance and Academic Progress in Higher Education</v>
      </c>
      <c r="H146" t="str">
        <f t="shared" si="31"/>
        <v>(2017) Organizacija, 50 (2), pp. 83 - 95, Cited 15 times.</v>
      </c>
      <c r="I146" t="str">
        <f t="shared" si="32"/>
        <v>DOI: 10.1515/orga-2017-0006</v>
      </c>
      <c r="J146" t="str">
        <f t="shared" si="33"/>
        <v>https://www.scopus.com/inward/record.uri?eid=2-s2.0-85021124246&amp;doi=10.1515%2forga-2017-0006&amp;partnerID=40&amp;md5=6c699e5734eaacc17611514618173a82</v>
      </c>
      <c r="K146">
        <f t="shared" si="34"/>
        <v>0</v>
      </c>
      <c r="L146" t="str">
        <f t="shared" si="35"/>
        <v>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M146" t="str">
        <f t="shared" si="36"/>
        <v>LANGUAGE OF ORIGINAL DOCUMENT: English</v>
      </c>
      <c r="N146" t="str">
        <f t="shared" si="37"/>
        <v>DOCUMENT TYPE: Article</v>
      </c>
      <c r="O146" t="str">
        <f t="shared" si="38"/>
        <v>SOURCE: Scopus</v>
      </c>
      <c r="P146">
        <f t="shared" si="39"/>
        <v>0</v>
      </c>
    </row>
    <row r="147" spans="1:16" x14ac:dyDescent="0.45">
      <c r="A147" t="s">
        <v>93</v>
      </c>
      <c r="C147">
        <v>147</v>
      </c>
      <c r="D147" t="str">
        <f t="shared" si="27"/>
        <v>Ramírez Y., Tejada Á.</v>
      </c>
      <c r="E147" t="str">
        <f t="shared" si="28"/>
        <v>AUTHOR FULL NAMES: Ramírez, Yolanda (22952077100); Tejada, Ángel (57669158200)</v>
      </c>
      <c r="F147" t="str">
        <f t="shared" si="29"/>
        <v>22952077100; 57669158200</v>
      </c>
      <c r="G147" t="str">
        <f t="shared" si="30"/>
        <v>University stakeholders’ perceptions of the impact and benefits of, and barriers to, human resource information systems in Spanish universities</v>
      </c>
      <c r="H147" t="str">
        <f t="shared" si="31"/>
        <v>(2022) International Review of Administrative Sciences, 88 (1), pp. 171 - 188, Cited 8 times.</v>
      </c>
      <c r="I147" t="str">
        <f t="shared" si="32"/>
        <v>DOI: 10.1177/0020852319890646</v>
      </c>
      <c r="J147" t="str">
        <f t="shared" si="33"/>
        <v>https://www.scopus.com/inward/record.uri?eid=2-s2.0-85081951039&amp;doi=10.1177%2f0020852319890646&amp;partnerID=40&amp;md5=aa014fee189062abdd7d0e7117013ab9</v>
      </c>
      <c r="K147">
        <f t="shared" si="34"/>
        <v>0</v>
      </c>
      <c r="L147" t="str">
        <f t="shared" si="35"/>
        <v>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M147" t="str">
        <f t="shared" si="36"/>
        <v>LANGUAGE OF ORIGINAL DOCUMENT: English</v>
      </c>
      <c r="N147" t="str">
        <f t="shared" si="37"/>
        <v>DOCUMENT TYPE: Article</v>
      </c>
      <c r="O147" t="str">
        <f t="shared" si="38"/>
        <v>SOURCE: Scopus</v>
      </c>
      <c r="P147">
        <f t="shared" si="39"/>
        <v>0</v>
      </c>
    </row>
    <row r="148" spans="1:16" x14ac:dyDescent="0.45">
      <c r="A148" t="s">
        <v>94</v>
      </c>
      <c r="C148">
        <v>148</v>
      </c>
      <c r="D148" t="str">
        <f t="shared" si="27"/>
        <v>Bretag T.</v>
      </c>
      <c r="E148" t="str">
        <f t="shared" si="28"/>
        <v>AUTHOR FULL NAMES: Bretag, Tracey (55793190008)</v>
      </c>
      <c r="F148">
        <f t="shared" si="29"/>
        <v>55793190008</v>
      </c>
      <c r="G148" t="str">
        <f t="shared" si="30"/>
        <v>A Research Agenda for Academic Integrity</v>
      </c>
      <c r="H148" t="str">
        <f t="shared" si="31"/>
        <v>(2020) A Research Agenda for Academic Integrity, pp. 1 - 206, Cited 9 times.</v>
      </c>
      <c r="I148" t="str">
        <f t="shared" si="32"/>
        <v>DOI: 10.4337/9781789903775</v>
      </c>
      <c r="J148" t="str">
        <f t="shared" si="33"/>
        <v>https://www.scopus.com/inward/record.uri?eid=2-s2.0-85098261942&amp;doi=10.4337%2f9781789903775&amp;partnerID=40&amp;md5=c9fe20770b9645084c357550c8a328d2</v>
      </c>
      <c r="K148">
        <f t="shared" si="34"/>
        <v>0</v>
      </c>
      <c r="L148" t="str">
        <f t="shared" si="35"/>
        <v>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M148" t="str">
        <f t="shared" si="36"/>
        <v>LANGUAGE OF ORIGINAL DOCUMENT: English</v>
      </c>
      <c r="N148" t="str">
        <f t="shared" si="37"/>
        <v>DOCUMENT TYPE: Book</v>
      </c>
      <c r="O148" t="str">
        <f t="shared" si="38"/>
        <v>SOURCE: Scopus</v>
      </c>
      <c r="P148">
        <f t="shared" si="39"/>
        <v>0</v>
      </c>
    </row>
    <row r="149" spans="1:16" x14ac:dyDescent="0.45">
      <c r="A149" t="s">
        <v>95</v>
      </c>
      <c r="C149">
        <v>149</v>
      </c>
      <c r="D149" t="str">
        <f t="shared" si="27"/>
        <v>Abrams K., Meyers C., Irani T., Baker L.</v>
      </c>
      <c r="E149" t="str">
        <f t="shared" si="28"/>
        <v>AUTHOR FULL NAMES: Abrams, Katie (56481236400); Meyers, Courtney (36457709100); Irani, Tracy (8959865100); Baker, Lauri (57203945075)</v>
      </c>
      <c r="F149" t="str">
        <f t="shared" si="29"/>
        <v>56481236400; 36457709100; 8959865100; 57203945075</v>
      </c>
      <c r="G149" t="str">
        <f t="shared" si="30"/>
        <v>Branding the land grant university: Stakeholders' awareness and perceptions of the tripartite mission</v>
      </c>
      <c r="H149" t="str">
        <f t="shared" si="31"/>
        <v>(2010) Journal of Extension, 48 (6), pp. 1 - 11, Cited 7 times.</v>
      </c>
      <c r="I149">
        <f t="shared" si="32"/>
        <v>0</v>
      </c>
      <c r="J149" t="str">
        <f t="shared" si="33"/>
        <v>https://www.scopus.com/inward/record.uri?eid=2-s2.0-78650410509&amp;partnerID=40&amp;md5=0546cbc3b9f44525002ad3bc17a3a5d2</v>
      </c>
      <c r="K149">
        <f t="shared" si="34"/>
        <v>0</v>
      </c>
      <c r="L149" t="str">
        <f t="shared" si="35"/>
        <v>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M149" t="str">
        <f t="shared" si="36"/>
        <v>LANGUAGE OF ORIGINAL DOCUMENT: English</v>
      </c>
      <c r="N149" t="str">
        <f t="shared" si="37"/>
        <v>DOCUMENT TYPE: Article</v>
      </c>
      <c r="O149" t="str">
        <f t="shared" si="38"/>
        <v>SOURCE: Scopus</v>
      </c>
      <c r="P149">
        <f t="shared" si="39"/>
        <v>0</v>
      </c>
    </row>
    <row r="150" spans="1:16" x14ac:dyDescent="0.45">
      <c r="A150" t="s">
        <v>96</v>
      </c>
      <c r="C150">
        <v>150</v>
      </c>
      <c r="D150" t="str">
        <f t="shared" si="27"/>
        <v>Easterbrook A., Bulk L.Y., Jarus T., Hahn B., Ghanouni P., Lee M., Groening M., Opini B., Parhar G.</v>
      </c>
      <c r="E150" t="str">
        <f t="shared" si="28"/>
        <v>AUTHOR FULL NAMES: Easterbrook, Adam (40361038100); Bulk, Laura Yvonne (57015636800); Jarus, Tal (6603892877); Hahn, Brian (57205304706); Ghanouni, Parisa (55443607600); Lee, Michael (55531882200); Groening, Marlee (6507945394); Opini, Bathseba (26321850300); Parhar, Gurdeep (57015234200)</v>
      </c>
      <c r="F150" t="str">
        <f t="shared" si="29"/>
        <v>40361038100; 57015636800; 6603892877; 57205304706; 55443607600; 55531882200; 6507945394; 26321850300; 57015234200</v>
      </c>
      <c r="G150" t="str">
        <f t="shared" si="30"/>
        <v>University gatekeepers’ use of the rhetoric of citizenship to relegate the status of students with disabilities in Canada</v>
      </c>
      <c r="H150" t="str">
        <f t="shared" si="31"/>
        <v>(2019) Disability and Society, 34 (1), pp. 1 - 23, Cited 14 times.</v>
      </c>
      <c r="I150" t="str">
        <f t="shared" si="32"/>
        <v>DOI: 10.1080/09687599.2018.1505603</v>
      </c>
      <c r="J150" t="str">
        <f t="shared" si="33"/>
        <v>https://www.scopus.com/inward/record.uri?eid=2-s2.0-85059453543&amp;doi=10.1080%2f09687599.2018.1505603&amp;partnerID=40&amp;md5=06464c1510d215b709c71a843f6b11c9</v>
      </c>
      <c r="K150">
        <f t="shared" si="34"/>
        <v>0</v>
      </c>
      <c r="L150" t="str">
        <f t="shared" si="35"/>
        <v>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M150" t="str">
        <f t="shared" si="36"/>
        <v>LANGUAGE OF ORIGINAL DOCUMENT: English</v>
      </c>
      <c r="N150" t="str">
        <f t="shared" si="37"/>
        <v>DOCUMENT TYPE: Article</v>
      </c>
      <c r="O150" t="str">
        <f t="shared" si="38"/>
        <v>SOURCE: Scopus</v>
      </c>
      <c r="P150">
        <f t="shared" si="39"/>
        <v>0</v>
      </c>
    </row>
    <row r="151" spans="1:16" x14ac:dyDescent="0.45">
      <c r="C151">
        <v>151</v>
      </c>
      <c r="D151" t="str">
        <f t="shared" si="27"/>
        <v>Gaughan M., Bozeman B.</v>
      </c>
      <c r="E151" t="str">
        <f t="shared" si="28"/>
        <v>AUTHOR FULL NAMES: Gaughan, Monica (6603694136); Bozeman, Barry (7003367120)</v>
      </c>
      <c r="F151" t="str">
        <f t="shared" si="29"/>
        <v>6603694136; 7003367120</v>
      </c>
      <c r="G151" t="str">
        <f t="shared" si="30"/>
        <v>Institutionalized inequity in the USA: The case of postdoctoral researchers</v>
      </c>
      <c r="H151" t="str">
        <f t="shared" si="31"/>
        <v>(2019) Science and Public Policy, 46 (3), pp. 358 - 368, Cited 6 times.</v>
      </c>
      <c r="I151" t="str">
        <f t="shared" si="32"/>
        <v>DOI: 10.1093/scipol/scy063</v>
      </c>
      <c r="J151" t="str">
        <f t="shared" si="33"/>
        <v>https://www.scopus.com/inward/record.uri?eid=2-s2.0-85072312089&amp;doi=10.1093%2fscipol%2fscy063&amp;partnerID=40&amp;md5=d87c72b80897c47a9cfff85d7fed1883</v>
      </c>
      <c r="K151">
        <f t="shared" si="34"/>
        <v>0</v>
      </c>
      <c r="L151" t="str">
        <f t="shared" si="35"/>
        <v>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M151" t="str">
        <f t="shared" si="36"/>
        <v>LANGUAGE OF ORIGINAL DOCUMENT: English</v>
      </c>
      <c r="N151" t="str">
        <f t="shared" si="37"/>
        <v>DOCUMENT TYPE: Article</v>
      </c>
      <c r="O151" t="str">
        <f t="shared" si="38"/>
        <v>SOURCE: Scopus</v>
      </c>
      <c r="P151">
        <f t="shared" si="39"/>
        <v>0</v>
      </c>
    </row>
    <row r="152" spans="1:16" x14ac:dyDescent="0.45">
      <c r="A152" t="s">
        <v>97</v>
      </c>
      <c r="C152">
        <v>152</v>
      </c>
      <c r="D152" t="str">
        <f t="shared" si="27"/>
        <v>Kompanets V., Väätänen J.</v>
      </c>
      <c r="E152" t="str">
        <f t="shared" si="28"/>
        <v>AUTHOR FULL NAMES: Kompanets, Victoria (57203916208); Väätänen, Juha (26424837300)</v>
      </c>
      <c r="F152" t="str">
        <f t="shared" si="29"/>
        <v>57203916208; 26424837300</v>
      </c>
      <c r="G152" t="str">
        <f t="shared" si="30"/>
        <v>Different, yet similar: factors motivating international degree collaboration in higher education. The case of Finnish-Russian double degree programmes</v>
      </c>
      <c r="H152" t="str">
        <f t="shared" si="31"/>
        <v>(2019) European Journal of Engineering Education, 44 (3), pp. 379 - 397, Cited 9 times.</v>
      </c>
      <c r="I152" t="str">
        <f t="shared" si="32"/>
        <v>DOI: 10.1080/03043797.2018.1520811</v>
      </c>
      <c r="J152" t="str">
        <f t="shared" si="33"/>
        <v>https://www.scopus.com/inward/record.uri?eid=2-s2.0-85053512227&amp;doi=10.1080%2f03043797.2018.1520811&amp;partnerID=40&amp;md5=0084722bd583f843d621279814608c12</v>
      </c>
      <c r="K152">
        <f t="shared" si="34"/>
        <v>0</v>
      </c>
      <c r="L152" t="str">
        <f t="shared" si="35"/>
        <v>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M152" t="str">
        <f t="shared" si="36"/>
        <v>LANGUAGE OF ORIGINAL DOCUMENT: English</v>
      </c>
      <c r="N152" t="str">
        <f t="shared" si="37"/>
        <v>DOCUMENT TYPE: Article</v>
      </c>
      <c r="O152" t="str">
        <f t="shared" si="38"/>
        <v>SOURCE: Scopus</v>
      </c>
      <c r="P152">
        <f t="shared" si="39"/>
        <v>0</v>
      </c>
    </row>
    <row r="153" spans="1:16" x14ac:dyDescent="0.45">
      <c r="A153" t="s">
        <v>10</v>
      </c>
      <c r="C153">
        <v>153</v>
      </c>
      <c r="D153" t="str">
        <f t="shared" si="27"/>
        <v>Brown S.M.</v>
      </c>
      <c r="E153" t="str">
        <f t="shared" si="28"/>
        <v>AUTHOR FULL NAMES: Brown, Sylvia M. (57708948800)</v>
      </c>
      <c r="F153">
        <f t="shared" si="29"/>
        <v>57708948800</v>
      </c>
      <c r="G153" t="str">
        <f t="shared" si="30"/>
        <v>A systemic perspective on higher education in the United Kingdom</v>
      </c>
      <c r="H153" t="str">
        <f t="shared" si="31"/>
        <v>(1999) Systems Research and Behavioral Science, 16 (2), pp. 157 - 169, Cited 13 times.</v>
      </c>
      <c r="I153" t="str">
        <f t="shared" si="32"/>
        <v>DOI: 10.1002/(SICI)1099-1743(199903/04)16:2&lt;157::AID-SRES283&gt;3.0.CO;2-D</v>
      </c>
      <c r="J153" t="str">
        <f t="shared" si="33"/>
        <v>https://www.scopus.com/inward/record.uri?eid=2-s2.0-0033096480&amp;doi=10.1002%2f%28SICI%291099-1743%28199903%2f04%2916%3a2%3c157%3a%3aAID-SRES283%3e3.0.CO%3b2-D&amp;partnerID=40&amp;md5=d43759b96a0177679d9a47aa7774172d</v>
      </c>
      <c r="K153">
        <f t="shared" si="34"/>
        <v>0</v>
      </c>
      <c r="L153" t="str">
        <f t="shared" si="35"/>
        <v>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M153" t="str">
        <f t="shared" si="36"/>
        <v>LANGUAGE OF ORIGINAL DOCUMENT: English</v>
      </c>
      <c r="N153" t="str">
        <f t="shared" si="37"/>
        <v>DOCUMENT TYPE: Article</v>
      </c>
      <c r="O153" t="str">
        <f t="shared" si="38"/>
        <v>SOURCE: Scopus</v>
      </c>
      <c r="P153">
        <f t="shared" si="39"/>
        <v>0</v>
      </c>
    </row>
    <row r="154" spans="1:16" x14ac:dyDescent="0.45">
      <c r="A154" t="s">
        <v>11</v>
      </c>
      <c r="C154">
        <v>154</v>
      </c>
      <c r="D154" t="str">
        <f t="shared" si="27"/>
        <v>Leem B.</v>
      </c>
      <c r="E154" t="str">
        <f t="shared" si="28"/>
        <v>AUTHOR FULL NAMES: Leem, Byung–Hak (6507322701)</v>
      </c>
      <c r="F154">
        <f t="shared" si="29"/>
        <v>6507322701</v>
      </c>
      <c r="G154" t="str">
        <f t="shared" si="30"/>
        <v>An effect of value co-creation on student benefits in COVID-19 pandemic</v>
      </c>
      <c r="H154" t="str">
        <f t="shared" si="31"/>
        <v>(2021) International Journal of Engineering Business Management, 13, Cited 7 times.</v>
      </c>
      <c r="I154" t="str">
        <f t="shared" si="32"/>
        <v>DOI: 10.1177/18479790211058320</v>
      </c>
      <c r="J154" t="str">
        <f t="shared" si="33"/>
        <v>https://www.scopus.com/inward/record.uri?eid=2-s2.0-85121330552&amp;doi=10.1177%2f18479790211058320&amp;partnerID=40&amp;md5=050346d174f5cfd49359e08474557c2c</v>
      </c>
      <c r="K154">
        <f t="shared" si="34"/>
        <v>0</v>
      </c>
      <c r="L154" t="str">
        <f t="shared" si="35"/>
        <v>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M154" t="str">
        <f t="shared" si="36"/>
        <v>LANGUAGE OF ORIGINAL DOCUMENT: English</v>
      </c>
      <c r="N154" t="str">
        <f t="shared" si="37"/>
        <v>DOCUMENT TYPE: Article</v>
      </c>
      <c r="O154" t="str">
        <f t="shared" si="38"/>
        <v>SOURCE: Scopus</v>
      </c>
      <c r="P154">
        <f t="shared" si="39"/>
        <v>0</v>
      </c>
    </row>
    <row r="155" spans="1:16" x14ac:dyDescent="0.45">
      <c r="A155" t="s">
        <v>12</v>
      </c>
      <c r="C155">
        <v>155</v>
      </c>
      <c r="D155" t="str">
        <f t="shared" si="27"/>
        <v>Aver B., Fošner A., Alfirević N.</v>
      </c>
      <c r="E155" t="str">
        <f t="shared" si="28"/>
        <v>AUTHOR FULL NAMES: Aver, Boštjan (35490097800); Fošner, Ajda (8711468900); Alfirević, Nikša (24167859200)</v>
      </c>
      <c r="F155" t="str">
        <f t="shared" si="29"/>
        <v>35490097800; 8711468900; 24167859200</v>
      </c>
      <c r="G155" t="str">
        <f t="shared" si="30"/>
        <v>Higher education challenges: Developing skills to address contemporary economic and sustainability issues</v>
      </c>
      <c r="H155" t="str">
        <f t="shared" si="31"/>
        <v>(2021) Sustainability (Switzerland), 13 (22), art. no. 12567, Cited 8 times.</v>
      </c>
      <c r="I155" t="str">
        <f t="shared" si="32"/>
        <v>DOI: 10.3390/su132212567</v>
      </c>
      <c r="J155" t="str">
        <f t="shared" si="33"/>
        <v>https://www.scopus.com/inward/record.uri?eid=2-s2.0-85125202289&amp;doi=10.3390%2fsu132212567&amp;partnerID=40&amp;md5=d539724e543280fdac8cb58dbab6ade2</v>
      </c>
      <c r="K155">
        <f t="shared" si="34"/>
        <v>0</v>
      </c>
      <c r="L155" t="str">
        <f t="shared" si="35"/>
        <v>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M155" t="str">
        <f t="shared" si="36"/>
        <v>LANGUAGE OF ORIGINAL DOCUMENT: English</v>
      </c>
      <c r="N155" t="str">
        <f t="shared" si="37"/>
        <v>DOCUMENT TYPE: Article</v>
      </c>
      <c r="O155" t="str">
        <f t="shared" si="38"/>
        <v>SOURCE: Scopus</v>
      </c>
      <c r="P155">
        <f t="shared" si="39"/>
        <v>0</v>
      </c>
    </row>
    <row r="156" spans="1:16" x14ac:dyDescent="0.45">
      <c r="C156">
        <v>156</v>
      </c>
      <c r="D156" t="str">
        <f t="shared" si="27"/>
        <v>Durkin M., Howcroft B., Fairless C.</v>
      </c>
      <c r="E156" t="str">
        <f t="shared" si="28"/>
        <v>AUTHOR FULL NAMES: Durkin, Mark (18041689400); Howcroft, Barry (6602740041); Fairless, Craig (57188660984)</v>
      </c>
      <c r="F156" t="str">
        <f t="shared" si="29"/>
        <v>18041689400; 6602740041; 57188660984</v>
      </c>
      <c r="G156" t="str">
        <f t="shared" si="30"/>
        <v>Product development in higher education marketing</v>
      </c>
      <c r="H156" t="str">
        <f t="shared" si="31"/>
        <v>(2016) International Journal of Educational Management, 30 (3), pp. 354 - 369, Cited 9 times.</v>
      </c>
      <c r="I156" t="str">
        <f t="shared" si="32"/>
        <v>DOI: 10.1108/IJEM-11-2014-0150</v>
      </c>
      <c r="J156" t="str">
        <f t="shared" si="33"/>
        <v>https://www.scopus.com/inward/record.uri?eid=2-s2.0-84962158484&amp;doi=10.1108%2fIJEM-11-2014-0150&amp;partnerID=40&amp;md5=c4e188a65a00117d891e7f7d5ff4faa0</v>
      </c>
      <c r="K156">
        <f t="shared" si="34"/>
        <v>0</v>
      </c>
      <c r="L156" t="str">
        <f t="shared" si="35"/>
        <v>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M156" t="str">
        <f t="shared" si="36"/>
        <v>LANGUAGE OF ORIGINAL DOCUMENT: English</v>
      </c>
      <c r="N156" t="str">
        <f t="shared" si="37"/>
        <v>DOCUMENT TYPE: Article</v>
      </c>
      <c r="O156" t="str">
        <f t="shared" si="38"/>
        <v>SOURCE: Scopus</v>
      </c>
      <c r="P156">
        <f t="shared" si="39"/>
        <v>0</v>
      </c>
    </row>
    <row r="157" spans="1:16" x14ac:dyDescent="0.45">
      <c r="A157" t="s">
        <v>2297</v>
      </c>
      <c r="C157">
        <v>157</v>
      </c>
      <c r="D157" t="str">
        <f t="shared" si="27"/>
        <v>Paucar-Caceres A., Cavalcanti-Bandos M.F., Quispe-Prieto S.C., Huerta-Tantalean L.N., Werner-Masters K.</v>
      </c>
      <c r="E157" t="str">
        <f t="shared" si="28"/>
        <v>AUTHOR FULL NAMES: Paucar-Caceres, Alberto (6506260181); Cavalcanti-Bandos, Melissa Franchini (57222168464); Quispe-Prieto, Silvia Cristina (58667556600); Huerta-Tantalean, Lucero Nicole (57274853300); Werner-Masters, Katarzyna (57193098413)</v>
      </c>
      <c r="F157" t="str">
        <f t="shared" si="29"/>
        <v>6506260181; 57222168464; 58667556600; 57274853300; 57193098413</v>
      </c>
      <c r="G157" t="str">
        <f t="shared" si="30"/>
        <v>Using soft systems methodology to align community projects with sustainability development in higher education stakeholders' networks in a Brazilian university</v>
      </c>
      <c r="H157" t="str">
        <f t="shared" si="31"/>
        <v>(2022) Systems Research and Behavioral Science, 39 (4), pp. 750 - 764, Cited 6 times.</v>
      </c>
      <c r="I157" t="str">
        <f t="shared" si="32"/>
        <v>DOI: 10.1002/sres.2818</v>
      </c>
      <c r="J157" t="str">
        <f t="shared" si="33"/>
        <v>https://www.scopus.com/inward/record.uri?eid=2-s2.0-85115863756&amp;doi=10.1002%2fsres.2818&amp;partnerID=40&amp;md5=78f0d3b8db29b66690c097ac9380d3b4</v>
      </c>
      <c r="K157">
        <f t="shared" si="34"/>
        <v>0</v>
      </c>
      <c r="L157" t="str">
        <f t="shared" si="35"/>
        <v>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M157" t="str">
        <f t="shared" si="36"/>
        <v>LANGUAGE OF ORIGINAL DOCUMENT: English</v>
      </c>
      <c r="N157" t="str">
        <f t="shared" si="37"/>
        <v>DOCUMENT TYPE: Article</v>
      </c>
      <c r="O157" t="str">
        <f t="shared" si="38"/>
        <v>SOURCE: Scopus</v>
      </c>
      <c r="P157">
        <f t="shared" si="39"/>
        <v>0</v>
      </c>
    </row>
    <row r="158" spans="1:16" x14ac:dyDescent="0.45">
      <c r="A158" t="s">
        <v>2298</v>
      </c>
      <c r="C158">
        <v>158</v>
      </c>
      <c r="D158" t="str">
        <f t="shared" si="27"/>
        <v>Pilgrim C.</v>
      </c>
      <c r="E158" t="str">
        <f t="shared" si="28"/>
        <v>AUTHOR FULL NAMES: Pilgrim, Chris (7005210328)</v>
      </c>
      <c r="F158">
        <f t="shared" si="29"/>
        <v>7005210328</v>
      </c>
      <c r="G158" t="str">
        <f t="shared" si="30"/>
        <v>Industry and university perspectives of work integrated learning programs in ICT degrees</v>
      </c>
      <c r="H158" t="str">
        <f t="shared" si="31"/>
        <v>(2012) ACIS 2012 :  Proceedings of the 23rd Australasian Conference on Information Systems, Cited 11 times.</v>
      </c>
      <c r="I158">
        <f t="shared" si="32"/>
        <v>0</v>
      </c>
      <c r="J158" t="str">
        <f t="shared" si="33"/>
        <v>https://www.scopus.com/inward/record.uri?eid=2-s2.0-84878314249&amp;partnerID=40&amp;md5=f1025e59cee9240ffb2d0fef14f483fc</v>
      </c>
      <c r="K158">
        <f t="shared" si="34"/>
        <v>0</v>
      </c>
      <c r="L158" t="str">
        <f t="shared" si="35"/>
        <v>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v>
      </c>
      <c r="M158" t="str">
        <f t="shared" si="36"/>
        <v>LANGUAGE OF ORIGINAL DOCUMENT: English</v>
      </c>
      <c r="N158" t="str">
        <f t="shared" si="37"/>
        <v>DOCUMENT TYPE: Conference paper</v>
      </c>
      <c r="O158" t="str">
        <f t="shared" si="38"/>
        <v>SOURCE: Scopus</v>
      </c>
      <c r="P158">
        <f t="shared" si="39"/>
        <v>0</v>
      </c>
    </row>
    <row r="159" spans="1:16" x14ac:dyDescent="0.45">
      <c r="A159">
        <v>7102349138</v>
      </c>
      <c r="C159">
        <v>159</v>
      </c>
      <c r="D159" t="str">
        <f t="shared" si="27"/>
        <v>Žižek S.S., Mulej M., Treven S., Vaner M.</v>
      </c>
      <c r="E159" t="str">
        <f t="shared" si="28"/>
        <v>AUTHOR FULL NAMES: Žižek, Simona Šarotar (55613314100); Mulej, Matjaž (6602729400); Treven, Sonja (56035079700); Vaner, Martina (56246924700)</v>
      </c>
      <c r="F159" t="str">
        <f t="shared" si="29"/>
        <v>55613314100; 6602729400; 56035079700; 56246924700</v>
      </c>
      <c r="G159" t="str">
        <f t="shared" si="30"/>
        <v>Well-being of all stakeholders in higher education - From knowledge management to knowledge-cum-values management</v>
      </c>
      <c r="H159" t="str">
        <f t="shared" si="31"/>
        <v>(2014) International Journal of Management in Education, 8 (3), pp. 225 - 243, Cited 8 times.</v>
      </c>
      <c r="I159" t="str">
        <f t="shared" si="32"/>
        <v>DOI: 10.1504/IJMIE.2014.062958</v>
      </c>
      <c r="J159" t="str">
        <f t="shared" si="33"/>
        <v>https://www.scopus.com/inward/record.uri?eid=2-s2.0-84903762192&amp;doi=10.1504%2fIJMIE.2014.062958&amp;partnerID=40&amp;md5=b96fbc34b074eab5dab30e556cac5d97</v>
      </c>
      <c r="K159">
        <f t="shared" si="34"/>
        <v>0</v>
      </c>
      <c r="L159" t="str">
        <f t="shared" si="35"/>
        <v>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M159" t="str">
        <f t="shared" si="36"/>
        <v>LANGUAGE OF ORIGINAL DOCUMENT: English</v>
      </c>
      <c r="N159" t="str">
        <f t="shared" si="37"/>
        <v>DOCUMENT TYPE: Article</v>
      </c>
      <c r="O159" t="str">
        <f t="shared" si="38"/>
        <v>SOURCE: Scopus</v>
      </c>
      <c r="P159">
        <f t="shared" si="39"/>
        <v>0</v>
      </c>
    </row>
    <row r="160" spans="1:16" x14ac:dyDescent="0.45">
      <c r="A160" t="s">
        <v>2299</v>
      </c>
      <c r="C160">
        <v>160</v>
      </c>
      <c r="D160" t="str">
        <f t="shared" si="27"/>
        <v>Tassone V.C., Biemans H.J.A., den Brok P., Runhaar P.</v>
      </c>
      <c r="E160" t="str">
        <f t="shared" si="28"/>
        <v>AUTHOR FULL NAMES: Tassone, Valentina C. (6602332242); Biemans, Harm J. A. (6603110521); den Brok, Perry (6507809291); Runhaar, Piety (35730535600)</v>
      </c>
      <c r="F160" t="str">
        <f t="shared" si="29"/>
        <v>6602332242; 6603110521; 6507809291; 35730535600</v>
      </c>
      <c r="G160" t="str">
        <f t="shared" si="30"/>
        <v>Mapping course innovation in higher education: a multi-faceted analytical framework</v>
      </c>
      <c r="H160" t="str">
        <f t="shared" si="31"/>
        <v>(2022) Higher Education Research and Development, 41 (7), pp. 2458 - 2472, Cited 6 times.</v>
      </c>
      <c r="I160" t="str">
        <f t="shared" si="32"/>
        <v>DOI: 10.1080/07294360.2021.1985089</v>
      </c>
      <c r="J160" t="str">
        <f t="shared" si="33"/>
        <v>https://www.scopus.com/inward/record.uri?eid=2-s2.0-85117857014&amp;doi=10.1080%2f07294360.2021.1985089&amp;partnerID=40&amp;md5=d104519ab29bee932477d87b890a7109</v>
      </c>
      <c r="K160">
        <f t="shared" si="34"/>
        <v>0</v>
      </c>
      <c r="L160" t="str">
        <f t="shared" si="35"/>
        <v>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M160" t="str">
        <f t="shared" si="36"/>
        <v>LANGUAGE OF ORIGINAL DOCUMENT: English</v>
      </c>
      <c r="N160" t="str">
        <f t="shared" si="37"/>
        <v>DOCUMENT TYPE: Article</v>
      </c>
      <c r="O160" t="str">
        <f t="shared" si="38"/>
        <v>SOURCE: Scopus</v>
      </c>
      <c r="P160">
        <f t="shared" si="39"/>
        <v>0</v>
      </c>
    </row>
    <row r="161" spans="1:16" x14ac:dyDescent="0.45">
      <c r="A161" t="s">
        <v>2300</v>
      </c>
      <c r="C161">
        <v>161</v>
      </c>
      <c r="D161" t="str">
        <f t="shared" si="27"/>
        <v>Kayapinar Kaya S., Ozdemir Y., Dal M.</v>
      </c>
      <c r="E161" t="str">
        <f t="shared" si="28"/>
        <v>AUTHOR FULL NAMES: Kayapinar Kaya, Sema (55837509200); Ozdemir, Yasal (57194386308); Dal, Murat (56625737800)</v>
      </c>
      <c r="F161" t="str">
        <f t="shared" si="29"/>
        <v>55837509200; 57194386308; 56625737800</v>
      </c>
      <c r="G161" t="str">
        <f t="shared" si="30"/>
        <v>“Home-buying behaviour model of Generation Y in Turkey”</v>
      </c>
      <c r="H161" t="str">
        <f t="shared" si="31"/>
        <v>(2020) International Journal of Housing Markets and Analysis, 13 (5), pp. 713 - 736, Cited 6 times.</v>
      </c>
      <c r="I161" t="str">
        <f t="shared" si="32"/>
        <v>DOI: 10.1108/IJHMA-05-2019-0048</v>
      </c>
      <c r="J161" t="str">
        <f t="shared" si="33"/>
        <v>https://www.scopus.com/inward/record.uri?eid=2-s2.0-85073971906&amp;doi=10.1108%2fIJHMA-05-2019-0048&amp;partnerID=40&amp;md5=0c466d9955259075552c01f3c2fdaa82</v>
      </c>
      <c r="K161">
        <f t="shared" si="34"/>
        <v>0</v>
      </c>
      <c r="L161" t="str">
        <f t="shared" si="35"/>
        <v>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M161" t="str">
        <f t="shared" si="36"/>
        <v>LANGUAGE OF ORIGINAL DOCUMENT: English</v>
      </c>
      <c r="N161" t="str">
        <f t="shared" si="37"/>
        <v>DOCUMENT TYPE: Article</v>
      </c>
      <c r="O161" t="str">
        <f t="shared" si="38"/>
        <v>SOURCE: Scopus</v>
      </c>
      <c r="P161">
        <f t="shared" si="39"/>
        <v>0</v>
      </c>
    </row>
    <row r="162" spans="1:16" x14ac:dyDescent="0.45">
      <c r="A162" t="s">
        <v>2301</v>
      </c>
      <c r="C162">
        <v>162</v>
      </c>
      <c r="D162" t="str">
        <f t="shared" si="27"/>
        <v>Charles L.H.</v>
      </c>
      <c r="E162" t="str">
        <f t="shared" si="28"/>
        <v>AUTHOR FULL NAMES: Charles, Leslin H. (56697978400)</v>
      </c>
      <c r="F162">
        <f t="shared" si="29"/>
        <v>56697978400</v>
      </c>
      <c r="G162" t="str">
        <f t="shared" si="30"/>
        <v>Using an information literacy curriculum map as a means of communication and accountability for stakeholders in higher education</v>
      </c>
      <c r="H162" t="str">
        <f t="shared" si="31"/>
        <v>(2015) Journal of Information Literacy, 9 (1), pp. 47 - 61, Cited 12 times.</v>
      </c>
      <c r="I162" t="str">
        <f t="shared" si="32"/>
        <v>DOI: 10.11645/9.1.1959</v>
      </c>
      <c r="J162" t="str">
        <f t="shared" si="33"/>
        <v>https://www.scopus.com/inward/record.uri?eid=2-s2.0-84932635955&amp;doi=10.11645%2f9.1.1959&amp;partnerID=40&amp;md5=17afc64a37457b6e014594c1dad78d8e</v>
      </c>
      <c r="K162">
        <f t="shared" si="34"/>
        <v>0</v>
      </c>
      <c r="L162" t="str">
        <f t="shared" si="35"/>
        <v>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M162" t="str">
        <f t="shared" si="36"/>
        <v>LANGUAGE OF ORIGINAL DOCUMENT: English</v>
      </c>
      <c r="N162" t="str">
        <f t="shared" si="37"/>
        <v>DOCUMENT TYPE: Article</v>
      </c>
      <c r="O162" t="str">
        <f t="shared" si="38"/>
        <v>SOURCE: Scopus</v>
      </c>
      <c r="P162">
        <f t="shared" si="39"/>
        <v>0</v>
      </c>
    </row>
    <row r="163" spans="1:16" x14ac:dyDescent="0.45">
      <c r="A163" t="s">
        <v>2302</v>
      </c>
      <c r="C163">
        <v>163</v>
      </c>
      <c r="D163" t="str">
        <f t="shared" si="27"/>
        <v>Nichols M.</v>
      </c>
      <c r="E163" t="str">
        <f t="shared" si="28"/>
        <v>AUTHOR FULL NAMES: Nichols, Mark (7202674246)</v>
      </c>
      <c r="F163">
        <f t="shared" si="29"/>
        <v>7202674246</v>
      </c>
      <c r="G163" t="str">
        <f t="shared" si="30"/>
        <v>Transforming universities with digital distance education: The future of formal learning</v>
      </c>
      <c r="H163" t="str">
        <f t="shared" si="31"/>
        <v>(2020) Transforming Universities with Digital Distance Education: The Future of Formal Learning, pp. 1 - 176, Cited 7 times.</v>
      </c>
      <c r="I163" t="str">
        <f t="shared" si="32"/>
        <v>DOI: 10.4324/9780429463952</v>
      </c>
      <c r="J163" t="str">
        <f t="shared" si="33"/>
        <v>https://www.scopus.com/inward/record.uri?eid=2-s2.0-85118391750&amp;doi=10.4324%2f9780429463952&amp;partnerID=40&amp;md5=85f439d354764cbc6d290b33c92d722b</v>
      </c>
      <c r="K163">
        <f t="shared" si="34"/>
        <v>0</v>
      </c>
      <c r="L163" t="str">
        <f t="shared" si="35"/>
        <v>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M163" t="str">
        <f t="shared" si="36"/>
        <v>LANGUAGE OF ORIGINAL DOCUMENT: English</v>
      </c>
      <c r="N163" t="str">
        <f t="shared" si="37"/>
        <v>DOCUMENT TYPE: Book</v>
      </c>
      <c r="O163" t="str">
        <f t="shared" si="38"/>
        <v>SOURCE: Scopus</v>
      </c>
      <c r="P163">
        <f t="shared" si="39"/>
        <v>0</v>
      </c>
    </row>
    <row r="164" spans="1:16" x14ac:dyDescent="0.45">
      <c r="C164">
        <v>164</v>
      </c>
      <c r="D164" t="str">
        <f t="shared" si="27"/>
        <v>Zwane Z.P., Mtshali N.G.</v>
      </c>
      <c r="E164" t="str">
        <f t="shared" si="28"/>
        <v>AUTHOR FULL NAMES: Zwane, Zanele P. (57215138998); Mtshali, Ntombifikile G. (56043766200)</v>
      </c>
      <c r="F164" t="str">
        <f t="shared" si="29"/>
        <v>57215138998; 56043766200</v>
      </c>
      <c r="G164" t="str">
        <f t="shared" si="30"/>
        <v>Positioning public nursing colleges in South African higher education: Stakeholders’ perspectives</v>
      </c>
      <c r="H164" t="str">
        <f t="shared" si="31"/>
        <v>(2019) Curationis, 42 (1), art. no. a1885, Cited 8 times.</v>
      </c>
      <c r="I164" t="str">
        <f t="shared" si="32"/>
        <v>DOI: 10.4102/curationis.v42i1.1885</v>
      </c>
      <c r="J164" t="str">
        <f t="shared" si="33"/>
        <v>https://www.scopus.com/inward/record.uri?eid=2-s2.0-85067459480&amp;doi=10.4102%2fcurationis.v42i1.1885&amp;partnerID=40&amp;md5=f9d7dcd83f4b4d15980190116d4d97e6</v>
      </c>
      <c r="K164">
        <f t="shared" si="34"/>
        <v>0</v>
      </c>
      <c r="L164" t="str">
        <f t="shared" si="35"/>
        <v>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M164" t="str">
        <f t="shared" si="36"/>
        <v>LANGUAGE OF ORIGINAL DOCUMENT: English</v>
      </c>
      <c r="N164" t="str">
        <f t="shared" si="37"/>
        <v>DOCUMENT TYPE: Article</v>
      </c>
      <c r="O164" t="str">
        <f t="shared" si="38"/>
        <v>SOURCE: Scopus</v>
      </c>
      <c r="P164">
        <f t="shared" si="39"/>
        <v>0</v>
      </c>
    </row>
    <row r="165" spans="1:16" x14ac:dyDescent="0.45">
      <c r="A165" t="s">
        <v>2303</v>
      </c>
      <c r="C165">
        <v>165</v>
      </c>
      <c r="D165" t="str">
        <f t="shared" si="27"/>
        <v>Kabanbayeva G., Gureva M., Bielik P., Ostasz G.</v>
      </c>
      <c r="E165" t="str">
        <f t="shared" si="28"/>
        <v>AUTHOR FULL NAMES: Kabanbayeva, Gulbakyt (56106212400); Gureva, Maria (57190414129); Bielik, Peter (25624604000); Ostasz, Grzegorz (56644715400)</v>
      </c>
      <c r="F165" t="str">
        <f t="shared" si="29"/>
        <v>56106212400; 57190414129; 25624604000; 56644715400</v>
      </c>
      <c r="G165" t="str">
        <f t="shared" si="30"/>
        <v>Academic mobility and financial stability: A case of Erasmus student exchange program</v>
      </c>
      <c r="H165" t="str">
        <f t="shared" si="31"/>
        <v>(2019) Journal of International Studies, 12 (1), pp. 324 - 337, Cited 9 times.</v>
      </c>
      <c r="I165" t="str">
        <f t="shared" si="32"/>
        <v>DOI: 10.14254/2071-8330.2019/12-1/22</v>
      </c>
      <c r="J165" t="str">
        <f t="shared" si="33"/>
        <v>https://www.scopus.com/inward/record.uri?eid=2-s2.0-85064548507&amp;doi=10.14254%2f2071-8330.2019%2f12-1%2f22&amp;partnerID=40&amp;md5=90397537c57511b230853988223ac4b7</v>
      </c>
      <c r="K165">
        <f t="shared" si="34"/>
        <v>0</v>
      </c>
      <c r="L165" t="str">
        <f t="shared" si="35"/>
        <v>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M165" t="str">
        <f t="shared" si="36"/>
        <v>LANGUAGE OF ORIGINAL DOCUMENT: English</v>
      </c>
      <c r="N165" t="str">
        <f t="shared" si="37"/>
        <v>DOCUMENT TYPE: Article</v>
      </c>
      <c r="O165" t="str">
        <f t="shared" si="38"/>
        <v>SOURCE: Scopus</v>
      </c>
      <c r="P165">
        <f t="shared" si="39"/>
        <v>0</v>
      </c>
    </row>
    <row r="166" spans="1:16" x14ac:dyDescent="0.45">
      <c r="A166" t="s">
        <v>10</v>
      </c>
      <c r="C166">
        <v>166</v>
      </c>
      <c r="D166" t="str">
        <f t="shared" si="27"/>
        <v>Fish A.</v>
      </c>
      <c r="E166" t="str">
        <f t="shared" si="28"/>
        <v>AUTHOR FULL NAMES: Fish, Alan (56219120200)</v>
      </c>
      <c r="F166">
        <f t="shared" si="29"/>
        <v>56219120200</v>
      </c>
      <c r="G166" t="str">
        <f t="shared" si="30"/>
        <v>Reshaping the undergraduate business curriculum and scholarship experiences in Australia to support whole-person outcomes</v>
      </c>
      <c r="H166" t="str">
        <f t="shared" si="31"/>
        <v>(2013) Asian Education and Development Studies, 2 (1), pp. 53 - 69, Cited 7 times.</v>
      </c>
      <c r="I166" t="str">
        <f t="shared" si="32"/>
        <v>DOI: 10.1108/20463161311297635</v>
      </c>
      <c r="J166" t="str">
        <f t="shared" si="33"/>
        <v>https://www.scopus.com/inward/record.uri?eid=2-s2.0-84879293707&amp;doi=10.1108%2f20463161311297635&amp;partnerID=40&amp;md5=95c0e834b725ed3b8b70b9faa5455d29</v>
      </c>
      <c r="K166">
        <f t="shared" si="34"/>
        <v>0</v>
      </c>
      <c r="L166" t="str">
        <f t="shared" si="35"/>
        <v>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M166" t="str">
        <f t="shared" si="36"/>
        <v>LANGUAGE OF ORIGINAL DOCUMENT: English</v>
      </c>
      <c r="N166" t="str">
        <f t="shared" si="37"/>
        <v>DOCUMENT TYPE: Article</v>
      </c>
      <c r="O166" t="str">
        <f t="shared" si="38"/>
        <v>SOURCE: Scopus</v>
      </c>
      <c r="P166">
        <f t="shared" si="39"/>
        <v>0</v>
      </c>
    </row>
    <row r="167" spans="1:16" x14ac:dyDescent="0.45">
      <c r="A167" t="s">
        <v>11</v>
      </c>
      <c r="C167">
        <v>167</v>
      </c>
      <c r="D167" t="str">
        <f t="shared" si="27"/>
        <v>Heider J.S.</v>
      </c>
      <c r="E167" t="str">
        <f t="shared" si="28"/>
        <v>AUTHOR FULL NAMES: Heider, Joseph S. (56747586700)</v>
      </c>
      <c r="F167">
        <f t="shared" si="29"/>
        <v>56747586700</v>
      </c>
      <c r="G167" t="str">
        <f t="shared" si="30"/>
        <v>Using Digital Learning Solutions to Address Higher Education’s Greatest Challenges</v>
      </c>
      <c r="H167" t="str">
        <f t="shared" si="31"/>
        <v>(2015) Publishing Research Quarterly, 31 (3), pp. 183 - 189, Cited 11 times.</v>
      </c>
      <c r="I167" t="str">
        <f t="shared" si="32"/>
        <v>DOI: 10.1007/s12109-015-9413-8</v>
      </c>
      <c r="J167" t="str">
        <f t="shared" si="33"/>
        <v>https://www.scopus.com/inward/record.uri?eid=2-s2.0-84938303382&amp;doi=10.1007%2fs12109-015-9413-8&amp;partnerID=40&amp;md5=d4be39a14503429043e212f28a9aba3a</v>
      </c>
      <c r="K167">
        <f t="shared" si="34"/>
        <v>0</v>
      </c>
      <c r="L167" t="str">
        <f t="shared" si="35"/>
        <v>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M167" t="str">
        <f t="shared" si="36"/>
        <v>LANGUAGE OF ORIGINAL DOCUMENT: English</v>
      </c>
      <c r="N167" t="str">
        <f t="shared" si="37"/>
        <v>DOCUMENT TYPE: Article</v>
      </c>
      <c r="O167" t="str">
        <f t="shared" si="38"/>
        <v>SOURCE: Scopus</v>
      </c>
      <c r="P167">
        <f t="shared" si="39"/>
        <v>0</v>
      </c>
    </row>
    <row r="168" spans="1:16" x14ac:dyDescent="0.45">
      <c r="A168" t="s">
        <v>12</v>
      </c>
      <c r="C168">
        <v>168</v>
      </c>
      <c r="D168" t="str">
        <f t="shared" si="27"/>
        <v>Girard T., Pinar M.</v>
      </c>
      <c r="E168" t="str">
        <f t="shared" si="28"/>
        <v>AUTHOR FULL NAMES: Girard, Tulay (17345457100); Pinar, Musa (14058696000)</v>
      </c>
      <c r="F168" t="str">
        <f t="shared" si="29"/>
        <v>17345457100; 14058696000</v>
      </c>
      <c r="G168" t="str">
        <f t="shared" si="30"/>
        <v>An empirical study of the dynamic relationships between the core and supporting brand equity dimensions in higher education</v>
      </c>
      <c r="H168" t="str">
        <f t="shared" si="31"/>
        <v>(2020) Journal of Applied Research in Higher Education, 13 (3), pp. 710 - 740, Cited 6 times.</v>
      </c>
      <c r="I168" t="str">
        <f t="shared" si="32"/>
        <v>DOI: 10.1108/JARHE-04-2020-0097</v>
      </c>
      <c r="J168" t="str">
        <f t="shared" si="33"/>
        <v>https://www.scopus.com/inward/record.uri?eid=2-s2.0-85088703418&amp;doi=10.1108%2fJARHE-04-2020-0097&amp;partnerID=40&amp;md5=d14f782524dd4c90284fc8e8d86cf046</v>
      </c>
      <c r="K168">
        <f t="shared" si="34"/>
        <v>0</v>
      </c>
      <c r="L168" t="str">
        <f t="shared" si="35"/>
        <v>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M168" t="str">
        <f t="shared" si="36"/>
        <v>LANGUAGE OF ORIGINAL DOCUMENT: English</v>
      </c>
      <c r="N168" t="str">
        <f t="shared" si="37"/>
        <v>DOCUMENT TYPE: Article</v>
      </c>
      <c r="O168" t="str">
        <f t="shared" si="38"/>
        <v>SOURCE: Scopus</v>
      </c>
      <c r="P168">
        <f t="shared" si="39"/>
        <v>0</v>
      </c>
    </row>
    <row r="169" spans="1:16" x14ac:dyDescent="0.45">
      <c r="C169">
        <v>169</v>
      </c>
      <c r="D169" t="str">
        <f t="shared" si="27"/>
        <v>Broad M.J., Matthews M., Shephard K.</v>
      </c>
      <c r="E169" t="str">
        <f t="shared" si="28"/>
        <v>AUTHOR FULL NAMES: Broad, Martin John (16068210200); Matthews, Marian (36783951800); Shephard, Kerry (36935583700)</v>
      </c>
      <c r="F169" t="str">
        <f t="shared" si="29"/>
        <v>16068210200; 36783951800; 36935583700</v>
      </c>
      <c r="G169" t="str">
        <f t="shared" si="30"/>
        <v>Audit and control of the use of the Internet for learning and teaching: issues for stakeholders in higher education</v>
      </c>
      <c r="H169" t="str">
        <f t="shared" si="31"/>
        <v>(2003) Managerial Auditing Journal, 18 (3), pp. 244 - 253, Cited 12 times.</v>
      </c>
      <c r="I169" t="str">
        <f t="shared" si="32"/>
        <v>DOI: 10.1108/02686900310469907</v>
      </c>
      <c r="J169" t="str">
        <f t="shared" si="33"/>
        <v>https://www.scopus.com/inward/record.uri?eid=2-s2.0-84986099168&amp;doi=10.1108%2f02686900310469907&amp;partnerID=40&amp;md5=5fc4032b4ac0bf598f558899235e30e7</v>
      </c>
      <c r="K169">
        <f t="shared" si="34"/>
        <v>0</v>
      </c>
      <c r="L169" t="str">
        <f t="shared" si="35"/>
        <v>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M169" t="str">
        <f t="shared" si="36"/>
        <v>LANGUAGE OF ORIGINAL DOCUMENT: English</v>
      </c>
      <c r="N169" t="str">
        <f t="shared" si="37"/>
        <v>DOCUMENT TYPE: Article</v>
      </c>
      <c r="O169" t="str">
        <f t="shared" si="38"/>
        <v>SOURCE: Scopus</v>
      </c>
      <c r="P169">
        <f t="shared" si="39"/>
        <v>0</v>
      </c>
    </row>
    <row r="170" spans="1:16" x14ac:dyDescent="0.45">
      <c r="A170" t="s">
        <v>2304</v>
      </c>
      <c r="C170">
        <v>170</v>
      </c>
      <c r="D170" t="str">
        <f t="shared" si="27"/>
        <v>Koksharov V.A., Sandler D.G., Kuznetsov P.D., Klyagin A.V., Leshukov O.V.</v>
      </c>
      <c r="E170" t="str">
        <f t="shared" si="28"/>
        <v>AUTHOR FULL NAMES: Koksharov, V.A. (26530541900); Sandler, D.G. (56581474400); Kuznetsov, P.D. (57190414377); Klyagin, A.V. (57222671691); Leshukov, O.V. (57190431219)</v>
      </c>
      <c r="F170" t="str">
        <f t="shared" si="29"/>
        <v>26530541900; 56581474400; 57190414377; 57222671691; 57190431219</v>
      </c>
      <c r="G170" t="str">
        <f t="shared" si="30"/>
        <v>The Pandemic as a Challenge to the Development of University Networks in Russia: Differentiation or Collaboration?</v>
      </c>
      <c r="H170" t="str">
        <f t="shared" si="31"/>
        <v>(2021) Voprosy Obrazovaniya / Educational Studies Moscow, 2021 (1), pp. 52 - 73, Cited 8 times.</v>
      </c>
      <c r="I170" t="str">
        <f t="shared" si="32"/>
        <v>DOI: 10.17323/1814-9545-2021-1-52-73</v>
      </c>
      <c r="J170" t="str">
        <f t="shared" si="33"/>
        <v>https://www.scopus.com/inward/record.uri?eid=2-s2.0-85103706526&amp;doi=10.17323%2f1814-9545-2021-1-52-73&amp;partnerID=40&amp;md5=d23660a10d5513803532a2591ce84558</v>
      </c>
      <c r="K170">
        <f t="shared" si="34"/>
        <v>0</v>
      </c>
      <c r="L170" t="str">
        <f t="shared" si="35"/>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M170" t="str">
        <f t="shared" si="36"/>
        <v>LANGUAGE OF ORIGINAL DOCUMENT: English</v>
      </c>
      <c r="N170" t="str">
        <f t="shared" si="37"/>
        <v>DOCUMENT TYPE: Article</v>
      </c>
      <c r="O170" t="str">
        <f t="shared" si="38"/>
        <v>SOURCE: Scopus</v>
      </c>
      <c r="P170">
        <f t="shared" si="39"/>
        <v>0</v>
      </c>
    </row>
    <row r="171" spans="1:16" x14ac:dyDescent="0.45">
      <c r="A171" t="s">
        <v>2305</v>
      </c>
      <c r="C171">
        <v>171</v>
      </c>
      <c r="D171" t="str">
        <f t="shared" si="27"/>
        <v>Arzola R.</v>
      </c>
      <c r="E171" t="str">
        <f t="shared" si="28"/>
        <v>AUTHOR FULL NAMES: Arzola, Rebecca (57193631238)</v>
      </c>
      <c r="F171">
        <f t="shared" si="29"/>
        <v>57193631238</v>
      </c>
      <c r="G171" t="str">
        <f t="shared" si="30"/>
        <v>Collaboration between the library and Office of Student Disability Services: Document accessibility in higher education</v>
      </c>
      <c r="H171" t="str">
        <f t="shared" si="31"/>
        <v>(2016) Digital Library Perspectives, 32 (2), pp. 117 - 126, Cited 11 times.</v>
      </c>
      <c r="I171" t="str">
        <f t="shared" si="32"/>
        <v>DOI: 10.1108/DLP-09-2015-0016</v>
      </c>
      <c r="J171" t="str">
        <f t="shared" si="33"/>
        <v>https://www.scopus.com/inward/record.uri?eid=2-s2.0-85015292274&amp;doi=10.1108%2fDLP-09-2015-0016&amp;partnerID=40&amp;md5=ba276221f36c08b1e2c508161784842b</v>
      </c>
      <c r="K171">
        <f t="shared" si="34"/>
        <v>0</v>
      </c>
      <c r="L171" t="str">
        <f t="shared" si="35"/>
        <v>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M171" t="str">
        <f t="shared" si="36"/>
        <v>LANGUAGE OF ORIGINAL DOCUMENT: English</v>
      </c>
      <c r="N171" t="str">
        <f t="shared" si="37"/>
        <v>DOCUMENT TYPE: Article</v>
      </c>
      <c r="O171" t="str">
        <f t="shared" si="38"/>
        <v>SOURCE: Scopus</v>
      </c>
      <c r="P171">
        <f t="shared" si="39"/>
        <v>0</v>
      </c>
    </row>
    <row r="172" spans="1:16" x14ac:dyDescent="0.45">
      <c r="A172" t="s">
        <v>2306</v>
      </c>
      <c r="C172">
        <v>172</v>
      </c>
      <c r="D172" t="str">
        <f t="shared" si="27"/>
        <v>Alakaleek W.</v>
      </c>
      <c r="E172" t="str">
        <f t="shared" si="28"/>
        <v>AUTHOR FULL NAMES: Alakaleek, Wejdan (57194719620)</v>
      </c>
      <c r="F172">
        <f t="shared" si="29"/>
        <v>57194719620</v>
      </c>
      <c r="G172" t="str">
        <f t="shared" si="30"/>
        <v>The status of entrepreneurship education in Jordanian universities</v>
      </c>
      <c r="H172" t="str">
        <f t="shared" si="31"/>
        <v>(2019) Education and Training, 61 (2), pp. 169 - 186, Cited 13 times.</v>
      </c>
      <c r="I172" t="str">
        <f t="shared" si="32"/>
        <v>DOI: 10.1108/ET-03-2018-0082</v>
      </c>
      <c r="J172" t="str">
        <f t="shared" si="33"/>
        <v>https://www.scopus.com/inward/record.uri?eid=2-s2.0-85062023226&amp;doi=10.1108%2fET-03-2018-0082&amp;partnerID=40&amp;md5=c17bc132c66b020a907067bc89e96328</v>
      </c>
      <c r="K172">
        <f t="shared" si="34"/>
        <v>0</v>
      </c>
      <c r="L172" t="str">
        <f t="shared" si="35"/>
        <v>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M172" t="str">
        <f t="shared" si="36"/>
        <v>LANGUAGE OF ORIGINAL DOCUMENT: English</v>
      </c>
      <c r="N172" t="str">
        <f t="shared" si="37"/>
        <v>DOCUMENT TYPE: Article</v>
      </c>
      <c r="O172" t="str">
        <f t="shared" si="38"/>
        <v>SOURCE: Scopus</v>
      </c>
      <c r="P172">
        <f t="shared" si="39"/>
        <v>0</v>
      </c>
    </row>
    <row r="173" spans="1:16" x14ac:dyDescent="0.45">
      <c r="A173" t="s">
        <v>2307</v>
      </c>
      <c r="C173">
        <v>173</v>
      </c>
      <c r="D173" t="str">
        <f t="shared" si="27"/>
        <v>Steghöfer J.-P., Burden H., Hebig R., Calikli G., Feldt R., Hammouda I., Horkoff J., Knauss E., Liebel G.</v>
      </c>
      <c r="E173" t="str">
        <f t="shared" si="28"/>
        <v>AUTHOR FULL NAMES: Steghöfer, Jan-Philipp (25641778800); Burden, Håkan (54952795300); Hebig, Regina (35147919400); Calikli, Gul (35298437800); Feldt, Robert (24476388300); Hammouda, Imed (6508227814); Horkoff, Jennifer (9042245700); Knauss, Eric (24829443700); Liebel, Grischa (55948351800)</v>
      </c>
      <c r="F173" t="str">
        <f t="shared" si="29"/>
        <v>25641778800; 54952795300; 35147919400; 35298437800; 24476388300; 6508227814; 9042245700; 24829443700; 55948351800</v>
      </c>
      <c r="G173" t="str">
        <f t="shared" si="30"/>
        <v>Involving external stakeholders in project courses</v>
      </c>
      <c r="H173" t="str">
        <f t="shared" si="31"/>
        <v>(2018) ACM Transactions on Computing Education, 18 (2), art. no. 8, Cited 14 times.</v>
      </c>
      <c r="I173" t="str">
        <f t="shared" si="32"/>
        <v>DOI: 10.1145/3152098</v>
      </c>
      <c r="J173" t="str">
        <f t="shared" si="33"/>
        <v>https://www.scopus.com/inward/record.uri?eid=2-s2.0-85064555163&amp;doi=10.1145%2f3152098&amp;partnerID=40&amp;md5=c7d1f4cf29d088ee2515366f08ed81b2</v>
      </c>
      <c r="K173">
        <f t="shared" si="34"/>
        <v>0</v>
      </c>
      <c r="L173" t="str">
        <f t="shared" si="35"/>
        <v>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M173" t="str">
        <f t="shared" si="36"/>
        <v>LANGUAGE OF ORIGINAL DOCUMENT: English</v>
      </c>
      <c r="N173" t="str">
        <f t="shared" si="37"/>
        <v>DOCUMENT TYPE: Article</v>
      </c>
      <c r="O173" t="str">
        <f t="shared" si="38"/>
        <v>SOURCE: Scopus</v>
      </c>
      <c r="P173">
        <f t="shared" si="39"/>
        <v>0</v>
      </c>
    </row>
    <row r="174" spans="1:16" x14ac:dyDescent="0.45">
      <c r="A174" t="s">
        <v>2308</v>
      </c>
      <c r="C174">
        <v>174</v>
      </c>
      <c r="D174" t="str">
        <f t="shared" si="27"/>
        <v>McClung G.W., Werner M.</v>
      </c>
      <c r="E174" t="str">
        <f t="shared" si="28"/>
        <v>AUTHOR FULL NAMES: McClung, Gordon W. (6603074103); Werner, Mary (55431572400)</v>
      </c>
      <c r="F174" t="str">
        <f t="shared" si="29"/>
        <v>6603074103; 55431572400</v>
      </c>
      <c r="G174" t="str">
        <f t="shared" si="30"/>
        <v>A market/value based approach to satisfy stakeholders of higher education</v>
      </c>
      <c r="H174" t="str">
        <f t="shared" si="31"/>
        <v>(2008) Journal of Marketing for Higher Education, 18 (1), pp. 102 - 123, Cited 14 times.</v>
      </c>
      <c r="I174" t="str">
        <f t="shared" si="32"/>
        <v>DOI: 10.1080/08841240802100345</v>
      </c>
      <c r="J174" t="str">
        <f t="shared" si="33"/>
        <v>https://www.scopus.com/inward/record.uri?eid=2-s2.0-67449142653&amp;doi=10.1080%2f08841240802100345&amp;partnerID=40&amp;md5=0f6af8d832d5f084b7c6c25e755d57b6</v>
      </c>
      <c r="K174">
        <f t="shared" si="34"/>
        <v>0</v>
      </c>
      <c r="L174" t="str">
        <f t="shared" si="35"/>
        <v>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M174" t="str">
        <f t="shared" si="36"/>
        <v>LANGUAGE OF ORIGINAL DOCUMENT: English</v>
      </c>
      <c r="N174" t="str">
        <f t="shared" si="37"/>
        <v>DOCUMENT TYPE: Article</v>
      </c>
      <c r="O174" t="str">
        <f t="shared" si="38"/>
        <v>SOURCE: Scopus</v>
      </c>
      <c r="P174">
        <f t="shared" si="39"/>
        <v>0</v>
      </c>
    </row>
    <row r="175" spans="1:16" x14ac:dyDescent="0.45">
      <c r="A175" t="s">
        <v>2309</v>
      </c>
      <c r="C175">
        <v>175</v>
      </c>
      <c r="D175" t="str">
        <f t="shared" si="27"/>
        <v>Kuoppakangas P., Suomi K., Clark P., Chapleo C., Stenvall J.</v>
      </c>
      <c r="E175" t="str">
        <f t="shared" si="28"/>
        <v>AUTHOR FULL NAMES: Kuoppakangas, Päivikki (55617842200); Suomi, Kati (42462666300); Clark, Paul (57195618372); Chapleo, Chris (36744662800); Stenvall, Jari (29167497500)</v>
      </c>
      <c r="F175" t="str">
        <f t="shared" si="29"/>
        <v>55617842200; 42462666300; 57195618372; 36744662800; 29167497500</v>
      </c>
      <c r="G175" t="str">
        <f t="shared" si="30"/>
        <v>Dilemmas in Re-branding a University—“Maybe People Just Don’t Like Change”: Linking Meaningfulness and Mutuality into the Reconciliation</v>
      </c>
      <c r="H175" t="str">
        <f t="shared" si="31"/>
        <v>(2020) Corporate Reputation Review, 23 (2), pp. 92 - 105, Cited 8 times.</v>
      </c>
      <c r="I175" t="str">
        <f t="shared" si="32"/>
        <v>DOI: 10.1057/s41299-019-00080-2</v>
      </c>
      <c r="J175" t="str">
        <f t="shared" si="33"/>
        <v>https://www.scopus.com/inward/record.uri?eid=2-s2.0-85072030698&amp;doi=10.1057%2fs41299-019-00080-2&amp;partnerID=40&amp;md5=49244c0282c7cc302223381e7e4a778b</v>
      </c>
      <c r="K175">
        <f t="shared" si="34"/>
        <v>0</v>
      </c>
      <c r="L175" t="str">
        <f t="shared" si="35"/>
        <v>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M175" t="str">
        <f t="shared" si="36"/>
        <v>LANGUAGE OF ORIGINAL DOCUMENT: English</v>
      </c>
      <c r="N175" t="str">
        <f t="shared" si="37"/>
        <v>DOCUMENT TYPE: Article</v>
      </c>
      <c r="O175" t="str">
        <f t="shared" si="38"/>
        <v>SOURCE: Scopus</v>
      </c>
      <c r="P175">
        <f t="shared" si="39"/>
        <v>0</v>
      </c>
    </row>
    <row r="176" spans="1:16" x14ac:dyDescent="0.45">
      <c r="A176" t="s">
        <v>2310</v>
      </c>
      <c r="C176">
        <v>176</v>
      </c>
      <c r="D176" t="str">
        <f t="shared" si="27"/>
        <v>Murray A.L., Ireland A.P.</v>
      </c>
      <c r="E176" t="str">
        <f t="shared" si="28"/>
        <v>AUTHOR FULL NAMES: Murray, Adam L. (15758020000); Ireland, Ashley P. (36447400800)</v>
      </c>
      <c r="F176" t="str">
        <f t="shared" si="29"/>
        <v>15758020000; 36447400800</v>
      </c>
      <c r="G176" t="str">
        <f t="shared" si="30"/>
        <v>Communicating Library Impact on Retention: A Framework for Developing Reciprocal Value Propositions</v>
      </c>
      <c r="H176" t="str">
        <f t="shared" si="31"/>
        <v>(2017) Journal of Library Administration, 57 (3), pp. 311 - 326, Cited 10 times.</v>
      </c>
      <c r="I176" t="str">
        <f t="shared" si="32"/>
        <v>DOI: 10.1080/01930826.2016.1243425</v>
      </c>
      <c r="J176" t="str">
        <f t="shared" si="33"/>
        <v>https://www.scopus.com/inward/record.uri?eid=2-s2.0-84995407512&amp;doi=10.1080%2f01930826.2016.1243425&amp;partnerID=40&amp;md5=b5df268445116d9b7de49b67488ae355</v>
      </c>
      <c r="K176">
        <f t="shared" si="34"/>
        <v>0</v>
      </c>
      <c r="L176" t="str">
        <f t="shared" si="35"/>
        <v>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M176" t="str">
        <f t="shared" si="36"/>
        <v>LANGUAGE OF ORIGINAL DOCUMENT: English</v>
      </c>
      <c r="N176" t="str">
        <f t="shared" si="37"/>
        <v>DOCUMENT TYPE: Article</v>
      </c>
      <c r="O176" t="str">
        <f t="shared" si="38"/>
        <v>SOURCE: Scopus</v>
      </c>
      <c r="P176">
        <f t="shared" si="39"/>
        <v>0</v>
      </c>
    </row>
    <row r="177" spans="1:16" x14ac:dyDescent="0.45">
      <c r="C177">
        <v>177</v>
      </c>
      <c r="D177" t="str">
        <f t="shared" si="27"/>
        <v>Gozali L., Masrom M., Zagloel T.M., Haron H.N., Dahlan D., Daywin F.J., Saryatmo M.A., Saraswati D., Syamas A.F., Susanto E.H.</v>
      </c>
      <c r="E177" t="str">
        <f t="shared" si="28"/>
        <v>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F177" t="str">
        <f t="shared" si="29"/>
        <v>57191955654; 8524047400; 55369278200; 55166605200; 57204428007; 57190255019; 57204416984; 35773702300; 57204415471; 57209044673</v>
      </c>
      <c r="G177" t="str">
        <f t="shared" si="30"/>
        <v>Critical success and moderating factors effect in Indonesian Public Universities' business incubators</v>
      </c>
      <c r="H177" t="str">
        <f t="shared" si="31"/>
        <v>(2018) International Journal of Technology, 9 (5), pp. 1049 - 1060, Cited 7 times.</v>
      </c>
      <c r="I177" t="str">
        <f t="shared" si="32"/>
        <v>DOI: 10.14716/ijtech.v9i5.1363</v>
      </c>
      <c r="J177" t="str">
        <f t="shared" si="33"/>
        <v>https://www.scopus.com/inward/record.uri?eid=2-s2.0-85055541654&amp;doi=10.14716%2fijtech.v9i5.1363&amp;partnerID=40&amp;md5=f589d509b8777f31b4a0d220fdc7dcab</v>
      </c>
      <c r="K177">
        <f t="shared" si="34"/>
        <v>0</v>
      </c>
      <c r="L177" t="str">
        <f t="shared" si="35"/>
        <v>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M177" t="str">
        <f t="shared" si="36"/>
        <v>LANGUAGE OF ORIGINAL DOCUMENT: English</v>
      </c>
      <c r="N177" t="str">
        <f t="shared" si="37"/>
        <v>DOCUMENT TYPE: Article</v>
      </c>
      <c r="O177" t="str">
        <f t="shared" si="38"/>
        <v>SOURCE: Scopus</v>
      </c>
      <c r="P177">
        <f t="shared" si="39"/>
        <v>0</v>
      </c>
    </row>
    <row r="178" spans="1:16" x14ac:dyDescent="0.45">
      <c r="A178" t="s">
        <v>2311</v>
      </c>
      <c r="C178">
        <v>178</v>
      </c>
      <c r="D178" t="str">
        <f t="shared" si="27"/>
        <v>Rungfamai K.</v>
      </c>
      <c r="E178" t="str">
        <f t="shared" si="28"/>
        <v>AUTHOR FULL NAMES: Rungfamai, Kreangchai (57190336478)</v>
      </c>
      <c r="F178">
        <f t="shared" si="29"/>
        <v>57190336478</v>
      </c>
      <c r="G178" t="str">
        <f t="shared" si="30"/>
        <v>Research-university governance in Thailand: the case of Chulalongkorn University</v>
      </c>
      <c r="H178" t="str">
        <f t="shared" si="31"/>
        <v>(2017) Higher Education, 74 (1), pp. 1 - 16, Cited 11 times.</v>
      </c>
      <c r="I178" t="str">
        <f t="shared" si="32"/>
        <v>DOI: 10.1007/s10734-016-0024-x</v>
      </c>
      <c r="J178" t="str">
        <f t="shared" si="33"/>
        <v>https://www.scopus.com/inward/record.uri?eid=2-s2.0-84979300220&amp;doi=10.1007%2fs10734-016-0024-x&amp;partnerID=40&amp;md5=a6b1a7b33da00fbf16fe47949f7e2fd7</v>
      </c>
      <c r="K178">
        <f t="shared" si="34"/>
        <v>0</v>
      </c>
      <c r="L178" t="str">
        <f t="shared" si="35"/>
        <v>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M178" t="str">
        <f t="shared" si="36"/>
        <v>LANGUAGE OF ORIGINAL DOCUMENT: English</v>
      </c>
      <c r="N178" t="str">
        <f t="shared" si="37"/>
        <v>DOCUMENT TYPE: Article</v>
      </c>
      <c r="O178" t="str">
        <f t="shared" si="38"/>
        <v>SOURCE: Scopus</v>
      </c>
      <c r="P178">
        <f t="shared" si="39"/>
        <v>0</v>
      </c>
    </row>
    <row r="179" spans="1:16" x14ac:dyDescent="0.45">
      <c r="A179" t="s">
        <v>10</v>
      </c>
      <c r="C179">
        <v>179</v>
      </c>
      <c r="D179" t="str">
        <f t="shared" si="27"/>
        <v>Badwan K.</v>
      </c>
      <c r="E179" t="str">
        <f t="shared" si="28"/>
        <v>AUTHOR FULL NAMES: Badwan, Khawla (57194873722)</v>
      </c>
      <c r="F179">
        <f t="shared" si="29"/>
        <v>57194873722</v>
      </c>
      <c r="G179" t="str">
        <f t="shared" si="30"/>
        <v>Agency in educational language planning: perspectives from higher education in Tunisia</v>
      </c>
      <c r="H179" t="str">
        <f t="shared" si="31"/>
        <v>(2021) Current Issues in Language Planning, 22 (1-2), pp. 99 - 116, Cited 7 times.</v>
      </c>
      <c r="I179" t="str">
        <f t="shared" si="32"/>
        <v>DOI: 10.1080/14664208.2019.1700056</v>
      </c>
      <c r="J179" t="str">
        <f t="shared" si="33"/>
        <v>https://www.scopus.com/inward/record.uri?eid=2-s2.0-85076437253&amp;doi=10.1080%2f14664208.2019.1700056&amp;partnerID=40&amp;md5=96e5b58e6c1bd1b1fa4cab25e9f0a610</v>
      </c>
      <c r="K179">
        <f t="shared" si="34"/>
        <v>0</v>
      </c>
      <c r="L179" t="str">
        <f t="shared" si="35"/>
        <v>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M179" t="str">
        <f t="shared" si="36"/>
        <v>LANGUAGE OF ORIGINAL DOCUMENT: English</v>
      </c>
      <c r="N179" t="str">
        <f t="shared" si="37"/>
        <v>DOCUMENT TYPE: Article</v>
      </c>
      <c r="O179" t="str">
        <f t="shared" si="38"/>
        <v>SOURCE: Scopus</v>
      </c>
      <c r="P179">
        <f t="shared" si="39"/>
        <v>0</v>
      </c>
    </row>
    <row r="180" spans="1:16" x14ac:dyDescent="0.45">
      <c r="A180" t="s">
        <v>11</v>
      </c>
      <c r="C180">
        <v>180</v>
      </c>
      <c r="D180" t="str">
        <f t="shared" si="27"/>
        <v>Abdul Razak A., Murray P.A., Roberts D.</v>
      </c>
      <c r="E180" t="str">
        <f t="shared" si="28"/>
        <v>AUTHOR FULL NAMES: Abdul Razak, Arbaiah (56468067300); Murray, Peter A. (9276591100); Roberts, David (57217747137)</v>
      </c>
      <c r="F180" t="str">
        <f t="shared" si="29"/>
        <v>56468067300; 9276591100; 57217747137</v>
      </c>
      <c r="G180" t="str">
        <f t="shared" si="30"/>
        <v>Open Innovation in Universities: The Relationship Between Innovation and Commercialisation</v>
      </c>
      <c r="H180" t="str">
        <f t="shared" si="31"/>
        <v>(2014) Knowledge and Process Management, 21 (4), pp. 260 - 269, Cited 10 times.</v>
      </c>
      <c r="I180" t="str">
        <f t="shared" si="32"/>
        <v>DOI: 10.1002/kpm.1444</v>
      </c>
      <c r="J180" t="str">
        <f t="shared" si="33"/>
        <v>https://www.scopus.com/inward/record.uri?eid=2-s2.0-84920262903&amp;doi=10.1002%2fkpm.1444&amp;partnerID=40&amp;md5=a75f59063b3cfa9bdb78af2aa8be792f</v>
      </c>
      <c r="K180">
        <f t="shared" si="34"/>
        <v>0</v>
      </c>
      <c r="L180" t="str">
        <f t="shared" si="35"/>
        <v>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M180" t="str">
        <f t="shared" si="36"/>
        <v>LANGUAGE OF ORIGINAL DOCUMENT: English</v>
      </c>
      <c r="N180" t="str">
        <f t="shared" si="37"/>
        <v>DOCUMENT TYPE: Article</v>
      </c>
      <c r="O180" t="str">
        <f t="shared" si="38"/>
        <v>SOURCE: Scopus</v>
      </c>
      <c r="P180">
        <f t="shared" si="39"/>
        <v>0</v>
      </c>
    </row>
    <row r="181" spans="1:16" x14ac:dyDescent="0.45">
      <c r="A181" t="s">
        <v>12</v>
      </c>
      <c r="C181">
        <v>181</v>
      </c>
      <c r="D181" t="str">
        <f t="shared" si="27"/>
        <v>White S., Leon M., White S.</v>
      </c>
      <c r="E181" t="str">
        <f t="shared" si="28"/>
        <v>AUTHOR FULL NAMES: White, Steve (56895488600); Leon, Manuel (57188312600); White, Su (10738888600)</v>
      </c>
      <c r="F181" t="str">
        <f t="shared" si="29"/>
        <v>56895488600; 57188312600; 10738888600</v>
      </c>
      <c r="G181" t="str">
        <f t="shared" si="30"/>
        <v>MOOCs inside Universities: An analysis of mooc discourse as represented in he magazines</v>
      </c>
      <c r="H181" t="str">
        <f t="shared" si="31"/>
        <v>(2015) CSEDU 2015 - 7th International Conference on Computer Supported Education, Proceedings, 2, pp. 109 - 115, Cited 7 times.</v>
      </c>
      <c r="I181" t="str">
        <f t="shared" si="32"/>
        <v>DOI: 10.5220/0005453201090115</v>
      </c>
      <c r="J181" t="str">
        <f t="shared" si="33"/>
        <v>https://www.scopus.com/inward/record.uri?eid=2-s2.0-84943536233&amp;doi=10.5220%2f0005453201090115&amp;partnerID=40&amp;md5=7c4bbb0d9add598fa77e815e7a593451</v>
      </c>
      <c r="K181">
        <f t="shared" si="34"/>
        <v>0</v>
      </c>
      <c r="L181" t="str">
        <f t="shared" si="35"/>
        <v>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M181" t="str">
        <f t="shared" si="36"/>
        <v>LANGUAGE OF ORIGINAL DOCUMENT: English</v>
      </c>
      <c r="N181" t="str">
        <f t="shared" si="37"/>
        <v>DOCUMENT TYPE: Conference paper</v>
      </c>
      <c r="O181" t="str">
        <f t="shared" si="38"/>
        <v>SOURCE: Scopus</v>
      </c>
      <c r="P181">
        <f t="shared" si="39"/>
        <v>0</v>
      </c>
    </row>
    <row r="182" spans="1:16" x14ac:dyDescent="0.45">
      <c r="C182">
        <v>182</v>
      </c>
      <c r="D182" t="str">
        <f t="shared" si="27"/>
        <v>Kezar A., Maxey D.</v>
      </c>
      <c r="E182" t="str">
        <f t="shared" si="28"/>
        <v>AUTHOR FULL NAMES: Kezar, Adrianna (6603555003); Maxey, Daniel (55943083100)</v>
      </c>
      <c r="F182" t="str">
        <f t="shared" si="29"/>
        <v>6603555003; 55943083100</v>
      </c>
      <c r="G182" t="str">
        <f t="shared" si="30"/>
        <v>Understanding key stakeholder belief systems or institutional logics related to non-tenure-track faculty and the changing professoriate</v>
      </c>
      <c r="H182" t="str">
        <f t="shared" si="31"/>
        <v>(2014) Teachers College Record, 116 (10), Cited 7 times.</v>
      </c>
      <c r="I182">
        <f t="shared" si="32"/>
        <v>0</v>
      </c>
      <c r="J182" t="str">
        <f t="shared" si="33"/>
        <v>https://www.scopus.com/inward/record.uri?eid=2-s2.0-85068430201&amp;partnerID=40&amp;md5=cadbdac9832d32560e0cabc7cb98268c</v>
      </c>
      <c r="K182">
        <f t="shared" si="34"/>
        <v>0</v>
      </c>
      <c r="L182" t="str">
        <f t="shared" si="35"/>
        <v>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M182" t="str">
        <f t="shared" si="36"/>
        <v>LANGUAGE OF ORIGINAL DOCUMENT: English</v>
      </c>
      <c r="N182" t="str">
        <f t="shared" si="37"/>
        <v>DOCUMENT TYPE: Article</v>
      </c>
      <c r="O182" t="str">
        <f t="shared" si="38"/>
        <v>SOURCE: Scopus</v>
      </c>
      <c r="P182">
        <f t="shared" si="39"/>
        <v>0</v>
      </c>
    </row>
    <row r="183" spans="1:16" x14ac:dyDescent="0.45">
      <c r="A183" t="s">
        <v>105</v>
      </c>
      <c r="C183">
        <v>183</v>
      </c>
      <c r="D183" t="str">
        <f t="shared" si="27"/>
        <v>Gottwald J., Buch F., Giesecke K.</v>
      </c>
      <c r="E183" t="str">
        <f t="shared" si="28"/>
        <v>AUTHOR FULL NAMES: Gottwald, Julia (55175079900); Buch, Franziska (55611812400); Giesecke, Kira (55174923400)</v>
      </c>
      <c r="F183" t="str">
        <f t="shared" si="29"/>
        <v>55175079900; 55611812400; 55174923400</v>
      </c>
      <c r="G183" t="str">
        <f t="shared" si="30"/>
        <v>Understanding the role of universities in technology transfer in the renewable energy sector in Bolivia</v>
      </c>
      <c r="H183" t="str">
        <f t="shared" si="31"/>
        <v>(2012) Management of Environmental Quality, 23 (3), pp. 291 - 299, Cited 12 times.</v>
      </c>
      <c r="I183" t="str">
        <f t="shared" si="32"/>
        <v>DOI: 10.1108/14777831211217495</v>
      </c>
      <c r="J183" t="str">
        <f t="shared" si="33"/>
        <v>https://www.scopus.com/inward/record.uri?eid=2-s2.0-84859389961&amp;doi=10.1108%2f14777831211217495&amp;partnerID=40&amp;md5=5dfdcf8d273980d026a0306fdbec909a</v>
      </c>
      <c r="K183">
        <f t="shared" si="34"/>
        <v>0</v>
      </c>
      <c r="L183" t="str">
        <f t="shared" si="35"/>
        <v>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v>
      </c>
      <c r="M183" t="str">
        <f t="shared" si="36"/>
        <v>LANGUAGE OF ORIGINAL DOCUMENT: English</v>
      </c>
      <c r="N183" t="str">
        <f t="shared" si="37"/>
        <v>DOCUMENT TYPE: Article</v>
      </c>
      <c r="O183" t="str">
        <f t="shared" si="38"/>
        <v>SOURCE: Scopus</v>
      </c>
      <c r="P183">
        <f t="shared" si="39"/>
        <v>0</v>
      </c>
    </row>
    <row r="184" spans="1:16" x14ac:dyDescent="0.45">
      <c r="A184" t="s">
        <v>106</v>
      </c>
      <c r="C184">
        <v>184</v>
      </c>
      <c r="D184" t="str">
        <f t="shared" si="27"/>
        <v>Roohr K.C., Graf E.A., Liu O.L.</v>
      </c>
      <c r="E184" t="str">
        <f t="shared" si="28"/>
        <v>AUTHOR FULL NAMES: Roohr, Katrina Crotts (56063752200); Graf, Edith Aurora (43461312900); Liu, Ou Lydia (35334732900)</v>
      </c>
      <c r="F184" t="str">
        <f t="shared" si="29"/>
        <v>56063752200; 43461312900; 35334732900</v>
      </c>
      <c r="G184" t="str">
        <f t="shared" si="30"/>
        <v>Assessing Quantitative Literacy in Higher Education: An Overview of Existing Research and Assessments With Recommendations for Next-Generation Assessment</v>
      </c>
      <c r="H184" t="str">
        <f t="shared" si="31"/>
        <v>(2014) ETS Research Report Series, 2014 (2), pp. 1 - 26, Cited 10 times.</v>
      </c>
      <c r="I184" t="str">
        <f t="shared" si="32"/>
        <v>DOI: 10.1002/ets2.12024</v>
      </c>
      <c r="J184" t="str">
        <f t="shared" si="33"/>
        <v>https://www.scopus.com/inward/record.uri?eid=2-s2.0-85164484729&amp;doi=10.1002%2fets2.12024&amp;partnerID=40&amp;md5=1d22f7604d826a0f768f47a70f225af1</v>
      </c>
      <c r="K184">
        <f t="shared" si="34"/>
        <v>0</v>
      </c>
      <c r="L184" t="str">
        <f t="shared" si="35"/>
        <v>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M184" t="str">
        <f t="shared" si="36"/>
        <v>LANGUAGE OF ORIGINAL DOCUMENT: English</v>
      </c>
      <c r="N184" t="str">
        <f t="shared" si="37"/>
        <v>DOCUMENT TYPE: Article</v>
      </c>
      <c r="O184" t="str">
        <f t="shared" si="38"/>
        <v>SOURCE: Scopus</v>
      </c>
      <c r="P184">
        <f t="shared" si="39"/>
        <v>0</v>
      </c>
    </row>
    <row r="185" spans="1:16" x14ac:dyDescent="0.45">
      <c r="A185" t="s">
        <v>107</v>
      </c>
      <c r="C185">
        <v>185</v>
      </c>
      <c r="D185" t="str">
        <f t="shared" si="27"/>
        <v>Ramlo S.E.</v>
      </c>
      <c r="E185" t="str">
        <f t="shared" si="28"/>
        <v>AUTHOR FULL NAMES: Ramlo, Susan E. (23670734000)</v>
      </c>
      <c r="F185">
        <f t="shared" si="29"/>
        <v>23670734000</v>
      </c>
      <c r="G185" t="str">
        <f t="shared" si="30"/>
        <v>Universities and the COVID-19 Pandemic: Comparing Views about How to Address the Financial Impact</v>
      </c>
      <c r="H185" t="str">
        <f t="shared" si="31"/>
        <v>(2021) Innovative Higher Education, 46 (6), pp. 777 - 793, Cited 8 times.</v>
      </c>
      <c r="I185" t="str">
        <f t="shared" si="32"/>
        <v>DOI: 10.1007/s10755-021-09561-x</v>
      </c>
      <c r="J185" t="str">
        <f t="shared" si="33"/>
        <v>https://www.scopus.com/inward/record.uri?eid=2-s2.0-85118772124&amp;doi=10.1007%2fs10755-021-09561-x&amp;partnerID=40&amp;md5=03e2a6fd6fdb4917f5deefbd1012a780</v>
      </c>
      <c r="K185">
        <f t="shared" si="34"/>
        <v>0</v>
      </c>
      <c r="L185" t="str">
        <f t="shared" si="35"/>
        <v>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M185" t="str">
        <f t="shared" si="36"/>
        <v>LANGUAGE OF ORIGINAL DOCUMENT: English</v>
      </c>
      <c r="N185" t="str">
        <f t="shared" si="37"/>
        <v>DOCUMENT TYPE: Article</v>
      </c>
      <c r="O185" t="str">
        <f t="shared" si="38"/>
        <v>SOURCE: Scopus</v>
      </c>
      <c r="P185">
        <f t="shared" si="39"/>
        <v>0</v>
      </c>
    </row>
    <row r="186" spans="1:16" x14ac:dyDescent="0.45">
      <c r="A186" t="s">
        <v>108</v>
      </c>
      <c r="C186">
        <v>186</v>
      </c>
      <c r="D186" t="str">
        <f t="shared" si="27"/>
        <v>Kwiek M.</v>
      </c>
      <c r="E186" t="str">
        <f t="shared" si="28"/>
        <v>AUTHOR FULL NAMES: Kwiek, Marek (6508003341)</v>
      </c>
      <c r="F186">
        <f t="shared" si="29"/>
        <v>6508003341</v>
      </c>
      <c r="G186" t="str">
        <f t="shared" si="30"/>
        <v>The changing attractiveness of European higher education in the next decade: Current developments, future challenges and major policy issues</v>
      </c>
      <c r="H186" t="str">
        <f t="shared" si="31"/>
        <v>(2009) European Educational Research Journal, 8 (2), pp. 218 - 235, Cited 7 times.</v>
      </c>
      <c r="I186" t="str">
        <f t="shared" si="32"/>
        <v>DOI: 10.2304/eerj.2009.8.2.218</v>
      </c>
      <c r="J186" t="str">
        <f t="shared" si="33"/>
        <v>https://www.scopus.com/inward/record.uri?eid=2-s2.0-70349189690&amp;doi=10.2304%2feerj.2009.8.2.218&amp;partnerID=40&amp;md5=bed8ccb29c618f1dc963ef47d0c0a04c</v>
      </c>
      <c r="K186">
        <f t="shared" si="34"/>
        <v>0</v>
      </c>
      <c r="L186" t="str">
        <f t="shared" si="35"/>
        <v>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M186" t="str">
        <f t="shared" si="36"/>
        <v>LANGUAGE OF ORIGINAL DOCUMENT: English</v>
      </c>
      <c r="N186" t="str">
        <f t="shared" si="37"/>
        <v>DOCUMENT TYPE: Review</v>
      </c>
      <c r="O186" t="str">
        <f t="shared" si="38"/>
        <v>SOURCE: Scopus</v>
      </c>
      <c r="P186">
        <f t="shared" si="39"/>
        <v>0</v>
      </c>
    </row>
    <row r="187" spans="1:16" x14ac:dyDescent="0.45">
      <c r="A187" t="s">
        <v>109</v>
      </c>
      <c r="C187">
        <v>187</v>
      </c>
      <c r="D187" t="str">
        <f t="shared" si="27"/>
        <v>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v>
      </c>
      <c r="E187" t="str">
        <f t="shared" si="28"/>
        <v>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v>
      </c>
      <c r="F187" t="str">
        <f t="shared" si="29"/>
        <v>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v>
      </c>
      <c r="G187" t="str">
        <f t="shared" si="30"/>
        <v>Online prevention programmes for university students: Stakeholder perspectives from six European countries</v>
      </c>
      <c r="H187" t="str">
        <f t="shared" si="31"/>
        <v>(2021) European Journal of Public Health, 31, pp. I64 - I70, Cited 6 times.</v>
      </c>
      <c r="I187" t="str">
        <f t="shared" si="32"/>
        <v>DOI: 10.1093/eurpub/ckab040</v>
      </c>
      <c r="J187" t="str">
        <f t="shared" si="33"/>
        <v>https://www.scopus.com/inward/record.uri?eid=2-s2.0-85111072318&amp;doi=10.1093%2feurpub%2fckab040&amp;partnerID=40&amp;md5=3ef44d0a85f88957c990a4a0bfbdf5dc</v>
      </c>
      <c r="K187">
        <f t="shared" si="34"/>
        <v>0</v>
      </c>
      <c r="L187" t="str">
        <f t="shared" si="35"/>
        <v>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v>
      </c>
      <c r="M187" t="str">
        <f t="shared" si="36"/>
        <v>LANGUAGE OF ORIGINAL DOCUMENT: English</v>
      </c>
      <c r="N187" t="str">
        <f t="shared" si="37"/>
        <v>DOCUMENT TYPE: Article</v>
      </c>
      <c r="O187" t="str">
        <f t="shared" si="38"/>
        <v>SOURCE: Scopus</v>
      </c>
      <c r="P187">
        <f t="shared" si="39"/>
        <v>0</v>
      </c>
    </row>
    <row r="188" spans="1:16" x14ac:dyDescent="0.45">
      <c r="C188">
        <v>188</v>
      </c>
      <c r="D188" t="str">
        <f t="shared" si="27"/>
        <v>Karademir A., Yaman F., Saatçioğlu Ö.</v>
      </c>
      <c r="E188" t="str">
        <f t="shared" si="28"/>
        <v>AUTHOR FULL NAMES: Karademir, Abdulhamit (57200720230); Yaman, Fatih (57192830669); Saatçioğlu, Özkan (57194272770)</v>
      </c>
      <c r="F188" t="str">
        <f t="shared" si="29"/>
        <v>57200720230; 57192830669; 57194272770</v>
      </c>
      <c r="G188" t="str">
        <f t="shared" si="30"/>
        <v>Challenges of higher education institutions against COVID-19: The case of Turkey</v>
      </c>
      <c r="H188" t="str">
        <f t="shared" si="31"/>
        <v>(2020) Journal of Pedagogical Research, 4 (4), pp. 453 - 474, Cited 9 times.</v>
      </c>
      <c r="I188" t="str">
        <f t="shared" si="32"/>
        <v>DOI: 10.33902/JPR.2020063574</v>
      </c>
      <c r="J188" t="str">
        <f t="shared" si="33"/>
        <v>https://www.scopus.com/inward/record.uri?eid=2-s2.0-85130975761&amp;doi=10.33902%2fJPR.2020063574&amp;partnerID=40&amp;md5=251ff1d114a80e73dccc4c3c111f506e</v>
      </c>
      <c r="K188">
        <f t="shared" si="34"/>
        <v>0</v>
      </c>
      <c r="L188" t="str">
        <f t="shared" si="35"/>
        <v>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M188" t="str">
        <f t="shared" si="36"/>
        <v>LANGUAGE OF ORIGINAL DOCUMENT: English</v>
      </c>
      <c r="N188" t="str">
        <f t="shared" si="37"/>
        <v>DOCUMENT TYPE: Article</v>
      </c>
      <c r="O188" t="str">
        <f t="shared" si="38"/>
        <v>SOURCE: Scopus</v>
      </c>
      <c r="P188">
        <f t="shared" si="39"/>
        <v>0</v>
      </c>
    </row>
    <row r="189" spans="1:16" x14ac:dyDescent="0.45">
      <c r="A189" t="s">
        <v>110</v>
      </c>
      <c r="C189">
        <v>189</v>
      </c>
      <c r="D189" t="str">
        <f t="shared" si="27"/>
        <v>Ramírez Y., Tejada Á.</v>
      </c>
      <c r="E189" t="str">
        <f t="shared" si="28"/>
        <v>AUTHOR FULL NAMES: Ramírez, Yolanda (22952077100); Tejada, Ángel (57669158200)</v>
      </c>
      <c r="F189" t="str">
        <f t="shared" si="29"/>
        <v>22952077100; 57669158200</v>
      </c>
      <c r="G189" t="str">
        <f t="shared" si="30"/>
        <v>Corporate governance of universities: Improving transparency and accountability</v>
      </c>
      <c r="H189" t="str">
        <f t="shared" si="31"/>
        <v>(2018) International Journal of Disclosure and Governance, 15 (1), pp. 29 - 39, Cited 10 times.</v>
      </c>
      <c r="I189" t="str">
        <f t="shared" si="32"/>
        <v>DOI: 10.1057/s41310-018-0034-2</v>
      </c>
      <c r="J189" t="str">
        <f t="shared" si="33"/>
        <v>https://www.scopus.com/inward/record.uri?eid=2-s2.0-85042178060&amp;doi=10.1057%2fs41310-018-0034-2&amp;partnerID=40&amp;md5=c91d797d7a7d34700a35424739eacaef</v>
      </c>
      <c r="K189">
        <f t="shared" si="34"/>
        <v>0</v>
      </c>
      <c r="L189" t="str">
        <f t="shared" si="35"/>
        <v>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M189" t="str">
        <f t="shared" si="36"/>
        <v>LANGUAGE OF ORIGINAL DOCUMENT: English</v>
      </c>
      <c r="N189" t="str">
        <f t="shared" si="37"/>
        <v>DOCUMENT TYPE: Article</v>
      </c>
      <c r="O189" t="str">
        <f t="shared" si="38"/>
        <v>SOURCE: Scopus</v>
      </c>
      <c r="P189">
        <f t="shared" si="39"/>
        <v>0</v>
      </c>
    </row>
    <row r="190" spans="1:16" x14ac:dyDescent="0.45">
      <c r="C190">
        <v>190</v>
      </c>
      <c r="D190" t="str">
        <f t="shared" si="27"/>
        <v>Jones K.C.</v>
      </c>
      <c r="E190" t="str">
        <f t="shared" si="28"/>
        <v>AUTHOR FULL NAMES: Jones, Kevin C. (57213347785)</v>
      </c>
      <c r="F190">
        <f t="shared" si="29"/>
        <v>57213347785</v>
      </c>
      <c r="G190" t="str">
        <f t="shared" si="30"/>
        <v>Understanding Transition Experiences of Combat Veterans Attending Community College</v>
      </c>
      <c r="H190" t="str">
        <f t="shared" si="31"/>
        <v>(2017) Community College Journal of Research and Practice, 41 (2), pp. 107 - 123, Cited 10 times.</v>
      </c>
      <c r="I190" t="str">
        <f t="shared" si="32"/>
        <v>DOI: 10.1080/10668926.2016.1163298</v>
      </c>
      <c r="J190" t="str">
        <f t="shared" si="33"/>
        <v>https://www.scopus.com/inward/record.uri?eid=2-s2.0-84973875494&amp;doi=10.1080%2f10668926.2016.1163298&amp;partnerID=40&amp;md5=6ef9193407944aa37d1b4902b11ac53b</v>
      </c>
      <c r="K190">
        <f t="shared" si="34"/>
        <v>0</v>
      </c>
      <c r="L190" t="str">
        <f t="shared" si="35"/>
        <v>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M190" t="str">
        <f t="shared" si="36"/>
        <v>LANGUAGE OF ORIGINAL DOCUMENT: English</v>
      </c>
      <c r="N190" t="str">
        <f t="shared" si="37"/>
        <v>DOCUMENT TYPE: Article</v>
      </c>
      <c r="O190" t="str">
        <f t="shared" si="38"/>
        <v>SOURCE: Scopus</v>
      </c>
      <c r="P190">
        <f t="shared" si="39"/>
        <v>0</v>
      </c>
    </row>
    <row r="191" spans="1:16" x14ac:dyDescent="0.45">
      <c r="A191" t="s">
        <v>111</v>
      </c>
      <c r="C191">
        <v>191</v>
      </c>
      <c r="D191" t="str">
        <f t="shared" si="27"/>
        <v>Kaçaniku F.</v>
      </c>
      <c r="E191" t="str">
        <f t="shared" si="28"/>
        <v>AUTHOR FULL NAMES: Kaçaniku, Fjolla (57209744775)</v>
      </c>
      <c r="F191">
        <f t="shared" si="29"/>
        <v>57209744775</v>
      </c>
      <c r="G191" t="str">
        <f t="shared" si="30"/>
        <v>Towards quality assurance and enhancement: the influence of the Bologna Process in Kosovo’s higher education</v>
      </c>
      <c r="H191" t="str">
        <f t="shared" si="31"/>
        <v>(2020) Quality in Higher Education, 26 (1), pp. 32 - 47, Cited 12 times.</v>
      </c>
      <c r="I191" t="str">
        <f t="shared" si="32"/>
        <v>DOI: 10.1080/13538322.2020.1737400</v>
      </c>
      <c r="J191" t="str">
        <f t="shared" si="33"/>
        <v>https://www.scopus.com/inward/record.uri?eid=2-s2.0-85081724897&amp;doi=10.1080%2f13538322.2020.1737400&amp;partnerID=40&amp;md5=6882992faf606aad29d368fc0af60a49</v>
      </c>
      <c r="K191">
        <f t="shared" si="34"/>
        <v>0</v>
      </c>
      <c r="L191" t="str">
        <f t="shared" si="35"/>
        <v>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M191" t="str">
        <f t="shared" si="36"/>
        <v>LANGUAGE OF ORIGINAL DOCUMENT: English</v>
      </c>
      <c r="N191" t="str">
        <f t="shared" si="37"/>
        <v>DOCUMENT TYPE: Article</v>
      </c>
      <c r="O191" t="str">
        <f t="shared" si="38"/>
        <v>SOURCE: Scopus</v>
      </c>
      <c r="P191">
        <f t="shared" si="39"/>
        <v>0</v>
      </c>
    </row>
    <row r="192" spans="1:16" x14ac:dyDescent="0.45">
      <c r="A192" t="s">
        <v>10</v>
      </c>
      <c r="C192">
        <v>192</v>
      </c>
      <c r="D192" t="str">
        <f t="shared" si="27"/>
        <v>Drakopoulou Dodd S., Jones P., McElwee G., Haddoud M.</v>
      </c>
      <c r="E192" t="str">
        <f t="shared" si="28"/>
        <v>AUTHOR FULL NAMES: Drakopoulou Dodd, Sarah (14017712600); Jones, Paul (55523712300); McElwee, Gerard (11840481800); Haddoud, Mohamed (56602874200)</v>
      </c>
      <c r="F192" t="str">
        <f t="shared" si="29"/>
        <v>14017712600; 55523712300; 11840481800; 56602874200</v>
      </c>
      <c r="G192" t="str">
        <f t="shared" si="30"/>
        <v>The price of everything, and the value of nothing? Stories of contribution in entrepreneurship research</v>
      </c>
      <c r="H192" t="str">
        <f t="shared" si="31"/>
        <v>(2016) Journal of Small Business and Enterprise Development, 23 (4), pp. 918 - 938, Cited 8 times.</v>
      </c>
      <c r="I192" t="str">
        <f t="shared" si="32"/>
        <v>DOI: 10.1108/JSBED-03-2016-0049</v>
      </c>
      <c r="J192" t="str">
        <f t="shared" si="33"/>
        <v>https://www.scopus.com/inward/record.uri?eid=2-s2.0-84994120941&amp;doi=10.1108%2fJSBED-03-2016-0049&amp;partnerID=40&amp;md5=dc2243f615b64ce7dee2c4707ae26890</v>
      </c>
      <c r="K192">
        <f t="shared" si="34"/>
        <v>0</v>
      </c>
      <c r="L192" t="str">
        <f t="shared" si="35"/>
        <v>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M192" t="str">
        <f t="shared" si="36"/>
        <v>LANGUAGE OF ORIGINAL DOCUMENT: English</v>
      </c>
      <c r="N192" t="str">
        <f t="shared" si="37"/>
        <v>DOCUMENT TYPE: Article</v>
      </c>
      <c r="O192" t="str">
        <f t="shared" si="38"/>
        <v>SOURCE: Scopus</v>
      </c>
      <c r="P192">
        <f t="shared" si="39"/>
        <v>0</v>
      </c>
    </row>
    <row r="193" spans="1:16" x14ac:dyDescent="0.45">
      <c r="A193" t="s">
        <v>11</v>
      </c>
      <c r="C193">
        <v>193</v>
      </c>
      <c r="D193" t="str">
        <f t="shared" si="27"/>
        <v>Shuqfa Z., Harous S.</v>
      </c>
      <c r="E193" t="str">
        <f t="shared" si="28"/>
        <v>AUTHOR FULL NAMES: Shuqfa, Zaid (57215290099); Harous, Saad (6603406309)</v>
      </c>
      <c r="F193" t="str">
        <f t="shared" si="29"/>
        <v>57215290099; 6603406309</v>
      </c>
      <c r="G193" t="str">
        <f t="shared" si="30"/>
        <v>Data Mining Techniques Used in Predicting Student Retention in Higher Education: A Survey</v>
      </c>
      <c r="H193" t="str">
        <f t="shared" si="31"/>
        <v>(2019) 2019 International Conference on Electrical and Computing Technologies and Applications, ICECTA 2019, art. no. 8959789, Cited 6 times.</v>
      </c>
      <c r="I193" t="str">
        <f t="shared" si="32"/>
        <v>DOI: 10.1109/ICECTA48151.2019.8959789</v>
      </c>
      <c r="J193" t="str">
        <f t="shared" si="33"/>
        <v>https://www.scopus.com/inward/record.uri?eid=2-s2.0-85078937963&amp;doi=10.1109%2fICECTA48151.2019.8959789&amp;partnerID=40&amp;md5=498ca4e9783e0a862705accfaf76f0be</v>
      </c>
      <c r="K193">
        <f t="shared" si="34"/>
        <v>0</v>
      </c>
      <c r="L193" t="str">
        <f t="shared" si="35"/>
        <v>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M193" t="str">
        <f t="shared" si="36"/>
        <v>LANGUAGE OF ORIGINAL DOCUMENT: English</v>
      </c>
      <c r="N193" t="str">
        <f t="shared" si="37"/>
        <v>DOCUMENT TYPE: Conference paper</v>
      </c>
      <c r="O193" t="str">
        <f t="shared" si="38"/>
        <v>SOURCE: Scopus</v>
      </c>
      <c r="P193">
        <f t="shared" si="39"/>
        <v>0</v>
      </c>
    </row>
    <row r="194" spans="1:16" x14ac:dyDescent="0.45">
      <c r="A194" t="s">
        <v>12</v>
      </c>
      <c r="C194">
        <v>194</v>
      </c>
      <c r="D194" t="str">
        <f t="shared" ref="D194:D257" si="40">INDEX($A:$A, ROW(A194)*13-13+COLUMN(A194))</f>
        <v>Labanauskis R., Ginevičius R.</v>
      </c>
      <c r="E194" t="str">
        <f t="shared" ref="E194:E257" si="41">INDEX($A:$A, ROW(B194)*13-13+COLUMN(B194))</f>
        <v>AUTHOR FULL NAMES: Labanauskis, Rimvydas (57205342314); Ginevičius, Romualdas (55932312300)</v>
      </c>
      <c r="F194" t="str">
        <f t="shared" ref="F194:F257" si="42">INDEX($A:$A, ROW(C194)*13-13+COLUMN(C194))</f>
        <v>57205342314; 55932312300</v>
      </c>
      <c r="G194" t="str">
        <f t="shared" ref="G194:G257" si="43">INDEX($A:$A, ROW(D194)*13-13+COLUMN(D194))</f>
        <v>Role of stakeholders leading to development of higher education services</v>
      </c>
      <c r="H194" t="str">
        <f t="shared" ref="H194:H257" si="44">INDEX($A:$A, ROW(E194)*13-13+COLUMN(E194))</f>
        <v>(2017) Engineering Management in Production and Services, 9 (3), pp. 63 - 75, Cited 15 times.</v>
      </c>
      <c r="I194" t="str">
        <f t="shared" ref="I194:I257" si="45">INDEX($A:$A, ROW(F194)*13-13+COLUMN(F194))</f>
        <v>DOI: 10.1515/emj-2017-0026</v>
      </c>
      <c r="J194" t="str">
        <f t="shared" ref="J194:J257" si="46">INDEX($A:$A, ROW(G194)*13-13+COLUMN(G194))</f>
        <v>https://www.scopus.com/inward/record.uri?eid=2-s2.0-85059604694&amp;doi=10.1515%2femj-2017-0026&amp;partnerID=40&amp;md5=ed75a72ff4f9c47008f1de63e20889e1</v>
      </c>
      <c r="K194">
        <f t="shared" ref="K194:K257" si="47">INDEX($A:$A, ROW(H194)*13-13+COLUMN(H194))</f>
        <v>0</v>
      </c>
      <c r="L194" t="str">
        <f t="shared" ref="L194:L257" si="48">INDEX($A:$A, ROW(I194)*13-13+COLUMN(I194))</f>
        <v>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M194" t="str">
        <f t="shared" ref="M194:M257" si="49">INDEX($A:$A, ROW(J194)*13-13+COLUMN(J194))</f>
        <v>LANGUAGE OF ORIGINAL DOCUMENT: English</v>
      </c>
      <c r="N194" t="str">
        <f t="shared" ref="N194:N257" si="50">INDEX($A:$A, ROW(K194)*13-13+COLUMN(K194))</f>
        <v>DOCUMENT TYPE: Article</v>
      </c>
      <c r="O194" t="str">
        <f t="shared" ref="O194:O257" si="51">INDEX($A:$A, ROW(L194)*13-13+COLUMN(L194))</f>
        <v>SOURCE: Scopus</v>
      </c>
      <c r="P194">
        <f t="shared" ref="P194:P257" si="52">INDEX($A:$A, ROW(M194)*13-13+COLUMN(M194))</f>
        <v>0</v>
      </c>
    </row>
    <row r="195" spans="1:16" x14ac:dyDescent="0.45">
      <c r="C195">
        <v>195</v>
      </c>
      <c r="D195" t="str">
        <f t="shared" si="40"/>
        <v>Alhalwaki H., Hamdan A.M.M.</v>
      </c>
      <c r="E195" t="str">
        <f t="shared" si="41"/>
        <v>AUTHOR FULL NAMES: Alhalwaki, Huda (57204966054); Hamdan, Allam Mohammed Mousa (56825295800)</v>
      </c>
      <c r="F195" t="str">
        <f t="shared" si="42"/>
        <v>57204966054; 56825295800</v>
      </c>
      <c r="G195" t="str">
        <f t="shared" si="43"/>
        <v>Factors affecting the implementation of internationalisation strategies in higher education institutions: Evidence from Bahrain</v>
      </c>
      <c r="H195" t="str">
        <f t="shared" si="44"/>
        <v>(2019) International Journal of Management in Education, 13 (1), pp. 1 - 27, Cited 14 times.</v>
      </c>
      <c r="I195" t="str">
        <f t="shared" si="45"/>
        <v>DOI: 10.1504/IJMIE.2019.096474</v>
      </c>
      <c r="J195" t="str">
        <f t="shared" si="46"/>
        <v>https://www.scopus.com/inward/record.uri?eid=2-s2.0-85058196201&amp;doi=10.1504%2fIJMIE.2019.096474&amp;partnerID=40&amp;md5=6db45e35381887cf9296e480497da505</v>
      </c>
      <c r="K195">
        <f t="shared" si="47"/>
        <v>0</v>
      </c>
      <c r="L195" t="str">
        <f t="shared" si="48"/>
        <v>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M195" t="str">
        <f t="shared" si="49"/>
        <v>LANGUAGE OF ORIGINAL DOCUMENT: English</v>
      </c>
      <c r="N195" t="str">
        <f t="shared" si="50"/>
        <v>DOCUMENT TYPE: Article</v>
      </c>
      <c r="O195" t="str">
        <f t="shared" si="51"/>
        <v>SOURCE: Scopus</v>
      </c>
      <c r="P195">
        <f t="shared" si="52"/>
        <v>0</v>
      </c>
    </row>
    <row r="196" spans="1:16" x14ac:dyDescent="0.45">
      <c r="A196" t="s">
        <v>2312</v>
      </c>
      <c r="C196">
        <v>196</v>
      </c>
      <c r="D196" t="str">
        <f t="shared" si="40"/>
        <v>Lei J., Ashwin C., Brosnan M., Russell A.</v>
      </c>
      <c r="E196" t="str">
        <f t="shared" si="41"/>
        <v>AUTHOR FULL NAMES: Lei, Jiedi (57193153664); Ashwin, Chris (8333588300); Brosnan, Mark (35551579100); Russell, Ailsa (35556811900)</v>
      </c>
      <c r="F196" t="str">
        <f t="shared" si="42"/>
        <v>57193153664; 8333588300; 35551579100; 35556811900</v>
      </c>
      <c r="G196" t="str">
        <f t="shared" si="43"/>
        <v>Differences in anxieties and social networks in a group-matched sample of autistic and typically developing students transitioning to university</v>
      </c>
      <c r="H196" t="str">
        <f t="shared" si="44"/>
        <v>(2020) Autism, 24 (5), pp. 1138 - 1151, Cited 8 times.</v>
      </c>
      <c r="I196" t="str">
        <f t="shared" si="45"/>
        <v>DOI: 10.1177/1362361319894830</v>
      </c>
      <c r="J196" t="str">
        <f t="shared" si="46"/>
        <v>https://www.scopus.com/inward/record.uri?eid=2-s2.0-85077170329&amp;doi=10.1177%2f1362361319894830&amp;partnerID=40&amp;md5=dc78d4a54532271267ba6a8ccb13e75f</v>
      </c>
      <c r="K196">
        <f t="shared" si="47"/>
        <v>0</v>
      </c>
      <c r="L196" t="str">
        <f t="shared" si="48"/>
        <v>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M196" t="str">
        <f t="shared" si="49"/>
        <v>LANGUAGE OF ORIGINAL DOCUMENT: English</v>
      </c>
      <c r="N196" t="str">
        <f t="shared" si="50"/>
        <v>DOCUMENT TYPE: Article</v>
      </c>
      <c r="O196" t="str">
        <f t="shared" si="51"/>
        <v>SOURCE: Scopus</v>
      </c>
      <c r="P196">
        <f t="shared" si="52"/>
        <v>0</v>
      </c>
    </row>
    <row r="197" spans="1:16" x14ac:dyDescent="0.45">
      <c r="A197" t="s">
        <v>2313</v>
      </c>
      <c r="C197">
        <v>197</v>
      </c>
      <c r="D197" t="str">
        <f t="shared" si="40"/>
        <v>Kusio T., Fiore M.</v>
      </c>
      <c r="E197" t="str">
        <f t="shared" si="41"/>
        <v>AUTHOR FULL NAMES: Kusio, Tomasz (57201548044); Fiore, Mariantonietta (56225909500)</v>
      </c>
      <c r="F197" t="str">
        <f t="shared" si="42"/>
        <v>57201548044; 56225909500</v>
      </c>
      <c r="G197" t="str">
        <f t="shared" si="43"/>
        <v>The perception of entrepreneurship culture by internal university stakeholders</v>
      </c>
      <c r="H197" t="str">
        <f t="shared" si="44"/>
        <v>(2020) European Business Review, 32 (3), pp. 443 - 457, Cited 6 times.</v>
      </c>
      <c r="I197" t="str">
        <f t="shared" si="45"/>
        <v>DOI: 10.1108/EBR-05-2019-0087</v>
      </c>
      <c r="J197" t="str">
        <f t="shared" si="46"/>
        <v>https://www.scopus.com/inward/record.uri?eid=2-s2.0-85082197596&amp;doi=10.1108%2fEBR-05-2019-0087&amp;partnerID=40&amp;md5=3d8217a28554b7a9edaa6298fd1dfb26</v>
      </c>
      <c r="K197">
        <f t="shared" si="47"/>
        <v>0</v>
      </c>
      <c r="L197" t="str">
        <f t="shared" si="48"/>
        <v>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M197" t="str">
        <f t="shared" si="49"/>
        <v>LANGUAGE OF ORIGINAL DOCUMENT: English</v>
      </c>
      <c r="N197" t="str">
        <f t="shared" si="50"/>
        <v>DOCUMENT TYPE: Article</v>
      </c>
      <c r="O197" t="str">
        <f t="shared" si="51"/>
        <v>SOURCE: Scopus</v>
      </c>
      <c r="P197">
        <f t="shared" si="52"/>
        <v>0</v>
      </c>
    </row>
    <row r="198" spans="1:16" x14ac:dyDescent="0.45">
      <c r="A198" t="s">
        <v>2314</v>
      </c>
      <c r="C198">
        <v>198</v>
      </c>
      <c r="D198" t="str">
        <f t="shared" si="40"/>
        <v>McCrohon M., Nyland B.</v>
      </c>
      <c r="E198" t="str">
        <f t="shared" si="41"/>
        <v>AUTHOR FULL NAMES: McCrohon, Mark (57188663851); Nyland, Berenice (22945002600)</v>
      </c>
      <c r="F198" t="str">
        <f t="shared" si="42"/>
        <v>57188663851; 22945002600</v>
      </c>
      <c r="G198" t="str">
        <f t="shared" si="43"/>
        <v>The perceptions of commoditisation and internationalisation of higher education in Australia: an interview study of Chinese international students and their lecturers</v>
      </c>
      <c r="H198" t="str">
        <f t="shared" si="44"/>
        <v>(2018) Asia Pacific Education Review, 19 (1), pp. 17 - 26, Cited 13 times.</v>
      </c>
      <c r="I198" t="str">
        <f t="shared" si="45"/>
        <v>DOI: 10.1007/s12564-018-9515-z</v>
      </c>
      <c r="J198" t="str">
        <f t="shared" si="46"/>
        <v>https://www.scopus.com/inward/record.uri?eid=2-s2.0-85041802453&amp;doi=10.1007%2fs12564-018-9515-z&amp;partnerID=40&amp;md5=87851447263d07b94ffac94d23dd1101</v>
      </c>
      <c r="K198">
        <f t="shared" si="47"/>
        <v>0</v>
      </c>
      <c r="L198" t="str">
        <f t="shared" si="48"/>
        <v>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M198" t="str">
        <f t="shared" si="49"/>
        <v>LANGUAGE OF ORIGINAL DOCUMENT: English</v>
      </c>
      <c r="N198" t="str">
        <f t="shared" si="50"/>
        <v>DOCUMENT TYPE: Article</v>
      </c>
      <c r="O198" t="str">
        <f t="shared" si="51"/>
        <v>SOURCE: Scopus</v>
      </c>
      <c r="P198">
        <f t="shared" si="52"/>
        <v>0</v>
      </c>
    </row>
    <row r="199" spans="1:16" x14ac:dyDescent="0.45">
      <c r="A199" t="s">
        <v>2315</v>
      </c>
      <c r="C199">
        <v>199</v>
      </c>
      <c r="D199" t="str">
        <f t="shared" si="40"/>
        <v>Adhikari D.R., Shrestha P.</v>
      </c>
      <c r="E199" t="str">
        <f t="shared" si="41"/>
        <v>AUTHOR FULL NAMES: Adhikari, Dev Raj (35434591800); Shrestha, Prakash (57769491400)</v>
      </c>
      <c r="F199" t="str">
        <f t="shared" si="42"/>
        <v>35434591800; 57769491400</v>
      </c>
      <c r="G199" t="str">
        <f t="shared" si="43"/>
        <v>Knowledge management initiatives for achieving sustainable development goal 4.7: higher education institutions’ stakeholder perspectives</v>
      </c>
      <c r="H199" t="str">
        <f t="shared" si="44"/>
        <v>(2023) Journal of Knowledge Management, 27 (4), pp. 1109 - 1139, Cited 10 times.</v>
      </c>
      <c r="I199" t="str">
        <f t="shared" si="45"/>
        <v>DOI: 10.1108/JKM-03-2022-0172</v>
      </c>
      <c r="J199" t="str">
        <f t="shared" si="46"/>
        <v>https://www.scopus.com/inward/record.uri?eid=2-s2.0-85133098898&amp;doi=10.1108%2fJKM-03-2022-0172&amp;partnerID=40&amp;md5=fddc2f3b6a5f063fcd2675ea4606e487</v>
      </c>
      <c r="K199">
        <f t="shared" si="47"/>
        <v>0</v>
      </c>
      <c r="L199" t="str">
        <f t="shared" si="48"/>
        <v>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M199" t="str">
        <f t="shared" si="49"/>
        <v>LANGUAGE OF ORIGINAL DOCUMENT: English</v>
      </c>
      <c r="N199" t="str">
        <f t="shared" si="50"/>
        <v>DOCUMENT TYPE: Article</v>
      </c>
      <c r="O199" t="str">
        <f t="shared" si="51"/>
        <v>SOURCE: Scopus</v>
      </c>
      <c r="P199">
        <f t="shared" si="52"/>
        <v>0</v>
      </c>
    </row>
    <row r="200" spans="1:16" x14ac:dyDescent="0.45">
      <c r="A200" t="s">
        <v>2316</v>
      </c>
      <c r="C200">
        <v>200</v>
      </c>
      <c r="D200" t="str">
        <f t="shared" si="40"/>
        <v>Simon A., Masinda S., Zakrajsek A.</v>
      </c>
      <c r="E200" t="str">
        <f t="shared" si="41"/>
        <v>AUTHOR FULL NAMES: Simon, Amanda (57217631764); Masinda, Sarah (57217631453); Zakrajsek, Andrea (55753237700)</v>
      </c>
      <c r="F200" t="str">
        <f t="shared" si="42"/>
        <v>57217631764; 57217631453; 55753237700</v>
      </c>
      <c r="G200" t="str">
        <f t="shared" si="43"/>
        <v>Age-Friendly University environmental scan: Exploring “age-friendliness” with stakeholders at one regional comprehensive university</v>
      </c>
      <c r="H200" t="str">
        <f t="shared" si="44"/>
        <v>(2022) Gerontology and Geriatrics Education, 43 (2), pp. 149 - 162, Cited 7 times.</v>
      </c>
      <c r="I200" t="str">
        <f t="shared" si="45"/>
        <v>DOI: 10.1080/02701960.2020.1783259</v>
      </c>
      <c r="J200" t="str">
        <f t="shared" si="46"/>
        <v>https://www.scopus.com/inward/record.uri?eid=2-s2.0-85087460316&amp;doi=10.1080%2f02701960.2020.1783259&amp;partnerID=40&amp;md5=cca62a45d4c9b2ead4f2717a33f7d5b5</v>
      </c>
      <c r="K200">
        <f t="shared" si="47"/>
        <v>0</v>
      </c>
      <c r="L200" t="str">
        <f t="shared" si="48"/>
        <v>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M200" t="str">
        <f t="shared" si="49"/>
        <v>LANGUAGE OF ORIGINAL DOCUMENT: English</v>
      </c>
      <c r="N200" t="str">
        <f t="shared" si="50"/>
        <v>DOCUMENT TYPE: Article</v>
      </c>
      <c r="O200" t="str">
        <f t="shared" si="51"/>
        <v>SOURCE: Scopus</v>
      </c>
      <c r="P200">
        <f t="shared" si="52"/>
        <v>0</v>
      </c>
    </row>
    <row r="201" spans="1:16" x14ac:dyDescent="0.45">
      <c r="A201" t="s">
        <v>2317</v>
      </c>
      <c r="C201">
        <v>201</v>
      </c>
      <c r="D201" t="str">
        <f t="shared" si="40"/>
        <v>Hussain I., Cakir O.</v>
      </c>
      <c r="E201" t="str">
        <f t="shared" si="41"/>
        <v>AUTHOR FULL NAMES: Hussain, Irshad (7103384870); Cakir, Ozlem (55168486100)</v>
      </c>
      <c r="F201" t="str">
        <f t="shared" si="42"/>
        <v>7103384870; 55168486100</v>
      </c>
      <c r="G201" t="str">
        <f t="shared" si="43"/>
        <v>Blockchain technology in higher education: Prospects, issues, and challenges</v>
      </c>
      <c r="H201" t="str">
        <f t="shared" si="44"/>
        <v>(2019) Blockchain Technology Applications in Education, pp. 97 - 112, Cited 4 times.</v>
      </c>
      <c r="I201" t="str">
        <f t="shared" si="45"/>
        <v>DOI: 10.4018/978-1-5225-9478-9.ch005</v>
      </c>
      <c r="J201" t="str">
        <f t="shared" si="46"/>
        <v>https://www.scopus.com/inward/record.uri?eid=2-s2.0-85136563594&amp;doi=10.4018%2f978-1-5225-9478-9.ch005&amp;partnerID=40&amp;md5=3ef9d5655543771a94870c368e4da965</v>
      </c>
      <c r="K201">
        <f t="shared" si="47"/>
        <v>0</v>
      </c>
      <c r="L201" t="str">
        <f t="shared" si="48"/>
        <v>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M201" t="str">
        <f t="shared" si="49"/>
        <v>LANGUAGE OF ORIGINAL DOCUMENT: English</v>
      </c>
      <c r="N201" t="str">
        <f t="shared" si="50"/>
        <v>DOCUMENT TYPE: Book chapter</v>
      </c>
      <c r="O201" t="str">
        <f t="shared" si="51"/>
        <v>SOURCE: Scopus</v>
      </c>
      <c r="P201">
        <f t="shared" si="52"/>
        <v>0</v>
      </c>
    </row>
    <row r="202" spans="1:16" x14ac:dyDescent="0.45">
      <c r="A202" t="s">
        <v>2318</v>
      </c>
      <c r="C202">
        <v>202</v>
      </c>
      <c r="D202" t="str">
        <f t="shared" si="40"/>
        <v>Sumida Huaman E., Abeita S.</v>
      </c>
      <c r="E202" t="str">
        <f t="shared" si="41"/>
        <v>AUTHOR FULL NAMES: Sumida Huaman, Elizabeth (55173845000); Abeita, Shawn (57201188619)</v>
      </c>
      <c r="F202" t="str">
        <f t="shared" si="42"/>
        <v>55173845000; 57201188619</v>
      </c>
      <c r="G202" t="str">
        <f t="shared" si="43"/>
        <v>Indigenous Teachers and Learners: Higher Education and Social Justice</v>
      </c>
      <c r="H202" t="str">
        <f t="shared" si="44"/>
        <v>(2018) Anthropology and Education Quarterly, 49 (2), pp. 201 - 209, Cited 4 times.</v>
      </c>
      <c r="I202" t="str">
        <f t="shared" si="45"/>
        <v>DOI: 10.1111/aeq.12239</v>
      </c>
      <c r="J202" t="str">
        <f t="shared" si="46"/>
        <v>https://www.scopus.com/inward/record.uri?eid=2-s2.0-85043686741&amp;doi=10.1111%2faeq.12239&amp;partnerID=40&amp;md5=7a2f4c7590885ab172c1c49fbf4a31b4</v>
      </c>
      <c r="K202">
        <f t="shared" si="47"/>
        <v>0</v>
      </c>
      <c r="L202" t="str">
        <f t="shared" si="48"/>
        <v>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M202" t="str">
        <f t="shared" si="49"/>
        <v>LANGUAGE OF ORIGINAL DOCUMENT: English</v>
      </c>
      <c r="N202" t="str">
        <f t="shared" si="50"/>
        <v>DOCUMENT TYPE: Article</v>
      </c>
      <c r="O202" t="str">
        <f t="shared" si="51"/>
        <v>SOURCE: Scopus</v>
      </c>
      <c r="P202">
        <f t="shared" si="52"/>
        <v>0</v>
      </c>
    </row>
    <row r="203" spans="1:16" x14ac:dyDescent="0.45">
      <c r="C203">
        <v>203</v>
      </c>
      <c r="D203" t="str">
        <f t="shared" si="40"/>
        <v>Lei C.-U., Gonda D.E.</v>
      </c>
      <c r="E203" t="str">
        <f t="shared" si="41"/>
        <v>AUTHOR FULL NAMES: Lei, Chi-Un (18134021100); Gonda, Donn Emmanuel (56050906500)</v>
      </c>
      <c r="F203" t="str">
        <f t="shared" si="42"/>
        <v>18134021100; 56050906500</v>
      </c>
      <c r="G203" t="str">
        <f t="shared" si="43"/>
        <v>Sharing experiences of teaching and learning during COVID-19: Building responsive and resilient curriculum for the next normal</v>
      </c>
      <c r="H203" t="str">
        <f t="shared" si="44"/>
        <v>(2020) Proceedings of 2020 IEEE International Conference on Teaching, Assessment, and Learning for Engineering, TALE 2020, art. no. 9368397, pp. 251 - 257, Cited 3 times.</v>
      </c>
      <c r="I203" t="str">
        <f t="shared" si="45"/>
        <v>DOI: 10.1109/TALE48869.2020.9368397</v>
      </c>
      <c r="J203" t="str">
        <f t="shared" si="46"/>
        <v>https://www.scopus.com/inward/record.uri?eid=2-s2.0-85102971755&amp;doi=10.1109%2fTALE48869.2020.9368397&amp;partnerID=40&amp;md5=533d4562efc8dffe06dc771d15427a85</v>
      </c>
      <c r="K203">
        <f t="shared" si="47"/>
        <v>0</v>
      </c>
      <c r="L203" t="str">
        <f t="shared" si="48"/>
        <v>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M203" t="str">
        <f t="shared" si="49"/>
        <v>LANGUAGE OF ORIGINAL DOCUMENT: English</v>
      </c>
      <c r="N203" t="str">
        <f t="shared" si="50"/>
        <v>DOCUMENT TYPE: Conference paper</v>
      </c>
      <c r="O203" t="str">
        <f t="shared" si="51"/>
        <v>SOURCE: Scopus</v>
      </c>
      <c r="P203">
        <f t="shared" si="52"/>
        <v>0</v>
      </c>
    </row>
    <row r="204" spans="1:16" x14ac:dyDescent="0.45">
      <c r="A204" t="s">
        <v>2319</v>
      </c>
      <c r="C204">
        <v>204</v>
      </c>
      <c r="D204" t="str">
        <f t="shared" si="40"/>
        <v>Dong F., Hwang Y., Hodgson N.A.</v>
      </c>
      <c r="E204" t="str">
        <f t="shared" si="41"/>
        <v>AUTHOR FULL NAMES: Dong, Fanghong (57201990855); Hwang, Yeji (57217200596); Hodgson, Nancy A. (55303835400)</v>
      </c>
      <c r="F204" t="str">
        <f t="shared" si="42"/>
        <v>57201990855; 57217200596; 55303835400</v>
      </c>
      <c r="G204" t="str">
        <f t="shared" si="43"/>
        <v>Relationships between racial discrimination, social isolation, and mental health among international Asian graduate students during the COVID-19 pandemic</v>
      </c>
      <c r="H204" t="str">
        <f t="shared" si="44"/>
        <v>(2022) Journal of American College Health, Cited 5 times.</v>
      </c>
      <c r="I204" t="str">
        <f t="shared" si="45"/>
        <v>DOI: 10.1080/07448481.2022.2052076</v>
      </c>
      <c r="J204" t="str">
        <f t="shared" si="46"/>
        <v>https://www.scopus.com/inward/record.uri?eid=2-s2.0-85126717505&amp;doi=10.1080%2f07448481.2022.2052076&amp;partnerID=40&amp;md5=57edb01417bcc0ad7841ecbaf9ecf002</v>
      </c>
      <c r="K204">
        <f t="shared" si="47"/>
        <v>0</v>
      </c>
      <c r="L204" t="str">
        <f t="shared" si="48"/>
        <v>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v>
      </c>
      <c r="M204" t="str">
        <f t="shared" si="49"/>
        <v>LANGUAGE OF ORIGINAL DOCUMENT: English</v>
      </c>
      <c r="N204" t="str">
        <f t="shared" si="50"/>
        <v>DOCUMENT TYPE: Article</v>
      </c>
      <c r="O204" t="str">
        <f t="shared" si="51"/>
        <v>SOURCE: Scopus</v>
      </c>
      <c r="P204">
        <f t="shared" si="52"/>
        <v>0</v>
      </c>
    </row>
    <row r="205" spans="1:16" x14ac:dyDescent="0.45">
      <c r="A205" t="s">
        <v>10</v>
      </c>
      <c r="C205">
        <v>205</v>
      </c>
      <c r="D205" t="str">
        <f t="shared" si="40"/>
        <v>Ricardo G.Q.</v>
      </c>
      <c r="E205" t="str">
        <f t="shared" si="41"/>
        <v>AUTHOR FULL NAMES: Ricardo, Gaete Quezada (55332176200)</v>
      </c>
      <c r="F205">
        <f t="shared" si="42"/>
        <v>55332176200</v>
      </c>
      <c r="G205" t="str">
        <f t="shared" si="43"/>
        <v>Identification of University Stakeholders [Identificación de los stakeholders de las universidades]</v>
      </c>
      <c r="H205" t="str">
        <f t="shared" si="44"/>
        <v>(2011) Revista de Ciencias Sociales, 17 (3), pp. 486 - 499, Cited 5 times.</v>
      </c>
      <c r="I205">
        <f t="shared" si="45"/>
        <v>0</v>
      </c>
      <c r="J205" t="str">
        <f t="shared" si="46"/>
        <v>https://www.scopus.com/inward/record.uri?eid=2-s2.0-84864859984&amp;partnerID=40&amp;md5=b3097e8e4cbf500d3af76e12aa5c8929</v>
      </c>
      <c r="K205">
        <f t="shared" si="47"/>
        <v>0</v>
      </c>
      <c r="L205" t="str">
        <f t="shared" si="48"/>
        <v>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M205" t="str">
        <f t="shared" si="49"/>
        <v>LANGUAGE OF ORIGINAL DOCUMENT: Spanish</v>
      </c>
      <c r="N205" t="str">
        <f t="shared" si="50"/>
        <v>DOCUMENT TYPE: Article</v>
      </c>
      <c r="O205" t="str">
        <f t="shared" si="51"/>
        <v>SOURCE: Scopus</v>
      </c>
      <c r="P205">
        <f t="shared" si="52"/>
        <v>0</v>
      </c>
    </row>
    <row r="206" spans="1:16" x14ac:dyDescent="0.45">
      <c r="A206" t="s">
        <v>11</v>
      </c>
      <c r="C206">
        <v>206</v>
      </c>
      <c r="D206" t="str">
        <f t="shared" si="40"/>
        <v>Angu P.E.</v>
      </c>
      <c r="E206" t="str">
        <f t="shared" si="41"/>
        <v>AUTHOR FULL NAMES: Angu, Pineteh E. (57201698264)</v>
      </c>
      <c r="F206">
        <f t="shared" si="42"/>
        <v>57201698264</v>
      </c>
      <c r="G206" t="str">
        <f t="shared" si="43"/>
        <v>Disrupting western epistemic hegemony in South African Universities: Curriculum decolonisation, social justice, and agency in post-apartheid South Africa</v>
      </c>
      <c r="H206" t="str">
        <f t="shared" si="44"/>
        <v>(2018) International Journal of Learner Diversity and Identities, 25 (1-2), pp. 9 - 22, Cited 5 times.</v>
      </c>
      <c r="I206" t="str">
        <f t="shared" si="45"/>
        <v>DOI: 10.18848/2327-0128/CGP/v25i01/9-22</v>
      </c>
      <c r="J206" t="str">
        <f t="shared" si="46"/>
        <v>https://www.scopus.com/inward/record.uri?eid=2-s2.0-85061486946&amp;doi=10.18848%2f2327-0128%2fCGP%2fv25i01%2f9-22&amp;partnerID=40&amp;md5=c03927b79a5078ebefca17ce58d00a04</v>
      </c>
      <c r="K206">
        <f t="shared" si="47"/>
        <v>0</v>
      </c>
      <c r="L206" t="str">
        <f t="shared" si="48"/>
        <v>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M206" t="str">
        <f t="shared" si="49"/>
        <v>LANGUAGE OF ORIGINAL DOCUMENT: English</v>
      </c>
      <c r="N206" t="str">
        <f t="shared" si="50"/>
        <v>DOCUMENT TYPE: Article</v>
      </c>
      <c r="O206" t="str">
        <f t="shared" si="51"/>
        <v>SOURCE: Scopus</v>
      </c>
      <c r="P206">
        <f t="shared" si="52"/>
        <v>0</v>
      </c>
    </row>
    <row r="207" spans="1:16" x14ac:dyDescent="0.45">
      <c r="A207" t="s">
        <v>12</v>
      </c>
      <c r="C207">
        <v>207</v>
      </c>
      <c r="D207" t="str">
        <f t="shared" si="40"/>
        <v>Maravilla J., Catiwa J., Guariño R., Yap J.F., Pagatpatan C., Jr., Orolfo D.D., de Silos J., Leigh M.C., Babate J., Lopez V.</v>
      </c>
      <c r="E207" t="str">
        <f t="shared" si="41"/>
        <v>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F207" t="str">
        <f t="shared" si="42"/>
        <v>57008289000; 57969873900; 57969167100; 57224619087; 38661873700; 57803846200; 57226026098; 16310112300; 57969399500; 53873899500</v>
      </c>
      <c r="G207" t="str">
        <f t="shared" si="43"/>
        <v>Exploring indirect impacts of COVID-19 on local health systems from the perspectives of health workers and higher education stakeholders in the Philippines using a phenomenological approach</v>
      </c>
      <c r="H207" t="str">
        <f t="shared" si="44"/>
        <v>(2023) The Lancet Regional Health - Western Pacific, 30, art. no. 100585, Cited 3 times.</v>
      </c>
      <c r="I207" t="str">
        <f t="shared" si="45"/>
        <v>DOI: 10.1016/j.lanwpc.2022.100585</v>
      </c>
      <c r="J207" t="str">
        <f t="shared" si="46"/>
        <v>https://www.scopus.com/inward/record.uri?eid=2-s2.0-85142136262&amp;doi=10.1016%2fj.lanwpc.2022.100585&amp;partnerID=40&amp;md5=092de252dd168fa519bb3d3644248083</v>
      </c>
      <c r="K207">
        <f t="shared" si="47"/>
        <v>0</v>
      </c>
      <c r="L207" t="str">
        <f t="shared" si="48"/>
        <v>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M207" t="str">
        <f t="shared" si="49"/>
        <v>LANGUAGE OF ORIGINAL DOCUMENT: English</v>
      </c>
      <c r="N207" t="str">
        <f t="shared" si="50"/>
        <v>DOCUMENT TYPE: Article</v>
      </c>
      <c r="O207" t="str">
        <f t="shared" si="51"/>
        <v>SOURCE: Scopus</v>
      </c>
      <c r="P207">
        <f t="shared" si="52"/>
        <v>0</v>
      </c>
    </row>
    <row r="208" spans="1:16" x14ac:dyDescent="0.45">
      <c r="C208">
        <v>208</v>
      </c>
      <c r="D208" t="str">
        <f t="shared" si="40"/>
        <v>Adarkwah M.A., Agyemang E.</v>
      </c>
      <c r="E208" t="str">
        <f t="shared" si="41"/>
        <v>AUTHOR FULL NAMES: Adarkwah, Michael Agyemang (57219025710); Agyemang, Edna (58181344300)</v>
      </c>
      <c r="F208" t="str">
        <f t="shared" si="42"/>
        <v>57219025710; 58181344300</v>
      </c>
      <c r="G208" t="str">
        <f t="shared" si="43"/>
        <v>Forgotten frontline workers in higher education: Aiding Ghana in the COVID-19 recovery process</v>
      </c>
      <c r="H208" t="str">
        <f t="shared" si="44"/>
        <v>(2022) Physics and Chemistry of the Earth, 127, art. no. 103202, Cited 3 times.</v>
      </c>
      <c r="I208" t="str">
        <f t="shared" si="45"/>
        <v>DOI: 10.1016/j.pce.2022.103202</v>
      </c>
      <c r="J208" t="str">
        <f t="shared" si="46"/>
        <v>https://www.scopus.com/inward/record.uri?eid=2-s2.0-85136658048&amp;doi=10.1016%2fj.pce.2022.103202&amp;partnerID=40&amp;md5=e4ed29b3a42906fe17c770da0559468f</v>
      </c>
      <c r="K208">
        <f t="shared" si="47"/>
        <v>0</v>
      </c>
      <c r="L208" t="str">
        <f t="shared" si="48"/>
        <v>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M208" t="str">
        <f t="shared" si="49"/>
        <v>LANGUAGE OF ORIGINAL DOCUMENT: English</v>
      </c>
      <c r="N208" t="str">
        <f t="shared" si="50"/>
        <v>DOCUMENT TYPE: Article</v>
      </c>
      <c r="O208" t="str">
        <f t="shared" si="51"/>
        <v>SOURCE: Scopus</v>
      </c>
      <c r="P208">
        <f t="shared" si="52"/>
        <v>0</v>
      </c>
    </row>
    <row r="209" spans="1:16" x14ac:dyDescent="0.45">
      <c r="A209" t="s">
        <v>112</v>
      </c>
      <c r="C209">
        <v>209</v>
      </c>
      <c r="D209" t="str">
        <f t="shared" si="40"/>
        <v>Bariu T., Chun X., Boudouaia A.</v>
      </c>
      <c r="E209" t="str">
        <f t="shared" si="41"/>
        <v>AUTHOR FULL NAMES: Bariu, Timothy (57549635600); Chun, Xiong (57551975700); Boudouaia, Azzeddine (57367301700)</v>
      </c>
      <c r="F209" t="str">
        <f t="shared" si="42"/>
        <v>57549635600; 57551975700; 57367301700</v>
      </c>
      <c r="G209" t="str">
        <f t="shared" si="43"/>
        <v>Influence of Teachers' Competencies on ICT Implementation in Kenyan Universities</v>
      </c>
      <c r="H209" t="str">
        <f t="shared" si="44"/>
        <v>(2022) Education Research International, 2022, art. no. 1370052, Cited 4 times.</v>
      </c>
      <c r="I209" t="str">
        <f t="shared" si="45"/>
        <v>DOI: 10.1155/2022/1370052</v>
      </c>
      <c r="J209" t="str">
        <f t="shared" si="46"/>
        <v>https://www.scopus.com/inward/record.uri?eid=2-s2.0-85127064860&amp;doi=10.1155%2f2022%2f1370052&amp;partnerID=40&amp;md5=ee163a86df21894a7fb4f97587faa43d</v>
      </c>
      <c r="K209">
        <f t="shared" si="47"/>
        <v>0</v>
      </c>
      <c r="L209" t="str">
        <f t="shared" si="48"/>
        <v>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M209" t="str">
        <f t="shared" si="49"/>
        <v>LANGUAGE OF ORIGINAL DOCUMENT: English</v>
      </c>
      <c r="N209" t="str">
        <f t="shared" si="50"/>
        <v>DOCUMENT TYPE: Article</v>
      </c>
      <c r="O209" t="str">
        <f t="shared" si="51"/>
        <v>SOURCE: Scopus</v>
      </c>
      <c r="P209">
        <f t="shared" si="52"/>
        <v>0</v>
      </c>
    </row>
    <row r="210" spans="1:16" x14ac:dyDescent="0.45">
      <c r="A210" t="s">
        <v>113</v>
      </c>
      <c r="C210">
        <v>210</v>
      </c>
      <c r="D210" t="str">
        <f t="shared" si="40"/>
        <v>Secundo G., Mele G., Passiante G., Albergo F.</v>
      </c>
      <c r="E210" t="str">
        <f t="shared" si="41"/>
        <v>AUTHOR FULL NAMES: Secundo, Giustina (8246738300); Mele, Gioconda (37104513600); Passiante, Giuseppina (57203666961); Albergo, Francesco (57201376672)</v>
      </c>
      <c r="F210" t="str">
        <f t="shared" si="42"/>
        <v>8246738300; 37104513600; 57203666961; 57201376672</v>
      </c>
      <c r="G210" t="str">
        <f t="shared" si="43"/>
        <v>University business idea incubation and stakeholders' engagement: closing the gap between theory and practice</v>
      </c>
      <c r="H210" t="str">
        <f t="shared" si="44"/>
        <v>(2023) European Journal of Innovation Management, 26 (4), pp. 1005 - 1033, Cited 2 times.</v>
      </c>
      <c r="I210" t="str">
        <f t="shared" si="45"/>
        <v>DOI: 10.1108/EJIM-08-2021-0435</v>
      </c>
      <c r="J210" t="str">
        <f t="shared" si="46"/>
        <v>https://www.scopus.com/inward/record.uri?eid=2-s2.0-85121745487&amp;doi=10.1108%2fEJIM-08-2021-0435&amp;partnerID=40&amp;md5=82b72f0fb4a6d3448c93fe570697a33f</v>
      </c>
      <c r="K210">
        <f t="shared" si="47"/>
        <v>0</v>
      </c>
      <c r="L210" t="str">
        <f t="shared" si="48"/>
        <v>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M210" t="str">
        <f t="shared" si="49"/>
        <v>LANGUAGE OF ORIGINAL DOCUMENT: English</v>
      </c>
      <c r="N210" t="str">
        <f t="shared" si="50"/>
        <v>DOCUMENT TYPE: Article</v>
      </c>
      <c r="O210" t="str">
        <f t="shared" si="51"/>
        <v>SOURCE: Scopus</v>
      </c>
      <c r="P210">
        <f t="shared" si="52"/>
        <v>0</v>
      </c>
    </row>
    <row r="211" spans="1:16" x14ac:dyDescent="0.45">
      <c r="A211" t="s">
        <v>114</v>
      </c>
      <c r="C211">
        <v>211</v>
      </c>
      <c r="D211" t="str">
        <f t="shared" si="40"/>
        <v>Machin-Mastromatteo J.D.</v>
      </c>
      <c r="E211" t="str">
        <f t="shared" si="41"/>
        <v>AUTHOR FULL NAMES: Machin-Mastromatteo, Juan D. (57193256637)</v>
      </c>
      <c r="F211">
        <f t="shared" si="42"/>
        <v>57193256637</v>
      </c>
      <c r="G211" t="str">
        <f t="shared" si="43"/>
        <v>Two years of information culture development for supporting higher education: Initiatives, teacher’s perceptions and future actions</v>
      </c>
      <c r="H211" t="str">
        <f t="shared" si="44"/>
        <v>(2015) Communications in Computer and Information Science, 552, pp. 517 - 526, Cited 5 times.</v>
      </c>
      <c r="I211" t="str">
        <f t="shared" si="45"/>
        <v>DOI: 10.1007/978-3-319-28197-1_52</v>
      </c>
      <c r="J211" t="str">
        <f t="shared" si="46"/>
        <v>https://www.scopus.com/inward/record.uri?eid=2-s2.0-84955268523&amp;doi=10.1007%2f978-3-319-28197-1_52&amp;partnerID=40&amp;md5=03516730475d00d0f8ffab5ef07034fb</v>
      </c>
      <c r="K211">
        <f t="shared" si="47"/>
        <v>0</v>
      </c>
      <c r="L211" t="str">
        <f t="shared" si="48"/>
        <v>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v>
      </c>
      <c r="M211" t="str">
        <f t="shared" si="49"/>
        <v>LANGUAGE OF ORIGINAL DOCUMENT: English</v>
      </c>
      <c r="N211" t="str">
        <f t="shared" si="50"/>
        <v>DOCUMENT TYPE: Conference paper</v>
      </c>
      <c r="O211" t="str">
        <f t="shared" si="51"/>
        <v>SOURCE: Scopus</v>
      </c>
      <c r="P211">
        <f t="shared" si="52"/>
        <v>0</v>
      </c>
    </row>
    <row r="212" spans="1:16" x14ac:dyDescent="0.45">
      <c r="A212" t="s">
        <v>115</v>
      </c>
      <c r="C212">
        <v>212</v>
      </c>
      <c r="D212" t="str">
        <f t="shared" si="40"/>
        <v>Ooi P.C., Khor J.G.</v>
      </c>
      <c r="E212" t="str">
        <f t="shared" si="41"/>
        <v>AUTHOR FULL NAMES: Ooi, Pei Cheng (35766926800); Khor, Jeen Ghee (57210618515)</v>
      </c>
      <c r="F212" t="str">
        <f t="shared" si="42"/>
        <v>35766926800; 57210618515</v>
      </c>
      <c r="G212" t="str">
        <f t="shared" si="43"/>
        <v>Exploring Perspectives on Need for Extra-Curricular Activities in Engineering Education</v>
      </c>
      <c r="H212" t="str">
        <f t="shared" si="44"/>
        <v>(2018) Proceedings of the 2018 IEEE 10th International Conference on Engineering Education, ICEED 2018, art. no. 8626972, pp. 1 - 5, Cited 4 times.</v>
      </c>
      <c r="I212" t="str">
        <f t="shared" si="45"/>
        <v>DOI: 10.1109/ICEED.2018.8626972</v>
      </c>
      <c r="J212" t="str">
        <f t="shared" si="46"/>
        <v>https://www.scopus.com/inward/record.uri?eid=2-s2.0-85062716714&amp;doi=10.1109%2fICEED.2018.8626972&amp;partnerID=40&amp;md5=d378b82f097c30935ee02701716c7868</v>
      </c>
      <c r="K212">
        <f t="shared" si="47"/>
        <v>0</v>
      </c>
      <c r="L212" t="str">
        <f t="shared" si="48"/>
        <v>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M212" t="str">
        <f t="shared" si="49"/>
        <v>LANGUAGE OF ORIGINAL DOCUMENT: English</v>
      </c>
      <c r="N212" t="str">
        <f t="shared" si="50"/>
        <v>DOCUMENT TYPE: Conference paper</v>
      </c>
      <c r="O212" t="str">
        <f t="shared" si="51"/>
        <v>SOURCE: Scopus</v>
      </c>
      <c r="P212">
        <f t="shared" si="52"/>
        <v>0</v>
      </c>
    </row>
    <row r="213" spans="1:16" x14ac:dyDescent="0.45">
      <c r="A213" t="s">
        <v>116</v>
      </c>
      <c r="C213">
        <v>213</v>
      </c>
      <c r="D213" t="str">
        <f t="shared" si="40"/>
        <v>Delaine D.A., Cardoso J.R., Walther J.</v>
      </c>
      <c r="E213" t="str">
        <f t="shared" si="41"/>
        <v>AUTHOR FULL NAMES: Delaine, David A. (24338124500); Cardoso, Jose Roberto (56701878100); Walther, Joachim (18042884400)</v>
      </c>
      <c r="F213" t="str">
        <f t="shared" si="42"/>
        <v>24338124500; 56701878100; 18042884400</v>
      </c>
      <c r="G213" t="str">
        <f t="shared" si="43"/>
        <v>An investigation of inter-stakeholder dynamics supportive of STEM, community-based learning</v>
      </c>
      <c r="H213" t="str">
        <f t="shared" si="44"/>
        <v>(2019) International Journal of Engineering Education, 35 (4), pp. 1094 - 1109, Cited 5 times.</v>
      </c>
      <c r="I213">
        <f t="shared" si="45"/>
        <v>0</v>
      </c>
      <c r="J213" t="str">
        <f t="shared" si="46"/>
        <v>https://www.scopus.com/inward/record.uri?eid=2-s2.0-85073661057&amp;partnerID=40&amp;md5=7b9fdac6affc37c73ea607b6dc752649</v>
      </c>
      <c r="K213">
        <f t="shared" si="47"/>
        <v>0</v>
      </c>
      <c r="L213" t="str">
        <f t="shared" si="48"/>
        <v>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M213" t="str">
        <f t="shared" si="49"/>
        <v>LANGUAGE OF ORIGINAL DOCUMENT: English</v>
      </c>
      <c r="N213" t="str">
        <f t="shared" si="50"/>
        <v>DOCUMENT TYPE: Article</v>
      </c>
      <c r="O213" t="str">
        <f t="shared" si="51"/>
        <v>SOURCE: Scopus</v>
      </c>
      <c r="P213">
        <f t="shared" si="52"/>
        <v>0</v>
      </c>
    </row>
    <row r="214" spans="1:16" x14ac:dyDescent="0.45">
      <c r="A214" t="s">
        <v>117</v>
      </c>
      <c r="C214">
        <v>214</v>
      </c>
      <c r="D214" t="str">
        <f t="shared" si="40"/>
        <v>Nae G., Nae V.</v>
      </c>
      <c r="E214" t="str">
        <f t="shared" si="41"/>
        <v>AUTHOR FULL NAMES: Nae, Geanina (57207359255); Nae, Virgil (57207358434)</v>
      </c>
      <c r="F214" t="str">
        <f t="shared" si="42"/>
        <v>57207359255; 57207358434</v>
      </c>
      <c r="G214" t="str">
        <f t="shared" si="43"/>
        <v>Building the (Higher)Education Stakeholder: The Realities of Economics in Higher Education</v>
      </c>
      <c r="H214" t="str">
        <f t="shared" si="44"/>
        <v>(2018) Cultural Psychology of Education, 7, pp. 77 - 96, Cited 4 times.</v>
      </c>
      <c r="I214" t="str">
        <f t="shared" si="45"/>
        <v>DOI: 10.1007/978-3-319-96035-7_9</v>
      </c>
      <c r="J214" t="str">
        <f t="shared" si="46"/>
        <v>https://www.scopus.com/inward/record.uri?eid=2-s2.0-85062447548&amp;doi=10.1007%2f978-3-319-96035-7_9&amp;partnerID=40&amp;md5=f65111a800600cfbb4b6beba28269f93</v>
      </c>
      <c r="K214">
        <f t="shared" si="47"/>
        <v>0</v>
      </c>
      <c r="L214" t="str">
        <f t="shared" si="48"/>
        <v>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M214" t="str">
        <f t="shared" si="49"/>
        <v>LANGUAGE OF ORIGINAL DOCUMENT: English</v>
      </c>
      <c r="N214" t="str">
        <f t="shared" si="50"/>
        <v>DOCUMENT TYPE: Book chapter</v>
      </c>
      <c r="O214" t="str">
        <f t="shared" si="51"/>
        <v>SOURCE: Scopus</v>
      </c>
      <c r="P214">
        <f t="shared" si="52"/>
        <v>0</v>
      </c>
    </row>
    <row r="215" spans="1:16" x14ac:dyDescent="0.45">
      <c r="A215" t="s">
        <v>118</v>
      </c>
      <c r="C215">
        <v>215</v>
      </c>
      <c r="D215" t="str">
        <f t="shared" si="40"/>
        <v>Linnes C., Ronzoni G., Agrusa J., Lema J.</v>
      </c>
      <c r="E215" t="str">
        <f t="shared" si="41"/>
        <v>AUTHOR FULL NAMES: Linnes, Cathrine (57195364651); Ronzoni, Giulio (57200576917); Agrusa, Jerome (9250620000); Lema, Joseph (16417481500)</v>
      </c>
      <c r="F215" t="str">
        <f t="shared" si="42"/>
        <v>57195364651; 57200576917; 9250620000; 16417481500</v>
      </c>
      <c r="G215" t="str">
        <f t="shared" si="43"/>
        <v>Emergency Remote Education and Its Impact on Higher Education: A Temporary or Permanent Shift in Instruction?</v>
      </c>
      <c r="H215" t="str">
        <f t="shared" si="44"/>
        <v>(2022) Education Sciences, 12 (10), art. no. 721, Cited 4 times.</v>
      </c>
      <c r="I215" t="str">
        <f t="shared" si="45"/>
        <v>DOI: 10.3390/educsci12100721</v>
      </c>
      <c r="J215" t="str">
        <f t="shared" si="46"/>
        <v>https://www.scopus.com/inward/record.uri?eid=2-s2.0-85140584574&amp;doi=10.3390%2feducsci12100721&amp;partnerID=40&amp;md5=f0188d2d40443f6f505b245b494cca30</v>
      </c>
      <c r="K215">
        <f t="shared" si="47"/>
        <v>0</v>
      </c>
      <c r="L215" t="str">
        <f t="shared" si="48"/>
        <v>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M215" t="str">
        <f t="shared" si="49"/>
        <v>LANGUAGE OF ORIGINAL DOCUMENT: English</v>
      </c>
      <c r="N215" t="str">
        <f t="shared" si="50"/>
        <v>DOCUMENT TYPE: Article</v>
      </c>
      <c r="O215" t="str">
        <f t="shared" si="51"/>
        <v>SOURCE: Scopus</v>
      </c>
      <c r="P215">
        <f t="shared" si="52"/>
        <v>0</v>
      </c>
    </row>
    <row r="216" spans="1:16" x14ac:dyDescent="0.45">
      <c r="C216">
        <v>216</v>
      </c>
      <c r="D216" t="str">
        <f t="shared" si="40"/>
        <v>Narenji Thani F., Mazari E., Asadi S., Mashayekhikhi M.</v>
      </c>
      <c r="E216" t="str">
        <f t="shared" si="41"/>
        <v>AUTHOR FULL NAMES: Narenji Thani, Fatemeh (54795766300); Mazari, Ebrahim (57245995200); Asadi, Somaye (57245789900); Mashayekhikhi, Maryam (57245683100)</v>
      </c>
      <c r="F216" t="str">
        <f t="shared" si="42"/>
        <v>54795766300; 57245995200; 57245789900; 57245683100</v>
      </c>
      <c r="G216" t="str">
        <f t="shared" si="43"/>
        <v>The impact of self-development on the tendency toward organizational innovation in higher education institutions with the mediating role of human resource agility</v>
      </c>
      <c r="H216" t="str">
        <f t="shared" si="44"/>
        <v>(2022) Journal of Applied Research in Higher Education, 14 (2), pp. 852 - 873, Cited 4 times.</v>
      </c>
      <c r="I216" t="str">
        <f t="shared" si="45"/>
        <v>DOI: 10.1108/JARHE-05-2020-0151</v>
      </c>
      <c r="J216" t="str">
        <f t="shared" si="46"/>
        <v>https://www.scopus.com/inward/record.uri?eid=2-s2.0-85114244344&amp;doi=10.1108%2fJARHE-05-2020-0151&amp;partnerID=40&amp;md5=329f2d400df5306903813f7df74fa074</v>
      </c>
      <c r="K216">
        <f t="shared" si="47"/>
        <v>0</v>
      </c>
      <c r="L216" t="str">
        <f t="shared" si="48"/>
        <v>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M216" t="str">
        <f t="shared" si="49"/>
        <v>LANGUAGE OF ORIGINAL DOCUMENT: English</v>
      </c>
      <c r="N216" t="str">
        <f t="shared" si="50"/>
        <v>DOCUMENT TYPE: Article</v>
      </c>
      <c r="O216" t="str">
        <f t="shared" si="51"/>
        <v>SOURCE: Scopus</v>
      </c>
      <c r="P216">
        <f t="shared" si="52"/>
        <v>0</v>
      </c>
    </row>
    <row r="217" spans="1:16" x14ac:dyDescent="0.45">
      <c r="A217" t="s">
        <v>119</v>
      </c>
      <c r="C217">
        <v>217</v>
      </c>
      <c r="D217" t="str">
        <f t="shared" si="40"/>
        <v>Simangunsong E.</v>
      </c>
      <c r="E217" t="str">
        <f t="shared" si="41"/>
        <v>AUTHOR FULL NAMES: Simangunsong, Eliot (55336543400)</v>
      </c>
      <c r="F217">
        <f t="shared" si="42"/>
        <v>55336543400</v>
      </c>
      <c r="G217" t="str">
        <f t="shared" si="43"/>
        <v>Factors determining the quality management of higher education: A case study at a business school in Indonesia [Faktor-faktor yang menentukan kualitas manajemen di pendidikan tinggi: Kasus di satu sekolah bisnis di Indonesia]</v>
      </c>
      <c r="H217" t="str">
        <f t="shared" si="44"/>
        <v>(2019) Cakrawala Pendidikan, 38 (2), pp. 215 - 227, Cited 4 times.</v>
      </c>
      <c r="I217" t="str">
        <f t="shared" si="45"/>
        <v>DOI: 10.21831/cp.v38i2.19685</v>
      </c>
      <c r="J217" t="str">
        <f t="shared" si="46"/>
        <v>https://www.scopus.com/inward/record.uri?eid=2-s2.0-85071660966&amp;doi=10.21831%2fcp.v38i2.19685&amp;partnerID=40&amp;md5=009a1a8c5e5107ea962fe8368bc5a778</v>
      </c>
      <c r="K217">
        <f t="shared" si="47"/>
        <v>0</v>
      </c>
      <c r="L217" t="str">
        <f t="shared" si="48"/>
        <v>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M217" t="str">
        <f t="shared" si="49"/>
        <v>LANGUAGE OF ORIGINAL DOCUMENT: English</v>
      </c>
      <c r="N217" t="str">
        <f t="shared" si="50"/>
        <v>DOCUMENT TYPE: Article</v>
      </c>
      <c r="O217" t="str">
        <f t="shared" si="51"/>
        <v>SOURCE: Scopus</v>
      </c>
      <c r="P217">
        <f t="shared" si="52"/>
        <v>0</v>
      </c>
    </row>
    <row r="218" spans="1:16" x14ac:dyDescent="0.45">
      <c r="A218" t="s">
        <v>10</v>
      </c>
      <c r="C218">
        <v>218</v>
      </c>
      <c r="D218" t="str">
        <f t="shared" si="40"/>
        <v>Memmini A.K., Kinnett-Hopkins D.L., Hasson R.E., Rifat S.F., Broglio S.P.</v>
      </c>
      <c r="E218" t="str">
        <f t="shared" si="41"/>
        <v>AUTHOR FULL NAMES: Memmini, Allyssa K. (57216148786); Kinnett-Hopkins, Dominique L. (56473664600); Hasson, Rebecca E. (15128613100); Rifat, Sami F. (7003545622); Broglio, Steven P. (6603278805)</v>
      </c>
      <c r="F218" t="str">
        <f t="shared" si="42"/>
        <v>57216148786; 56473664600; 15128613100; 7003545622; 6603278805</v>
      </c>
      <c r="G218" t="str">
        <f t="shared" si="43"/>
        <v>Considerations for Implementing the Post-Concussion Collegiate Return-to-Learn Protocol in the National Collegiate Athletic Association Power 5 Conferences</v>
      </c>
      <c r="H218" t="str">
        <f t="shared" si="44"/>
        <v>(2023) Journal of Head Trauma Rehabilitation, 38 (4), pp. 336 - 347, Cited 2 times.</v>
      </c>
      <c r="I218" t="str">
        <f t="shared" si="45"/>
        <v>DOI: 10.1097/HTR.0000000000000862</v>
      </c>
      <c r="J218" t="str">
        <f t="shared" si="46"/>
        <v>https://www.scopus.com/inward/record.uri?eid=2-s2.0-85163297100&amp;doi=10.1097%2fHTR.0000000000000862&amp;partnerID=40&amp;md5=ef02e04f5d3d035663cbfca0947fb401</v>
      </c>
      <c r="K218">
        <f t="shared" si="47"/>
        <v>0</v>
      </c>
      <c r="L218" t="str">
        <f t="shared" si="48"/>
        <v>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v>
      </c>
      <c r="M218" t="str">
        <f t="shared" si="49"/>
        <v>LANGUAGE OF ORIGINAL DOCUMENT: English</v>
      </c>
      <c r="N218" t="str">
        <f t="shared" si="50"/>
        <v>DOCUMENT TYPE: Article</v>
      </c>
      <c r="O218" t="str">
        <f t="shared" si="51"/>
        <v>SOURCE: Scopus</v>
      </c>
      <c r="P218">
        <f t="shared" si="52"/>
        <v>0</v>
      </c>
    </row>
    <row r="219" spans="1:16" x14ac:dyDescent="0.45">
      <c r="A219" t="s">
        <v>11</v>
      </c>
      <c r="C219">
        <v>219</v>
      </c>
      <c r="D219" t="str">
        <f t="shared" si="40"/>
        <v>Jha S., Jha M., O'Brien L.</v>
      </c>
      <c r="E219" t="str">
        <f t="shared" si="41"/>
        <v>AUTHOR FULL NAMES: Jha, Sanjay (56740041300); Jha, Meena (16068424100); O'Brien, Liam (7101806584)</v>
      </c>
      <c r="F219" t="str">
        <f t="shared" si="42"/>
        <v>56740041300; 16068424100; 7101806584</v>
      </c>
      <c r="G219" t="str">
        <f t="shared" si="43"/>
        <v>A Step towards Big Data Architecture for Higher Education Analytics</v>
      </c>
      <c r="H219" t="str">
        <f t="shared" si="44"/>
        <v>(2018) Proceedings - 2018 5th Asia-Pacific World Congress on Computer Science and Engineering, APWC on CSE 2018, art. no. 8853675, pp. 178 - 183, Cited 4 times.</v>
      </c>
      <c r="I219" t="str">
        <f t="shared" si="45"/>
        <v>DOI: 10.1109/APWConCSE.2018.00036</v>
      </c>
      <c r="J219" t="str">
        <f t="shared" si="46"/>
        <v>https://www.scopus.com/inward/record.uri?eid=2-s2.0-85074289133&amp;doi=10.1109%2fAPWConCSE.2018.00036&amp;partnerID=40&amp;md5=dce8ebf16eab7a16d15b21dd04845422</v>
      </c>
      <c r="K219">
        <f t="shared" si="47"/>
        <v>0</v>
      </c>
      <c r="L219" t="str">
        <f t="shared" si="48"/>
        <v>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M219" t="str">
        <f t="shared" si="49"/>
        <v>LANGUAGE OF ORIGINAL DOCUMENT: English</v>
      </c>
      <c r="N219" t="str">
        <f t="shared" si="50"/>
        <v>DOCUMENT TYPE: Conference paper</v>
      </c>
      <c r="O219" t="str">
        <f t="shared" si="51"/>
        <v>SOURCE: Scopus</v>
      </c>
      <c r="P219">
        <f t="shared" si="52"/>
        <v>0</v>
      </c>
    </row>
    <row r="220" spans="1:16" x14ac:dyDescent="0.45">
      <c r="A220" t="s">
        <v>12</v>
      </c>
      <c r="C220">
        <v>220</v>
      </c>
      <c r="D220" t="str">
        <f t="shared" si="40"/>
        <v>Han S.</v>
      </c>
      <c r="E220" t="str">
        <f t="shared" si="41"/>
        <v>AUTHOR FULL NAMES: Han, Shuangmiao (57208248685)</v>
      </c>
      <c r="F220">
        <f t="shared" si="42"/>
        <v>57208248685</v>
      </c>
      <c r="G220" t="str">
        <f t="shared" si="43"/>
        <v>Experimental governance in China’s higher education: stakeholder’s interpretations, interactions and strategic actions</v>
      </c>
      <c r="H220" t="str">
        <f t="shared" si="44"/>
        <v>(2022) Studies in Higher Education, 47 (1), pp. 13 - 25, Cited 5 times.</v>
      </c>
      <c r="I220" t="str">
        <f t="shared" si="45"/>
        <v>DOI: 10.1080/03075079.2020.1725876</v>
      </c>
      <c r="J220" t="str">
        <f t="shared" si="46"/>
        <v>https://www.scopus.com/inward/record.uri?eid=2-s2.0-85079400033&amp;doi=10.1080%2f03075079.2020.1725876&amp;partnerID=40&amp;md5=f9804b74547b1fed54e3ebe0c3a63d78</v>
      </c>
      <c r="K220">
        <f t="shared" si="47"/>
        <v>0</v>
      </c>
      <c r="L220" t="str">
        <f t="shared" si="48"/>
        <v>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M220" t="str">
        <f t="shared" si="49"/>
        <v>LANGUAGE OF ORIGINAL DOCUMENT: English</v>
      </c>
      <c r="N220" t="str">
        <f t="shared" si="50"/>
        <v>DOCUMENT TYPE: Article</v>
      </c>
      <c r="O220" t="str">
        <f t="shared" si="51"/>
        <v>SOURCE: Scopus</v>
      </c>
      <c r="P220">
        <f t="shared" si="52"/>
        <v>0</v>
      </c>
    </row>
    <row r="221" spans="1:16" x14ac:dyDescent="0.45">
      <c r="C221">
        <v>221</v>
      </c>
      <c r="D221" t="str">
        <f t="shared" si="40"/>
        <v>Edelman A., Taylor J., Ovseiko P.V., Topp S.M.</v>
      </c>
      <c r="E221" t="str">
        <f t="shared" si="41"/>
        <v>AUTHOR FULL NAMES: Edelman, Alexandra (57194415458); Taylor, Judy (7405405204); Ovseiko, Pavel V. (36240957200); Topp, Stephanie M. (57226202226)</v>
      </c>
      <c r="F221" t="str">
        <f t="shared" si="42"/>
        <v>57194415458; 7405405204; 36240957200; 57226202226</v>
      </c>
      <c r="G221" t="str">
        <f t="shared" si="43"/>
        <v>“‘Academic’ is a dirty word”: Intended impact pathways of an emerging academic health centre in tropical regional Australia</v>
      </c>
      <c r="H221" t="str">
        <f t="shared" si="44"/>
        <v>(2019) International Journal of Health Planning and Management, 34 (1), pp. e661 - e678, Cited 4 times.</v>
      </c>
      <c r="I221" t="str">
        <f t="shared" si="45"/>
        <v>DOI: 10.1002/hpm.2681</v>
      </c>
      <c r="J221" t="str">
        <f t="shared" si="46"/>
        <v>https://www.scopus.com/inward/record.uri?eid=2-s2.0-85054915013&amp;doi=10.1002%2fhpm.2681&amp;partnerID=40&amp;md5=f6346abd79d59f062d7124221fd3fa54</v>
      </c>
      <c r="K221">
        <f t="shared" si="47"/>
        <v>0</v>
      </c>
      <c r="L221" t="str">
        <f t="shared" si="48"/>
        <v>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v>
      </c>
      <c r="M221" t="str">
        <f t="shared" si="49"/>
        <v>LANGUAGE OF ORIGINAL DOCUMENT: English</v>
      </c>
      <c r="N221" t="str">
        <f t="shared" si="50"/>
        <v>DOCUMENT TYPE: Article</v>
      </c>
      <c r="O221" t="str">
        <f t="shared" si="51"/>
        <v>SOURCE: Scopus</v>
      </c>
      <c r="P221">
        <f t="shared" si="52"/>
        <v>0</v>
      </c>
    </row>
    <row r="222" spans="1:16" x14ac:dyDescent="0.45">
      <c r="A222" t="s">
        <v>120</v>
      </c>
      <c r="C222">
        <v>222</v>
      </c>
      <c r="D222" t="str">
        <f t="shared" si="40"/>
        <v>Thomas D., Moore R., Rundle O., Emery S., Greaves R., te Riele K., Kowaluk A.</v>
      </c>
      <c r="E222" t="str">
        <f t="shared" si="41"/>
        <v>AUTHOR FULL NAMES: Thomas, Damon (56183012500); Moore, Robbie (57202600894); Rundle, Olivia (55917070100); Emery, Sherridan (55869276700); Greaves, Robyn (57191260023); te Riele, Kitty (6503880953); Kowaluk, Andy (57204465647)</v>
      </c>
      <c r="F222" t="str">
        <f t="shared" si="42"/>
        <v>56183012500; 57202600894; 55917070100; 55869276700; 57191260023; 6503880953; 57204465647</v>
      </c>
      <c r="G222" t="str">
        <f t="shared" si="43"/>
        <v>Elaborating a framework for communicating assessment aims in higher education</v>
      </c>
      <c r="H222" t="str">
        <f t="shared" si="44"/>
        <v>(2019) Assessment and Evaluation in Higher Education, 44 (4), pp. 546 - 564, Cited 5 times.</v>
      </c>
      <c r="I222" t="str">
        <f t="shared" si="45"/>
        <v>DOI: 10.1080/02602938.2018.1522615</v>
      </c>
      <c r="J222" t="str">
        <f t="shared" si="46"/>
        <v>https://www.scopus.com/inward/record.uri?eid=2-s2.0-85055679296&amp;doi=10.1080%2f02602938.2018.1522615&amp;partnerID=40&amp;md5=d967414ff628b6bc3b5677c748379a13</v>
      </c>
      <c r="K222">
        <f t="shared" si="47"/>
        <v>0</v>
      </c>
      <c r="L222" t="str">
        <f t="shared" si="48"/>
        <v>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M222" t="str">
        <f t="shared" si="49"/>
        <v>LANGUAGE OF ORIGINAL DOCUMENT: English</v>
      </c>
      <c r="N222" t="str">
        <f t="shared" si="50"/>
        <v>DOCUMENT TYPE: Article</v>
      </c>
      <c r="O222" t="str">
        <f t="shared" si="51"/>
        <v>SOURCE: Scopus</v>
      </c>
      <c r="P222">
        <f t="shared" si="52"/>
        <v>0</v>
      </c>
    </row>
    <row r="223" spans="1:16" x14ac:dyDescent="0.45">
      <c r="A223" t="s">
        <v>121</v>
      </c>
      <c r="C223">
        <v>223</v>
      </c>
      <c r="D223" t="str">
        <f t="shared" si="40"/>
        <v>Saurbier A.</v>
      </c>
      <c r="E223" t="str">
        <f t="shared" si="41"/>
        <v>AUTHOR FULL NAMES: Saurbier, Ann (54397614600)</v>
      </c>
      <c r="F223">
        <f t="shared" si="42"/>
        <v>54397614600</v>
      </c>
      <c r="G223" t="str">
        <f t="shared" si="43"/>
        <v>Modelling the stakeholder environment and decision process in the u.S. higher education system</v>
      </c>
      <c r="H223" t="str">
        <f t="shared" si="44"/>
        <v>(2021) Business, Management and Economics Engineering, 19 (1), pp. 131 - 149, Cited 4 times.</v>
      </c>
      <c r="I223" t="str">
        <f t="shared" si="45"/>
        <v>DOI: 10.3846/bmee.2021.12629</v>
      </c>
      <c r="J223" t="str">
        <f t="shared" si="46"/>
        <v>https://www.scopus.com/inward/record.uri?eid=2-s2.0-85111442359&amp;doi=10.3846%2fbmee.2021.12629&amp;partnerID=40&amp;md5=4fb113c4e459f52ed97ac7124a870af3</v>
      </c>
      <c r="K223">
        <f t="shared" si="47"/>
        <v>0</v>
      </c>
      <c r="L223" t="str">
        <f t="shared" si="48"/>
        <v>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M223" t="str">
        <f t="shared" si="49"/>
        <v>LANGUAGE OF ORIGINAL DOCUMENT: English</v>
      </c>
      <c r="N223" t="str">
        <f t="shared" si="50"/>
        <v>DOCUMENT TYPE: Article</v>
      </c>
      <c r="O223" t="str">
        <f t="shared" si="51"/>
        <v>SOURCE: Scopus</v>
      </c>
      <c r="P223">
        <f t="shared" si="52"/>
        <v>0</v>
      </c>
    </row>
    <row r="224" spans="1:16" x14ac:dyDescent="0.45">
      <c r="A224" t="s">
        <v>122</v>
      </c>
      <c r="C224">
        <v>224</v>
      </c>
      <c r="D224" t="str">
        <f t="shared" si="40"/>
        <v>Menaker B.E., Barry A.E., Howell S.M.</v>
      </c>
      <c r="E224" t="str">
        <f t="shared" si="41"/>
        <v>AUTHOR FULL NAMES: Menaker, Brian E. (56091762800); Barry, Adam E. (12763103100); Howell, Steven M. (56402552800)</v>
      </c>
      <c r="F224" t="str">
        <f t="shared" si="42"/>
        <v>56091762800; 12763103100; 56402552800</v>
      </c>
      <c r="G224" t="str">
        <f t="shared" si="43"/>
        <v>Identifying the Influence of Opponent Ranking and Game Characteristics on Alcohol-Related Stadium Ejections</v>
      </c>
      <c r="H224" t="str">
        <f t="shared" si="44"/>
        <v>(2018) Journal of Primary Prevention, 39 (2), pp. 117 - 128, Cited 6 times.</v>
      </c>
      <c r="I224" t="str">
        <f t="shared" si="45"/>
        <v>DOI: 10.1007/s10935-018-0504-0</v>
      </c>
      <c r="J224" t="str">
        <f t="shared" si="46"/>
        <v>https://www.scopus.com/inward/record.uri?eid=2-s2.0-85041502273&amp;doi=10.1007%2fs10935-018-0504-0&amp;partnerID=40&amp;md5=8a7aa8e0e03eefcaa81e5b9e8d703d5c</v>
      </c>
      <c r="K224">
        <f t="shared" si="47"/>
        <v>0</v>
      </c>
      <c r="L224" t="str">
        <f t="shared" si="48"/>
        <v>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v>
      </c>
      <c r="M224" t="str">
        <f t="shared" si="49"/>
        <v>LANGUAGE OF ORIGINAL DOCUMENT: English</v>
      </c>
      <c r="N224" t="str">
        <f t="shared" si="50"/>
        <v>DOCUMENT TYPE: Article</v>
      </c>
      <c r="O224" t="str">
        <f t="shared" si="51"/>
        <v>SOURCE: Scopus</v>
      </c>
      <c r="P224">
        <f t="shared" si="52"/>
        <v>0</v>
      </c>
    </row>
    <row r="225" spans="1:16" x14ac:dyDescent="0.45">
      <c r="A225" t="s">
        <v>123</v>
      </c>
      <c r="C225">
        <v>225</v>
      </c>
      <c r="D225" t="str">
        <f t="shared" si="40"/>
        <v>Oleksiyenko A., Shchepetylnykova I., Furiv U.</v>
      </c>
      <c r="E225" t="str">
        <f t="shared" si="41"/>
        <v>AUTHOR FULL NAMES: Oleksiyenko, Anatoly (26659171300); Shchepetylnykova, Ielyzaveta (57344540800); Furiv, Uliana (58369494100)</v>
      </c>
      <c r="F225" t="str">
        <f t="shared" si="42"/>
        <v>26659171300; 57344540800; 58369494100</v>
      </c>
      <c r="G225" t="str">
        <f t="shared" si="43"/>
        <v>Internationalization of higher education in tumultuous times: transformative powers and problems in embattled Ukraine</v>
      </c>
      <c r="H225" t="str">
        <f t="shared" si="44"/>
        <v>(2023) Higher Education Research and Development, 42 (5), pp. 1103 - 1118, Cited 4 times.</v>
      </c>
      <c r="I225" t="str">
        <f t="shared" si="45"/>
        <v>DOI: 10.1080/07294360.2023.2193727</v>
      </c>
      <c r="J225" t="str">
        <f t="shared" si="46"/>
        <v>https://www.scopus.com/inward/record.uri?eid=2-s2.0-85163163591&amp;doi=10.1080%2f07294360.2023.2193727&amp;partnerID=40&amp;md5=ff10eb98a3995f3b8ff30b1636aa9844</v>
      </c>
      <c r="K225">
        <f t="shared" si="47"/>
        <v>0</v>
      </c>
      <c r="L225" t="str">
        <f t="shared" si="48"/>
        <v>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M225" t="str">
        <f t="shared" si="49"/>
        <v>LANGUAGE OF ORIGINAL DOCUMENT: English</v>
      </c>
      <c r="N225" t="str">
        <f t="shared" si="50"/>
        <v>DOCUMENT TYPE: Article</v>
      </c>
      <c r="O225" t="str">
        <f t="shared" si="51"/>
        <v>SOURCE: Scopus</v>
      </c>
      <c r="P225">
        <f t="shared" si="52"/>
        <v>0</v>
      </c>
    </row>
    <row r="226" spans="1:16" x14ac:dyDescent="0.45">
      <c r="A226" t="s">
        <v>124</v>
      </c>
      <c r="C226">
        <v>226</v>
      </c>
      <c r="D226" t="str">
        <f t="shared" si="40"/>
        <v>Zhuang T., Zhou H.</v>
      </c>
      <c r="E226" t="str">
        <f t="shared" si="41"/>
        <v>AUTHOR FULL NAMES: Zhuang, Tengteng (57205760669); Zhou, Haitao (57268037500)</v>
      </c>
      <c r="F226" t="str">
        <f t="shared" si="42"/>
        <v>57205760669; 57268037500</v>
      </c>
      <c r="G226" t="str">
        <f t="shared" si="43"/>
        <v>Developing a synergistic approach to engineering education: China’s national policies on university–industry educational collaboration</v>
      </c>
      <c r="H226" t="str">
        <f t="shared" si="44"/>
        <v>(2023) Asia Pacific Education Review, 24 (1), pp. 145 - 165, Cited 5 times.</v>
      </c>
      <c r="I226" t="str">
        <f t="shared" si="45"/>
        <v>DOI: 10.1007/s12564-022-09743-y</v>
      </c>
      <c r="J226" t="str">
        <f t="shared" si="46"/>
        <v>https://www.scopus.com/inward/record.uri?eid=2-s2.0-85124718035&amp;doi=10.1007%2fs12564-022-09743-y&amp;partnerID=40&amp;md5=ba367677170614f2fa495bbb66937106</v>
      </c>
      <c r="K226">
        <f t="shared" si="47"/>
        <v>0</v>
      </c>
      <c r="L226" t="str">
        <f t="shared" si="48"/>
        <v>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M226" t="str">
        <f t="shared" si="49"/>
        <v>LANGUAGE OF ORIGINAL DOCUMENT: English</v>
      </c>
      <c r="N226" t="str">
        <f t="shared" si="50"/>
        <v>DOCUMENT TYPE: Article</v>
      </c>
      <c r="O226" t="str">
        <f t="shared" si="51"/>
        <v>SOURCE: Scopus</v>
      </c>
      <c r="P226">
        <f t="shared" si="52"/>
        <v>0</v>
      </c>
    </row>
    <row r="227" spans="1:16" x14ac:dyDescent="0.45">
      <c r="A227" t="s">
        <v>125</v>
      </c>
      <c r="C227">
        <v>227</v>
      </c>
      <c r="D227" t="str">
        <f t="shared" si="40"/>
        <v>Shenderova S.</v>
      </c>
      <c r="E227" t="str">
        <f t="shared" si="41"/>
        <v>AUTHOR FULL NAMES: Shenderova, Svetlana (57204286919)</v>
      </c>
      <c r="F227">
        <f t="shared" si="42"/>
        <v>57204286919</v>
      </c>
      <c r="G227" t="str">
        <f t="shared" si="43"/>
        <v>Permanent uncertainty as normality? Finnish-Russian double degrees in the post-Crimea world</v>
      </c>
      <c r="H227" t="str">
        <f t="shared" si="44"/>
        <v>(2018) Journal of Higher Education Policy and Management, 40 (6), pp. 611 - 628, Cited 5 times.</v>
      </c>
      <c r="I227" t="str">
        <f t="shared" si="45"/>
        <v>DOI: 10.1080/1360080X.2018.1529134</v>
      </c>
      <c r="J227" t="str">
        <f t="shared" si="46"/>
        <v>https://www.scopus.com/inward/record.uri?eid=2-s2.0-85055132294&amp;doi=10.1080%2f1360080X.2018.1529134&amp;partnerID=40&amp;md5=7bc58ef0a5d4ca3f09f51285ba16a162</v>
      </c>
      <c r="K227">
        <f t="shared" si="47"/>
        <v>0</v>
      </c>
      <c r="L227" t="str">
        <f t="shared" si="48"/>
        <v>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M227" t="str">
        <f t="shared" si="49"/>
        <v>LANGUAGE OF ORIGINAL DOCUMENT: English</v>
      </c>
      <c r="N227" t="str">
        <f t="shared" si="50"/>
        <v>DOCUMENT TYPE: Article</v>
      </c>
      <c r="O227" t="str">
        <f t="shared" si="51"/>
        <v>SOURCE: Scopus</v>
      </c>
      <c r="P227">
        <f t="shared" si="52"/>
        <v>0</v>
      </c>
    </row>
    <row r="228" spans="1:16" x14ac:dyDescent="0.45">
      <c r="A228" t="s">
        <v>126</v>
      </c>
      <c r="C228">
        <v>228</v>
      </c>
      <c r="D228" t="str">
        <f t="shared" si="40"/>
        <v>Farnell T., Kovač V.</v>
      </c>
      <c r="E228" t="str">
        <f t="shared" si="41"/>
        <v>AUTHOR FULL NAMES: Farnell, Thomas (33467481700); Kovač, Vesna (7005444718)</v>
      </c>
      <c r="F228" t="str">
        <f t="shared" si="42"/>
        <v>33467481700; 7005444718</v>
      </c>
      <c r="G228" t="str">
        <f t="shared" si="43"/>
        <v>Removing inequities in higher education: Towards a Croatian policy for widening participation [Uklanjanje nepravednosti u visokom obrazovanju: Prema politici »proširivanja sudjelovanja« u hrvatskoj]</v>
      </c>
      <c r="H228" t="str">
        <f t="shared" si="44"/>
        <v>(2010) Revija Za Socijalnu Politiku, 17 (2), pp. 257 - 275, Cited 6 times.</v>
      </c>
      <c r="I228" t="str">
        <f t="shared" si="45"/>
        <v>DOI: 10.3935/rsp.v17i2.916</v>
      </c>
      <c r="J228" t="str">
        <f t="shared" si="46"/>
        <v>https://www.scopus.com/inward/record.uri?eid=2-s2.0-78049526231&amp;doi=10.3935%2frsp.v17i2.916&amp;partnerID=40&amp;md5=3e672001479e98a2bc400252618c33af</v>
      </c>
      <c r="K228">
        <f t="shared" si="47"/>
        <v>0</v>
      </c>
      <c r="L228" t="str">
        <f t="shared" si="48"/>
        <v>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M228" t="str">
        <f t="shared" si="49"/>
        <v>LANGUAGE OF ORIGINAL DOCUMENT: English</v>
      </c>
      <c r="N228" t="str">
        <f t="shared" si="50"/>
        <v>DOCUMENT TYPE: Article</v>
      </c>
      <c r="O228" t="str">
        <f t="shared" si="51"/>
        <v>SOURCE: Scopus</v>
      </c>
      <c r="P228">
        <f t="shared" si="52"/>
        <v>0</v>
      </c>
    </row>
    <row r="229" spans="1:16" x14ac:dyDescent="0.45">
      <c r="C229">
        <v>229</v>
      </c>
      <c r="D229" t="str">
        <f t="shared" si="40"/>
        <v>Pangarso A., Setyorini R.</v>
      </c>
      <c r="E229" t="str">
        <f t="shared" si="41"/>
        <v>AUTHOR FULL NAMES: Pangarso, Astadi (56516848000); Setyorini, Retno (57203371447)</v>
      </c>
      <c r="F229" t="str">
        <f t="shared" si="42"/>
        <v>56516848000; 57203371447</v>
      </c>
      <c r="G229" t="str">
        <f t="shared" si="43"/>
        <v>The drivers of E-learning satisfaction during the early COVID-19 pandemic: empirical evidence from an indonesian private university</v>
      </c>
      <c r="H229" t="str">
        <f t="shared" si="44"/>
        <v>(2023) Cogent Education, 10 (1), art. no. 2149226, Cited 5 times.</v>
      </c>
      <c r="I229" t="str">
        <f t="shared" si="45"/>
        <v>DOI: 10.1080/2331186X.2022.2149226</v>
      </c>
      <c r="J229" t="str">
        <f t="shared" si="46"/>
        <v>https://www.scopus.com/inward/record.uri?eid=2-s2.0-85142790118&amp;doi=10.1080%2f2331186X.2022.2149226&amp;partnerID=40&amp;md5=b9564bd5db7117169a34a5df766cbd03</v>
      </c>
      <c r="K229">
        <f t="shared" si="47"/>
        <v>0</v>
      </c>
      <c r="L229" t="str">
        <f t="shared" si="48"/>
        <v>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M229" t="str">
        <f t="shared" si="49"/>
        <v>LANGUAGE OF ORIGINAL DOCUMENT: English</v>
      </c>
      <c r="N229" t="str">
        <f t="shared" si="50"/>
        <v>DOCUMENT TYPE: Article</v>
      </c>
      <c r="O229" t="str">
        <f t="shared" si="51"/>
        <v>SOURCE: Scopus</v>
      </c>
      <c r="P229">
        <f t="shared" si="52"/>
        <v>0</v>
      </c>
    </row>
    <row r="230" spans="1:16" x14ac:dyDescent="0.45">
      <c r="A230" t="s">
        <v>127</v>
      </c>
      <c r="C230">
        <v>230</v>
      </c>
      <c r="D230" t="str">
        <f t="shared" si="40"/>
        <v>Godonoga A., Sporn B.</v>
      </c>
      <c r="E230" t="str">
        <f t="shared" si="41"/>
        <v>AUTHOR FULL NAMES: Godonoga, Ana (57671325000); Sporn, Barbara (16409300500)</v>
      </c>
      <c r="F230" t="str">
        <f t="shared" si="42"/>
        <v>57671325000; 16409300500</v>
      </c>
      <c r="G230" t="str">
        <f t="shared" si="43"/>
        <v>The conceptualisation of socially responsible universities in higher education research: a systematic literature review</v>
      </c>
      <c r="H230" t="str">
        <f t="shared" si="44"/>
        <v>(2023) Studies in Higher Education, 48 (3), pp. 445 - 459, Cited 5 times.</v>
      </c>
      <c r="I230" t="str">
        <f t="shared" si="45"/>
        <v>DOI: 10.1080/03075079.2022.2145462</v>
      </c>
      <c r="J230" t="str">
        <f t="shared" si="46"/>
        <v>https://www.scopus.com/inward/record.uri?eid=2-s2.0-85142159040&amp;doi=10.1080%2f03075079.2022.2145462&amp;partnerID=40&amp;md5=fc1977c1aab90c686159e9bccfdcdd60</v>
      </c>
      <c r="K230">
        <f t="shared" si="47"/>
        <v>0</v>
      </c>
      <c r="L230" t="str">
        <f t="shared" si="48"/>
        <v>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M230" t="str">
        <f t="shared" si="49"/>
        <v>LANGUAGE OF ORIGINAL DOCUMENT: English</v>
      </c>
      <c r="N230" t="str">
        <f t="shared" si="50"/>
        <v>DOCUMENT TYPE: Article</v>
      </c>
      <c r="O230" t="str">
        <f t="shared" si="51"/>
        <v>SOURCE: Scopus</v>
      </c>
      <c r="P230">
        <f t="shared" si="52"/>
        <v>0</v>
      </c>
    </row>
    <row r="231" spans="1:16" x14ac:dyDescent="0.45">
      <c r="A231" t="s">
        <v>10</v>
      </c>
      <c r="C231">
        <v>231</v>
      </c>
      <c r="D231" t="str">
        <f t="shared" si="40"/>
        <v>Bulmann U.B.U., Bornhöft S.B.S., Vosgerau K.V.K., Ellinger D.E.D., Knutzen S.K.S.</v>
      </c>
      <c r="E231" t="str">
        <f t="shared" si="41"/>
        <v>AUTHOR FULL NAMES: Bulmann, U.B. Ulrike (57211216419); Bornhöft, S.B. Sara (57211216943); Vosgerau, K.V. Klaus (57211215296); Ellinger, D.E. Dorothea (55615244200); Knutzen, S.K. Sönke (56369557900)</v>
      </c>
      <c r="F231" t="str">
        <f t="shared" si="42"/>
        <v>57211216419; 57211216943; 57211215296; 55615244200; 56369557900</v>
      </c>
      <c r="G231" t="str">
        <f t="shared" si="43"/>
        <v>Combining research and teaching in engineering. Creating a pedagogical qualification programme on research-based learning for early stage researchers</v>
      </c>
      <c r="H231" t="str">
        <f t="shared" si="44"/>
        <v>(2019) Proceedings of the 46th SEFI Annual Conference 2018: Creativity, Innovation and Entrepreneurship for Engineering Education Excellence, pp. 97 - 105, Cited 3 times.</v>
      </c>
      <c r="I231">
        <f t="shared" si="45"/>
        <v>0</v>
      </c>
      <c r="J231" t="str">
        <f t="shared" si="46"/>
        <v>https://www.scopus.com/inward/record.uri?eid=2-s2.0-85073016421&amp;partnerID=40&amp;md5=d05f009087c45a9fc65475350dfbb415</v>
      </c>
      <c r="K231">
        <f t="shared" si="47"/>
        <v>0</v>
      </c>
      <c r="L231" t="str">
        <f t="shared" si="48"/>
        <v>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M231" t="str">
        <f t="shared" si="49"/>
        <v>LANGUAGE OF ORIGINAL DOCUMENT: English</v>
      </c>
      <c r="N231" t="str">
        <f t="shared" si="50"/>
        <v>DOCUMENT TYPE: Conference paper</v>
      </c>
      <c r="O231" t="str">
        <f t="shared" si="51"/>
        <v>SOURCE: Scopus</v>
      </c>
      <c r="P231">
        <f t="shared" si="52"/>
        <v>0</v>
      </c>
    </row>
    <row r="232" spans="1:16" x14ac:dyDescent="0.45">
      <c r="A232" t="s">
        <v>128</v>
      </c>
      <c r="C232">
        <v>232</v>
      </c>
      <c r="D232" t="str">
        <f t="shared" si="40"/>
        <v>Leon R.A., Vega B.E.</v>
      </c>
      <c r="E232" t="str">
        <f t="shared" si="41"/>
        <v>AUTHOR FULL NAMES: Leon, Raul A. (56091032000); Vega, Blanca E. (36562829900)</v>
      </c>
      <c r="F232" t="str">
        <f t="shared" si="42"/>
        <v>56091032000; 36562829900</v>
      </c>
      <c r="G232" t="str">
        <f t="shared" si="43"/>
        <v>Perceptions of State-Regulated Reform: Desire, Dedication, and Uncertainty in Policy Implementation</v>
      </c>
      <c r="H232" t="str">
        <f t="shared" si="44"/>
        <v>(2021) Higher Education Policy, 34 (3), pp. 622 - 642, Cited 3 times.</v>
      </c>
      <c r="I232" t="str">
        <f t="shared" si="45"/>
        <v>DOI: 10.1057/s41307-019-00154-0</v>
      </c>
      <c r="J232" t="str">
        <f t="shared" si="46"/>
        <v>https://www.scopus.com/inward/record.uri?eid=2-s2.0-85068896117&amp;doi=10.1057%2fs41307-019-00154-0&amp;partnerID=40&amp;md5=a3af30d3bdc3952bfdb40e04457ba46f</v>
      </c>
      <c r="K232">
        <f t="shared" si="47"/>
        <v>0</v>
      </c>
      <c r="L232" t="str">
        <f t="shared" si="48"/>
        <v>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M232" t="str">
        <f t="shared" si="49"/>
        <v>LANGUAGE OF ORIGINAL DOCUMENT: English</v>
      </c>
      <c r="N232" t="str">
        <f t="shared" si="50"/>
        <v>DOCUMENT TYPE: Article</v>
      </c>
      <c r="O232" t="str">
        <f t="shared" si="51"/>
        <v>SOURCE: Scopus</v>
      </c>
      <c r="P232">
        <f t="shared" si="52"/>
        <v>0</v>
      </c>
    </row>
    <row r="233" spans="1:16" x14ac:dyDescent="0.45">
      <c r="A233" t="s">
        <v>12</v>
      </c>
      <c r="C233">
        <v>233</v>
      </c>
      <c r="D233" t="str">
        <f t="shared" si="40"/>
        <v>Córcoles Y.R., Lizano M.M.</v>
      </c>
      <c r="E233" t="str">
        <f t="shared" si="41"/>
        <v>AUTHOR FULL NAMES: Córcoles, Yolanda Ramírez (22952077100); Lizano, Montserrat Manzaneque (50861449500)</v>
      </c>
      <c r="F233" t="str">
        <f t="shared" si="42"/>
        <v>22952077100; 50861449500</v>
      </c>
      <c r="G233" t="str">
        <f t="shared" si="43"/>
        <v>Characterization of Spanish Universities behavior in relation to the disclosure of intangibles [Caracterización del comportamiento de las Universidades Españolas en relación con la divulgación de informaciónsobre intangibles]</v>
      </c>
      <c r="H233" t="str">
        <f t="shared" si="44"/>
        <v>(2013) Revista de Estudios Regionales, (97), pp. 15 - 49, Cited 4 times.</v>
      </c>
      <c r="I233">
        <f t="shared" si="45"/>
        <v>0</v>
      </c>
      <c r="J233" t="str">
        <f t="shared" si="46"/>
        <v>https://www.scopus.com/inward/record.uri?eid=2-s2.0-84890626111&amp;partnerID=40&amp;md5=c7455d762f3e3d6fa715ec6e9e2d15c8</v>
      </c>
      <c r="K233">
        <f t="shared" si="47"/>
        <v>0</v>
      </c>
      <c r="L233" t="str">
        <f t="shared" si="48"/>
        <v>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M233" t="str">
        <f t="shared" si="49"/>
        <v>LANGUAGE OF ORIGINAL DOCUMENT: Spanish</v>
      </c>
      <c r="N233" t="str">
        <f t="shared" si="50"/>
        <v>DOCUMENT TYPE: Article</v>
      </c>
      <c r="O233" t="str">
        <f t="shared" si="51"/>
        <v>SOURCE: Scopus</v>
      </c>
      <c r="P233">
        <f t="shared" si="52"/>
        <v>0</v>
      </c>
    </row>
    <row r="234" spans="1:16" x14ac:dyDescent="0.45">
      <c r="C234">
        <v>234</v>
      </c>
      <c r="D234" t="str">
        <f t="shared" si="40"/>
        <v>Chakraborty A., Singh M.P., Roy M.</v>
      </c>
      <c r="E234" t="str">
        <f t="shared" si="41"/>
        <v>AUTHOR FULL NAMES: Chakraborty, Arpita (57191380109); Singh, Manvendra Pratap (57208611578); Roy, Mousumi (35369380400)</v>
      </c>
      <c r="F234" t="str">
        <f t="shared" si="42"/>
        <v>57191380109; 57208611578; 35369380400</v>
      </c>
      <c r="G234" t="str">
        <f t="shared" si="43"/>
        <v>Engaging stakeholders in the process of sustainability integration in higher education institutions: A systematic review</v>
      </c>
      <c r="H234" t="str">
        <f t="shared" si="44"/>
        <v>(2019) International Journal of Sustainable Development, 22 (3-4), pp. 186 - 220, Cited 4 times.</v>
      </c>
      <c r="I234" t="str">
        <f t="shared" si="45"/>
        <v>DOI: 10.1504/IJSD.2019.105330</v>
      </c>
      <c r="J234" t="str">
        <f t="shared" si="46"/>
        <v>https://www.scopus.com/inward/record.uri?eid=2-s2.0-85080115907&amp;doi=10.1504%2fIJSD.2019.105330&amp;partnerID=40&amp;md5=23160be4ade78d8ecc875b63dcad103e</v>
      </c>
      <c r="K234">
        <f t="shared" si="47"/>
        <v>0</v>
      </c>
      <c r="L234" t="str">
        <f t="shared" si="48"/>
        <v>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M234" t="str">
        <f t="shared" si="49"/>
        <v>LANGUAGE OF ORIGINAL DOCUMENT: English</v>
      </c>
      <c r="N234" t="str">
        <f t="shared" si="50"/>
        <v>DOCUMENT TYPE: Article</v>
      </c>
      <c r="O234" t="str">
        <f t="shared" si="51"/>
        <v>SOURCE: Scopus</v>
      </c>
      <c r="P234">
        <f t="shared" si="52"/>
        <v>0</v>
      </c>
    </row>
    <row r="235" spans="1:16" x14ac:dyDescent="0.45">
      <c r="A235" t="s">
        <v>2320</v>
      </c>
      <c r="C235">
        <v>235</v>
      </c>
      <c r="D235" t="str">
        <f t="shared" si="40"/>
        <v>Ćukušić M., Garača Z., Jadrić M.</v>
      </c>
      <c r="E235" t="str">
        <f t="shared" si="41"/>
        <v>AUTHOR FULL NAMES: Ćukušić, Maja (23395710700); Garača, Željko (35232772300); Jadrić, Mario (35179622300)</v>
      </c>
      <c r="F235" t="str">
        <f t="shared" si="42"/>
        <v>23395710700; 35232772300; 35179622300</v>
      </c>
      <c r="G235" t="str">
        <f t="shared" si="43"/>
        <v>Determinants and performance indicators of higher education institutions in Croatia [Odrednice and pokazatelji uspješnosti visokih učilišta u hrvatskoj]</v>
      </c>
      <c r="H235" t="str">
        <f t="shared" si="44"/>
        <v>(2014) Drustvena Istrazivanja, 23 (2), pp. 233 - 257, Cited 4 times.</v>
      </c>
      <c r="I235" t="str">
        <f t="shared" si="45"/>
        <v>DOI: 10.5559/di.23.2.02</v>
      </c>
      <c r="J235" t="str">
        <f t="shared" si="46"/>
        <v>https://www.scopus.com/inward/record.uri?eid=2-s2.0-84905055667&amp;doi=10.5559%2fdi.23.2.02&amp;partnerID=40&amp;md5=4351fd6592d5bdbb8fd907fd8809d2b0</v>
      </c>
      <c r="K235">
        <f t="shared" si="47"/>
        <v>0</v>
      </c>
      <c r="L235" t="str">
        <f t="shared" si="48"/>
        <v>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M235" t="str">
        <f t="shared" si="49"/>
        <v>LANGUAGE OF ORIGINAL DOCUMENT: English</v>
      </c>
      <c r="N235" t="str">
        <f t="shared" si="50"/>
        <v>DOCUMENT TYPE: Article</v>
      </c>
      <c r="O235" t="str">
        <f t="shared" si="51"/>
        <v>SOURCE: Scopus</v>
      </c>
      <c r="P235">
        <f t="shared" si="52"/>
        <v>0</v>
      </c>
    </row>
    <row r="236" spans="1:16" x14ac:dyDescent="0.45">
      <c r="A236" t="s">
        <v>2321</v>
      </c>
      <c r="C236">
        <v>236</v>
      </c>
      <c r="D236" t="str">
        <f t="shared" si="40"/>
        <v>Baradaran Ghahfarokhi M., Mohaghar A., Saghafi F.</v>
      </c>
      <c r="E236" t="str">
        <f t="shared" si="41"/>
        <v>AUTHOR FULL NAMES: Baradaran Ghahfarokhi, Mohammadali (57188744952); Mohaghar, Ali (8533788100); Saghafi, Fatemeh (24528736300)</v>
      </c>
      <c r="F236" t="str">
        <f t="shared" si="42"/>
        <v>57188744952; 8533788100; 24528736300</v>
      </c>
      <c r="G236" t="str">
        <f t="shared" si="43"/>
        <v>The futures of the University of Tehran using causal layered analysis</v>
      </c>
      <c r="H236" t="str">
        <f t="shared" si="44"/>
        <v>(2018) Foresight, 20 (4), pp. 393 - 415, Cited 4 times.</v>
      </c>
      <c r="I236" t="str">
        <f t="shared" si="45"/>
        <v>DOI: 10.1108/FS-01-2018-0001</v>
      </c>
      <c r="J236" t="str">
        <f t="shared" si="46"/>
        <v>https://www.scopus.com/inward/record.uri?eid=2-s2.0-85054908155&amp;doi=10.1108%2fFS-01-2018-0001&amp;partnerID=40&amp;md5=3c1dc043130ea92cc00e0607428f4dbb</v>
      </c>
      <c r="K236">
        <f t="shared" si="47"/>
        <v>0</v>
      </c>
      <c r="L236" t="str">
        <f t="shared" si="48"/>
        <v>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M236" t="str">
        <f t="shared" si="49"/>
        <v>LANGUAGE OF ORIGINAL DOCUMENT: English</v>
      </c>
      <c r="N236" t="str">
        <f t="shared" si="50"/>
        <v>DOCUMENT TYPE: Article</v>
      </c>
      <c r="O236" t="str">
        <f t="shared" si="51"/>
        <v>SOURCE: Scopus</v>
      </c>
      <c r="P236">
        <f t="shared" si="52"/>
        <v>0</v>
      </c>
    </row>
    <row r="237" spans="1:16" x14ac:dyDescent="0.45">
      <c r="A237">
        <v>55061224600</v>
      </c>
      <c r="C237">
        <v>237</v>
      </c>
      <c r="D237" t="str">
        <f t="shared" si="40"/>
        <v>Toledo A.</v>
      </c>
      <c r="E237" t="str">
        <f t="shared" si="41"/>
        <v>AUTHOR FULL NAMES: Toledo, Amalia (57205137846)</v>
      </c>
      <c r="F237">
        <f t="shared" si="42"/>
        <v>57205137846</v>
      </c>
      <c r="G237" t="str">
        <f t="shared" si="43"/>
        <v>Open access and OER in latin america: A survey of the policy landscape in chile, colombia and uruguay</v>
      </c>
      <c r="H237" t="str">
        <f t="shared" si="44"/>
        <v>(2017) Adoption and Impact of OER in the Global South, pp. 121 - 141, Cited 6 times.</v>
      </c>
      <c r="I237" t="str">
        <f t="shared" si="45"/>
        <v>DOI: 10.5281/zenodo.1005330</v>
      </c>
      <c r="J237" t="str">
        <f t="shared" si="46"/>
        <v>https://www.scopus.com/inward/record.uri?eid=2-s2.0-85058730850&amp;doi=10.5281%2fzenodo.1005330&amp;partnerID=40&amp;md5=0a8c8357e551eb5b7824f08aaf6cd96c</v>
      </c>
      <c r="K237">
        <f t="shared" si="47"/>
        <v>0</v>
      </c>
      <c r="L237" t="str">
        <f t="shared" si="48"/>
        <v>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M237" t="str">
        <f t="shared" si="49"/>
        <v>LANGUAGE OF ORIGINAL DOCUMENT: English</v>
      </c>
      <c r="N237" t="str">
        <f t="shared" si="50"/>
        <v>DOCUMENT TYPE: Book chapter</v>
      </c>
      <c r="O237" t="str">
        <f t="shared" si="51"/>
        <v>SOURCE: Scopus</v>
      </c>
      <c r="P237">
        <f t="shared" si="52"/>
        <v>0</v>
      </c>
    </row>
    <row r="238" spans="1:16" x14ac:dyDescent="0.45">
      <c r="A238" t="s">
        <v>2322</v>
      </c>
      <c r="C238">
        <v>238</v>
      </c>
      <c r="D238" t="str">
        <f t="shared" si="40"/>
        <v>Huang P.B., Yang C.-C., Inderawati M.M.W., Sukwadi R.</v>
      </c>
      <c r="E238" t="str">
        <f t="shared" si="41"/>
        <v>AUTHOR FULL NAMES: Huang, PoTsang B. (35107452200); Yang, Ching-Chow (7407022917); Inderawati, Maria Magdalena Wahyuni (57210595912); Sukwadi, Ronald (36519769800)</v>
      </c>
      <c r="F238" t="str">
        <f t="shared" si="42"/>
        <v>35107452200; 7407022917; 57210595912; 36519769800</v>
      </c>
      <c r="G238" t="str">
        <f t="shared" si="43"/>
        <v>Using Modified Delphi Study to Develop Instrument for ESG Implementation: A Case Study at an Indonesian Higher Education Institution</v>
      </c>
      <c r="H238" t="str">
        <f t="shared" si="44"/>
        <v>(2022) Sustainability (Switzerland), 14 (19), art. no. 12623, Cited 3 times.</v>
      </c>
      <c r="I238" t="str">
        <f t="shared" si="45"/>
        <v>DOI: 10.3390/su141912623</v>
      </c>
      <c r="J238" t="str">
        <f t="shared" si="46"/>
        <v>https://www.scopus.com/inward/record.uri?eid=2-s2.0-85140014392&amp;doi=10.3390%2fsu141912623&amp;partnerID=40&amp;md5=35767113505bb02c587029852cdf3208</v>
      </c>
      <c r="K238">
        <f t="shared" si="47"/>
        <v>0</v>
      </c>
      <c r="L238" t="str">
        <f t="shared" si="48"/>
        <v>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M238" t="str">
        <f t="shared" si="49"/>
        <v>LANGUAGE OF ORIGINAL DOCUMENT: English</v>
      </c>
      <c r="N238" t="str">
        <f t="shared" si="50"/>
        <v>DOCUMENT TYPE: Article</v>
      </c>
      <c r="O238" t="str">
        <f t="shared" si="51"/>
        <v>SOURCE: Scopus</v>
      </c>
      <c r="P238">
        <f t="shared" si="52"/>
        <v>0</v>
      </c>
    </row>
    <row r="239" spans="1:16" x14ac:dyDescent="0.45">
      <c r="A239" t="s">
        <v>2323</v>
      </c>
      <c r="C239">
        <v>239</v>
      </c>
      <c r="D239" t="str">
        <f t="shared" si="40"/>
        <v>Garrett S.D., Williams M.S., Carr A.M.</v>
      </c>
      <c r="E239" t="str">
        <f t="shared" si="41"/>
        <v>AUTHOR FULL NAMES: Garrett, Stacey D. (56763623100); Williams, Michael Steven (7410001046); Carr, Amanda M. (57726566300)</v>
      </c>
      <c r="F239" t="str">
        <f t="shared" si="42"/>
        <v>56763623100; 7410001046; 57726566300</v>
      </c>
      <c r="G239" t="str">
        <f t="shared" si="43"/>
        <v>Finding Their Way: Exploring the Experiences of Tenured Black Women Faculty</v>
      </c>
      <c r="H239" t="str">
        <f t="shared" si="44"/>
        <v>(2022) Journal of Diversity in Higher Education, Cited 3 times.</v>
      </c>
      <c r="I239" t="str">
        <f t="shared" si="45"/>
        <v>DOI: 10.1037/dhe0000213</v>
      </c>
      <c r="J239" t="str">
        <f t="shared" si="46"/>
        <v>https://www.scopus.com/inward/record.uri?eid=2-s2.0-85134760516&amp;doi=10.1037%2fdhe0000213&amp;partnerID=40&amp;md5=6e0345a06a3d41553f9a9e96f33b9c32</v>
      </c>
      <c r="K239">
        <f t="shared" si="47"/>
        <v>0</v>
      </c>
      <c r="L239" t="str">
        <f t="shared" si="48"/>
        <v>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M239" t="str">
        <f t="shared" si="49"/>
        <v>LANGUAGE OF ORIGINAL DOCUMENT: English</v>
      </c>
      <c r="N239" t="str">
        <f t="shared" si="50"/>
        <v>DOCUMENT TYPE: Article</v>
      </c>
      <c r="O239" t="str">
        <f t="shared" si="51"/>
        <v>SOURCE: Scopus</v>
      </c>
      <c r="P239">
        <f t="shared" si="52"/>
        <v>0</v>
      </c>
    </row>
    <row r="240" spans="1:16" x14ac:dyDescent="0.45">
      <c r="A240" t="s">
        <v>2324</v>
      </c>
      <c r="C240">
        <v>240</v>
      </c>
      <c r="D240" t="str">
        <f t="shared" si="40"/>
        <v>Jackman P.C., Sanderson R., Jacobs L.</v>
      </c>
      <c r="E240" t="str">
        <f t="shared" si="41"/>
        <v>AUTHOR FULL NAMES: Jackman, Patricia C. (56704827200); Sanderson, Rebecca (57321888300); Jacobs, Lisa (57198443834)</v>
      </c>
      <c r="F240" t="str">
        <f t="shared" si="42"/>
        <v>56704827200; 57321888300; 57198443834</v>
      </c>
      <c r="G240" t="str">
        <f t="shared" si="43"/>
        <v>Developing inductions to support mental health and wellbeing in doctoral researchers: findings from a qualitative co-design study with doctoral researchers and university stakeholders</v>
      </c>
      <c r="H240" t="str">
        <f t="shared" si="44"/>
        <v>(2023) European Journal of Higher Education, 13 (1), pp. 62 - 79, Cited 5 times.</v>
      </c>
      <c r="I240" t="str">
        <f t="shared" si="45"/>
        <v>DOI: 10.1080/21568235.2021.1992293</v>
      </c>
      <c r="J240" t="str">
        <f t="shared" si="46"/>
        <v>https://www.scopus.com/inward/record.uri?eid=2-s2.0-85118446336&amp;doi=10.1080%2f21568235.2021.1992293&amp;partnerID=40&amp;md5=232f36c6b1e06dbea8e91937d4d48f5d</v>
      </c>
      <c r="K240">
        <f t="shared" si="47"/>
        <v>0</v>
      </c>
      <c r="L240" t="str">
        <f t="shared" si="48"/>
        <v>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M240" t="str">
        <f t="shared" si="49"/>
        <v>LANGUAGE OF ORIGINAL DOCUMENT: English</v>
      </c>
      <c r="N240" t="str">
        <f t="shared" si="50"/>
        <v>DOCUMENT TYPE: Article</v>
      </c>
      <c r="O240" t="str">
        <f t="shared" si="51"/>
        <v>SOURCE: Scopus</v>
      </c>
      <c r="P240">
        <f t="shared" si="52"/>
        <v>0</v>
      </c>
    </row>
    <row r="241" spans="1:16" x14ac:dyDescent="0.45">
      <c r="A241" t="s">
        <v>2325</v>
      </c>
      <c r="C241">
        <v>241</v>
      </c>
      <c r="D241" t="str">
        <f t="shared" si="40"/>
        <v>Cronin G.M., Barnett J.L., Edge M.K., Hemsworth P.H.</v>
      </c>
      <c r="E241" t="str">
        <f t="shared" si="41"/>
        <v>AUTHOR FULL NAMES: Cronin, G.M. (7005643455); Barnett, J.L. (7201380373); Edge, M.K. (7006705876); Hemsworth, P.H. (7004360643)</v>
      </c>
      <c r="F241" t="str">
        <f t="shared" si="42"/>
        <v>7005643455; 7201380373; 7006705876; 7004360643</v>
      </c>
      <c r="G241" t="str">
        <f t="shared" si="43"/>
        <v>Identifying animal welfare issues for sheep in Australia</v>
      </c>
      <c r="H241" t="str">
        <f t="shared" si="44"/>
        <v>(2002) International Journal of Sheep and Wool Science, 50 (4), pp. 534 - 540, Cited 3 times.</v>
      </c>
      <c r="I241">
        <f t="shared" si="45"/>
        <v>0</v>
      </c>
      <c r="J241" t="str">
        <f t="shared" si="46"/>
        <v>https://www.scopus.com/inward/record.uri?eid=2-s2.0-54249122633&amp;partnerID=40&amp;md5=c9eee7d91132c4fe423c0b88063cbd53</v>
      </c>
      <c r="K241">
        <f t="shared" si="47"/>
        <v>0</v>
      </c>
      <c r="L241" t="str">
        <f t="shared" si="48"/>
        <v>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M241" t="str">
        <f t="shared" si="49"/>
        <v>LANGUAGE OF ORIGINAL DOCUMENT: English</v>
      </c>
      <c r="N241" t="str">
        <f t="shared" si="50"/>
        <v>DOCUMENT TYPE: Article</v>
      </c>
      <c r="O241" t="str">
        <f t="shared" si="51"/>
        <v>SOURCE: Scopus</v>
      </c>
      <c r="P241">
        <f t="shared" si="52"/>
        <v>0</v>
      </c>
    </row>
    <row r="242" spans="1:16" x14ac:dyDescent="0.45">
      <c r="C242">
        <v>242</v>
      </c>
      <c r="D242" t="str">
        <f t="shared" si="40"/>
        <v>Benneworth P., Dauncey H.</v>
      </c>
      <c r="E242" t="str">
        <f t="shared" si="41"/>
        <v>AUTHOR FULL NAMES: Benneworth, Paul (6505965654); Dauncey, Hugh (6506998461)</v>
      </c>
      <c r="F242" t="str">
        <f t="shared" si="42"/>
        <v>6505965654; 6506998461</v>
      </c>
      <c r="G242" t="str">
        <f t="shared" si="43"/>
        <v>Cultural policy, creative clusters and the complexity of higher education: notes from the case of Enjmin in Angoulême, France</v>
      </c>
      <c r="H242" t="str">
        <f t="shared" si="44"/>
        <v>(2016) International Journal of Cultural Policy, 22 (1), pp. 80 - 99, Cited 5 times.</v>
      </c>
      <c r="I242" t="str">
        <f t="shared" si="45"/>
        <v>DOI: 10.1080/10286632.2015.1101083</v>
      </c>
      <c r="J242" t="str">
        <f t="shared" si="46"/>
        <v>https://www.scopus.com/inward/record.uri?eid=2-s2.0-84946423130&amp;doi=10.1080%2f10286632.2015.1101083&amp;partnerID=40&amp;md5=ceed18379ac60302c5212a27a6087fe1</v>
      </c>
      <c r="K242">
        <f t="shared" si="47"/>
        <v>0</v>
      </c>
      <c r="L242" t="str">
        <f t="shared" si="48"/>
        <v>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M242" t="str">
        <f t="shared" si="49"/>
        <v>LANGUAGE OF ORIGINAL DOCUMENT: English</v>
      </c>
      <c r="N242" t="str">
        <f t="shared" si="50"/>
        <v>DOCUMENT TYPE: Article</v>
      </c>
      <c r="O242" t="str">
        <f t="shared" si="51"/>
        <v>SOURCE: Scopus</v>
      </c>
      <c r="P242">
        <f t="shared" si="52"/>
        <v>0</v>
      </c>
    </row>
    <row r="243" spans="1:16" x14ac:dyDescent="0.45">
      <c r="A243" t="s">
        <v>2326</v>
      </c>
      <c r="C243">
        <v>243</v>
      </c>
      <c r="D243" t="str">
        <f t="shared" si="40"/>
        <v>Pashkov M.V., Pashkova V.M.</v>
      </c>
      <c r="E243" t="str">
        <f t="shared" si="41"/>
        <v>AUTHOR FULL NAMES: Pashkov, Mikhail V. (57204064594); Pashkova, Valeria M. (57204072604)</v>
      </c>
      <c r="F243" t="str">
        <f t="shared" si="42"/>
        <v>57204064594; 57204072604</v>
      </c>
      <c r="G243" t="str">
        <f t="shared" si="43"/>
        <v>Problems and Risks of Digitalization in Higher Education</v>
      </c>
      <c r="H243" t="str">
        <f t="shared" si="44"/>
        <v>(2022) Vysshee Obrazovanie v Rossii, 31 (3), pp. 40 - 53, Cited 5 times.</v>
      </c>
      <c r="I243" t="str">
        <f t="shared" si="45"/>
        <v>DOI: 10.31992/0869-3617-2022-31-22-3-40-57</v>
      </c>
      <c r="J243" t="str">
        <f t="shared" si="46"/>
        <v>https://www.scopus.com/inward/record.uri?eid=2-s2.0-85135925832&amp;doi=10.31992%2f0869-3617-2022-31-22-3-40-57&amp;partnerID=40&amp;md5=086c87e015b5de23eff006204c98dbab</v>
      </c>
      <c r="K243">
        <f t="shared" si="47"/>
        <v>0</v>
      </c>
      <c r="L243" t="str">
        <f t="shared" si="48"/>
        <v>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M243" t="str">
        <f t="shared" si="49"/>
        <v>LANGUAGE OF ORIGINAL DOCUMENT: English</v>
      </c>
      <c r="N243" t="str">
        <f t="shared" si="50"/>
        <v>DOCUMENT TYPE: Article</v>
      </c>
      <c r="O243" t="str">
        <f t="shared" si="51"/>
        <v>SOURCE: Scopus</v>
      </c>
      <c r="P243">
        <f t="shared" si="52"/>
        <v>0</v>
      </c>
    </row>
    <row r="244" spans="1:16" x14ac:dyDescent="0.45">
      <c r="A244" t="s">
        <v>10</v>
      </c>
      <c r="C244">
        <v>244</v>
      </c>
      <c r="D244" t="str">
        <f t="shared" si="40"/>
        <v>Teixeira P.</v>
      </c>
      <c r="E244" t="str">
        <f t="shared" si="41"/>
        <v>AUTHOR FULL NAMES: Teixeira, Pedro (56277679400)</v>
      </c>
      <c r="F244">
        <f t="shared" si="42"/>
        <v>56277679400</v>
      </c>
      <c r="G244" t="str">
        <f t="shared" si="43"/>
        <v>Two continents divided by the same trends? reflections about marketization, competition, and inequality in European higher education</v>
      </c>
      <c r="H244" t="str">
        <f t="shared" si="44"/>
        <v>(2016) Research in the Sociology of Organizations, 46, pp. 489 - 508, Cited 5 times.</v>
      </c>
      <c r="I244" t="str">
        <f t="shared" si="45"/>
        <v>DOI: 10.1108/S0733-558X20160000046016</v>
      </c>
      <c r="J244" t="str">
        <f t="shared" si="46"/>
        <v>https://www.scopus.com/inward/record.uri?eid=2-s2.0-84958655521&amp;doi=10.1108%2fS0733-558X20160000046016&amp;partnerID=40&amp;md5=ddc67c6b195b3cba5f797e6b23a023c3</v>
      </c>
      <c r="K244">
        <f t="shared" si="47"/>
        <v>0</v>
      </c>
      <c r="L244" t="str">
        <f t="shared" si="48"/>
        <v>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M244" t="str">
        <f t="shared" si="49"/>
        <v>LANGUAGE OF ORIGINAL DOCUMENT: English</v>
      </c>
      <c r="N244" t="str">
        <f t="shared" si="50"/>
        <v>DOCUMENT TYPE: Article</v>
      </c>
      <c r="O244" t="str">
        <f t="shared" si="51"/>
        <v>SOURCE: Scopus</v>
      </c>
      <c r="P244">
        <f t="shared" si="52"/>
        <v>0</v>
      </c>
    </row>
    <row r="245" spans="1:16" x14ac:dyDescent="0.45">
      <c r="A245" t="s">
        <v>11</v>
      </c>
      <c r="C245">
        <v>245</v>
      </c>
      <c r="D245" t="str">
        <f t="shared" si="40"/>
        <v>Thompson H.G., Whitaker K.M., Young R., Carr L.J.</v>
      </c>
      <c r="E245" t="str">
        <f t="shared" si="41"/>
        <v>AUTHOR FULL NAMES: Thompson, H.G. (57736002300); Whitaker, K.M. (56047420200); Young, R. (55795512200); Carr, L.J. (36573103100)</v>
      </c>
      <c r="F245" t="str">
        <f t="shared" si="42"/>
        <v>57736002300; 56047420200; 55795512200; 36573103100</v>
      </c>
      <c r="G245" t="str">
        <f t="shared" si="43"/>
        <v>University stakeholders largely unaware and unsupportive of university pouring rights contracts with companies supplying sugar-sweetened beverages</v>
      </c>
      <c r="H245" t="str">
        <f t="shared" si="44"/>
        <v>(2023) Journal of American College Health, 71 (2), pp. 403 - 410, Cited 4 times.</v>
      </c>
      <c r="I245" t="str">
        <f t="shared" si="45"/>
        <v>DOI: 10.1080/07448481.2021.1891920</v>
      </c>
      <c r="J245" t="str">
        <f t="shared" si="46"/>
        <v>https://www.scopus.com/inward/record.uri?eid=2-s2.0-85103041549&amp;doi=10.1080%2f07448481.2021.1891920&amp;partnerID=40&amp;md5=c95c1f452647fd405d06850a265eb7eb</v>
      </c>
      <c r="K245">
        <f t="shared" si="47"/>
        <v>0</v>
      </c>
      <c r="L245" t="str">
        <f t="shared" si="48"/>
        <v>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v>
      </c>
      <c r="M245" t="str">
        <f t="shared" si="49"/>
        <v>LANGUAGE OF ORIGINAL DOCUMENT: English</v>
      </c>
      <c r="N245" t="str">
        <f t="shared" si="50"/>
        <v>DOCUMENT TYPE: Article</v>
      </c>
      <c r="O245" t="str">
        <f t="shared" si="51"/>
        <v>SOURCE: Scopus</v>
      </c>
      <c r="P245">
        <f t="shared" si="52"/>
        <v>0</v>
      </c>
    </row>
    <row r="246" spans="1:16" x14ac:dyDescent="0.45">
      <c r="A246" t="s">
        <v>12</v>
      </c>
      <c r="C246">
        <v>246</v>
      </c>
      <c r="D246" t="str">
        <f t="shared" si="40"/>
        <v>A. Gattamorta K., Salerno J.P., Roman Laporte R.</v>
      </c>
      <c r="E246" t="str">
        <f t="shared" si="41"/>
        <v>AUTHOR FULL NAMES: A. Gattamorta, Karina (57776189500); Salerno, John P. (57191895970); Roman Laporte, Roberto (57777539800)</v>
      </c>
      <c r="F246" t="str">
        <f t="shared" si="42"/>
        <v>57776189500; 57191895970; 57777539800</v>
      </c>
      <c r="G246" t="str">
        <f t="shared" si="43"/>
        <v>Family Rejection during COVID-19: Effects on Sexual and Gender Minority Stress and Mental Health among LGBTQ University Students</v>
      </c>
      <c r="H246" t="str">
        <f t="shared" si="44"/>
        <v>(2022) LGBTQ+ Family: An Interdisciplinary Journal, 18 (4), pp. 305 - 318, Cited 3 times.</v>
      </c>
      <c r="I246" t="str">
        <f t="shared" si="45"/>
        <v>DOI: 10.1080/27703371.2022.2083041</v>
      </c>
      <c r="J246" t="str">
        <f t="shared" si="46"/>
        <v>https://www.scopus.com/inward/record.uri?eid=2-s2.0-85133226850&amp;doi=10.1080%2f27703371.2022.2083041&amp;partnerID=40&amp;md5=c3a4cdfb4a236baa962218e242ceff68</v>
      </c>
      <c r="K246">
        <f t="shared" si="47"/>
        <v>0</v>
      </c>
      <c r="L246" t="str">
        <f t="shared" si="48"/>
        <v>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M246" t="str">
        <f t="shared" si="49"/>
        <v>LANGUAGE OF ORIGINAL DOCUMENT: English</v>
      </c>
      <c r="N246" t="str">
        <f t="shared" si="50"/>
        <v>DOCUMENT TYPE: Article</v>
      </c>
      <c r="O246" t="str">
        <f t="shared" si="51"/>
        <v>SOURCE: Scopus</v>
      </c>
      <c r="P246">
        <f t="shared" si="52"/>
        <v>0</v>
      </c>
    </row>
    <row r="247" spans="1:16" x14ac:dyDescent="0.45">
      <c r="C247">
        <v>247</v>
      </c>
      <c r="D247" t="str">
        <f t="shared" si="40"/>
        <v>Tahsildar N.</v>
      </c>
      <c r="E247" t="str">
        <f t="shared" si="41"/>
        <v>AUTHOR FULL NAMES: Tahsildar, Nasim (57223930829)</v>
      </c>
      <c r="F247">
        <f t="shared" si="42"/>
        <v>57223930829</v>
      </c>
      <c r="G247" t="str">
        <f t="shared" si="43"/>
        <v>Dean leadership efficacy and the faculty teaching and research efficacy: a case study at Herat University, Afghanistan</v>
      </c>
      <c r="H247" t="str">
        <f t="shared" si="44"/>
        <v>(2021) International Journal of Leadership in Education, Cited 3 times.</v>
      </c>
      <c r="I247" t="str">
        <f t="shared" si="45"/>
        <v>DOI: 10.1080/13603124.2021.1926546</v>
      </c>
      <c r="J247" t="str">
        <f t="shared" si="46"/>
        <v>https://www.scopus.com/inward/record.uri?eid=2-s2.0-85106497566&amp;doi=10.1080%2f13603124.2021.1926546&amp;partnerID=40&amp;md5=05560e43f80e826e95ecdc795520d159</v>
      </c>
      <c r="K247">
        <f t="shared" si="47"/>
        <v>0</v>
      </c>
      <c r="L247" t="str">
        <f t="shared" si="48"/>
        <v>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M247" t="str">
        <f t="shared" si="49"/>
        <v>LANGUAGE OF ORIGINAL DOCUMENT: English</v>
      </c>
      <c r="N247" t="str">
        <f t="shared" si="50"/>
        <v>DOCUMENT TYPE: Article</v>
      </c>
      <c r="O247" t="str">
        <f t="shared" si="51"/>
        <v>SOURCE: Scopus</v>
      </c>
      <c r="P247">
        <f t="shared" si="52"/>
        <v>0</v>
      </c>
    </row>
    <row r="248" spans="1:16" x14ac:dyDescent="0.45">
      <c r="A248" t="s">
        <v>2327</v>
      </c>
      <c r="C248">
        <v>248</v>
      </c>
      <c r="D248" t="str">
        <f t="shared" si="40"/>
        <v>Pendall R., Prochaska N., Allred D., Hillyard C.</v>
      </c>
      <c r="E248" t="str">
        <f t="shared" si="41"/>
        <v>AUTHOR FULL NAMES: Pendall, Rolf (6603096493); Prochaska, Natalie (57201878207); Allred, Dustin (55672098200); Hillyard, Caitlin (57927751600)</v>
      </c>
      <c r="F248" t="str">
        <f t="shared" si="42"/>
        <v>6603096493; 57201878207; 55672098200; 57927751600</v>
      </c>
      <c r="G248" t="str">
        <f t="shared" si="43"/>
        <v>A New Skyline for Champaign: An Urban Dormitory Transformed</v>
      </c>
      <c r="H248" t="str">
        <f t="shared" si="44"/>
        <v>(2022) Housing Policy Debate, Cited 3 times.</v>
      </c>
      <c r="I248" t="str">
        <f t="shared" si="45"/>
        <v>DOI: 10.1080/10511482.2022.2124532</v>
      </c>
      <c r="J248" t="str">
        <f t="shared" si="46"/>
        <v>https://www.scopus.com/inward/record.uri?eid=2-s2.0-85139846217&amp;doi=10.1080%2f10511482.2022.2124532&amp;partnerID=40&amp;md5=45dabcd8b9e10542a3da78fc6fb3e54e</v>
      </c>
      <c r="K248">
        <f t="shared" si="47"/>
        <v>0</v>
      </c>
      <c r="L248" t="str">
        <f t="shared" si="48"/>
        <v>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M248" t="str">
        <f t="shared" si="49"/>
        <v>LANGUAGE OF ORIGINAL DOCUMENT: English</v>
      </c>
      <c r="N248" t="str">
        <f t="shared" si="50"/>
        <v>DOCUMENT TYPE: Article</v>
      </c>
      <c r="O248" t="str">
        <f t="shared" si="51"/>
        <v>SOURCE: Scopus</v>
      </c>
      <c r="P248">
        <f t="shared" si="52"/>
        <v>0</v>
      </c>
    </row>
    <row r="249" spans="1:16" x14ac:dyDescent="0.45">
      <c r="A249" t="s">
        <v>2328</v>
      </c>
      <c r="C249">
        <v>249</v>
      </c>
      <c r="D249" t="str">
        <f t="shared" si="40"/>
        <v>Scruggs R., Broglia E., Barkham M., Duncan C.</v>
      </c>
      <c r="E249" t="str">
        <f t="shared" si="41"/>
        <v>AUTHOR FULL NAMES: Scruggs, Robert (58175753600); Broglia, Emma (57221919122); Barkham, Michael (7003740824); Duncan, Charlie (57201373439)</v>
      </c>
      <c r="F249" t="str">
        <f t="shared" si="42"/>
        <v>58175753600; 57221919122; 7003740824; 57201373439</v>
      </c>
      <c r="G249" t="str">
        <f t="shared" si="43"/>
        <v>The impact of psychological distress and university counselling on academic outcomes: Analysis of a routine practice-based dataset</v>
      </c>
      <c r="H249" t="str">
        <f t="shared" si="44"/>
        <v>(2023) Counselling and Psychotherapy Research, 23 (3), pp. 781 - 789, Cited 2 times.</v>
      </c>
      <c r="I249" t="str">
        <f t="shared" si="45"/>
        <v>DOI: 10.1002/capr.12640</v>
      </c>
      <c r="J249" t="str">
        <f t="shared" si="46"/>
        <v>https://www.scopus.com/inward/record.uri?eid=2-s2.0-85151950180&amp;doi=10.1002%2fcapr.12640&amp;partnerID=40&amp;md5=64f0fdd63fa2daeced58edabd49ce518</v>
      </c>
      <c r="K249">
        <f t="shared" si="47"/>
        <v>0</v>
      </c>
      <c r="L249" t="str">
        <f t="shared" si="48"/>
        <v>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M249" t="str">
        <f t="shared" si="49"/>
        <v>LANGUAGE OF ORIGINAL DOCUMENT: English</v>
      </c>
      <c r="N249" t="str">
        <f t="shared" si="50"/>
        <v>DOCUMENT TYPE: Article</v>
      </c>
      <c r="O249" t="str">
        <f t="shared" si="51"/>
        <v>SOURCE: Scopus</v>
      </c>
      <c r="P249">
        <f t="shared" si="52"/>
        <v>0</v>
      </c>
    </row>
    <row r="250" spans="1:16" x14ac:dyDescent="0.45">
      <c r="A250">
        <v>25649487000</v>
      </c>
      <c r="C250">
        <v>250</v>
      </c>
      <c r="D250" t="str">
        <f t="shared" si="40"/>
        <v>Vitchenko O.</v>
      </c>
      <c r="E250" t="str">
        <f t="shared" si="41"/>
        <v>AUTHOR FULL NAMES: Vitchenko, Olga (57194641842)</v>
      </c>
      <c r="F250">
        <f t="shared" si="42"/>
        <v>57194641842</v>
      </c>
      <c r="G250" t="str">
        <f t="shared" si="43"/>
        <v>Introducing CLIL in Kazakhstan: Researching beliefs and perceptions of university stakeholders</v>
      </c>
      <c r="H250" t="str">
        <f t="shared" si="44"/>
        <v>(2017) Electronic Journal of Foreign Language Teaching, 14 (1), pp. 102 - 116, Cited 4 times.</v>
      </c>
      <c r="I250">
        <f t="shared" si="45"/>
        <v>0</v>
      </c>
      <c r="J250" t="str">
        <f t="shared" si="46"/>
        <v>https://www.scopus.com/inward/record.uri?eid=2-s2.0-85021329304&amp;partnerID=40&amp;md5=c55689da6cce8c18dd4662f0b25f6c48</v>
      </c>
      <c r="K250">
        <f t="shared" si="47"/>
        <v>0</v>
      </c>
      <c r="L250" t="str">
        <f t="shared" si="48"/>
        <v>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M250" t="str">
        <f t="shared" si="49"/>
        <v>LANGUAGE OF ORIGINAL DOCUMENT: English</v>
      </c>
      <c r="N250" t="str">
        <f t="shared" si="50"/>
        <v>DOCUMENT TYPE: Article</v>
      </c>
      <c r="O250" t="str">
        <f t="shared" si="51"/>
        <v>SOURCE: Scopus</v>
      </c>
      <c r="P250">
        <f t="shared" si="52"/>
        <v>0</v>
      </c>
    </row>
    <row r="251" spans="1:16" x14ac:dyDescent="0.45">
      <c r="A251" t="s">
        <v>2329</v>
      </c>
      <c r="C251">
        <v>251</v>
      </c>
      <c r="D251" t="str">
        <f t="shared" si="40"/>
        <v>Prasad S., Bhat R.S.</v>
      </c>
      <c r="E251" t="str">
        <f t="shared" si="41"/>
        <v>AUTHOR FULL NAMES: Prasad, Sathya (57216753041); Bhat, Raghavendra S (57217290903)</v>
      </c>
      <c r="F251" t="str">
        <f t="shared" si="42"/>
        <v>57216753041; 57217290903</v>
      </c>
      <c r="G251" t="str">
        <f t="shared" si="43"/>
        <v>India industry-university collaboration - A novel approach combining technology, innovation, and entrepreneurship</v>
      </c>
      <c r="H251" t="str">
        <f t="shared" si="44"/>
        <v>(2021) IEEE Global Engineering Education Conference, EDUCON, 2021-April, art. no. 9454090, pp. 373 - 380, Cited 3 times.</v>
      </c>
      <c r="I251" t="str">
        <f t="shared" si="45"/>
        <v>DOI: 10.1109/EDUCON46332.2021.9454090</v>
      </c>
      <c r="J251" t="str">
        <f t="shared" si="46"/>
        <v>https://www.scopus.com/inward/record.uri?eid=2-s2.0-85112407757&amp;doi=10.1109%2fEDUCON46332.2021.9454090&amp;partnerID=40&amp;md5=02fb691e91c2c0907e125b6fc7e1b28d</v>
      </c>
      <c r="K251">
        <f t="shared" si="47"/>
        <v>0</v>
      </c>
      <c r="L251" t="str">
        <f t="shared" si="48"/>
        <v>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M251" t="str">
        <f t="shared" si="49"/>
        <v>LANGUAGE OF ORIGINAL DOCUMENT: English</v>
      </c>
      <c r="N251" t="str">
        <f t="shared" si="50"/>
        <v>DOCUMENT TYPE: Conference paper</v>
      </c>
      <c r="O251" t="str">
        <f t="shared" si="51"/>
        <v>SOURCE: Scopus</v>
      </c>
      <c r="P251">
        <f t="shared" si="52"/>
        <v>0</v>
      </c>
    </row>
    <row r="252" spans="1:16" x14ac:dyDescent="0.45">
      <c r="A252" t="s">
        <v>2330</v>
      </c>
      <c r="C252">
        <v>252</v>
      </c>
      <c r="D252" t="str">
        <f t="shared" si="40"/>
        <v>Donawa A.M.</v>
      </c>
      <c r="E252" t="str">
        <f t="shared" si="41"/>
        <v>AUTHOR FULL NAMES: Donawa, Annette Mallory (16041949900)</v>
      </c>
      <c r="F252">
        <f t="shared" si="42"/>
        <v>16041949900</v>
      </c>
      <c r="G252" t="str">
        <f t="shared" si="43"/>
        <v>The impact of critical thinking instruction on minority engineering students at a public urban higher education institution</v>
      </c>
      <c r="H252" t="str">
        <f t="shared" si="44"/>
        <v>(2011) ASEE Annual Conference and Exposition, Conference Proceedings, Cited 3 times.</v>
      </c>
      <c r="I252">
        <f t="shared" si="45"/>
        <v>0</v>
      </c>
      <c r="J252" t="str">
        <f t="shared" si="46"/>
        <v>https://www.scopus.com/inward/record.uri?eid=2-s2.0-85029039461&amp;partnerID=40&amp;md5=066a95347b509164db988ee6ada17cab</v>
      </c>
      <c r="K252">
        <f t="shared" si="47"/>
        <v>0</v>
      </c>
      <c r="L252" t="str">
        <f t="shared" si="48"/>
        <v>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M252" t="str">
        <f t="shared" si="49"/>
        <v>LANGUAGE OF ORIGINAL DOCUMENT: English</v>
      </c>
      <c r="N252" t="str">
        <f t="shared" si="50"/>
        <v>DOCUMENT TYPE: Conference paper</v>
      </c>
      <c r="O252" t="str">
        <f t="shared" si="51"/>
        <v>SOURCE: Scopus</v>
      </c>
      <c r="P252">
        <f t="shared" si="52"/>
        <v>0</v>
      </c>
    </row>
    <row r="253" spans="1:16" x14ac:dyDescent="0.45">
      <c r="A253" t="s">
        <v>2331</v>
      </c>
      <c r="C253">
        <v>253</v>
      </c>
      <c r="D253" t="str">
        <f t="shared" si="40"/>
        <v>Dostilio L.D.</v>
      </c>
      <c r="E253" t="str">
        <f t="shared" si="41"/>
        <v>AUTHOR FULL NAMES: Dostilio, Lina D. (55969573100)</v>
      </c>
      <c r="F253">
        <f t="shared" si="42"/>
        <v>55969573100</v>
      </c>
      <c r="G253" t="str">
        <f t="shared" si="43"/>
        <v>The professionalization of community engagement: Associations and professional staff</v>
      </c>
      <c r="H253" t="str">
        <f t="shared" si="44"/>
        <v>(2017) The Cambridge Handbook of Service Learning and Community Engagement, pp. 370 - 384, Cited 3 times.</v>
      </c>
      <c r="I253" t="str">
        <f t="shared" si="45"/>
        <v>DOI: 10.1017/9781316650011.036</v>
      </c>
      <c r="J253" t="str">
        <f t="shared" si="46"/>
        <v>https://www.scopus.com/inward/record.uri?eid=2-s2.0-85048027426&amp;doi=10.1017%2f9781316650011.036&amp;partnerID=40&amp;md5=133a9ae5b385aaaadbf32363d07b7567</v>
      </c>
      <c r="K253">
        <f t="shared" si="47"/>
        <v>0</v>
      </c>
      <c r="L253" t="str">
        <f t="shared" si="48"/>
        <v>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M253" t="str">
        <f t="shared" si="49"/>
        <v>LANGUAGE OF ORIGINAL DOCUMENT: English</v>
      </c>
      <c r="N253" t="str">
        <f t="shared" si="50"/>
        <v>DOCUMENT TYPE: Book chapter</v>
      </c>
      <c r="O253" t="str">
        <f t="shared" si="51"/>
        <v>SOURCE: Scopus</v>
      </c>
      <c r="P253">
        <f t="shared" si="52"/>
        <v>0</v>
      </c>
    </row>
    <row r="254" spans="1:16" x14ac:dyDescent="0.45">
      <c r="A254" t="s">
        <v>2332</v>
      </c>
      <c r="C254">
        <v>254</v>
      </c>
      <c r="D254" t="str">
        <f t="shared" si="40"/>
        <v>Jing F., Chakpitak N., Goldsmith P., Sureephong P., Kunarucks T.</v>
      </c>
      <c r="E254" t="str">
        <f t="shared" si="41"/>
        <v>AUTHOR FULL NAMES: Jing, Fu (54790956400); Chakpitak, Nopasit (6504671563); Goldsmith, Paul (54791048400); Sureephong, Pradorn (23398259500); Kunarucks, Taksina (55710707200)</v>
      </c>
      <c r="F254" t="str">
        <f t="shared" si="42"/>
        <v>54790956400; 6504671563; 54791048400; 23398259500; 55710707200</v>
      </c>
      <c r="G254" t="str">
        <f t="shared" si="43"/>
        <v>Creating a knowledge supply chain for e-tourism curriculum design: Integrating knowledge management and supply chain management</v>
      </c>
      <c r="H254" t="str">
        <f t="shared" si="44"/>
        <v>(2012) International Journal of Knowledge Management, 8 (4), pp. 71 - 94, Cited 6 times.</v>
      </c>
      <c r="I254" t="str">
        <f t="shared" si="45"/>
        <v>DOI: 10.4018/jkm.2012100104</v>
      </c>
      <c r="J254" t="str">
        <f t="shared" si="46"/>
        <v>https://www.scopus.com/inward/record.uri?eid=2-s2.0-84877900237&amp;doi=10.4018%2fjkm.2012100104&amp;partnerID=40&amp;md5=828699f7b03485eef6040ee9cbae06fb</v>
      </c>
      <c r="K254">
        <f t="shared" si="47"/>
        <v>0</v>
      </c>
      <c r="L254" t="str">
        <f t="shared" si="48"/>
        <v>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M254" t="str">
        <f t="shared" si="49"/>
        <v>LANGUAGE OF ORIGINAL DOCUMENT: English</v>
      </c>
      <c r="N254" t="str">
        <f t="shared" si="50"/>
        <v>DOCUMENT TYPE: Article</v>
      </c>
      <c r="O254" t="str">
        <f t="shared" si="51"/>
        <v>SOURCE: Scopus</v>
      </c>
      <c r="P254">
        <f t="shared" si="52"/>
        <v>0</v>
      </c>
    </row>
    <row r="255" spans="1:16" x14ac:dyDescent="0.45">
      <c r="C255">
        <v>255</v>
      </c>
      <c r="D255" t="str">
        <f t="shared" si="40"/>
        <v>Alabi A.O.</v>
      </c>
      <c r="E255" t="str">
        <f t="shared" si="41"/>
        <v>AUTHOR FULL NAMES: Alabi, Adefunke O. (57197459114)</v>
      </c>
      <c r="F255">
        <f t="shared" si="42"/>
        <v>57197459114</v>
      </c>
      <c r="G255" t="str">
        <f t="shared" si="43"/>
        <v>Bridging the Great Divide: Librarian-faculty Collaboration in Selected Higher Institutions in Lagos State Nigeria</v>
      </c>
      <c r="H255" t="str">
        <f t="shared" si="44"/>
        <v>(2018) Journal of Academic Librarianship, 44 (4), pp. 459 - 467, Cited 5 times.</v>
      </c>
      <c r="I255" t="str">
        <f t="shared" si="45"/>
        <v>DOI: 10.1016/j.acalib.2018.05.004</v>
      </c>
      <c r="J255" t="str">
        <f t="shared" si="46"/>
        <v>https://www.scopus.com/inward/record.uri?eid=2-s2.0-85048384886&amp;doi=10.1016%2fj.acalib.2018.05.004&amp;partnerID=40&amp;md5=41feaeefc2ec045a31d1e147e6b371b2</v>
      </c>
      <c r="K255">
        <f t="shared" si="47"/>
        <v>0</v>
      </c>
      <c r="L255" t="str">
        <f t="shared" si="48"/>
        <v>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M255" t="str">
        <f t="shared" si="49"/>
        <v>LANGUAGE OF ORIGINAL DOCUMENT: English</v>
      </c>
      <c r="N255" t="str">
        <f t="shared" si="50"/>
        <v>DOCUMENT TYPE: Article</v>
      </c>
      <c r="O255" t="str">
        <f t="shared" si="51"/>
        <v>SOURCE: Scopus</v>
      </c>
      <c r="P255">
        <f t="shared" si="52"/>
        <v>0</v>
      </c>
    </row>
    <row r="256" spans="1:16" x14ac:dyDescent="0.45">
      <c r="A256" t="s">
        <v>2333</v>
      </c>
      <c r="C256">
        <v>256</v>
      </c>
      <c r="D256" t="str">
        <f t="shared" si="40"/>
        <v>Vickers E., Morris R.</v>
      </c>
      <c r="E256" t="str">
        <f t="shared" si="41"/>
        <v>AUTHOR FULL NAMES: Vickers, Emma (57214798691); Morris, Robert (56523814000)</v>
      </c>
      <c r="F256" t="str">
        <f t="shared" si="42"/>
        <v>57214798691; 56523814000</v>
      </c>
      <c r="G256" t="str">
        <f t="shared" si="43"/>
        <v>Pathway decisions during the student-athlete transition out of university in the United Kingdom</v>
      </c>
      <c r="H256" t="str">
        <f t="shared" si="44"/>
        <v>(2022) Journal of Applied Sport Psychology, 34 (4), pp. 803 - 824, Cited 4 times.</v>
      </c>
      <c r="I256" t="str">
        <f t="shared" si="45"/>
        <v>DOI: 10.1080/10413200.2021.1884918</v>
      </c>
      <c r="J256" t="str">
        <f t="shared" si="46"/>
        <v>https://www.scopus.com/inward/record.uri?eid=2-s2.0-85101616710&amp;doi=10.1080%2f10413200.2021.1884918&amp;partnerID=40&amp;md5=6a050f949caf8fb673111cb4c34a79ad</v>
      </c>
      <c r="K256">
        <f t="shared" si="47"/>
        <v>0</v>
      </c>
      <c r="L256" t="str">
        <f t="shared" si="48"/>
        <v>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M256" t="str">
        <f t="shared" si="49"/>
        <v>LANGUAGE OF ORIGINAL DOCUMENT: English</v>
      </c>
      <c r="N256" t="str">
        <f t="shared" si="50"/>
        <v>DOCUMENT TYPE: Article</v>
      </c>
      <c r="O256" t="str">
        <f t="shared" si="51"/>
        <v>SOURCE: Scopus</v>
      </c>
      <c r="P256">
        <f t="shared" si="52"/>
        <v>0</v>
      </c>
    </row>
    <row r="257" spans="1:16" x14ac:dyDescent="0.45">
      <c r="A257" t="s">
        <v>10</v>
      </c>
      <c r="C257">
        <v>257</v>
      </c>
      <c r="D257" t="str">
        <f t="shared" si="40"/>
        <v>Lowe K., Ehrenfeucht R.</v>
      </c>
      <c r="E257" t="str">
        <f t="shared" si="41"/>
        <v>AUTHOR FULL NAMES: Lowe, Kate (55608913800); Ehrenfeucht, Renia (15724931600)</v>
      </c>
      <c r="F257" t="str">
        <f t="shared" si="42"/>
        <v>55608913800; 15724931600</v>
      </c>
      <c r="G257" t="str">
        <f t="shared" si="43"/>
        <v>Derailed Values: Planning Education, External Funding, and Environmental Justice in New Orleans Rail Planning</v>
      </c>
      <c r="H257" t="str">
        <f t="shared" si="44"/>
        <v>(2018) Journal of Planning Education and Research, 38 (4), pp. 477 - 489, Cited 4 times.</v>
      </c>
      <c r="I257" t="str">
        <f t="shared" si="45"/>
        <v>DOI: 10.1177/0739456X17712810</v>
      </c>
      <c r="J257" t="str">
        <f t="shared" si="46"/>
        <v>https://www.scopus.com/inward/record.uri?eid=2-s2.0-85055956380&amp;doi=10.1177%2f0739456X17712810&amp;partnerID=40&amp;md5=c963824b22876b8e4aa2f265b8270822</v>
      </c>
      <c r="K257">
        <f t="shared" si="47"/>
        <v>0</v>
      </c>
      <c r="L257" t="str">
        <f t="shared" si="48"/>
        <v>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M257" t="str">
        <f t="shared" si="49"/>
        <v>LANGUAGE OF ORIGINAL DOCUMENT: English</v>
      </c>
      <c r="N257" t="str">
        <f t="shared" si="50"/>
        <v>DOCUMENT TYPE: Article</v>
      </c>
      <c r="O257" t="str">
        <f t="shared" si="51"/>
        <v>SOURCE: Scopus</v>
      </c>
      <c r="P257">
        <f t="shared" si="52"/>
        <v>0</v>
      </c>
    </row>
    <row r="258" spans="1:16" x14ac:dyDescent="0.45">
      <c r="A258" t="s">
        <v>175</v>
      </c>
      <c r="C258">
        <v>258</v>
      </c>
      <c r="D258" t="str">
        <f t="shared" ref="D258:D321" si="53">INDEX($A:$A, ROW(A258)*13-13+COLUMN(A258))</f>
        <v>Barkas L.A., Armstrong P.-A.</v>
      </c>
      <c r="E258" t="str">
        <f t="shared" ref="E258:E321" si="54">INDEX($A:$A, ROW(B258)*13-13+COLUMN(B258))</f>
        <v>AUTHOR FULL NAMES: Barkas, Linda Anne (38661132700); Armstrong, Paul-Alan (57197782281)</v>
      </c>
      <c r="F258" t="str">
        <f t="shared" ref="F258:F321" si="55">INDEX($A:$A, ROW(C258)*13-13+COLUMN(C258))</f>
        <v>38661132700; 57197782281</v>
      </c>
      <c r="G258" t="str">
        <f t="shared" ref="G258:G321" si="56">INDEX($A:$A, ROW(D258)*13-13+COLUMN(D258))</f>
        <v>The price of knowledge and the wisdom of innocence: A difficult journey through the employability discourse in higher education</v>
      </c>
      <c r="H258" t="str">
        <f t="shared" ref="H258:H321" si="57">INDEX($A:$A, ROW(E258)*13-13+COLUMN(E258))</f>
        <v>(2022) Industry and Higher Education, 36 (1), pp. 51 - 62, Cited 3 times.</v>
      </c>
      <c r="I258" t="str">
        <f t="shared" ref="I258:I321" si="58">INDEX($A:$A, ROW(F258)*13-13+COLUMN(F258))</f>
        <v>DOI: 10.1177/09504222211016293</v>
      </c>
      <c r="J258" t="str">
        <f t="shared" ref="J258:J321" si="59">INDEX($A:$A, ROW(G258)*13-13+COLUMN(G258))</f>
        <v>https://www.scopus.com/inward/record.uri?eid=2-s2.0-85105864721&amp;doi=10.1177%2f09504222211016293&amp;partnerID=40&amp;md5=6fd561b6098d9da6dfca033728160c1a</v>
      </c>
      <c r="K258">
        <f t="shared" ref="K258:K321" si="60">INDEX($A:$A, ROW(H258)*13-13+COLUMN(H258))</f>
        <v>0</v>
      </c>
      <c r="L258" t="str">
        <f t="shared" ref="L258:L321" si="61">INDEX($A:$A, ROW(I258)*13-13+COLUMN(I258))</f>
        <v>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M258" t="str">
        <f t="shared" ref="M258:M321" si="62">INDEX($A:$A, ROW(J258)*13-13+COLUMN(J258))</f>
        <v>LANGUAGE OF ORIGINAL DOCUMENT: English</v>
      </c>
      <c r="N258" t="str">
        <f t="shared" ref="N258:N321" si="63">INDEX($A:$A, ROW(K258)*13-13+COLUMN(K258))</f>
        <v>DOCUMENT TYPE: Article</v>
      </c>
      <c r="O258" t="str">
        <f t="shared" ref="O258:O321" si="64">INDEX($A:$A, ROW(L258)*13-13+COLUMN(L258))</f>
        <v>SOURCE: Scopus</v>
      </c>
      <c r="P258">
        <f t="shared" ref="P258:P321" si="65">INDEX($A:$A, ROW(M258)*13-13+COLUMN(M258))</f>
        <v>0</v>
      </c>
    </row>
    <row r="259" spans="1:16" x14ac:dyDescent="0.45">
      <c r="A259" t="s">
        <v>12</v>
      </c>
      <c r="C259">
        <v>259</v>
      </c>
      <c r="D259" t="str">
        <f t="shared" si="53"/>
        <v>Xing D., Bolden B.</v>
      </c>
      <c r="E259" t="str">
        <f t="shared" si="54"/>
        <v>AUTHOR FULL NAMES: Xing, Deyu (57210926447); Bolden, Benjamin (55388211100)</v>
      </c>
      <c r="F259" t="str">
        <f t="shared" si="55"/>
        <v>57210926447; 55388211100</v>
      </c>
      <c r="G259" t="str">
        <f t="shared" si="56"/>
        <v>Learning at half capacity: The academic acculturation reality experienced by Chinese international students</v>
      </c>
      <c r="H259" t="str">
        <f t="shared" si="57"/>
        <v>(2020) Multidisciplinary Perspectives on International Student Experience in Canadian Higher Education, pp. 41 - 61, Cited 3 times.</v>
      </c>
      <c r="I259" t="str">
        <f t="shared" si="58"/>
        <v>DOI: 10.4018/978-1-7998-5030-4.ch003</v>
      </c>
      <c r="J259" t="str">
        <f t="shared" si="59"/>
        <v>https://www.scopus.com/inward/record.uri?eid=2-s2.0-85096574785&amp;doi=10.4018%2f978-1-7998-5030-4.ch003&amp;partnerID=40&amp;md5=d88965dd6e5829254efe23ac1b3f3d19</v>
      </c>
      <c r="K259">
        <f t="shared" si="60"/>
        <v>0</v>
      </c>
      <c r="L259" t="str">
        <f t="shared" si="61"/>
        <v>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M259" t="str">
        <f t="shared" si="62"/>
        <v>LANGUAGE OF ORIGINAL DOCUMENT: English</v>
      </c>
      <c r="N259" t="str">
        <f t="shared" si="63"/>
        <v>DOCUMENT TYPE: Book chapter</v>
      </c>
      <c r="O259" t="str">
        <f t="shared" si="64"/>
        <v>SOURCE: Scopus</v>
      </c>
      <c r="P259">
        <f t="shared" si="65"/>
        <v>0</v>
      </c>
    </row>
    <row r="260" spans="1:16" x14ac:dyDescent="0.45">
      <c r="C260">
        <v>260</v>
      </c>
      <c r="D260" t="str">
        <f t="shared" si="53"/>
        <v>Tetřevová L., Sabolová V.</v>
      </c>
      <c r="E260" t="str">
        <f t="shared" si="54"/>
        <v>AUTHOR FULL NAMES: Tetřevová, Liběna (6506079705); Sabolová, Veronika (57208539998)</v>
      </c>
      <c r="F260" t="str">
        <f t="shared" si="55"/>
        <v>6506079705; 57208539998</v>
      </c>
      <c r="G260" t="str">
        <f t="shared" si="56"/>
        <v>University stakeholder management</v>
      </c>
      <c r="H260" t="str">
        <f t="shared" si="57"/>
        <v>(2010) International Conference on Engineering Education and International Conference on Education and Educational Technologies - Proceedings, pp. 141 - 145, Cited 4 times.</v>
      </c>
      <c r="I260">
        <f t="shared" si="58"/>
        <v>0</v>
      </c>
      <c r="J260" t="str">
        <f t="shared" si="59"/>
        <v>https://www.scopus.com/inward/record.uri?eid=2-s2.0-79958734837&amp;partnerID=40&amp;md5=1a53d3a414d3660333bdf0599445ccfa</v>
      </c>
      <c r="K260">
        <f t="shared" si="60"/>
        <v>0</v>
      </c>
      <c r="L260" t="str">
        <f t="shared" si="61"/>
        <v>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M260" t="str">
        <f t="shared" si="62"/>
        <v>LANGUAGE OF ORIGINAL DOCUMENT: English</v>
      </c>
      <c r="N260" t="str">
        <f t="shared" si="63"/>
        <v>DOCUMENT TYPE: Conference paper</v>
      </c>
      <c r="O260" t="str">
        <f t="shared" si="64"/>
        <v>SOURCE: Scopus</v>
      </c>
      <c r="P260">
        <f t="shared" si="65"/>
        <v>0</v>
      </c>
    </row>
    <row r="261" spans="1:16" x14ac:dyDescent="0.45">
      <c r="A261" t="s">
        <v>129</v>
      </c>
      <c r="C261">
        <v>261</v>
      </c>
      <c r="D261" t="str">
        <f t="shared" si="53"/>
        <v>Kabir M.R.</v>
      </c>
      <c r="E261" t="str">
        <f t="shared" si="54"/>
        <v>AUTHOR FULL NAMES: Kabir, Mohammad Rokibul (57209295303)</v>
      </c>
      <c r="F261">
        <f t="shared" si="55"/>
        <v>57209295303</v>
      </c>
      <c r="G261" t="str">
        <f t="shared" si="56"/>
        <v>Impact of faculty and student readiness on virtual learning adoption amid Covid-19 [Impacto de la Preparación de Profesores y Estudiantes en la Adopción del Aprendizaje Virtual en Medio de Covid-19]</v>
      </c>
      <c r="H261" t="str">
        <f t="shared" si="57"/>
        <v>(2020) Revista Internacional de Educacion para la Justicia Social, 9 (3), pp. 387 - 414, Cited 5 times.</v>
      </c>
      <c r="I261" t="str">
        <f t="shared" si="58"/>
        <v>DOI: 10.15366/RIEJS2020.9.3.021</v>
      </c>
      <c r="J261" t="str">
        <f t="shared" si="59"/>
        <v>https://www.scopus.com/inward/record.uri?eid=2-s2.0-85099118783&amp;doi=10.15366%2fRIEJS2020.9.3.021&amp;partnerID=40&amp;md5=c4e8610fd7638ffe075d1bf7e8f2d9de</v>
      </c>
      <c r="K261">
        <f t="shared" si="60"/>
        <v>0</v>
      </c>
      <c r="L261" t="str">
        <f t="shared" si="61"/>
        <v>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M261" t="str">
        <f t="shared" si="62"/>
        <v>LANGUAGE OF ORIGINAL DOCUMENT: English</v>
      </c>
      <c r="N261" t="str">
        <f t="shared" si="63"/>
        <v>DOCUMENT TYPE: Article</v>
      </c>
      <c r="O261" t="str">
        <f t="shared" si="64"/>
        <v>SOURCE: Scopus</v>
      </c>
      <c r="P261">
        <f t="shared" si="65"/>
        <v>0</v>
      </c>
    </row>
    <row r="262" spans="1:16" x14ac:dyDescent="0.45">
      <c r="A262" t="s">
        <v>130</v>
      </c>
      <c r="C262">
        <v>262</v>
      </c>
      <c r="D262" t="str">
        <f t="shared" si="53"/>
        <v>Pevnaya M.V., Shuklina E.A.</v>
      </c>
      <c r="E262" t="str">
        <f t="shared" si="54"/>
        <v>AUTHOR FULL NAMES: Pevnaya, M.V. (57200641582); Shuklina, E.A. (6603641875)</v>
      </c>
      <c r="F262" t="str">
        <f t="shared" si="55"/>
        <v>57200641582; 6603641875</v>
      </c>
      <c r="G262" t="str">
        <f t="shared" si="56"/>
        <v>Institutional traps of Russia's higher education nonlinear development</v>
      </c>
      <c r="H262" t="str">
        <f t="shared" si="57"/>
        <v>(2018) Integration of Education, 22 (1), pp. 77 - 90, Cited 4 times.</v>
      </c>
      <c r="I262" t="str">
        <f t="shared" si="58"/>
        <v>DOI: 10.15507/1991-9468.090.022.201801.077-090</v>
      </c>
      <c r="J262" t="str">
        <f t="shared" si="59"/>
        <v>https://www.scopus.com/inward/record.uri?eid=2-s2.0-85045957994&amp;doi=10.15507%2f1991-9468.090.022.201801.077-090&amp;partnerID=40&amp;md5=649986917270a1816b955106fb5d5ab5</v>
      </c>
      <c r="K262">
        <f t="shared" si="60"/>
        <v>0</v>
      </c>
      <c r="L262" t="str">
        <f t="shared" si="61"/>
        <v>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M262" t="str">
        <f t="shared" si="62"/>
        <v>LANGUAGE OF ORIGINAL DOCUMENT: Russian</v>
      </c>
      <c r="N262" t="str">
        <f t="shared" si="63"/>
        <v>DOCUMENT TYPE: Article</v>
      </c>
      <c r="O262" t="str">
        <f t="shared" si="64"/>
        <v>SOURCE: Scopus</v>
      </c>
      <c r="P262">
        <f t="shared" si="65"/>
        <v>0</v>
      </c>
    </row>
    <row r="263" spans="1:16" x14ac:dyDescent="0.45">
      <c r="A263" t="s">
        <v>131</v>
      </c>
      <c r="C263">
        <v>263</v>
      </c>
      <c r="D263" t="str">
        <f t="shared" si="53"/>
        <v>Yusuf F.A.</v>
      </c>
      <c r="E263" t="str">
        <f t="shared" si="54"/>
        <v>AUTHOR FULL NAMES: Yusuf, Furtasan Ali (57213147688)</v>
      </c>
      <c r="F263">
        <f t="shared" si="55"/>
        <v>57213147688</v>
      </c>
      <c r="G263" t="str">
        <f t="shared" si="56"/>
        <v>The independent campus program for higher education in indonesia: The role of government support and the readiness of institutions, lecturers and students</v>
      </c>
      <c r="H263" t="str">
        <f t="shared" si="57"/>
        <v>(2021) Journal of Social Studies Education Research, 12 (2), pp. 280 - 304, Cited 5 times.</v>
      </c>
      <c r="I263">
        <f t="shared" si="58"/>
        <v>0</v>
      </c>
      <c r="J263" t="str">
        <f t="shared" si="59"/>
        <v>https://www.scopus.com/inward/record.uri?eid=2-s2.0-85110713401&amp;partnerID=40&amp;md5=567af1947569e1915a78016b70cf7c99</v>
      </c>
      <c r="K263">
        <f t="shared" si="60"/>
        <v>0</v>
      </c>
      <c r="L263" t="str">
        <f t="shared" si="61"/>
        <v>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M263" t="str">
        <f t="shared" si="62"/>
        <v>LANGUAGE OF ORIGINAL DOCUMENT: English</v>
      </c>
      <c r="N263" t="str">
        <f t="shared" si="63"/>
        <v>DOCUMENT TYPE: Article</v>
      </c>
      <c r="O263" t="str">
        <f t="shared" si="64"/>
        <v>SOURCE: Scopus</v>
      </c>
      <c r="P263">
        <f t="shared" si="65"/>
        <v>0</v>
      </c>
    </row>
    <row r="264" spans="1:16" x14ac:dyDescent="0.45">
      <c r="A264" t="s">
        <v>132</v>
      </c>
      <c r="C264">
        <v>264</v>
      </c>
      <c r="D264" t="str">
        <f t="shared" si="53"/>
        <v>Vargas V.R., Paucar-Caceres A., Haley D.</v>
      </c>
      <c r="E264" t="str">
        <f t="shared" si="54"/>
        <v>AUTHOR FULL NAMES: Vargas, Valeria Ruiz (57200134873); Paucar-Caceres, Alberto (6506260181); Haley, David (56290971100)</v>
      </c>
      <c r="F264" t="str">
        <f t="shared" si="55"/>
        <v>57200134873; 6506260181; 56290971100</v>
      </c>
      <c r="G264" t="str">
        <f t="shared" si="56"/>
        <v>The role of higher education stakeholder networks for sustainable development: A systems perspective</v>
      </c>
      <c r="H264" t="str">
        <f t="shared" si="57"/>
        <v>(2021) World Sustainability Series, pp. 123 - 139, Cited 4 times.</v>
      </c>
      <c r="I264" t="str">
        <f t="shared" si="58"/>
        <v>DOI: 10.1007/978-3-030-63399-8_9</v>
      </c>
      <c r="J264" t="str">
        <f t="shared" si="59"/>
        <v>https://www.scopus.com/inward/record.uri?eid=2-s2.0-85105468331&amp;doi=10.1007%2f978-3-030-63399-8_9&amp;partnerID=40&amp;md5=7e2aaa3e01f479de873177d03948ee28</v>
      </c>
      <c r="K264">
        <f t="shared" si="60"/>
        <v>0</v>
      </c>
      <c r="L264" t="str">
        <f t="shared" si="61"/>
        <v>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M264" t="str">
        <f t="shared" si="62"/>
        <v>LANGUAGE OF ORIGINAL DOCUMENT: English</v>
      </c>
      <c r="N264" t="str">
        <f t="shared" si="63"/>
        <v>DOCUMENT TYPE: Book chapter</v>
      </c>
      <c r="O264" t="str">
        <f t="shared" si="64"/>
        <v>SOURCE: Scopus</v>
      </c>
      <c r="P264">
        <f t="shared" si="65"/>
        <v>0</v>
      </c>
    </row>
    <row r="265" spans="1:16" x14ac:dyDescent="0.45">
      <c r="A265" t="s">
        <v>133</v>
      </c>
      <c r="C265">
        <v>265</v>
      </c>
      <c r="D265" t="str">
        <f t="shared" si="53"/>
        <v>Verhoef L., Graamans L., Gioutsos D., van Wijk A., Geraedts J., Hellinga C.</v>
      </c>
      <c r="E265" t="str">
        <f t="shared" si="54"/>
        <v>AUTHOR FULL NAMES: Verhoef, Leendert (7003309870); Graamans, Luuk (57193220795); Gioutsos, Dean (57202391062); van Wijk, Ad (7005805666); Geraedts, Jo (55210693700); Hellinga, Chris (6701781698)</v>
      </c>
      <c r="F265" t="str">
        <f t="shared" si="55"/>
        <v>7003309870; 57193220795; 57202391062; 7005805666; 55210693700; 6701781698</v>
      </c>
      <c r="G265" t="str">
        <f t="shared" si="56"/>
        <v>Showhow: A flexible, structured approach to commit university stakeholders to sustainable development</v>
      </c>
      <c r="H265" t="str">
        <f t="shared" si="57"/>
        <v>(2017) World Sustainability Series, pp. 491 - 508, Cited 6 times.</v>
      </c>
      <c r="I265" t="str">
        <f t="shared" si="58"/>
        <v>DOI: 10.1007/978-3-319-47877-7_33</v>
      </c>
      <c r="J265" t="str">
        <f t="shared" si="59"/>
        <v>https://www.scopus.com/inward/record.uri?eid=2-s2.0-85057237328&amp;doi=10.1007%2f978-3-319-47877-7_33&amp;partnerID=40&amp;md5=8e38f023254096d402d790f390210bfb</v>
      </c>
      <c r="K265">
        <f t="shared" si="60"/>
        <v>0</v>
      </c>
      <c r="L265" t="str">
        <f t="shared" si="61"/>
        <v>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M265" t="str">
        <f t="shared" si="62"/>
        <v>LANGUAGE OF ORIGINAL DOCUMENT: English</v>
      </c>
      <c r="N265" t="str">
        <f t="shared" si="63"/>
        <v>DOCUMENT TYPE: Book chapter</v>
      </c>
      <c r="O265" t="str">
        <f t="shared" si="64"/>
        <v>SOURCE: Scopus</v>
      </c>
      <c r="P265">
        <f t="shared" si="65"/>
        <v>0</v>
      </c>
    </row>
    <row r="266" spans="1:16" x14ac:dyDescent="0.45">
      <c r="A266" t="s">
        <v>134</v>
      </c>
      <c r="C266">
        <v>266</v>
      </c>
      <c r="D266" t="str">
        <f t="shared" si="53"/>
        <v>Schüller D., Chlebovský V., Doubravský K., Chalupský V.</v>
      </c>
      <c r="E266" t="str">
        <f t="shared" si="54"/>
        <v>AUTHOR FULL NAMES: Schüller, David (55797730600); Chlebovský, Vít (56488037800); Doubravský, Karel (57202077435); Chalupský, Vladimír (56487978300)</v>
      </c>
      <c r="F266" t="str">
        <f t="shared" si="55"/>
        <v>55797730600; 56488037800; 57202077435; 56487978300</v>
      </c>
      <c r="G266" t="str">
        <f t="shared" si="56"/>
        <v>The conceptual scheme for managing university stakeholders' satisfaction</v>
      </c>
      <c r="H266" t="str">
        <f t="shared" si="57"/>
        <v>(2014) Acta Universitatis Agriculturae et Silviculturae Mendelianae Brunensis, 62 (4), pp. 719 - 727, Cited 4 times.</v>
      </c>
      <c r="I266" t="str">
        <f t="shared" si="58"/>
        <v>DOI: 10.11118/actaun201462040719</v>
      </c>
      <c r="J266" t="str">
        <f t="shared" si="59"/>
        <v>https://www.scopus.com/inward/record.uri?eid=2-s2.0-84927647727&amp;doi=10.11118%2factaun201462040719&amp;partnerID=40&amp;md5=8af5ada9a5f8cf33e127f8b485c00b35</v>
      </c>
      <c r="K266">
        <f t="shared" si="60"/>
        <v>0</v>
      </c>
      <c r="L266" t="str">
        <f t="shared" si="61"/>
        <v>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v>
      </c>
      <c r="M266" t="str">
        <f t="shared" si="62"/>
        <v>LANGUAGE OF ORIGINAL DOCUMENT: English</v>
      </c>
      <c r="N266" t="str">
        <f t="shared" si="63"/>
        <v>DOCUMENT TYPE: Article</v>
      </c>
      <c r="O266" t="str">
        <f t="shared" si="64"/>
        <v>SOURCE: Scopus</v>
      </c>
      <c r="P266">
        <f t="shared" si="65"/>
        <v>0</v>
      </c>
    </row>
    <row r="267" spans="1:16" x14ac:dyDescent="0.45">
      <c r="A267" t="s">
        <v>135</v>
      </c>
      <c r="C267">
        <v>267</v>
      </c>
      <c r="D267" t="str">
        <f t="shared" si="53"/>
        <v>Addas A., Maghrabi A.</v>
      </c>
      <c r="E267" t="str">
        <f t="shared" si="54"/>
        <v>AUTHOR FULL NAMES: Addas, Abdullah (57200695809); Maghrabi, Ahmad (6603394002)</v>
      </c>
      <c r="F267" t="str">
        <f t="shared" si="55"/>
        <v>57200695809; 6603394002</v>
      </c>
      <c r="G267" t="str">
        <f t="shared" si="56"/>
        <v>Social evaluation of public open space services and their impact on well-being: A micro-scale assessment from a Coastal University</v>
      </c>
      <c r="H267" t="str">
        <f t="shared" si="57"/>
        <v>(2021) Sustainability (Switzerland), 13 (8), art. no. 4372, Cited 4 times.</v>
      </c>
      <c r="I267" t="str">
        <f t="shared" si="58"/>
        <v>DOI: 10.3390/su13084372</v>
      </c>
      <c r="J267" t="str">
        <f t="shared" si="59"/>
        <v>https://www.scopus.com/inward/record.uri?eid=2-s2.0-85104701863&amp;doi=10.3390%2fsu13084372&amp;partnerID=40&amp;md5=e25633497e91a1dacbc1ff4dfebd8e5b</v>
      </c>
      <c r="K267">
        <f t="shared" si="60"/>
        <v>0</v>
      </c>
      <c r="L267" t="str">
        <f t="shared" si="61"/>
        <v>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M267" t="str">
        <f t="shared" si="62"/>
        <v>LANGUAGE OF ORIGINAL DOCUMENT: English</v>
      </c>
      <c r="N267" t="str">
        <f t="shared" si="63"/>
        <v>DOCUMENT TYPE: Article</v>
      </c>
      <c r="O267" t="str">
        <f t="shared" si="64"/>
        <v>SOURCE: Scopus</v>
      </c>
      <c r="P267">
        <f t="shared" si="65"/>
        <v>0</v>
      </c>
    </row>
    <row r="268" spans="1:16" x14ac:dyDescent="0.45">
      <c r="C268">
        <v>268</v>
      </c>
      <c r="D268" t="str">
        <f t="shared" si="53"/>
        <v>Cook E.J.</v>
      </c>
      <c r="E268" t="str">
        <f t="shared" si="54"/>
        <v>AUTHOR FULL NAMES: Cook, Elizabeth J. (57224999542)</v>
      </c>
      <c r="F268">
        <f t="shared" si="55"/>
        <v>57224999542</v>
      </c>
      <c r="G268" t="str">
        <f t="shared" si="56"/>
        <v>Evaluation of work-integrated learning: A realist synthesis and toolkit to enhance university evaluative practices</v>
      </c>
      <c r="H268" t="str">
        <f t="shared" si="57"/>
        <v>(2021) International Journal of Work-Integrated Learning, 22 (3), pp. 213 - 239, Cited 4 times.</v>
      </c>
      <c r="I268">
        <f t="shared" si="58"/>
        <v>0</v>
      </c>
      <c r="J268" t="str">
        <f t="shared" si="59"/>
        <v>https://www.scopus.com/inward/record.uri?eid=2-s2.0-85116000236&amp;partnerID=40&amp;md5=a7cf3866254bda62b689a044cb79694c</v>
      </c>
      <c r="K268">
        <f t="shared" si="60"/>
        <v>0</v>
      </c>
      <c r="L268" t="str">
        <f t="shared" si="61"/>
        <v>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M268" t="str">
        <f t="shared" si="62"/>
        <v>LANGUAGE OF ORIGINAL DOCUMENT: English</v>
      </c>
      <c r="N268" t="str">
        <f t="shared" si="63"/>
        <v>DOCUMENT TYPE: Article</v>
      </c>
      <c r="O268" t="str">
        <f t="shared" si="64"/>
        <v>SOURCE: Scopus</v>
      </c>
      <c r="P268">
        <f t="shared" si="65"/>
        <v>0</v>
      </c>
    </row>
    <row r="269" spans="1:16" x14ac:dyDescent="0.45">
      <c r="A269" t="s">
        <v>136</v>
      </c>
      <c r="C269">
        <v>269</v>
      </c>
      <c r="D269" t="str">
        <f t="shared" si="53"/>
        <v>Nguyen T.D., Shirahada K., Kosaka M.</v>
      </c>
      <c r="E269" t="str">
        <f t="shared" si="54"/>
        <v>AUTHOR FULL NAMES: Nguyen, Thuy Dung (57212284550); Shirahada, Kunio (14625659400); Kosaka, Michitaka (36442725700)</v>
      </c>
      <c r="F269" t="str">
        <f t="shared" si="55"/>
        <v>57212284550; 14625659400; 36442725700</v>
      </c>
      <c r="G269" t="str">
        <f t="shared" si="56"/>
        <v>A consideration on university branding based on SDL (Service Dominant Logic): The lens of stakeholders' value co-creation</v>
      </c>
      <c r="H269" t="str">
        <f t="shared" si="57"/>
        <v>(2012) 2012 9th International Conference on Service Systems and Service Management - Proceedings of ICSSSM'12, art. no. 6252346, pp. 779 - 784, Cited 5 times.</v>
      </c>
      <c r="I269" t="str">
        <f t="shared" si="58"/>
        <v>DOI: 10.1109/ICSSSM.2012.6252346</v>
      </c>
      <c r="J269" t="str">
        <f t="shared" si="59"/>
        <v>https://www.scopus.com/inward/record.uri?eid=2-s2.0-84866726890&amp;doi=10.1109%2fICSSSM.2012.6252346&amp;partnerID=40&amp;md5=18f06c10dd6eb985e9c460c21dce78da</v>
      </c>
      <c r="K269">
        <f t="shared" si="60"/>
        <v>0</v>
      </c>
      <c r="L269" t="str">
        <f t="shared" si="61"/>
        <v>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M269" t="str">
        <f t="shared" si="62"/>
        <v>LANGUAGE OF ORIGINAL DOCUMENT: English</v>
      </c>
      <c r="N269" t="str">
        <f t="shared" si="63"/>
        <v>DOCUMENT TYPE: Conference paper</v>
      </c>
      <c r="O269" t="str">
        <f t="shared" si="64"/>
        <v>SOURCE: Scopus</v>
      </c>
      <c r="P269">
        <f t="shared" si="65"/>
        <v>0</v>
      </c>
    </row>
    <row r="270" spans="1:16" x14ac:dyDescent="0.45">
      <c r="A270" t="s">
        <v>10</v>
      </c>
      <c r="C270">
        <v>270</v>
      </c>
      <c r="D270" t="str">
        <f t="shared" si="53"/>
        <v>Cavenett S.</v>
      </c>
      <c r="E270" t="str">
        <f t="shared" si="54"/>
        <v>AUTHOR FULL NAMES: Cavenett, Simon (57190818944)</v>
      </c>
      <c r="F270">
        <f t="shared" si="55"/>
        <v>57190818944</v>
      </c>
      <c r="G270" t="str">
        <f t="shared" si="56"/>
        <v>Authentically enhancing the learning and development environment</v>
      </c>
      <c r="H270" t="str">
        <f t="shared" si="57"/>
        <v>(2017) Australasian Journal of Engineering Education, 22 (1), pp. 39 - 53, Cited 3 times.</v>
      </c>
      <c r="I270" t="str">
        <f t="shared" si="58"/>
        <v>DOI: 10.1080/22054952.2017.1372031</v>
      </c>
      <c r="J270" t="str">
        <f t="shared" si="59"/>
        <v>https://www.scopus.com/inward/record.uri?eid=2-s2.0-85031313500&amp;doi=10.1080%2f22054952.2017.1372031&amp;partnerID=40&amp;md5=4d76fe01000686bfa81371f36e2acec7</v>
      </c>
      <c r="K270">
        <f t="shared" si="60"/>
        <v>0</v>
      </c>
      <c r="L270" t="str">
        <f t="shared" si="61"/>
        <v>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M270" t="str">
        <f t="shared" si="62"/>
        <v>LANGUAGE OF ORIGINAL DOCUMENT: English</v>
      </c>
      <c r="N270" t="str">
        <f t="shared" si="63"/>
        <v>DOCUMENT TYPE: Article</v>
      </c>
      <c r="O270" t="str">
        <f t="shared" si="64"/>
        <v>SOURCE: Scopus</v>
      </c>
      <c r="P270">
        <f t="shared" si="65"/>
        <v>0</v>
      </c>
    </row>
    <row r="271" spans="1:16" x14ac:dyDescent="0.45">
      <c r="A271" t="s">
        <v>11</v>
      </c>
      <c r="C271">
        <v>271</v>
      </c>
      <c r="D271" t="str">
        <f t="shared" si="53"/>
        <v>Parsons L.M., Reitenga A.L.</v>
      </c>
      <c r="E271" t="str">
        <f t="shared" si="54"/>
        <v>AUTHOR FULL NAMES: Parsons, Linda M. (12804596400); Reitenga, Austin L. (6506547079)</v>
      </c>
      <c r="F271" t="str">
        <f t="shared" si="55"/>
        <v>12804596400; 6506547079</v>
      </c>
      <c r="G271" t="str">
        <f t="shared" si="56"/>
        <v>College and university president pay and future performance</v>
      </c>
      <c r="H271" t="str">
        <f t="shared" si="57"/>
        <v>(2014) Accounting Horizons, 28 (1), pp. 125 - 142, Cited 6 times.</v>
      </c>
      <c r="I271" t="str">
        <f t="shared" si="58"/>
        <v>DOI: 10.2308/acch-50660</v>
      </c>
      <c r="J271" t="str">
        <f t="shared" si="59"/>
        <v>https://www.scopus.com/inward/record.uri?eid=2-s2.0-84896912261&amp;doi=10.2308%2facch-50660&amp;partnerID=40&amp;md5=c33ece0e4eb86c32639c8de4b16970ad</v>
      </c>
      <c r="K271">
        <f t="shared" si="60"/>
        <v>0</v>
      </c>
      <c r="L271" t="str">
        <f t="shared" si="61"/>
        <v>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M271" t="str">
        <f t="shared" si="62"/>
        <v>LANGUAGE OF ORIGINAL DOCUMENT: English</v>
      </c>
      <c r="N271" t="str">
        <f t="shared" si="63"/>
        <v>DOCUMENT TYPE: Article</v>
      </c>
      <c r="O271" t="str">
        <f t="shared" si="64"/>
        <v>SOURCE: Scopus</v>
      </c>
      <c r="P271">
        <f t="shared" si="65"/>
        <v>0</v>
      </c>
    </row>
    <row r="272" spans="1:16" x14ac:dyDescent="0.45">
      <c r="A272" t="s">
        <v>12</v>
      </c>
      <c r="C272">
        <v>272</v>
      </c>
      <c r="D272" t="str">
        <f t="shared" si="53"/>
        <v>Kefalaki M.</v>
      </c>
      <c r="E272" t="str">
        <f t="shared" si="54"/>
        <v>AUTHOR FULL NAMES: Kefalaki, Margarita (57190126552)</v>
      </c>
      <c r="F272">
        <f t="shared" si="55"/>
        <v>57190126552</v>
      </c>
      <c r="G272" t="str">
        <f t="shared" si="56"/>
        <v>Communicating through music: a tool for students’ inspirational development</v>
      </c>
      <c r="H272" t="str">
        <f t="shared" si="57"/>
        <v>(2021) Journal of Applied Learning and Teaching, 4 (2), pp. 135 - 141, Cited 3 times.</v>
      </c>
      <c r="I272" t="str">
        <f t="shared" si="58"/>
        <v>DOI: 10.37074/jalt.2021.4.2.18</v>
      </c>
      <c r="J272" t="str">
        <f t="shared" si="59"/>
        <v>https://www.scopus.com/inward/record.uri?eid=2-s2.0-85149529252&amp;doi=10.37074%2fjalt.2021.4.2.18&amp;partnerID=40&amp;md5=89cbc58650a69b1f651cfa2216e14c9f</v>
      </c>
      <c r="K272">
        <f t="shared" si="60"/>
        <v>0</v>
      </c>
      <c r="L272" t="str">
        <f t="shared" si="61"/>
        <v>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M272" t="str">
        <f t="shared" si="62"/>
        <v>LANGUAGE OF ORIGINAL DOCUMENT: English</v>
      </c>
      <c r="N272" t="str">
        <f t="shared" si="63"/>
        <v>DOCUMENT TYPE: Article</v>
      </c>
      <c r="O272" t="str">
        <f t="shared" si="64"/>
        <v>SOURCE: Scopus</v>
      </c>
      <c r="P272">
        <f t="shared" si="65"/>
        <v>0</v>
      </c>
    </row>
    <row r="273" spans="1:16" x14ac:dyDescent="0.45">
      <c r="C273">
        <v>273</v>
      </c>
      <c r="D273" t="str">
        <f t="shared" si="53"/>
        <v>Li K.C., Ye C.J., Wong B.T.-M.</v>
      </c>
      <c r="E273" t="str">
        <f t="shared" si="54"/>
        <v>AUTHOR FULL NAMES: Li, Kam Cheong (55488035400); Ye, Carmen Jiawen (57204013761); Wong, Billy Tak-Ming (35114076400)</v>
      </c>
      <c r="F273" t="str">
        <f t="shared" si="55"/>
        <v>55488035400; 57204013761; 35114076400</v>
      </c>
      <c r="G273" t="str">
        <f t="shared" si="56"/>
        <v>Status of learning analytics in Asia: Perspectives of higher education stakeholders</v>
      </c>
      <c r="H273" t="str">
        <f t="shared" si="57"/>
        <v>(2018) Communications in Computer and Information Science, 843, pp. 267 - 275, Cited 5 times.</v>
      </c>
      <c r="I273" t="str">
        <f t="shared" si="58"/>
        <v>DOI: 10.1007/978-981-13-0008-0_25</v>
      </c>
      <c r="J273" t="str">
        <f t="shared" si="59"/>
        <v>https://www.scopus.com/inward/record.uri?eid=2-s2.0-85045687719&amp;doi=10.1007%2f978-981-13-0008-0_25&amp;partnerID=40&amp;md5=b0e07b91de98a7355766df3f2101c6ae</v>
      </c>
      <c r="K273">
        <f t="shared" si="60"/>
        <v>0</v>
      </c>
      <c r="L273" t="str">
        <f t="shared" si="61"/>
        <v>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M273" t="str">
        <f t="shared" si="62"/>
        <v>LANGUAGE OF ORIGINAL DOCUMENT: English</v>
      </c>
      <c r="N273" t="str">
        <f t="shared" si="63"/>
        <v>DOCUMENT TYPE: Conference paper</v>
      </c>
      <c r="O273" t="str">
        <f t="shared" si="64"/>
        <v>SOURCE: Scopus</v>
      </c>
      <c r="P273">
        <f t="shared" si="65"/>
        <v>0</v>
      </c>
    </row>
    <row r="274" spans="1:16" x14ac:dyDescent="0.45">
      <c r="A274" t="s">
        <v>137</v>
      </c>
      <c r="C274">
        <v>274</v>
      </c>
      <c r="D274" t="str">
        <f t="shared" si="53"/>
        <v>Stokes S.Y., Miller D.</v>
      </c>
      <c r="E274" t="str">
        <f t="shared" si="54"/>
        <v>AUTHOR FULL NAMES: Stokes, S.Y. (57209974947); Miller, Donté (57209978177)</v>
      </c>
      <c r="F274" t="str">
        <f t="shared" si="55"/>
        <v>57209974947; 57209978177</v>
      </c>
      <c r="G274" t="str">
        <f t="shared" si="56"/>
        <v>Remembering “the black bruins�? a case study of supporting student activists at ucla</v>
      </c>
      <c r="H274" t="str">
        <f t="shared" si="57"/>
        <v>(2019) Student Activism, Politics, and Campus Climate in Higher Education, pp. 143 - 163, Cited 4 times.</v>
      </c>
      <c r="I274" t="str">
        <f t="shared" si="58"/>
        <v>DOI: 10.4324/9780429449178-9</v>
      </c>
      <c r="J274" t="str">
        <f t="shared" si="59"/>
        <v>https://www.scopus.com/inward/record.uri?eid=2-s2.0-85069162190&amp;doi=10.4324%2f9780429449178-9&amp;partnerID=40&amp;md5=f6a9d8e27fb25f7dd2efac66e4208128</v>
      </c>
      <c r="K274">
        <f t="shared" si="60"/>
        <v>0</v>
      </c>
      <c r="L274" t="str">
        <f t="shared" si="61"/>
        <v>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M274" t="str">
        <f t="shared" si="62"/>
        <v>LANGUAGE OF ORIGINAL DOCUMENT: English</v>
      </c>
      <c r="N274" t="str">
        <f t="shared" si="63"/>
        <v>DOCUMENT TYPE: Book chapter</v>
      </c>
      <c r="O274" t="str">
        <f t="shared" si="64"/>
        <v>SOURCE: Scopus</v>
      </c>
      <c r="P274">
        <f t="shared" si="65"/>
        <v>0</v>
      </c>
    </row>
    <row r="275" spans="1:16" x14ac:dyDescent="0.45">
      <c r="A275" t="s">
        <v>138</v>
      </c>
      <c r="C275">
        <v>275</v>
      </c>
      <c r="D275" t="str">
        <f t="shared" si="53"/>
        <v>Schmitt C.T., Palm S.</v>
      </c>
      <c r="E275" t="str">
        <f t="shared" si="54"/>
        <v>AUTHOR FULL NAMES: Schmitt, Claudia T. (57210792611); Palm, Sophie (57210801122)</v>
      </c>
      <c r="F275" t="str">
        <f t="shared" si="55"/>
        <v>57210792611; 57210801122</v>
      </c>
      <c r="G275" t="str">
        <f t="shared" si="56"/>
        <v>Sustainability at German Universities: The University of Hamburg as a Case Study for Sustainability-Oriented Organizational Development</v>
      </c>
      <c r="H275" t="str">
        <f t="shared" si="57"/>
        <v>(2018) World Sustainability Series, pp. 629 - 645, Cited 6 times.</v>
      </c>
      <c r="I275" t="str">
        <f t="shared" si="58"/>
        <v>DOI: 10.1007/978-3-319-63007-6_39</v>
      </c>
      <c r="J275" t="str">
        <f t="shared" si="59"/>
        <v>https://www.scopus.com/inward/record.uri?eid=2-s2.0-85058700975&amp;doi=10.1007%2f978-3-319-63007-6_39&amp;partnerID=40&amp;md5=bbdf5e61adbe251c3a39f13112f1d0de</v>
      </c>
      <c r="K275">
        <f t="shared" si="60"/>
        <v>0</v>
      </c>
      <c r="L275" t="str">
        <f t="shared" si="61"/>
        <v>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M275" t="str">
        <f t="shared" si="62"/>
        <v>LANGUAGE OF ORIGINAL DOCUMENT: English</v>
      </c>
      <c r="N275" t="str">
        <f t="shared" si="63"/>
        <v>DOCUMENT TYPE: Book chapter</v>
      </c>
      <c r="O275" t="str">
        <f t="shared" si="64"/>
        <v>SOURCE: Scopus</v>
      </c>
      <c r="P275">
        <f t="shared" si="65"/>
        <v>0</v>
      </c>
    </row>
    <row r="276" spans="1:16" x14ac:dyDescent="0.45">
      <c r="A276">
        <v>7202945447</v>
      </c>
      <c r="C276">
        <v>276</v>
      </c>
      <c r="D276" t="str">
        <f t="shared" si="53"/>
        <v>Peconcillo L.B., Jr., Peteros E.D., Mamites I.O., Sanchez D.T., Tenerife J.J.L., Suson R.L.</v>
      </c>
      <c r="E276" t="str">
        <f t="shared" si="54"/>
        <v>AUTHOR FULL NAMES: Peconcillo, Larry B. (57221403678); Peteros, Emerson D. (57219873251); Mamites, Irene O. (57219870525); Sanchez, Domenic T. (57221399125); Tenerife, Janine Joy L. (57219867249); Suson, Roberto L. (57216975232)</v>
      </c>
      <c r="F276" t="str">
        <f t="shared" si="55"/>
        <v>57221403678; 57219873251; 57219870525; 57221399125; 57219867249; 57216975232</v>
      </c>
      <c r="G276" t="str">
        <f t="shared" si="56"/>
        <v>Structuring determinants to level up students performance</v>
      </c>
      <c r="H276" t="str">
        <f t="shared" si="57"/>
        <v>(2020) International Journal of Education and Practice, 8 (4), pp. 638 - 651, Cited 3 times.</v>
      </c>
      <c r="I276" t="str">
        <f t="shared" si="58"/>
        <v>DOI: 10.18488/journal.61.2020.84.638.651</v>
      </c>
      <c r="J276" t="str">
        <f t="shared" si="59"/>
        <v>https://www.scopus.com/inward/record.uri?eid=2-s2.0-85094979502&amp;doi=10.18488%2fjournal.61.2020.84.638.651&amp;partnerID=40&amp;md5=5cb14723764f70a9d7ffda576e1c00e5</v>
      </c>
      <c r="K276">
        <f t="shared" si="60"/>
        <v>0</v>
      </c>
      <c r="L276" t="str">
        <f t="shared" si="61"/>
        <v>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M276" t="str">
        <f t="shared" si="62"/>
        <v>LANGUAGE OF ORIGINAL DOCUMENT: English</v>
      </c>
      <c r="N276" t="str">
        <f t="shared" si="63"/>
        <v>DOCUMENT TYPE: Article</v>
      </c>
      <c r="O276" t="str">
        <f t="shared" si="64"/>
        <v>SOURCE: Scopus</v>
      </c>
      <c r="P276">
        <f t="shared" si="65"/>
        <v>0</v>
      </c>
    </row>
    <row r="277" spans="1:16" x14ac:dyDescent="0.45">
      <c r="A277" t="s">
        <v>139</v>
      </c>
      <c r="C277">
        <v>277</v>
      </c>
      <c r="D277" t="str">
        <f t="shared" si="53"/>
        <v>Izaguirre E.R., Montiel D.O.</v>
      </c>
      <c r="E277" t="str">
        <f t="shared" si="54"/>
        <v>AUTHOR FULL NAMES: Izaguirre, Eliza Ruiz (54917551400); Montiel, David Oseguera (55699996700)</v>
      </c>
      <c r="F277" t="str">
        <f t="shared" si="55"/>
        <v>54917551400; 55699996700</v>
      </c>
      <c r="G277" t="str">
        <f t="shared" si="56"/>
        <v>Roaming the Campus: University Stakeholders’ Perceptions of, and Interactions with, Campus Cats and Dogs</v>
      </c>
      <c r="H277" t="str">
        <f t="shared" si="57"/>
        <v>(2021) Anthrozoos, 34 (3), pp. 423 - 439, Cited 3 times.</v>
      </c>
      <c r="I277" t="str">
        <f t="shared" si="58"/>
        <v>DOI: 10.1080/08927936.2021.1898213</v>
      </c>
      <c r="J277" t="str">
        <f t="shared" si="59"/>
        <v>https://www.scopus.com/inward/record.uri?eid=2-s2.0-85104744805&amp;doi=10.1080%2f08927936.2021.1898213&amp;partnerID=40&amp;md5=f3b65f6e553d329fc592d9bc7f0d4d7c</v>
      </c>
      <c r="K277">
        <f t="shared" si="60"/>
        <v>0</v>
      </c>
      <c r="L277" t="str">
        <f t="shared" si="61"/>
        <v>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M277" t="str">
        <f t="shared" si="62"/>
        <v>LANGUAGE OF ORIGINAL DOCUMENT: English</v>
      </c>
      <c r="N277" t="str">
        <f t="shared" si="63"/>
        <v>DOCUMENT TYPE: Article</v>
      </c>
      <c r="O277" t="str">
        <f t="shared" si="64"/>
        <v>SOURCE: Scopus</v>
      </c>
      <c r="P277">
        <f t="shared" si="65"/>
        <v>0</v>
      </c>
    </row>
    <row r="278" spans="1:16" x14ac:dyDescent="0.45">
      <c r="A278" t="s">
        <v>140</v>
      </c>
      <c r="C278">
        <v>278</v>
      </c>
      <c r="D278" t="str">
        <f t="shared" si="53"/>
        <v>Rungfamai K.</v>
      </c>
      <c r="E278" t="str">
        <f t="shared" si="54"/>
        <v>AUTHOR FULL NAMES: Rungfamai, Kreangchai (57190336478)</v>
      </c>
      <c r="F278">
        <f t="shared" si="55"/>
        <v>57190336478</v>
      </c>
      <c r="G278" t="str">
        <f t="shared" si="56"/>
        <v>Governance of National Research University in Southeast Asia: the case of Chiang Mai University in Thailand</v>
      </c>
      <c r="H278" t="str">
        <f t="shared" si="57"/>
        <v>(2018) Studies in Higher Education, 43 (7), pp. 1268 - 1278, Cited 4 times.</v>
      </c>
      <c r="I278" t="str">
        <f t="shared" si="58"/>
        <v>DOI: 10.1080/03075079.2016.1250072</v>
      </c>
      <c r="J278" t="str">
        <f t="shared" si="59"/>
        <v>https://www.scopus.com/inward/record.uri?eid=2-s2.0-84994157756&amp;doi=10.1080%2f03075079.2016.1250072&amp;partnerID=40&amp;md5=ba37c0ff3313a0d944b027507036a3bc</v>
      </c>
      <c r="K278">
        <f t="shared" si="60"/>
        <v>0</v>
      </c>
      <c r="L278" t="str">
        <f t="shared" si="61"/>
        <v>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M278" t="str">
        <f t="shared" si="62"/>
        <v>LANGUAGE OF ORIGINAL DOCUMENT: English</v>
      </c>
      <c r="N278" t="str">
        <f t="shared" si="63"/>
        <v>DOCUMENT TYPE: Article</v>
      </c>
      <c r="O278" t="str">
        <f t="shared" si="64"/>
        <v>SOURCE: Scopus</v>
      </c>
      <c r="P278">
        <f t="shared" si="65"/>
        <v>0</v>
      </c>
    </row>
    <row r="279" spans="1:16" x14ac:dyDescent="0.45">
      <c r="A279" t="s">
        <v>141</v>
      </c>
      <c r="C279">
        <v>279</v>
      </c>
      <c r="D279" t="str">
        <f t="shared" si="53"/>
        <v>Miquelajauregui Y., Bojórquez-Tapia L.A., Eakin H., Gómez-Priego P., Pedroza-Páez D.</v>
      </c>
      <c r="E279" t="str">
        <f t="shared" si="54"/>
        <v>AUTHOR FULL NAMES: Miquelajauregui, Yosune (35729141200); Bojórquez-Tapia, Luis A. (6603954072); Eakin, Hallie (9132756500); Gómez-Priego, Paola (8142859100); Pedroza-Páez, Daniela (57223052887)</v>
      </c>
      <c r="F279" t="str">
        <f t="shared" si="55"/>
        <v>35729141200; 6603954072; 9132756500; 8142859100; 57223052887</v>
      </c>
      <c r="G279" t="str">
        <f t="shared" si="56"/>
        <v>Challenges and opportunities for universities in building adaptive capacities for sustainability: lessons from Mexico, Central America and the Caribbean</v>
      </c>
      <c r="H279" t="str">
        <f t="shared" si="57"/>
        <v>(2022) Climate Policy, 22 (5), pp. 637 - 651, Cited 4 times.</v>
      </c>
      <c r="I279" t="str">
        <f t="shared" si="58"/>
        <v>DOI: 10.1080/14693062.2021.1985422</v>
      </c>
      <c r="J279" t="str">
        <f t="shared" si="59"/>
        <v>https://www.scopus.com/inward/record.uri?eid=2-s2.0-85117363440&amp;doi=10.1080%2f14693062.2021.1985422&amp;partnerID=40&amp;md5=42a885dc3bee1f403b78088985ddef97</v>
      </c>
      <c r="K279">
        <f t="shared" si="60"/>
        <v>0</v>
      </c>
      <c r="L279" t="str">
        <f t="shared" si="61"/>
        <v>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v>
      </c>
      <c r="M279" t="str">
        <f t="shared" si="62"/>
        <v>LANGUAGE OF ORIGINAL DOCUMENT: English</v>
      </c>
      <c r="N279" t="str">
        <f t="shared" si="63"/>
        <v>DOCUMENT TYPE: Article</v>
      </c>
      <c r="O279" t="str">
        <f t="shared" si="64"/>
        <v>SOURCE: Scopus</v>
      </c>
      <c r="P279">
        <f t="shared" si="65"/>
        <v>0</v>
      </c>
    </row>
    <row r="280" spans="1:16" x14ac:dyDescent="0.45">
      <c r="A280" t="s">
        <v>142</v>
      </c>
      <c r="C280">
        <v>280</v>
      </c>
      <c r="D280" t="str">
        <f t="shared" si="53"/>
        <v>Quillinan B., McEvoy E., MacPhail A., Dempsey C.</v>
      </c>
      <c r="E280" t="str">
        <f t="shared" si="54"/>
        <v>AUTHOR FULL NAMES: Quillinan, Bernie (35362671000); McEvoy, Eileen (56446861400); MacPhail, Ann (7005530543); Dempsey, Ciara (57200694031)</v>
      </c>
      <c r="F280" t="str">
        <f t="shared" si="55"/>
        <v>35362671000; 56446861400; 7005530543; 57200694031</v>
      </c>
      <c r="G280" t="str">
        <f t="shared" si="56"/>
        <v>Lessons learned from a community engagement initiative within Irish higher education</v>
      </c>
      <c r="H280" t="str">
        <f t="shared" si="57"/>
        <v>(2018) Irish Educational Studies, 37 (1), pp. 113 - 126, Cited 4 times.</v>
      </c>
      <c r="I280" t="str">
        <f t="shared" si="58"/>
        <v>DOI: 10.1080/03323315.2018.1438913</v>
      </c>
      <c r="J280" t="str">
        <f t="shared" si="59"/>
        <v>https://www.scopus.com/inward/record.uri?eid=2-s2.0-85042221603&amp;doi=10.1080%2f03323315.2018.1438913&amp;partnerID=40&amp;md5=24f448d01c42fe29baad12977fb4d8e6</v>
      </c>
      <c r="K280">
        <f t="shared" si="60"/>
        <v>0</v>
      </c>
      <c r="L280" t="str">
        <f t="shared" si="61"/>
        <v>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M280" t="str">
        <f t="shared" si="62"/>
        <v>LANGUAGE OF ORIGINAL DOCUMENT: English</v>
      </c>
      <c r="N280" t="str">
        <f t="shared" si="63"/>
        <v>DOCUMENT TYPE: Article</v>
      </c>
      <c r="O280" t="str">
        <f t="shared" si="64"/>
        <v>SOURCE: Scopus</v>
      </c>
      <c r="P280">
        <f t="shared" si="65"/>
        <v>0</v>
      </c>
    </row>
    <row r="281" spans="1:16" x14ac:dyDescent="0.45">
      <c r="C281">
        <v>281</v>
      </c>
      <c r="D281" t="str">
        <f t="shared" si="53"/>
        <v>Almudallal A.W., Muktar S.N., Bakri N.</v>
      </c>
      <c r="E281" t="str">
        <f t="shared" si="54"/>
        <v>AUTHOR FULL NAMES: Almudallal, Abdullah Waleed (57189390177); Muktar, Syaharizatul Noorizwan (57189375044); Bakri, Norhani (35766444600)</v>
      </c>
      <c r="F281" t="str">
        <f t="shared" si="55"/>
        <v>57189390177; 57189375044; 35766444600</v>
      </c>
      <c r="G281" t="str">
        <f t="shared" si="56"/>
        <v>Knowledge management in the Palestinian higher education: A research agenda</v>
      </c>
      <c r="H281" t="str">
        <f t="shared" si="57"/>
        <v>(2016) International Review of Management and Marketing, 6 (4), pp. 91 - 100, Cited 4 times.</v>
      </c>
      <c r="I281">
        <f t="shared" si="58"/>
        <v>0</v>
      </c>
      <c r="J281" t="str">
        <f t="shared" si="59"/>
        <v>https://www.scopus.com/inward/record.uri?eid=2-s2.0-84970006287&amp;partnerID=40&amp;md5=b9334c7494888d8fe87bf76407555182</v>
      </c>
      <c r="K281">
        <f t="shared" si="60"/>
        <v>0</v>
      </c>
      <c r="L281" t="str">
        <f t="shared" si="61"/>
        <v>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M281" t="str">
        <f t="shared" si="62"/>
        <v>LANGUAGE OF ORIGINAL DOCUMENT: English</v>
      </c>
      <c r="N281" t="str">
        <f t="shared" si="63"/>
        <v>DOCUMENT TYPE: Article</v>
      </c>
      <c r="O281" t="str">
        <f t="shared" si="64"/>
        <v>SOURCE: Scopus</v>
      </c>
      <c r="P281">
        <f t="shared" si="65"/>
        <v>0</v>
      </c>
    </row>
    <row r="282" spans="1:16" x14ac:dyDescent="0.45">
      <c r="A282" t="s">
        <v>143</v>
      </c>
      <c r="C282">
        <v>282</v>
      </c>
      <c r="D282" t="str">
        <f t="shared" si="53"/>
        <v>Alshurafat H., Al-Msiedeen J.M., Al Shbail M.O., Ananzeh H., Alshbiel S., Jaradat Z.</v>
      </c>
      <c r="E282" t="str">
        <f t="shared" si="54"/>
        <v>AUTHOR FULL NAMES: Alshurafat, Hashem (57214751576); Al-Msiedeen, Jebreel Mohammad (57221495923); Al Shbail, Mohannad Obeid (57942147500); Ananzeh, Husam (57222744923); Alshbiel, Seif (37114238600); Jaradat, Zaid (57710550900)</v>
      </c>
      <c r="F282" t="str">
        <f t="shared" si="55"/>
        <v>57214751576; 57221495923; 57942147500; 57222744923; 37114238600; 57710550900</v>
      </c>
      <c r="G282" t="str">
        <f t="shared" si="56"/>
        <v>Forensic Accounting Education Within the Australian Universities</v>
      </c>
      <c r="H282" t="str">
        <f t="shared" si="57"/>
        <v>(2023) Lecture Notes in Networks and Systems, 495 LNNS, pp. 679 - 690, Cited 3 times.</v>
      </c>
      <c r="I282" t="str">
        <f t="shared" si="58"/>
        <v>DOI: 10.1007/978-3-031-08954-1_58</v>
      </c>
      <c r="J282" t="str">
        <f t="shared" si="59"/>
        <v>https://www.scopus.com/inward/record.uri?eid=2-s2.0-85135004386&amp;doi=10.1007%2f978-3-031-08954-1_58&amp;partnerID=40&amp;md5=df63c8dcb6de3277943e5aea0c9feff6</v>
      </c>
      <c r="K282">
        <f t="shared" si="60"/>
        <v>0</v>
      </c>
      <c r="L282" t="str">
        <f t="shared" si="61"/>
        <v>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v>
      </c>
      <c r="M282" t="str">
        <f t="shared" si="62"/>
        <v>LANGUAGE OF ORIGINAL DOCUMENT: English</v>
      </c>
      <c r="N282" t="str">
        <f t="shared" si="63"/>
        <v>DOCUMENT TYPE: Conference paper</v>
      </c>
      <c r="O282" t="str">
        <f t="shared" si="64"/>
        <v>SOURCE: Scopus</v>
      </c>
      <c r="P282">
        <f t="shared" si="65"/>
        <v>0</v>
      </c>
    </row>
    <row r="283" spans="1:16" x14ac:dyDescent="0.45">
      <c r="A283" t="s">
        <v>10</v>
      </c>
      <c r="C283">
        <v>283</v>
      </c>
      <c r="D283" t="str">
        <f t="shared" si="53"/>
        <v>Willems J., Bateman D.</v>
      </c>
      <c r="E283" t="str">
        <f t="shared" si="54"/>
        <v>AUTHOR FULL NAMES: Willems, Julie (36621370500); Bateman, Debra (23097256400)</v>
      </c>
      <c r="F283" t="str">
        <f t="shared" si="55"/>
        <v>36621370500; 23097256400</v>
      </c>
      <c r="G283" t="str">
        <f t="shared" si="56"/>
        <v>The potentials and pitfalls of social networking sites such as facebook in higher education contexts</v>
      </c>
      <c r="H283" t="str">
        <f t="shared" si="57"/>
        <v>(2011) ASCILITE 2011 - The Australasian Society for Computers in Learning in Tertiary Education, pp. 1322 - 1324, Cited 6 times.</v>
      </c>
      <c r="I283">
        <f t="shared" si="58"/>
        <v>0</v>
      </c>
      <c r="J283" t="str">
        <f t="shared" si="59"/>
        <v>https://www.scopus.com/inward/record.uri?eid=2-s2.0-84870845681&amp;partnerID=40&amp;md5=0214acfd8f817b544bd9033fcc095cb3</v>
      </c>
      <c r="K283">
        <f t="shared" si="60"/>
        <v>0</v>
      </c>
      <c r="L283" t="str">
        <f t="shared" si="61"/>
        <v>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M283" t="str">
        <f t="shared" si="62"/>
        <v>LANGUAGE OF ORIGINAL DOCUMENT: English</v>
      </c>
      <c r="N283" t="str">
        <f t="shared" si="63"/>
        <v>DOCUMENT TYPE: Conference paper</v>
      </c>
      <c r="O283" t="str">
        <f t="shared" si="64"/>
        <v>SOURCE: Scopus</v>
      </c>
      <c r="P283">
        <f t="shared" si="65"/>
        <v>0</v>
      </c>
    </row>
    <row r="284" spans="1:16" x14ac:dyDescent="0.45">
      <c r="A284" t="s">
        <v>11</v>
      </c>
      <c r="C284">
        <v>284</v>
      </c>
      <c r="D284" t="str">
        <f t="shared" si="53"/>
        <v>Nouman N., Umer A.</v>
      </c>
      <c r="E284" t="str">
        <f t="shared" si="54"/>
        <v>AUTHOR FULL NAMES: Nouman, Nazish (57209369831); Umer, Ahmer (50862064700)</v>
      </c>
      <c r="F284" t="str">
        <f t="shared" si="55"/>
        <v>57209369831; 50862064700</v>
      </c>
      <c r="G284" t="str">
        <f t="shared" si="56"/>
        <v>Web Navigation and Usability Analysis of Educational Websites in Pakistan</v>
      </c>
      <c r="H284" t="str">
        <f t="shared" si="57"/>
        <v>(2019) Proceedings - 2019 7th International Conference on Digital Information Processing and Communications, ICDIPC 2019, art. no. 8723704, pp. 57 - 62, Cited 4 times.</v>
      </c>
      <c r="I284" t="str">
        <f t="shared" si="58"/>
        <v>DOI: 10.1109/ICDIPC.2019.8723704</v>
      </c>
      <c r="J284" t="str">
        <f t="shared" si="59"/>
        <v>https://www.scopus.com/inward/record.uri?eid=2-s2.0-85067551193&amp;doi=10.1109%2fICDIPC.2019.8723704&amp;partnerID=40&amp;md5=5fae83031d6677b682d764a230055ba2</v>
      </c>
      <c r="K284">
        <f t="shared" si="60"/>
        <v>0</v>
      </c>
      <c r="L284" t="str">
        <f t="shared" si="61"/>
        <v>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v>
      </c>
      <c r="M284" t="str">
        <f t="shared" si="62"/>
        <v>LANGUAGE OF ORIGINAL DOCUMENT: English</v>
      </c>
      <c r="N284" t="str">
        <f t="shared" si="63"/>
        <v>DOCUMENT TYPE: Conference paper</v>
      </c>
      <c r="O284" t="str">
        <f t="shared" si="64"/>
        <v>SOURCE: Scopus</v>
      </c>
      <c r="P284">
        <f t="shared" si="65"/>
        <v>0</v>
      </c>
    </row>
    <row r="285" spans="1:16" x14ac:dyDescent="0.45">
      <c r="A285" t="s">
        <v>12</v>
      </c>
      <c r="C285">
        <v>285</v>
      </c>
      <c r="D285" t="str">
        <f t="shared" si="53"/>
        <v>Osman O., Mey S.S.C., Ibrahim K., Hassan H.A., Ghazali M., Koshy K.C.</v>
      </c>
      <c r="E285" t="str">
        <f t="shared" si="54"/>
        <v>AUTHOR FULL NAMES: Osman, Omar (35119434500); Mey, Susie See Ching (57210804777); Ibrahim, Kamarulazizi (55566085700); Hassan, Haslan Abu (57190934855); Ghazali, Munirah (36760808600); Koshy, Kanayathu Chacko (8270214500)</v>
      </c>
      <c r="F285" t="str">
        <f t="shared" si="55"/>
        <v>35119434500; 57210804777; 55566085700; 57190934855; 36760808600; 8270214500</v>
      </c>
      <c r="G285" t="str">
        <f t="shared" si="56"/>
        <v>The role of solution-oriented knowledge transfer programme and networking in charting a new course in university-stakeholder engagement</v>
      </c>
      <c r="H285" t="str">
        <f t="shared" si="57"/>
        <v>(2016) World Sustainability Series, pp. 243 - 262, Cited 3 times.</v>
      </c>
      <c r="I285" t="str">
        <f t="shared" si="58"/>
        <v>DOI: 10.1007/978-3-319-26734-0_16</v>
      </c>
      <c r="J285" t="str">
        <f t="shared" si="59"/>
        <v>https://www.scopus.com/inward/record.uri?eid=2-s2.0-85071487709&amp;doi=10.1007%2f978-3-319-26734-0_16&amp;partnerID=40&amp;md5=5c91038fe2f2b1056612d0ea86de4401</v>
      </c>
      <c r="K285">
        <f t="shared" si="60"/>
        <v>0</v>
      </c>
      <c r="L285" t="str">
        <f t="shared" si="61"/>
        <v>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M285" t="str">
        <f t="shared" si="62"/>
        <v>LANGUAGE OF ORIGINAL DOCUMENT: English</v>
      </c>
      <c r="N285" t="str">
        <f t="shared" si="63"/>
        <v>DOCUMENT TYPE: Book chapter</v>
      </c>
      <c r="O285" t="str">
        <f t="shared" si="64"/>
        <v>SOURCE: Scopus</v>
      </c>
      <c r="P285">
        <f t="shared" si="65"/>
        <v>0</v>
      </c>
    </row>
    <row r="286" spans="1:16" x14ac:dyDescent="0.45">
      <c r="C286">
        <v>286</v>
      </c>
      <c r="D286" t="str">
        <f t="shared" si="53"/>
        <v>Siddiki S., Goel S.</v>
      </c>
      <c r="E286" t="str">
        <f t="shared" si="54"/>
        <v>AUTHOR FULL NAMES: Siddiki, Saba (37007150800); Goel, Shilpi (56589502600)</v>
      </c>
      <c r="F286" t="str">
        <f t="shared" si="55"/>
        <v>37007150800; 56589502600</v>
      </c>
      <c r="G286" t="str">
        <f t="shared" si="56"/>
        <v>A stakeholder analysis of U.S. marine aquaculture partnerships</v>
      </c>
      <c r="H286" t="str">
        <f t="shared" si="57"/>
        <v>(2015) Marine Policy, 57, pp. 93 - 102, Cited 5 times.</v>
      </c>
      <c r="I286" t="str">
        <f t="shared" si="58"/>
        <v>DOI: 10.1016/j.marpol.2015.03.006</v>
      </c>
      <c r="J286" t="str">
        <f t="shared" si="59"/>
        <v>https://www.scopus.com/inward/record.uri?eid=2-s2.0-84927538946&amp;doi=10.1016%2fj.marpol.2015.03.006&amp;partnerID=40&amp;md5=9574f4900f077aab94b20b60ea97576e</v>
      </c>
      <c r="K286">
        <f t="shared" si="60"/>
        <v>0</v>
      </c>
      <c r="L286" t="str">
        <f t="shared" si="61"/>
        <v>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M286" t="str">
        <f t="shared" si="62"/>
        <v>LANGUAGE OF ORIGINAL DOCUMENT: English</v>
      </c>
      <c r="N286" t="str">
        <f t="shared" si="63"/>
        <v>DOCUMENT TYPE: Article</v>
      </c>
      <c r="O286" t="str">
        <f t="shared" si="64"/>
        <v>SOURCE: Scopus</v>
      </c>
      <c r="P286">
        <f t="shared" si="65"/>
        <v>0</v>
      </c>
    </row>
    <row r="287" spans="1:16" x14ac:dyDescent="0.45">
      <c r="A287" t="s">
        <v>2334</v>
      </c>
      <c r="C287">
        <v>287</v>
      </c>
      <c r="D287" t="str">
        <f t="shared" si="53"/>
        <v>Wells R.S.</v>
      </c>
      <c r="E287" t="str">
        <f t="shared" si="54"/>
        <v>AUTHOR FULL NAMES: Wells, Ryan S. (25622738900)</v>
      </c>
      <c r="F287">
        <f t="shared" si="55"/>
        <v>25622738900</v>
      </c>
      <c r="G287" t="str">
        <f t="shared" si="56"/>
        <v>Learning From COVID-19: Unchanging Inequality and Ideology in Higher Education</v>
      </c>
      <c r="H287" t="str">
        <f t="shared" si="57"/>
        <v>(2023) American Behavioral Scientist, 67 (13), pp. 1655 - 1664, Cited 2 times.</v>
      </c>
      <c r="I287" t="str">
        <f t="shared" si="58"/>
        <v>DOI: 10.1177/00027642221118278</v>
      </c>
      <c r="J287" t="str">
        <f t="shared" si="59"/>
        <v>https://www.scopus.com/inward/record.uri?eid=2-s2.0-85136630004&amp;doi=10.1177%2f00027642221118278&amp;partnerID=40&amp;md5=72c02d7be851b41f56e9244c9327ff19</v>
      </c>
      <c r="K287">
        <f t="shared" si="60"/>
        <v>0</v>
      </c>
      <c r="L287" t="str">
        <f t="shared" si="61"/>
        <v>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M287" t="str">
        <f t="shared" si="62"/>
        <v>LANGUAGE OF ORIGINAL DOCUMENT: English</v>
      </c>
      <c r="N287" t="str">
        <f t="shared" si="63"/>
        <v>DOCUMENT TYPE: Article</v>
      </c>
      <c r="O287" t="str">
        <f t="shared" si="64"/>
        <v>SOURCE: Scopus</v>
      </c>
      <c r="P287">
        <f t="shared" si="65"/>
        <v>0</v>
      </c>
    </row>
    <row r="288" spans="1:16" x14ac:dyDescent="0.45">
      <c r="A288" t="s">
        <v>2335</v>
      </c>
      <c r="C288">
        <v>288</v>
      </c>
      <c r="D288" t="str">
        <f t="shared" si="53"/>
        <v>Moreno-Carmona C., Feria-Domínguez J.M., Merinero-Rodríguez R.</v>
      </c>
      <c r="E288" t="str">
        <f t="shared" si="54"/>
        <v>AUTHOR FULL NAMES: Moreno-Carmona, Cristina (57219805113); Feria-Domínguez, José Manuel (54683905800); Merinero-Rodríguez, Rafael (57579399900)</v>
      </c>
      <c r="F288" t="str">
        <f t="shared" si="55"/>
        <v>57219805113; 54683905800; 57579399900</v>
      </c>
      <c r="G288" t="str">
        <f t="shared" si="56"/>
        <v>ARE UNIVERSITY MANAGEMENT TEAMS STRATEGIC STAKEHOLDERS WITHIN HIGHER EDUCATION INSTITUTIONS? A CLINICAL STUDY</v>
      </c>
      <c r="H288" t="str">
        <f t="shared" si="57"/>
        <v>(2022) Economics and Sociology, 15 (1), pp. 141 - 159, Cited 3 times.</v>
      </c>
      <c r="I288" t="str">
        <f t="shared" si="58"/>
        <v>DOI: 10.14254/2071-789X.2022/15-1/9</v>
      </c>
      <c r="J288" t="str">
        <f t="shared" si="59"/>
        <v>https://www.scopus.com/inward/record.uri?eid=2-s2.0-85128364544&amp;doi=10.14254%2f2071-789X.2022%2f15-1%2f9&amp;partnerID=40&amp;md5=370b2d90a986bc505a91144cd43f65d3</v>
      </c>
      <c r="K288">
        <f t="shared" si="60"/>
        <v>0</v>
      </c>
      <c r="L288" t="str">
        <f t="shared" si="61"/>
        <v>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M288" t="str">
        <f t="shared" si="62"/>
        <v>LANGUAGE OF ORIGINAL DOCUMENT: English</v>
      </c>
      <c r="N288" t="str">
        <f t="shared" si="63"/>
        <v>DOCUMENT TYPE: Article</v>
      </c>
      <c r="O288" t="str">
        <f t="shared" si="64"/>
        <v>SOURCE: Scopus</v>
      </c>
      <c r="P288">
        <f t="shared" si="65"/>
        <v>0</v>
      </c>
    </row>
    <row r="289" spans="1:16" x14ac:dyDescent="0.45">
      <c r="A289" t="s">
        <v>2336</v>
      </c>
      <c r="C289">
        <v>289</v>
      </c>
      <c r="D289" t="str">
        <f t="shared" si="53"/>
        <v>Cherian J., Jacob J., Qureshi R., Gaikar V.</v>
      </c>
      <c r="E289" t="str">
        <f t="shared" si="54"/>
        <v>AUTHOR FULL NAMES: Cherian, Jacob (55370498500); Jacob, Jolly (55371613800); Qureshi, Rubina (57074502700); Gaikar, Vilas (57221197802)</v>
      </c>
      <c r="F289" t="str">
        <f t="shared" si="55"/>
        <v>55370498500; 55371613800; 57074502700; 57221197802</v>
      </c>
      <c r="G289" t="str">
        <f t="shared" si="56"/>
        <v>Relationship between entry grades and attrition trends in the context of higher education: Implication for open innovation of education policy</v>
      </c>
      <c r="H289" t="str">
        <f t="shared" si="57"/>
        <v>(2020) Journal of Open Innovation: Technology, Market, and Complexity, 6 (4), art. no. 199, pp. 1 - 17, Cited 5 times.</v>
      </c>
      <c r="I289" t="str">
        <f t="shared" si="58"/>
        <v>DOI: 10.3390/joitmc6040199</v>
      </c>
      <c r="J289" t="str">
        <f t="shared" si="59"/>
        <v>https://www.scopus.com/inward/record.uri?eid=2-s2.0-85098511968&amp;doi=10.3390%2fjoitmc6040199&amp;partnerID=40&amp;md5=7f7b75e9870df3d829b4e0585ebabe03</v>
      </c>
      <c r="K289">
        <f t="shared" si="60"/>
        <v>0</v>
      </c>
      <c r="L289" t="str">
        <f t="shared" si="61"/>
        <v>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M289" t="str">
        <f t="shared" si="62"/>
        <v>LANGUAGE OF ORIGINAL DOCUMENT: English</v>
      </c>
      <c r="N289" t="str">
        <f t="shared" si="63"/>
        <v>DOCUMENT TYPE: Article</v>
      </c>
      <c r="O289" t="str">
        <f t="shared" si="64"/>
        <v>SOURCE: Scopus</v>
      </c>
      <c r="P289">
        <f t="shared" si="65"/>
        <v>0</v>
      </c>
    </row>
    <row r="290" spans="1:16" x14ac:dyDescent="0.45">
      <c r="A290" t="s">
        <v>2337</v>
      </c>
      <c r="C290">
        <v>290</v>
      </c>
      <c r="D290" t="str">
        <f t="shared" si="53"/>
        <v>Buwule R.S., Ponelis S.R.</v>
      </c>
      <c r="E290" t="str">
        <f t="shared" si="54"/>
        <v>AUTHOR FULL NAMES: Buwule, Robert S. (57105535900); Ponelis, Shana R. (15521491300)</v>
      </c>
      <c r="F290" t="str">
        <f t="shared" si="55"/>
        <v>57105535900; 15521491300</v>
      </c>
      <c r="G290" t="str">
        <f t="shared" si="56"/>
        <v>Perspectives on university library automation and national development in Uganda</v>
      </c>
      <c r="H290" t="str">
        <f t="shared" si="57"/>
        <v>(2017) IFLA Journal, 43 (3), pp. 256 - 265, Cited 6 times.</v>
      </c>
      <c r="I290" t="str">
        <f t="shared" si="58"/>
        <v>DOI: 10.1177/0340035217710539</v>
      </c>
      <c r="J290" t="str">
        <f t="shared" si="59"/>
        <v>https://www.scopus.com/inward/record.uri?eid=2-s2.0-85028988409&amp;doi=10.1177%2f0340035217710539&amp;partnerID=40&amp;md5=8641b3513b800d44254b04d37891c40b</v>
      </c>
      <c r="K290">
        <f t="shared" si="60"/>
        <v>0</v>
      </c>
      <c r="L290" t="str">
        <f t="shared" si="61"/>
        <v>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M290" t="str">
        <f t="shared" si="62"/>
        <v>LANGUAGE OF ORIGINAL DOCUMENT: English</v>
      </c>
      <c r="N290" t="str">
        <f t="shared" si="63"/>
        <v>DOCUMENT TYPE: Article</v>
      </c>
      <c r="O290" t="str">
        <f t="shared" si="64"/>
        <v>SOURCE: Scopus</v>
      </c>
      <c r="P290">
        <f t="shared" si="65"/>
        <v>0</v>
      </c>
    </row>
    <row r="291" spans="1:16" x14ac:dyDescent="0.45">
      <c r="A291" t="s">
        <v>2338</v>
      </c>
      <c r="C291">
        <v>291</v>
      </c>
      <c r="D291" t="str">
        <f t="shared" si="53"/>
        <v>Darabi F., Saunders M.N.K., Clark M.</v>
      </c>
      <c r="E291" t="str">
        <f t="shared" si="54"/>
        <v>AUTHOR FULL NAMES: Darabi, Fariba (55246896700); Saunders, Mark N.K. (7201859502); Clark, Murray (7404528251)</v>
      </c>
      <c r="F291" t="str">
        <f t="shared" si="55"/>
        <v>55246896700; 7201859502; 7404528251</v>
      </c>
      <c r="G291" t="str">
        <f t="shared" si="56"/>
        <v>Trust initiation and development in SME-university collaborations: implications for enabling engaged scholarship</v>
      </c>
      <c r="H291" t="str">
        <f t="shared" si="57"/>
        <v>(2020) European Journal of Training and Development, 45 (4-5), pp. 320 - 345, Cited 3 times.</v>
      </c>
      <c r="I291" t="str">
        <f t="shared" si="58"/>
        <v>DOI: 10.1108/EJTD-04-2020-0068</v>
      </c>
      <c r="J291" t="str">
        <f t="shared" si="59"/>
        <v>https://www.scopus.com/inward/record.uri?eid=2-s2.0-85094100037&amp;doi=10.1108%2fEJTD-04-2020-0068&amp;partnerID=40&amp;md5=251c2a3f106e182588cdb1b99b14ce6a</v>
      </c>
      <c r="K291">
        <f t="shared" si="60"/>
        <v>0</v>
      </c>
      <c r="L291" t="str">
        <f t="shared" si="61"/>
        <v>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M291" t="str">
        <f t="shared" si="62"/>
        <v>LANGUAGE OF ORIGINAL DOCUMENT: English</v>
      </c>
      <c r="N291" t="str">
        <f t="shared" si="63"/>
        <v>DOCUMENT TYPE: Article</v>
      </c>
      <c r="O291" t="str">
        <f t="shared" si="64"/>
        <v>SOURCE: Scopus</v>
      </c>
      <c r="P291">
        <f t="shared" si="65"/>
        <v>0</v>
      </c>
    </row>
    <row r="292" spans="1:16" x14ac:dyDescent="0.45">
      <c r="A292" t="s">
        <v>2339</v>
      </c>
      <c r="C292">
        <v>292</v>
      </c>
      <c r="D292" t="str">
        <f t="shared" si="53"/>
        <v>Hailat K.Q., Alshreef A.A., Azzam I.A., Darabseh F.</v>
      </c>
      <c r="E292" t="str">
        <f t="shared" si="54"/>
        <v>AUTHOR FULL NAMES: Hailat, Khaled Qassem (57204944326); Alshreef, Amal Abdelhadi (57208341935); Azzam, Islam A. (8246773500); Darabseh, Fakhrieh (57056482500)</v>
      </c>
      <c r="F292" t="str">
        <f t="shared" si="55"/>
        <v>57204944326; 57208341935; 8246773500; 57056482500</v>
      </c>
      <c r="G292" t="str">
        <f t="shared" si="56"/>
        <v>Stakeholder approach and the impact of brand image within higher education in the Middle East: Student and staff perspective</v>
      </c>
      <c r="H292" t="str">
        <f t="shared" si="57"/>
        <v>(2021) Journal of Public Affairs, 21 (1), art. no. e1941, Cited 3 times.</v>
      </c>
      <c r="I292" t="str">
        <f t="shared" si="58"/>
        <v>DOI: 10.1002/pa.1941</v>
      </c>
      <c r="J292" t="str">
        <f t="shared" si="59"/>
        <v>https://www.scopus.com/inward/record.uri?eid=2-s2.0-85064565415&amp;doi=10.1002%2fpa.1941&amp;partnerID=40&amp;md5=54eec381f95ab603da5ab9e3d4c53e45</v>
      </c>
      <c r="K292">
        <f t="shared" si="60"/>
        <v>0</v>
      </c>
      <c r="L292" t="str">
        <f t="shared" si="61"/>
        <v>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M292" t="str">
        <f t="shared" si="62"/>
        <v>LANGUAGE OF ORIGINAL DOCUMENT: English</v>
      </c>
      <c r="N292" t="str">
        <f t="shared" si="63"/>
        <v>DOCUMENT TYPE: Article</v>
      </c>
      <c r="O292" t="str">
        <f t="shared" si="64"/>
        <v>SOURCE: Scopus</v>
      </c>
      <c r="P292">
        <f t="shared" si="65"/>
        <v>0</v>
      </c>
    </row>
    <row r="293" spans="1:16" x14ac:dyDescent="0.45">
      <c r="A293" t="s">
        <v>2340</v>
      </c>
      <c r="C293">
        <v>293</v>
      </c>
      <c r="D293" t="str">
        <f t="shared" si="53"/>
        <v>Geryk M.</v>
      </c>
      <c r="E293" t="str">
        <f t="shared" si="54"/>
        <v>AUTHOR FULL NAMES: Geryk, Marcin (57190394096)</v>
      </c>
      <c r="F293">
        <f t="shared" si="55"/>
        <v>57190394096</v>
      </c>
      <c r="G293" t="str">
        <f t="shared" si="56"/>
        <v>The New Trends in Research on Social Responsibility of the University</v>
      </c>
      <c r="H293" t="str">
        <f t="shared" si="57"/>
        <v>(2020) Advances in Intelligent Systems and Computing, 961, pp. 304 - 312, Cited 3 times.</v>
      </c>
      <c r="I293" t="str">
        <f t="shared" si="58"/>
        <v>DOI: 10.1007/978-3-030-20154-8_28</v>
      </c>
      <c r="J293" t="str">
        <f t="shared" si="59"/>
        <v>https://www.scopus.com/inward/record.uri?eid=2-s2.0-85069213354&amp;doi=10.1007%2f978-3-030-20154-8_28&amp;partnerID=40&amp;md5=361b82f27d24bdaeaff02bb46ed11791</v>
      </c>
      <c r="K293">
        <f t="shared" si="60"/>
        <v>0</v>
      </c>
      <c r="L293" t="str">
        <f t="shared" si="61"/>
        <v>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M293" t="str">
        <f t="shared" si="62"/>
        <v>LANGUAGE OF ORIGINAL DOCUMENT: English</v>
      </c>
      <c r="N293" t="str">
        <f t="shared" si="63"/>
        <v>DOCUMENT TYPE: Conference paper</v>
      </c>
      <c r="O293" t="str">
        <f t="shared" si="64"/>
        <v>SOURCE: Scopus</v>
      </c>
      <c r="P293">
        <f t="shared" si="65"/>
        <v>0</v>
      </c>
    </row>
    <row r="294" spans="1:16" x14ac:dyDescent="0.45">
      <c r="C294">
        <v>294</v>
      </c>
      <c r="D294" t="str">
        <f t="shared" si="53"/>
        <v>Pavlin S.</v>
      </c>
      <c r="E294" t="str">
        <f t="shared" si="54"/>
        <v>AUTHOR FULL NAMES: Pavlin, Samo (14036092900)</v>
      </c>
      <c r="F294">
        <f t="shared" si="55"/>
        <v>14036092900</v>
      </c>
      <c r="G294" t="str">
        <f t="shared" si="56"/>
        <v>Time to reconsider the strategic role of system(s) for monitoring higher education graduates’ careers?</v>
      </c>
      <c r="H294" t="str">
        <f t="shared" si="57"/>
        <v>(2019) European Journal of Education, 54 (2), pp. 261 - 272, Cited 5 times.</v>
      </c>
      <c r="I294" t="str">
        <f t="shared" si="58"/>
        <v>DOI: 10.1111/ejed.12313</v>
      </c>
      <c r="J294" t="str">
        <f t="shared" si="59"/>
        <v>https://www.scopus.com/inward/record.uri?eid=2-s2.0-85056750559&amp;doi=10.1111%2fejed.12313&amp;partnerID=40&amp;md5=2074f67732929e4c2ea3be6e3adb1472</v>
      </c>
      <c r="K294">
        <f t="shared" si="60"/>
        <v>0</v>
      </c>
      <c r="L294" t="str">
        <f t="shared" si="61"/>
        <v>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M294" t="str">
        <f t="shared" si="62"/>
        <v>LANGUAGE OF ORIGINAL DOCUMENT: English</v>
      </c>
      <c r="N294" t="str">
        <f t="shared" si="63"/>
        <v>DOCUMENT TYPE: Article</v>
      </c>
      <c r="O294" t="str">
        <f t="shared" si="64"/>
        <v>SOURCE: Scopus</v>
      </c>
      <c r="P294">
        <f t="shared" si="65"/>
        <v>0</v>
      </c>
    </row>
    <row r="295" spans="1:16" x14ac:dyDescent="0.45">
      <c r="A295" t="s">
        <v>2341</v>
      </c>
      <c r="C295">
        <v>295</v>
      </c>
      <c r="D295" t="str">
        <f t="shared" si="53"/>
        <v>Johnson M.</v>
      </c>
      <c r="E295" t="str">
        <f t="shared" si="54"/>
        <v>AUTHOR FULL NAMES: Johnson, Michael (57706418400)</v>
      </c>
      <c r="F295">
        <f t="shared" si="55"/>
        <v>57706418400</v>
      </c>
      <c r="G295" t="str">
        <f t="shared" si="56"/>
        <v>Teaching excellence in the context of business and management education: Perspectives from Australian, British and Canadian universities</v>
      </c>
      <c r="H295" t="str">
        <f t="shared" si="57"/>
        <v>(2021) International Journal of Management Education, 19 (3), art. no. 100508, Cited 3 times.</v>
      </c>
      <c r="I295" t="str">
        <f t="shared" si="58"/>
        <v>DOI: 10.1016/j.ijme.2021.100508</v>
      </c>
      <c r="J295" t="str">
        <f t="shared" si="59"/>
        <v>https://www.scopus.com/inward/record.uri?eid=2-s2.0-85110775005&amp;doi=10.1016%2fj.ijme.2021.100508&amp;partnerID=40&amp;md5=bb5272ed5662b6729ec692a82bb670c5</v>
      </c>
      <c r="K295">
        <f t="shared" si="60"/>
        <v>0</v>
      </c>
      <c r="L295" t="str">
        <f t="shared" si="61"/>
        <v>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M295" t="str">
        <f t="shared" si="62"/>
        <v>LANGUAGE OF ORIGINAL DOCUMENT: English</v>
      </c>
      <c r="N295" t="str">
        <f t="shared" si="63"/>
        <v>DOCUMENT TYPE: Article</v>
      </c>
      <c r="O295" t="str">
        <f t="shared" si="64"/>
        <v>SOURCE: Scopus</v>
      </c>
      <c r="P295">
        <f t="shared" si="65"/>
        <v>0</v>
      </c>
    </row>
    <row r="296" spans="1:16" x14ac:dyDescent="0.45">
      <c r="A296" t="s">
        <v>10</v>
      </c>
      <c r="C296">
        <v>296</v>
      </c>
      <c r="D296" t="str">
        <f t="shared" si="53"/>
        <v>Dobbins M., Horváthová B., Labanino R.P.</v>
      </c>
      <c r="E296" t="str">
        <f t="shared" si="54"/>
        <v>AUTHOR FULL NAMES: Dobbins, Michael (8583386500); Horváthová, Brigitte (57208222621); Labanino, Rafael Pablo (57218876575)</v>
      </c>
      <c r="F296" t="str">
        <f t="shared" si="55"/>
        <v>8583386500; 57208222621; 57218876575</v>
      </c>
      <c r="G296" t="str">
        <f t="shared" si="56"/>
        <v>Exploring interest intermediation in Central and Eastern Europe: is higher education different?</v>
      </c>
      <c r="H296" t="str">
        <f t="shared" si="57"/>
        <v>(2021) Interest Groups and Advocacy, 10 (4), pp. 399 - 429, Cited 4 times.</v>
      </c>
      <c r="I296" t="str">
        <f t="shared" si="58"/>
        <v>DOI: 10.1057/s41309-021-00136-x</v>
      </c>
      <c r="J296" t="str">
        <f t="shared" si="59"/>
        <v>https://www.scopus.com/inward/record.uri?eid=2-s2.0-85117579493&amp;doi=10.1057%2fs41309-021-00136-x&amp;partnerID=40&amp;md5=141c77b0f6907515a35169cd460cac9f</v>
      </c>
      <c r="K296">
        <f t="shared" si="60"/>
        <v>0</v>
      </c>
      <c r="L296" t="str">
        <f t="shared" si="61"/>
        <v>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M296" t="str">
        <f t="shared" si="62"/>
        <v>LANGUAGE OF ORIGINAL DOCUMENT: English</v>
      </c>
      <c r="N296" t="str">
        <f t="shared" si="63"/>
        <v>DOCUMENT TYPE: Article</v>
      </c>
      <c r="O296" t="str">
        <f t="shared" si="64"/>
        <v>SOURCE: Scopus</v>
      </c>
      <c r="P296">
        <f t="shared" si="65"/>
        <v>0</v>
      </c>
    </row>
    <row r="297" spans="1:16" x14ac:dyDescent="0.45">
      <c r="A297" t="s">
        <v>11</v>
      </c>
      <c r="C297">
        <v>297</v>
      </c>
      <c r="D297" t="str">
        <f t="shared" si="53"/>
        <v>Nicholas J.M., Handley M.H.</v>
      </c>
      <c r="E297" t="str">
        <f t="shared" si="54"/>
        <v>AUTHOR FULL NAMES: Nicholas, Jennifer M. (57203821427); Handley, Meg H. (57190815021)</v>
      </c>
      <c r="F297" t="str">
        <f t="shared" si="55"/>
        <v>57203821427; 57190815021</v>
      </c>
      <c r="G297" t="str">
        <f t="shared" si="56"/>
        <v>Employability development in business undergraduates: A qualitative inquiry of recruiter perceptions</v>
      </c>
      <c r="H297" t="str">
        <f t="shared" si="57"/>
        <v>(2020) Journal of Education for Business, 95 (2), pp. 67 - 72, Cited 4 times.</v>
      </c>
      <c r="I297" t="str">
        <f t="shared" si="58"/>
        <v>DOI: 10.1080/08832323.2019.1604483</v>
      </c>
      <c r="J297" t="str">
        <f t="shared" si="59"/>
        <v>https://www.scopus.com/inward/record.uri?eid=2-s2.0-85065755116&amp;doi=10.1080%2f08832323.2019.1604483&amp;partnerID=40&amp;md5=d0e4685c386431f3bc2511825a9102ee</v>
      </c>
      <c r="K297">
        <f t="shared" si="60"/>
        <v>0</v>
      </c>
      <c r="L297" t="str">
        <f t="shared" si="61"/>
        <v>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M297" t="str">
        <f t="shared" si="62"/>
        <v>LANGUAGE OF ORIGINAL DOCUMENT: English</v>
      </c>
      <c r="N297" t="str">
        <f t="shared" si="63"/>
        <v>DOCUMENT TYPE: Article</v>
      </c>
      <c r="O297" t="str">
        <f t="shared" si="64"/>
        <v>SOURCE: Scopus</v>
      </c>
      <c r="P297">
        <f t="shared" si="65"/>
        <v>0</v>
      </c>
    </row>
    <row r="298" spans="1:16" x14ac:dyDescent="0.45">
      <c r="A298" t="s">
        <v>12</v>
      </c>
      <c r="C298">
        <v>298</v>
      </c>
      <c r="D298" t="str">
        <f t="shared" si="53"/>
        <v>Makhubu N., Budree A.</v>
      </c>
      <c r="E298" t="str">
        <f t="shared" si="54"/>
        <v>AUTHOR FULL NAMES: Makhubu, Nkululeko (57213882257); Budree, Adheesh (57189874732)</v>
      </c>
      <c r="F298" t="str">
        <f t="shared" si="55"/>
        <v>57213882257; 57189874732</v>
      </c>
      <c r="G298" t="str">
        <f t="shared" si="56"/>
        <v>The Effectiveness of Twitter as a Tertiary Education Stakeholder Communication Tool: A Case of #FeesMustFall in South Africa</v>
      </c>
      <c r="H298" t="str">
        <f t="shared" si="57"/>
        <v>(2019) Lecture Notes in Computer Science (including subseries Lecture Notes in Artificial Intelligence and Lecture Notes in Bioinformatics), 11578 LNCS, pp. 535 - 555, Cited 3 times.</v>
      </c>
      <c r="I298" t="str">
        <f t="shared" si="58"/>
        <v>DOI: 10.1007/978-3-030-21902-4_38</v>
      </c>
      <c r="J298" t="str">
        <f t="shared" si="59"/>
        <v>https://www.scopus.com/inward/record.uri?eid=2-s2.0-85069849407&amp;doi=10.1007%2f978-3-030-21902-4_38&amp;partnerID=40&amp;md5=56cad024f9a141b556121f8f0d958ab1</v>
      </c>
      <c r="K298">
        <f t="shared" si="60"/>
        <v>0</v>
      </c>
      <c r="L298" t="str">
        <f t="shared" si="61"/>
        <v>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M298" t="str">
        <f t="shared" si="62"/>
        <v>LANGUAGE OF ORIGINAL DOCUMENT: English</v>
      </c>
      <c r="N298" t="str">
        <f t="shared" si="63"/>
        <v>DOCUMENT TYPE: Conference paper</v>
      </c>
      <c r="O298" t="str">
        <f t="shared" si="64"/>
        <v>SOURCE: Scopus</v>
      </c>
      <c r="P298">
        <f t="shared" si="65"/>
        <v>0</v>
      </c>
    </row>
    <row r="299" spans="1:16" x14ac:dyDescent="0.45">
      <c r="C299">
        <v>299</v>
      </c>
      <c r="D299" t="str">
        <f t="shared" si="53"/>
        <v>Urrutia M.L., White S., White S.</v>
      </c>
      <c r="E299" t="str">
        <f t="shared" si="54"/>
        <v>AUTHOR FULL NAMES: Urrutia, Manuel León (57188312600); White, Steve (56895488600); White, Su (10738888600)</v>
      </c>
      <c r="F299" t="str">
        <f t="shared" si="55"/>
        <v>57188312600; 56895488600; 10738888600</v>
      </c>
      <c r="G299" t="str">
        <f t="shared" si="56"/>
        <v>MOOCs in higher education magazines: A content analysis of internal stakeholder perspectives</v>
      </c>
      <c r="H299" t="str">
        <f t="shared" si="57"/>
        <v>(2016) Communications in Computer and Information Science, 583, pp. 395 - 405, Cited 5 times.</v>
      </c>
      <c r="I299" t="str">
        <f t="shared" si="58"/>
        <v>DOI: 10.1007/978-3-319-29585-5_23</v>
      </c>
      <c r="J299" t="str">
        <f t="shared" si="59"/>
        <v>https://www.scopus.com/inward/record.uri?eid=2-s2.0-84959233321&amp;doi=10.1007%2f978-3-319-29585-5_23&amp;partnerID=40&amp;md5=faf44d934b845507a3e376311d462621</v>
      </c>
      <c r="K299">
        <f t="shared" si="60"/>
        <v>0</v>
      </c>
      <c r="L299" t="str">
        <f t="shared" si="61"/>
        <v>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v>
      </c>
      <c r="M299" t="str">
        <f t="shared" si="62"/>
        <v>LANGUAGE OF ORIGINAL DOCUMENT: English</v>
      </c>
      <c r="N299" t="str">
        <f t="shared" si="63"/>
        <v>DOCUMENT TYPE: Conference paper</v>
      </c>
      <c r="O299" t="str">
        <f t="shared" si="64"/>
        <v>SOURCE: Scopus</v>
      </c>
      <c r="P299">
        <f t="shared" si="65"/>
        <v>0</v>
      </c>
    </row>
    <row r="300" spans="1:16" x14ac:dyDescent="0.45">
      <c r="A300" t="s">
        <v>144</v>
      </c>
      <c r="C300">
        <v>300</v>
      </c>
      <c r="D300" t="str">
        <f t="shared" si="53"/>
        <v>Hamza C.A., Robinson K., Hasking P.A., Heath N.L., Lewis S.P., Lloyd-Richardson E., Whitlock J., Wilson M.S.</v>
      </c>
      <c r="E300" t="str">
        <f t="shared" si="54"/>
        <v>AUTHOR FULL NAMES: Hamza, Chloe A. (36144204100); Robinson, Kealagh (57195641402); Hasking, Penny A. (55924025500); Heath, Nancy L. (6602184000); Lewis, Stephen P. (14822363500); Lloyd-Richardson, Elizabeth (6506062576); Whitlock, Janis (57203031177); Wilson, Marc S. (7408664973)</v>
      </c>
      <c r="F300" t="str">
        <f t="shared" si="55"/>
        <v>36144204100; 57195641402; 55924025500; 6602184000; 14822363500; 6506062576; 57203031177; 7408664973</v>
      </c>
      <c r="G300" t="str">
        <f t="shared" si="56"/>
        <v>Educational stakeholders’ attitudes and knowledge about nonsuicidalself-injury among university students: A cross-national study</v>
      </c>
      <c r="H300" t="str">
        <f t="shared" si="57"/>
        <v>(2023) Journal of American College Health, 71 (7), pp. 2140 - 2150, Cited 3 times.</v>
      </c>
      <c r="I300" t="str">
        <f t="shared" si="58"/>
        <v>DOI: 10.1080/07448481.2021.1961782</v>
      </c>
      <c r="J300" t="str">
        <f t="shared" si="59"/>
        <v>https://www.scopus.com/inward/record.uri?eid=2-s2.0-85112143376&amp;doi=10.1080%2f07448481.2021.1961782&amp;partnerID=40&amp;md5=5f626ae24447ed636c81f2c39dc50e31</v>
      </c>
      <c r="K300">
        <f t="shared" si="60"/>
        <v>0</v>
      </c>
      <c r="L300" t="str">
        <f t="shared" si="61"/>
        <v>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v>
      </c>
      <c r="M300" t="str">
        <f t="shared" si="62"/>
        <v>LANGUAGE OF ORIGINAL DOCUMENT: English</v>
      </c>
      <c r="N300" t="str">
        <f t="shared" si="63"/>
        <v>DOCUMENT TYPE: Article</v>
      </c>
      <c r="O300" t="str">
        <f t="shared" si="64"/>
        <v>SOURCE: Scopus</v>
      </c>
      <c r="P300">
        <f t="shared" si="65"/>
        <v>0</v>
      </c>
    </row>
    <row r="301" spans="1:16" x14ac:dyDescent="0.45">
      <c r="A301" t="s">
        <v>145</v>
      </c>
      <c r="C301">
        <v>301</v>
      </c>
      <c r="D301" t="str">
        <f t="shared" si="53"/>
        <v>Lukose J., Mammen K.J.</v>
      </c>
      <c r="E301" t="str">
        <f t="shared" si="54"/>
        <v>AUTHOR FULL NAMES: Lukose, Jose (57210208307); Mammen, Kuttickattu John (44461673200)</v>
      </c>
      <c r="F301" t="str">
        <f t="shared" si="55"/>
        <v>57210208307; 44461673200</v>
      </c>
      <c r="G301" t="str">
        <f t="shared" si="56"/>
        <v>Enhancing academic achievement in an introductory computer programming course through the implementation of guided inquiry-based learning and teaching</v>
      </c>
      <c r="H301" t="str">
        <f t="shared" si="57"/>
        <v>(2018) Asia-Pacific Forum on Science Learning and Teaching, 19 (2), art. no. 16, Cited 1 times.</v>
      </c>
      <c r="I301">
        <f t="shared" si="58"/>
        <v>0</v>
      </c>
      <c r="J301" t="str">
        <f t="shared" si="59"/>
        <v>https://www.scopus.com/inward/record.uri?eid=2-s2.0-85075780830&amp;partnerID=40&amp;md5=0a8c8cf1faa7cc2a6196e67b3fff9100</v>
      </c>
      <c r="K301">
        <f t="shared" si="60"/>
        <v>0</v>
      </c>
      <c r="L301" t="str">
        <f t="shared" si="61"/>
        <v>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M301" t="str">
        <f t="shared" si="62"/>
        <v>LANGUAGE OF ORIGINAL DOCUMENT: English</v>
      </c>
      <c r="N301" t="str">
        <f t="shared" si="63"/>
        <v>DOCUMENT TYPE: Article</v>
      </c>
      <c r="O301" t="str">
        <f t="shared" si="64"/>
        <v>SOURCE: Scopus</v>
      </c>
      <c r="P301">
        <f t="shared" si="65"/>
        <v>0</v>
      </c>
    </row>
    <row r="302" spans="1:16" x14ac:dyDescent="0.45">
      <c r="A302" t="s">
        <v>146</v>
      </c>
      <c r="C302">
        <v>302</v>
      </c>
      <c r="D302" t="str">
        <f t="shared" si="53"/>
        <v>Razak A.N.A., Noordin M.K., Khanan M.F.A.</v>
      </c>
      <c r="E302" t="str">
        <f t="shared" si="54"/>
        <v>AUTHOR FULL NAMES: Razak, Ainull Najhwar Abdul (58034106400); Noordin, Muhammad Khair (57195109619); Khanan, Mohd Faisal Abdul (56530750700)</v>
      </c>
      <c r="F302" t="str">
        <f t="shared" si="55"/>
        <v>58034106400; 57195109619; 56530750700</v>
      </c>
      <c r="G302" t="str">
        <f t="shared" si="56"/>
        <v>Digital Learning in Technical and Vocational Education and Training (TVET) In Public University, Malaysia</v>
      </c>
      <c r="H302" t="str">
        <f t="shared" si="57"/>
        <v>(2022) Journal of Technical Education and Training, 14 (3), pp. 49 - 59, Cited 2 times.</v>
      </c>
      <c r="I302" t="str">
        <f t="shared" si="58"/>
        <v>DOI: 10.30880/jtet.2022.14.03.005</v>
      </c>
      <c r="J302" t="str">
        <f t="shared" si="59"/>
        <v>https://www.scopus.com/inward/record.uri?eid=2-s2.0-85144949335&amp;doi=10.30880%2fjtet.2022.14.03.005&amp;partnerID=40&amp;md5=938fd9c159716ff9e4a909d73714b930</v>
      </c>
      <c r="K302">
        <f t="shared" si="60"/>
        <v>0</v>
      </c>
      <c r="L302" t="str">
        <f t="shared" si="61"/>
        <v>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M302" t="str">
        <f t="shared" si="62"/>
        <v>LANGUAGE OF ORIGINAL DOCUMENT: English</v>
      </c>
      <c r="N302" t="str">
        <f t="shared" si="63"/>
        <v>DOCUMENT TYPE: Article</v>
      </c>
      <c r="O302" t="str">
        <f t="shared" si="64"/>
        <v>SOURCE: Scopus</v>
      </c>
      <c r="P302">
        <f t="shared" si="65"/>
        <v>0</v>
      </c>
    </row>
    <row r="303" spans="1:16" x14ac:dyDescent="0.45">
      <c r="A303" t="s">
        <v>147</v>
      </c>
      <c r="C303">
        <v>303</v>
      </c>
      <c r="D303" t="str">
        <f t="shared" si="53"/>
        <v>Radford J., Holdstock L.</v>
      </c>
      <c r="E303" t="str">
        <f t="shared" si="54"/>
        <v>AUTHOR FULL NAMES: Radford, John (56908694900); Holdstock, Leonard (6602224885)</v>
      </c>
      <c r="F303" t="str">
        <f t="shared" si="55"/>
        <v>56908694900; 6602224885</v>
      </c>
      <c r="G303" t="str">
        <f t="shared" si="56"/>
        <v>Higher education: The views of parents of university students</v>
      </c>
      <c r="H303" t="str">
        <f t="shared" si="57"/>
        <v>(1996) Journal of Further and Higher Education, 20 (3), pp. 81 - 93, Cited 2 times.</v>
      </c>
      <c r="I303" t="str">
        <f t="shared" si="58"/>
        <v>DOI: 10.1080/0309877960200308</v>
      </c>
      <c r="J303" t="str">
        <f t="shared" si="59"/>
        <v>https://www.scopus.com/inward/record.uri?eid=2-s2.0-0010816508&amp;doi=10.1080%2f0309877960200308&amp;partnerID=40&amp;md5=f1a26200d422b6dd6338b64b09317367</v>
      </c>
      <c r="K303">
        <f t="shared" si="60"/>
        <v>0</v>
      </c>
      <c r="L303" t="str">
        <f t="shared" si="61"/>
        <v>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M303" t="str">
        <f t="shared" si="62"/>
        <v>LANGUAGE OF ORIGINAL DOCUMENT: English</v>
      </c>
      <c r="N303" t="str">
        <f t="shared" si="63"/>
        <v>DOCUMENT TYPE: Article</v>
      </c>
      <c r="O303" t="str">
        <f t="shared" si="64"/>
        <v>SOURCE: Scopus</v>
      </c>
      <c r="P303">
        <f t="shared" si="65"/>
        <v>0</v>
      </c>
    </row>
    <row r="304" spans="1:16" x14ac:dyDescent="0.45">
      <c r="A304" t="s">
        <v>148</v>
      </c>
      <c r="C304">
        <v>304</v>
      </c>
      <c r="D304" t="str">
        <f t="shared" si="53"/>
        <v>Kucherova H., Honcharenko Y., Ocheretin D., Bilska O.</v>
      </c>
      <c r="E304" t="str">
        <f t="shared" si="54"/>
        <v>AUTHOR FULL NAMES: Kucherova, Hanna (57210337232); Honcharenko, Yuliia (57219605190); Ocheretin, Dmytro (57210598417); Bilska, Olha (57210344422)</v>
      </c>
      <c r="F304" t="str">
        <f t="shared" si="55"/>
        <v>57210337232; 57219605190; 57210598417; 57210344422</v>
      </c>
      <c r="G304" t="str">
        <f t="shared" si="56"/>
        <v>FUZZY LOGIC MODEL OF USABILITY OF WEBSITES OF HIGHER EDUCATION INSTITUTIONS IN THE CONTEXT OF DIGITALIZATION OF EDUCATIONAL SERVICES</v>
      </c>
      <c r="H304" t="str">
        <f t="shared" si="57"/>
        <v>(2021) Neuro-Fuzzy Modeling Techniques in Economics, 10, pp. 119 - 135, Cited 1 times.</v>
      </c>
      <c r="I304" t="str">
        <f t="shared" si="58"/>
        <v>DOI: 10.33111/nfmte.2021.119</v>
      </c>
      <c r="J304" t="str">
        <f t="shared" si="59"/>
        <v>https://www.scopus.com/inward/record.uri?eid=2-s2.0-85162047302&amp;doi=10.33111%2fnfmte.2021.119&amp;partnerID=40&amp;md5=e33440677e28329a6fb08eacfd807ef7</v>
      </c>
      <c r="K304">
        <f t="shared" si="60"/>
        <v>0</v>
      </c>
      <c r="L304" t="str">
        <f t="shared" si="61"/>
        <v>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M304" t="str">
        <f t="shared" si="62"/>
        <v>LANGUAGE OF ORIGINAL DOCUMENT: English</v>
      </c>
      <c r="N304" t="str">
        <f t="shared" si="63"/>
        <v>DOCUMENT TYPE: Article</v>
      </c>
      <c r="O304" t="str">
        <f t="shared" si="64"/>
        <v>SOURCE: Scopus</v>
      </c>
      <c r="P304">
        <f t="shared" si="65"/>
        <v>0</v>
      </c>
    </row>
    <row r="305" spans="1:16" x14ac:dyDescent="0.45">
      <c r="A305" t="s">
        <v>149</v>
      </c>
      <c r="C305">
        <v>305</v>
      </c>
      <c r="D305" t="str">
        <f t="shared" si="53"/>
        <v>Teter W.R., Wang L.</v>
      </c>
      <c r="E305" t="str">
        <f t="shared" si="54"/>
        <v>AUTHOR FULL NAMES: Teter, Wesley R. (57221854781); Wang, Libing (57226297230)</v>
      </c>
      <c r="F305" t="str">
        <f t="shared" si="55"/>
        <v>57221854781; 57226297230</v>
      </c>
      <c r="G305" t="str">
        <f t="shared" si="56"/>
        <v>Monitoring implementation of the Tokyo Convention on recognition: a multi-stakeholder approach to the internationalization of higher education in the Asia-Pacific</v>
      </c>
      <c r="H305" t="str">
        <f t="shared" si="57"/>
        <v>(2021) International Journal of Comparative Education and Development, 23 (3), pp. 157 - 174, Cited 2 times.</v>
      </c>
      <c r="I305" t="str">
        <f t="shared" si="58"/>
        <v>DOI: 10.1108/IJCED-10-2020-0075</v>
      </c>
      <c r="J305" t="str">
        <f t="shared" si="59"/>
        <v>https://www.scopus.com/inward/record.uri?eid=2-s2.0-85106247126&amp;doi=10.1108%2fIJCED-10-2020-0075&amp;partnerID=40&amp;md5=7f7255d34eb4bb0d11c81d870f555e57</v>
      </c>
      <c r="K305">
        <f t="shared" si="60"/>
        <v>0</v>
      </c>
      <c r="L305" t="str">
        <f t="shared" si="61"/>
        <v>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M305" t="str">
        <f t="shared" si="62"/>
        <v>LANGUAGE OF ORIGINAL DOCUMENT: English</v>
      </c>
      <c r="N305" t="str">
        <f t="shared" si="63"/>
        <v>DOCUMENT TYPE: Article</v>
      </c>
      <c r="O305" t="str">
        <f t="shared" si="64"/>
        <v>SOURCE: Scopus</v>
      </c>
      <c r="P305">
        <f t="shared" si="65"/>
        <v>0</v>
      </c>
    </row>
    <row r="306" spans="1:16" x14ac:dyDescent="0.45">
      <c r="A306" t="s">
        <v>150</v>
      </c>
      <c r="C306">
        <v>306</v>
      </c>
      <c r="D306" t="str">
        <f t="shared" si="53"/>
        <v>Munguia N., Perkins K.M., Rodriguez A.R., Eredias C.A., Velazquez L.</v>
      </c>
      <c r="E306" t="str">
        <f t="shared" si="54"/>
        <v>AUTHOR FULL NAMES: Munguia, Nora (56000754500); Perkins, Krystal M. (57190019955); Rodriguez, America Romero (57219387131); Eredias, Carlos Anaya (58312845300); Velazquez, Luis (57210910238)</v>
      </c>
      <c r="F306" t="str">
        <f t="shared" si="55"/>
        <v>56000754500; 57190019955; 57219387131; 58312845300; 57210910238</v>
      </c>
      <c r="G306" t="str">
        <f t="shared" si="56"/>
        <v>Beliefs and Concerns About Global Warming Among Higher Education Students</v>
      </c>
      <c r="H306" t="str">
        <f t="shared" si="57"/>
        <v>(2021) Handbook of Climate Change Management: Research, Leadership, Transformation, 5, pp. 3633 - 3654, Cited 1 times.</v>
      </c>
      <c r="I306" t="str">
        <f t="shared" si="58"/>
        <v>DOI: 10.1007/978-3-030-57281-5_271</v>
      </c>
      <c r="J306" t="str">
        <f t="shared" si="59"/>
        <v>https://www.scopus.com/inward/record.uri?eid=2-s2.0-85127340435&amp;doi=10.1007%2f978-3-030-57281-5_271&amp;partnerID=40&amp;md5=96d70d658ab80584575a9b469287e280</v>
      </c>
      <c r="K306">
        <f t="shared" si="60"/>
        <v>0</v>
      </c>
      <c r="L306" t="str">
        <f t="shared" si="61"/>
        <v>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M306" t="str">
        <f t="shared" si="62"/>
        <v>LANGUAGE OF ORIGINAL DOCUMENT: English</v>
      </c>
      <c r="N306" t="str">
        <f t="shared" si="63"/>
        <v>DOCUMENT TYPE: Book chapter</v>
      </c>
      <c r="O306" t="str">
        <f t="shared" si="64"/>
        <v>SOURCE: Scopus</v>
      </c>
      <c r="P306">
        <f t="shared" si="65"/>
        <v>0</v>
      </c>
    </row>
    <row r="307" spans="1:16" x14ac:dyDescent="0.45">
      <c r="C307">
        <v>307</v>
      </c>
      <c r="D307" t="str">
        <f t="shared" si="53"/>
        <v>Pantoja M.A., Rodríguez M.P., Carrión A.</v>
      </c>
      <c r="E307" t="str">
        <f t="shared" si="54"/>
        <v>AUTHOR FULL NAMES: Pantoja, Martín A. (56712514300); Rodríguez, María del P. (56693471200); Carrión, Andrés (15847747900)</v>
      </c>
      <c r="F307" t="str">
        <f t="shared" si="55"/>
        <v>56712514300; 56693471200; 15847747900</v>
      </c>
      <c r="G307" t="str">
        <f t="shared" si="56"/>
        <v>Design of a questionnaire to assess university stakeholders attributes from a participative leadership approach [Diseño de un cuestionario para valorar los atributos de grupos de interés universitarios desde un enfoque de liderazgo participativo]</v>
      </c>
      <c r="H307" t="str">
        <f t="shared" si="57"/>
        <v>(2015) Formacion Universitaria, 8 (4), pp. 33 - 44, Cited 2 times.</v>
      </c>
      <c r="I307" t="str">
        <f t="shared" si="58"/>
        <v>DOI: 10.4067/S0718-50062015000400005</v>
      </c>
      <c r="J307" t="str">
        <f t="shared" si="59"/>
        <v>https://www.scopus.com/inward/record.uri?eid=2-s2.0-84936119728&amp;doi=10.4067%2fS0718-50062015000400005&amp;partnerID=40&amp;md5=5aedff9e4d0b4c29c64f55e3326e8cfa</v>
      </c>
      <c r="K307">
        <f t="shared" si="60"/>
        <v>0</v>
      </c>
      <c r="L307" t="str">
        <f t="shared" si="61"/>
        <v>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M307" t="str">
        <f t="shared" si="62"/>
        <v>LANGUAGE OF ORIGINAL DOCUMENT: Spanish</v>
      </c>
      <c r="N307" t="str">
        <f t="shared" si="63"/>
        <v>DOCUMENT TYPE: Article</v>
      </c>
      <c r="O307" t="str">
        <f t="shared" si="64"/>
        <v>SOURCE: Scopus</v>
      </c>
      <c r="P307">
        <f t="shared" si="65"/>
        <v>0</v>
      </c>
    </row>
    <row r="308" spans="1:16" x14ac:dyDescent="0.45">
      <c r="A308" t="s">
        <v>151</v>
      </c>
      <c r="C308">
        <v>308</v>
      </c>
      <c r="D308" t="str">
        <f t="shared" si="53"/>
        <v>Nagy M., Molontay R.</v>
      </c>
      <c r="E308" t="str">
        <f t="shared" si="54"/>
        <v>AUTHOR FULL NAMES: Nagy, Marcell (57204943886); Molontay, Roland (57190565014)</v>
      </c>
      <c r="F308" t="str">
        <f t="shared" si="55"/>
        <v>57204943886; 57190565014</v>
      </c>
      <c r="G308" t="str">
        <f t="shared" si="56"/>
        <v>Interpretable Dropout Prediction: Towards XAI-Based Personalized Intervention</v>
      </c>
      <c r="H308" t="str">
        <f t="shared" si="57"/>
        <v>(2023) International Journal of Artificial Intelligence in Education, Cited 2 times.</v>
      </c>
      <c r="I308" t="str">
        <f t="shared" si="58"/>
        <v>DOI: 10.1007/s40593-023-00331-8</v>
      </c>
      <c r="J308" t="str">
        <f t="shared" si="59"/>
        <v>https://www.scopus.com/inward/record.uri?eid=2-s2.0-85149861581&amp;doi=10.1007%2fs40593-023-00331-8&amp;partnerID=40&amp;md5=ada4ba08683ea70a932afa1cbafc486f</v>
      </c>
      <c r="K308">
        <f t="shared" si="60"/>
        <v>0</v>
      </c>
      <c r="L308" t="str">
        <f t="shared" si="61"/>
        <v>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M308" t="str">
        <f t="shared" si="62"/>
        <v>LANGUAGE OF ORIGINAL DOCUMENT: English</v>
      </c>
      <c r="N308" t="str">
        <f t="shared" si="63"/>
        <v>DOCUMENT TYPE: Article</v>
      </c>
      <c r="O308" t="str">
        <f t="shared" si="64"/>
        <v>SOURCE: Scopus</v>
      </c>
      <c r="P308">
        <f t="shared" si="65"/>
        <v>0</v>
      </c>
    </row>
    <row r="309" spans="1:16" x14ac:dyDescent="0.45">
      <c r="A309" t="s">
        <v>10</v>
      </c>
      <c r="C309">
        <v>309</v>
      </c>
      <c r="D309" t="str">
        <f t="shared" si="53"/>
        <v>Demirel B., Bicakcioglu N., Duman S., Madran C., Arbak Y., Sumer B., Ozkul S., Baran T., Gul G.O., Fistikoglu O., Gul A., Aksoy A.O., Doga M., Barbaros F.</v>
      </c>
      <c r="E309" t="str">
        <f t="shared" si="54"/>
        <v>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v>
      </c>
      <c r="F309" t="str">
        <f t="shared" si="55"/>
        <v>55490158300; 57211555089; 57194345993; 6505618215; 6508380711; 57210146212; 6505893941; 9840759300; 35362345600; 8840536700; 57061976900; 54407906100; 26667628500; 23979434000</v>
      </c>
      <c r="G309" t="str">
        <f t="shared" si="56"/>
        <v>Understanding and perceptions of climate change: A perspective of university stakeholders</v>
      </c>
      <c r="H309" t="str">
        <f t="shared" si="57"/>
        <v>(2019) International Journal of Global Warming, 18 (3-4), pp. 385 - 400, Cited 2 times.</v>
      </c>
      <c r="I309" t="str">
        <f t="shared" si="58"/>
        <v>DOI: 10.1504/IJGW.2019.101095</v>
      </c>
      <c r="J309" t="str">
        <f t="shared" si="59"/>
        <v>https://www.scopus.com/inward/record.uri?eid=2-s2.0-85069650812&amp;doi=10.1504%2fIJGW.2019.101095&amp;partnerID=40&amp;md5=e9a2a8fe4118f2e830dffb0052c3f1c8</v>
      </c>
      <c r="K309">
        <f t="shared" si="60"/>
        <v>0</v>
      </c>
      <c r="L309" t="str">
        <f t="shared" si="61"/>
        <v>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v>
      </c>
      <c r="M309" t="str">
        <f t="shared" si="62"/>
        <v>LANGUAGE OF ORIGINAL DOCUMENT: English</v>
      </c>
      <c r="N309" t="str">
        <f t="shared" si="63"/>
        <v>DOCUMENT TYPE: Article</v>
      </c>
      <c r="O309" t="str">
        <f t="shared" si="64"/>
        <v>SOURCE: Scopus</v>
      </c>
      <c r="P309">
        <f t="shared" si="65"/>
        <v>0</v>
      </c>
    </row>
    <row r="310" spans="1:16" x14ac:dyDescent="0.45">
      <c r="A310" t="s">
        <v>11</v>
      </c>
      <c r="C310">
        <v>310</v>
      </c>
      <c r="D310" t="str">
        <f t="shared" si="53"/>
        <v>Rayner G., Papakonstantinou T.</v>
      </c>
      <c r="E310" t="str">
        <f t="shared" si="54"/>
        <v>AUTHOR FULL NAMES: Rayner, Gerry (55657570100); Papakonstantinou, Theo (6507351797)</v>
      </c>
      <c r="F310" t="str">
        <f t="shared" si="55"/>
        <v>55657570100; 6507351797</v>
      </c>
      <c r="G310" t="str">
        <f t="shared" si="56"/>
        <v>The Variables that Predict Science Undergraduates’ Timely Degree Completion: a Conceptual Model</v>
      </c>
      <c r="H310" t="str">
        <f t="shared" si="57"/>
        <v>(2023) Research in Science Education, 53 (3), pp. 463 - 476, Cited 1 times.</v>
      </c>
      <c r="I310" t="str">
        <f t="shared" si="58"/>
        <v>DOI: 10.1007/s11165-022-10064-8</v>
      </c>
      <c r="J310" t="str">
        <f t="shared" si="59"/>
        <v>https://www.scopus.com/inward/record.uri?eid=2-s2.0-85134653008&amp;doi=10.1007%2fs11165-022-10064-8&amp;partnerID=40&amp;md5=998c72740fd449ffb9aec907fd70fff4</v>
      </c>
      <c r="K310">
        <f t="shared" si="60"/>
        <v>0</v>
      </c>
      <c r="L310" t="str">
        <f t="shared" si="61"/>
        <v>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M310" t="str">
        <f t="shared" si="62"/>
        <v>LANGUAGE OF ORIGINAL DOCUMENT: English</v>
      </c>
      <c r="N310" t="str">
        <f t="shared" si="63"/>
        <v>DOCUMENT TYPE: Article</v>
      </c>
      <c r="O310" t="str">
        <f t="shared" si="64"/>
        <v>SOURCE: Scopus</v>
      </c>
      <c r="P310">
        <f t="shared" si="65"/>
        <v>0</v>
      </c>
    </row>
    <row r="311" spans="1:16" x14ac:dyDescent="0.45">
      <c r="A311" t="s">
        <v>12</v>
      </c>
      <c r="C311">
        <v>311</v>
      </c>
      <c r="D311" t="str">
        <f t="shared" si="53"/>
        <v>Remnant J., Sang K., Myhill K., Calvard T., Chowdhry S., Richards J.</v>
      </c>
      <c r="E311" t="str">
        <f t="shared" si="54"/>
        <v>AUTHOR FULL NAMES: Remnant, Jennifer (57210209997); Sang, Katherine (23101077900); Myhill, Katriona (57222036015); Calvard, Thomas (55556200200); Chowdhry, Sushila (57226195537); Richards, James (57193517015)</v>
      </c>
      <c r="F311" t="str">
        <f t="shared" si="55"/>
        <v>57210209997; 23101077900; 57222036015; 55556200200; 57226195537; 57193517015</v>
      </c>
      <c r="G311" t="str">
        <f t="shared" si="56"/>
        <v>Working it out: Will the improved management of leaky bodies in the workplace create a dialogue between medical sociology and disability studies?</v>
      </c>
      <c r="H311" t="str">
        <f t="shared" si="57"/>
        <v>(2023) Sociology of Health and Illness, 45 (6), pp. 1276 - 1299, Cited 1 times.</v>
      </c>
      <c r="I311" t="str">
        <f t="shared" si="58"/>
        <v>DOI: 10.1111/1467-9566.13519</v>
      </c>
      <c r="J311" t="str">
        <f t="shared" si="59"/>
        <v>https://www.scopus.com/inward/record.uri?eid=2-s2.0-85137385450&amp;doi=10.1111%2f1467-9566.13519&amp;partnerID=40&amp;md5=bac61dfc6d7bbea99634368483bf7a55</v>
      </c>
      <c r="K311">
        <f t="shared" si="60"/>
        <v>0</v>
      </c>
      <c r="L311" t="str">
        <f t="shared" si="61"/>
        <v>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M311" t="str">
        <f t="shared" si="62"/>
        <v>LANGUAGE OF ORIGINAL DOCUMENT: English</v>
      </c>
      <c r="N311" t="str">
        <f t="shared" si="63"/>
        <v>DOCUMENT TYPE: Article</v>
      </c>
      <c r="O311" t="str">
        <f t="shared" si="64"/>
        <v>SOURCE: Scopus</v>
      </c>
      <c r="P311">
        <f t="shared" si="65"/>
        <v>0</v>
      </c>
    </row>
    <row r="312" spans="1:16" x14ac:dyDescent="0.45">
      <c r="C312">
        <v>312</v>
      </c>
      <c r="D312" t="str">
        <f t="shared" si="53"/>
        <v>Mampaey J., Brankovic J., Huisman J.</v>
      </c>
      <c r="E312" t="str">
        <f t="shared" si="54"/>
        <v>AUTHOR FULL NAMES: Mampaey, Jelle (55631853900); Brankovic, Jelena (57194733351); Huisman, Jeroen (24176837100)</v>
      </c>
      <c r="F312" t="str">
        <f t="shared" si="55"/>
        <v>55631853900; 57194733351; 24176837100</v>
      </c>
      <c r="G312" t="str">
        <f t="shared" si="56"/>
        <v>Inter-institutional differences in defensive stakeholder management in higher education: the case of Serbia</v>
      </c>
      <c r="H312" t="str">
        <f t="shared" si="57"/>
        <v>(2019) Studies in Higher Education, 44 (6), pp. 978 - 989, Cited 2 times.</v>
      </c>
      <c r="I312" t="str">
        <f t="shared" si="58"/>
        <v>DOI: 10.1080/03075079.2017.1405253</v>
      </c>
      <c r="J312" t="str">
        <f t="shared" si="59"/>
        <v>https://www.scopus.com/inward/record.uri?eid=2-s2.0-85035085912&amp;doi=10.1080%2f03075079.2017.1405253&amp;partnerID=40&amp;md5=6d0cbe03ec9efce491838636f50f7c6e</v>
      </c>
      <c r="K312">
        <f t="shared" si="60"/>
        <v>0</v>
      </c>
      <c r="L312" t="str">
        <f t="shared" si="61"/>
        <v>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M312" t="str">
        <f t="shared" si="62"/>
        <v>LANGUAGE OF ORIGINAL DOCUMENT: English</v>
      </c>
      <c r="N312" t="str">
        <f t="shared" si="63"/>
        <v>DOCUMENT TYPE: Article</v>
      </c>
      <c r="O312" t="str">
        <f t="shared" si="64"/>
        <v>SOURCE: Scopus</v>
      </c>
      <c r="P312">
        <f t="shared" si="65"/>
        <v>0</v>
      </c>
    </row>
    <row r="313" spans="1:16" x14ac:dyDescent="0.45">
      <c r="A313" t="s">
        <v>2342</v>
      </c>
      <c r="C313">
        <v>313</v>
      </c>
      <c r="D313" t="str">
        <f t="shared" si="53"/>
        <v>Pan F., Liu L., Wang Z.</v>
      </c>
      <c r="E313" t="str">
        <f t="shared" si="54"/>
        <v>AUTHOR FULL NAMES: Pan, Feng (58017769700); Liu, Liu (57219806039); Wang, Zhen (58017550200)</v>
      </c>
      <c r="F313" t="str">
        <f t="shared" si="55"/>
        <v>58017769700; 57219806039; 58017550200</v>
      </c>
      <c r="G313" t="str">
        <f t="shared" si="56"/>
        <v>The Chinese University stakeholder satisfaction survey: Developing a customer-centered self-assessment tool for higher education quality management</v>
      </c>
      <c r="H313" t="str">
        <f t="shared" si="57"/>
        <v>(2022) Frontiers in Psychology, 13, art. no. 1043417, Cited 1 times.</v>
      </c>
      <c r="I313" t="str">
        <f t="shared" si="58"/>
        <v>DOI: 10.3389/fpsyg.2022.1043417</v>
      </c>
      <c r="J313" t="str">
        <f t="shared" si="59"/>
        <v>https://www.scopus.com/inward/record.uri?eid=2-s2.0-85144039717&amp;doi=10.3389%2ffpsyg.2022.1043417&amp;partnerID=40&amp;md5=e62f0aae6aa38beabd23ecdf5f8ee349</v>
      </c>
      <c r="K313">
        <f t="shared" si="60"/>
        <v>0</v>
      </c>
      <c r="L313" t="str">
        <f t="shared" si="61"/>
        <v>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M313" t="str">
        <f t="shared" si="62"/>
        <v>LANGUAGE OF ORIGINAL DOCUMENT: English</v>
      </c>
      <c r="N313" t="str">
        <f t="shared" si="63"/>
        <v>DOCUMENT TYPE: Article</v>
      </c>
      <c r="O313" t="str">
        <f t="shared" si="64"/>
        <v>SOURCE: Scopus</v>
      </c>
      <c r="P313">
        <f t="shared" si="65"/>
        <v>0</v>
      </c>
    </row>
    <row r="314" spans="1:16" x14ac:dyDescent="0.45">
      <c r="A314" t="s">
        <v>2343</v>
      </c>
      <c r="C314">
        <v>314</v>
      </c>
      <c r="D314" t="str">
        <f t="shared" si="53"/>
        <v>Varshavskaya E., Podverbnykh U.</v>
      </c>
      <c r="E314" t="str">
        <f t="shared" si="54"/>
        <v>AUTHOR FULL NAMES: Varshavskaya, Elena (56766126200); Podverbnykh, Ulyana (57214320016)</v>
      </c>
      <c r="F314" t="str">
        <f t="shared" si="55"/>
        <v>56766126200; 57214320016</v>
      </c>
      <c r="G314" t="str">
        <f t="shared" si="56"/>
        <v>Job search strategies of recent university graduates: prevalence and effectiveness</v>
      </c>
      <c r="H314" t="str">
        <f t="shared" si="57"/>
        <v>(2021) Education and Training, 63 (1), pp. 135 - 149, Cited 2 times.</v>
      </c>
      <c r="I314" t="str">
        <f t="shared" si="58"/>
        <v>DOI: 10.1108/ET-02-2020-0029</v>
      </c>
      <c r="J314" t="str">
        <f t="shared" si="59"/>
        <v>https://www.scopus.com/inward/record.uri?eid=2-s2.0-85094952179&amp;doi=10.1108%2fET-02-2020-0029&amp;partnerID=40&amp;md5=3e13554e61a9c1d028b58e012aa1bc62</v>
      </c>
      <c r="K314">
        <f t="shared" si="60"/>
        <v>0</v>
      </c>
      <c r="L314" t="str">
        <f t="shared" si="61"/>
        <v>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M314" t="str">
        <f t="shared" si="62"/>
        <v>LANGUAGE OF ORIGINAL DOCUMENT: English</v>
      </c>
      <c r="N314" t="str">
        <f t="shared" si="63"/>
        <v>DOCUMENT TYPE: Article</v>
      </c>
      <c r="O314" t="str">
        <f t="shared" si="64"/>
        <v>SOURCE: Scopus</v>
      </c>
      <c r="P314">
        <f t="shared" si="65"/>
        <v>0</v>
      </c>
    </row>
    <row r="315" spans="1:16" x14ac:dyDescent="0.45">
      <c r="A315" t="s">
        <v>2344</v>
      </c>
      <c r="C315">
        <v>315</v>
      </c>
      <c r="D315" t="str">
        <f t="shared" si="53"/>
        <v>Perez-Encinas A., Rodriguez-Pomeda J.</v>
      </c>
      <c r="E315" t="str">
        <f t="shared" si="54"/>
        <v>AUTHOR FULL NAMES: Perez-Encinas, Adriana (57193200370); Rodriguez-Pomeda, Jesus (56442697500)</v>
      </c>
      <c r="F315" t="str">
        <f t="shared" si="55"/>
        <v>57193200370; 56442697500</v>
      </c>
      <c r="G315" t="str">
        <f t="shared" si="56"/>
        <v>Chinese and Indian higher education students go abroad: listening to them to determine what their needs are</v>
      </c>
      <c r="H315" t="str">
        <f t="shared" si="57"/>
        <v>(2021) Tertiary Education and Management, 27 (4), pp. 313 - 330, Cited 1 times.</v>
      </c>
      <c r="I315" t="str">
        <f t="shared" si="58"/>
        <v>DOI: 10.1007/s11233-021-09078-0</v>
      </c>
      <c r="J315" t="str">
        <f t="shared" si="59"/>
        <v>https://www.scopus.com/inward/record.uri?eid=2-s2.0-85117372090&amp;doi=10.1007%2fs11233-021-09078-0&amp;partnerID=40&amp;md5=a61870b86a812a756f0c9ed528636033</v>
      </c>
      <c r="K315">
        <f t="shared" si="60"/>
        <v>0</v>
      </c>
      <c r="L315" t="str">
        <f t="shared" si="61"/>
        <v>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M315" t="str">
        <f t="shared" si="62"/>
        <v>LANGUAGE OF ORIGINAL DOCUMENT: English</v>
      </c>
      <c r="N315" t="str">
        <f t="shared" si="63"/>
        <v>DOCUMENT TYPE: Article</v>
      </c>
      <c r="O315" t="str">
        <f t="shared" si="64"/>
        <v>SOURCE: Scopus</v>
      </c>
      <c r="P315">
        <f t="shared" si="65"/>
        <v>0</v>
      </c>
    </row>
    <row r="316" spans="1:16" x14ac:dyDescent="0.45">
      <c r="A316" t="s">
        <v>2345</v>
      </c>
      <c r="C316">
        <v>316</v>
      </c>
      <c r="D316" t="str">
        <f t="shared" si="53"/>
        <v>Charter V.</v>
      </c>
      <c r="E316" t="str">
        <f t="shared" si="54"/>
        <v>AUTHOR FULL NAMES: Charter, Virginia (57190816203)</v>
      </c>
      <c r="F316">
        <f t="shared" si="55"/>
        <v>57190816203</v>
      </c>
      <c r="G316" t="str">
        <f t="shared" si="56"/>
        <v>Engineering Student Perceptions of Their Generic Skills Competency: An Analysis of Differences Amongst Demographics</v>
      </c>
      <c r="H316" t="str">
        <f t="shared" si="57"/>
        <v>(2021) ASEE Annual Conference and Exposition, Conference Proceedings, Cited 1 times.</v>
      </c>
      <c r="I316">
        <f t="shared" si="58"/>
        <v>0</v>
      </c>
      <c r="J316" t="str">
        <f t="shared" si="59"/>
        <v>https://www.scopus.com/inward/record.uri?eid=2-s2.0-85124511036&amp;partnerID=40&amp;md5=9734a4cf989639fcba034035e8431eae</v>
      </c>
      <c r="K316">
        <f t="shared" si="60"/>
        <v>0</v>
      </c>
      <c r="L316" t="str">
        <f t="shared" si="61"/>
        <v>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M316" t="str">
        <f t="shared" si="62"/>
        <v>LANGUAGE OF ORIGINAL DOCUMENT: English</v>
      </c>
      <c r="N316" t="str">
        <f t="shared" si="63"/>
        <v>DOCUMENT TYPE: Conference paper</v>
      </c>
      <c r="O316" t="str">
        <f t="shared" si="64"/>
        <v>SOURCE: Scopus</v>
      </c>
      <c r="P316">
        <f t="shared" si="65"/>
        <v>0</v>
      </c>
    </row>
    <row r="317" spans="1:16" x14ac:dyDescent="0.45">
      <c r="A317" t="s">
        <v>2346</v>
      </c>
      <c r="C317">
        <v>317</v>
      </c>
      <c r="D317" t="str">
        <f t="shared" si="53"/>
        <v>Kezar A., Holcombe E., Maxey D.</v>
      </c>
      <c r="E317" t="str">
        <f t="shared" si="54"/>
        <v>AUTHOR FULL NAMES: Kezar, Adrianna (6603555003); Holcombe, Elizabeth (56982894200); Maxey, Daniel (55943083100)</v>
      </c>
      <c r="F317" t="str">
        <f t="shared" si="55"/>
        <v>6603555003; 56982894200; 55943083100</v>
      </c>
      <c r="G317" t="str">
        <f t="shared" si="56"/>
        <v>An emerging consensus about new faculty roles: Results of a national study of higher education stakeholders</v>
      </c>
      <c r="H317" t="str">
        <f t="shared" si="57"/>
        <v>(2016) Envisioning the Faculty for the Twenty-First Century: Moving to a Mission-Oriented and Learner-Centered Model, pp. 45 - 57, Cited 2 times.</v>
      </c>
      <c r="I317">
        <f t="shared" si="58"/>
        <v>0</v>
      </c>
      <c r="J317" t="str">
        <f t="shared" si="59"/>
        <v>https://www.scopus.com/inward/record.uri?eid=2-s2.0-85013073291&amp;partnerID=40&amp;md5=c263523eaa2250f1d3d9c1d702af310f</v>
      </c>
      <c r="K317">
        <f t="shared" si="60"/>
        <v>0</v>
      </c>
      <c r="L317">
        <f t="shared" si="61"/>
        <v>0</v>
      </c>
      <c r="M317" t="str">
        <f t="shared" si="62"/>
        <v>LANGUAGE OF ORIGINAL DOCUMENT: English</v>
      </c>
      <c r="N317" t="str">
        <f t="shared" si="63"/>
        <v>DOCUMENT TYPE: Book chapter</v>
      </c>
      <c r="O317" t="str">
        <f t="shared" si="64"/>
        <v>SOURCE: Scopus</v>
      </c>
      <c r="P317">
        <f t="shared" si="65"/>
        <v>0</v>
      </c>
    </row>
    <row r="318" spans="1:16" x14ac:dyDescent="0.45">
      <c r="A318" t="s">
        <v>2347</v>
      </c>
      <c r="C318">
        <v>318</v>
      </c>
      <c r="D318" t="str">
        <f t="shared" si="53"/>
        <v>Kozar O., Lum J.F.</v>
      </c>
      <c r="E318" t="str">
        <f t="shared" si="54"/>
        <v>AUTHOR FULL NAMES: Kozar, Olga (55488870600); Lum, Juliet F. (56432461000)</v>
      </c>
      <c r="F318" t="str">
        <f t="shared" si="55"/>
        <v>55488870600; 56432461000</v>
      </c>
      <c r="G318" t="str">
        <f t="shared" si="56"/>
        <v>‘They want more of everything’: what university middle managers’ attitudes reveal about support for off-campus doctoral students</v>
      </c>
      <c r="H318" t="str">
        <f t="shared" si="57"/>
        <v>(2017) Higher Education Research and Development, 36 (7), pp. 1448 - 1462, Cited 2 times.</v>
      </c>
      <c r="I318" t="str">
        <f t="shared" si="58"/>
        <v>DOI: 10.1080/07294360.2017.1325846</v>
      </c>
      <c r="J318" t="str">
        <f t="shared" si="59"/>
        <v>https://www.scopus.com/inward/record.uri?eid=2-s2.0-85019188962&amp;doi=10.1080%2f07294360.2017.1325846&amp;partnerID=40&amp;md5=8abccf2c4d51ad712de6fe41c49a5b84</v>
      </c>
      <c r="K318">
        <f t="shared" si="60"/>
        <v>0</v>
      </c>
      <c r="L318" t="str">
        <f t="shared" si="61"/>
        <v>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M318" t="str">
        <f t="shared" si="62"/>
        <v>LANGUAGE OF ORIGINAL DOCUMENT: English</v>
      </c>
      <c r="N318" t="str">
        <f t="shared" si="63"/>
        <v>DOCUMENT TYPE: Article</v>
      </c>
      <c r="O318" t="str">
        <f t="shared" si="64"/>
        <v>SOURCE: Scopus</v>
      </c>
      <c r="P318">
        <f t="shared" si="65"/>
        <v>0</v>
      </c>
    </row>
    <row r="319" spans="1:16" x14ac:dyDescent="0.45">
      <c r="A319" t="s">
        <v>2348</v>
      </c>
      <c r="C319">
        <v>319</v>
      </c>
      <c r="D319" t="str">
        <f t="shared" si="53"/>
        <v>Olaleye S., Ukpabi D., Mogaji E.</v>
      </c>
      <c r="E319" t="str">
        <f t="shared" si="54"/>
        <v>AUTHOR FULL NAMES: Olaleye, Sunday (57200150314); Ukpabi, Dandison (57192807174); Mogaji, Emmanuel (56823605700)</v>
      </c>
      <c r="F319" t="str">
        <f t="shared" si="55"/>
        <v>57200150314; 57192807174; 56823605700</v>
      </c>
      <c r="G319" t="str">
        <f t="shared" si="56"/>
        <v>Social media for universities’ strategic communication: How nigerian universities use facebook</v>
      </c>
      <c r="H319" t="str">
        <f t="shared" si="57"/>
        <v>(2020) Strategic Marketing of Higher Education in Africa, pp. 116 - 135, Cited 2 times.</v>
      </c>
      <c r="I319" t="str">
        <f t="shared" si="58"/>
        <v>DOI: 10.4324/9780429320934-9</v>
      </c>
      <c r="J319" t="str">
        <f t="shared" si="59"/>
        <v>https://www.scopus.com/inward/record.uri?eid=2-s2.0-85089051097&amp;doi=10.4324%2f9780429320934-9&amp;partnerID=40&amp;md5=53be227f11319a9fdc30959c6f50c46d</v>
      </c>
      <c r="K319">
        <f t="shared" si="60"/>
        <v>0</v>
      </c>
      <c r="L319" t="str">
        <f t="shared" si="61"/>
        <v>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M319" t="str">
        <f t="shared" si="62"/>
        <v>LANGUAGE OF ORIGINAL DOCUMENT: English</v>
      </c>
      <c r="N319" t="str">
        <f t="shared" si="63"/>
        <v>DOCUMENT TYPE: Book chapter</v>
      </c>
      <c r="O319" t="str">
        <f t="shared" si="64"/>
        <v>SOURCE: Scopus</v>
      </c>
      <c r="P319">
        <f t="shared" si="65"/>
        <v>0</v>
      </c>
    </row>
    <row r="320" spans="1:16" x14ac:dyDescent="0.45">
      <c r="C320">
        <v>320</v>
      </c>
      <c r="D320" t="str">
        <f t="shared" si="53"/>
        <v>Jones D.R.</v>
      </c>
      <c r="E320" t="str">
        <f t="shared" si="54"/>
        <v>AUTHOR FULL NAMES: Jones, David R. (55337847800)</v>
      </c>
      <c r="F320">
        <f t="shared" si="55"/>
        <v>55337847800</v>
      </c>
      <c r="G320" t="str">
        <f t="shared" si="56"/>
        <v>University sustainability league tables: Institutionalising 'nature deficit disorder'?</v>
      </c>
      <c r="H320" t="str">
        <f t="shared" si="57"/>
        <v>(2007) Greener Management International, (57), pp. 105 - 131, Cited 2 times.</v>
      </c>
      <c r="I320">
        <f t="shared" si="58"/>
        <v>0</v>
      </c>
      <c r="J320" t="str">
        <f t="shared" si="59"/>
        <v>https://www.scopus.com/inward/record.uri?eid=2-s2.0-84862574231&amp;partnerID=40&amp;md5=39f9b62beaacd8af148c8750482dd862</v>
      </c>
      <c r="K320">
        <f t="shared" si="60"/>
        <v>0</v>
      </c>
      <c r="L320" t="str">
        <f t="shared" si="61"/>
        <v>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M320" t="str">
        <f t="shared" si="62"/>
        <v>LANGUAGE OF ORIGINAL DOCUMENT: English</v>
      </c>
      <c r="N320" t="str">
        <f t="shared" si="63"/>
        <v>DOCUMENT TYPE: Article</v>
      </c>
      <c r="O320" t="str">
        <f t="shared" si="64"/>
        <v>SOURCE: Scopus</v>
      </c>
      <c r="P320">
        <f t="shared" si="65"/>
        <v>0</v>
      </c>
    </row>
    <row r="321" spans="1:16" x14ac:dyDescent="0.45">
      <c r="A321" t="s">
        <v>2349</v>
      </c>
      <c r="C321">
        <v>321</v>
      </c>
      <c r="D321" t="str">
        <f t="shared" si="53"/>
        <v>Latham B.</v>
      </c>
      <c r="E321" t="str">
        <f t="shared" si="54"/>
        <v>AUTHOR FULL NAMES: Latham, Bethany (35077098600)</v>
      </c>
      <c r="F321">
        <f t="shared" si="55"/>
        <v>35077098600</v>
      </c>
      <c r="G321" t="str">
        <f t="shared" si="56"/>
        <v>A perspective on collaborative partnerships to expand campus buy-in for digital collections</v>
      </c>
      <c r="H321" t="str">
        <f t="shared" si="57"/>
        <v>(2022) Digital Library Perspectives, 38 (4), pp. 521 - 531, Cited 2 times.</v>
      </c>
      <c r="I321" t="str">
        <f t="shared" si="58"/>
        <v>DOI: 10.1108/DLP-05-2021-0038</v>
      </c>
      <c r="J321" t="str">
        <f t="shared" si="59"/>
        <v>https://www.scopus.com/inward/record.uri?eid=2-s2.0-85127456290&amp;doi=10.1108%2fDLP-05-2021-0038&amp;partnerID=40&amp;md5=015ebf0b2c4fdcb5b5f102323ecc0709</v>
      </c>
      <c r="K321">
        <f t="shared" si="60"/>
        <v>0</v>
      </c>
      <c r="L321" t="str">
        <f t="shared" si="61"/>
        <v>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M321" t="str">
        <f t="shared" si="62"/>
        <v>LANGUAGE OF ORIGINAL DOCUMENT: English</v>
      </c>
      <c r="N321" t="str">
        <f t="shared" si="63"/>
        <v>DOCUMENT TYPE: Article</v>
      </c>
      <c r="O321" t="str">
        <f t="shared" si="64"/>
        <v>SOURCE: Scopus</v>
      </c>
      <c r="P321">
        <f t="shared" si="65"/>
        <v>0</v>
      </c>
    </row>
    <row r="322" spans="1:16" x14ac:dyDescent="0.45">
      <c r="A322" t="s">
        <v>10</v>
      </c>
      <c r="C322">
        <v>322</v>
      </c>
      <c r="D322" t="str">
        <f t="shared" ref="D322:D385" si="66">INDEX($A:$A, ROW(A322)*13-13+COLUMN(A322))</f>
        <v>Cieciora M., Pietrzak P., Gago P.</v>
      </c>
      <c r="E322" t="str">
        <f t="shared" ref="E322:E385" si="67">INDEX($A:$A, ROW(B322)*13-13+COLUMN(B322))</f>
        <v>AUTHOR FULL NAMES: Cieciora, Małgorzata (57211070816); Pietrzak, Piotr (57225452261); Gago, Piotr (57215011767)</v>
      </c>
      <c r="F322" t="str">
        <f t="shared" ref="F322:F385" si="68">INDEX($A:$A, ROW(C322)*13-13+COLUMN(C322))</f>
        <v>57211070816; 57225452261; 57215011767</v>
      </c>
      <c r="G322" t="str">
        <f t="shared" ref="G322:G385" si="69">INDEX($A:$A, ROW(D322)*13-13+COLUMN(D322))</f>
        <v>University graduates' skills-and-employability evaluation in Poland - A case study of a faculty of management in Warsaw</v>
      </c>
      <c r="H322" t="str">
        <f t="shared" ref="H322:H385" si="70">INDEX($A:$A, ROW(E322)*13-13+COLUMN(E322))</f>
        <v>(2021) International Journal of Innovation and Learning, 30 (1), pp. 1 - 18, Cited 1 times.</v>
      </c>
      <c r="I322" t="str">
        <f t="shared" ref="I322:I385" si="71">INDEX($A:$A, ROW(F322)*13-13+COLUMN(F322))</f>
        <v>DOI: 10.1504/IJIL.2021.116565</v>
      </c>
      <c r="J322" t="str">
        <f t="shared" ref="J322:J385" si="72">INDEX($A:$A, ROW(G322)*13-13+COLUMN(G322))</f>
        <v>https://www.scopus.com/inward/record.uri?eid=2-s2.0-85111582581&amp;doi=10.1504%2fIJIL.2021.116565&amp;partnerID=40&amp;md5=f5f3951644e1e92f2198b297eeaabac8</v>
      </c>
      <c r="K322">
        <f t="shared" ref="K322:K385" si="73">INDEX($A:$A, ROW(H322)*13-13+COLUMN(H322))</f>
        <v>0</v>
      </c>
      <c r="L322" t="str">
        <f t="shared" ref="L322:L385" si="74">INDEX($A:$A, ROW(I322)*13-13+COLUMN(I322))</f>
        <v>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M322" t="str">
        <f t="shared" ref="M322:M385" si="75">INDEX($A:$A, ROW(J322)*13-13+COLUMN(J322))</f>
        <v>LANGUAGE OF ORIGINAL DOCUMENT: English</v>
      </c>
      <c r="N322" t="str">
        <f t="shared" ref="N322:N385" si="76">INDEX($A:$A, ROW(K322)*13-13+COLUMN(K322))</f>
        <v>DOCUMENT TYPE: Conference paper</v>
      </c>
      <c r="O322" t="str">
        <f t="shared" ref="O322:O385" si="77">INDEX($A:$A, ROW(L322)*13-13+COLUMN(L322))</f>
        <v>SOURCE: Scopus</v>
      </c>
      <c r="P322">
        <f t="shared" ref="P322:P385" si="78">INDEX($A:$A, ROW(M322)*13-13+COLUMN(M322))</f>
        <v>0</v>
      </c>
    </row>
    <row r="323" spans="1:16" x14ac:dyDescent="0.45">
      <c r="A323" t="s">
        <v>175</v>
      </c>
      <c r="C323">
        <v>323</v>
      </c>
      <c r="D323" t="str">
        <f t="shared" si="66"/>
        <v>Shan Y.G., Zhang J., Alam M., Hancock P.</v>
      </c>
      <c r="E323" t="str">
        <f t="shared" si="67"/>
        <v>AUTHOR FULL NAMES: Shan, Yuan George (44462005800); Zhang, Junru (57203939892); Alam, Manzurul (56286227700); Hancock, Phil (57213948872)</v>
      </c>
      <c r="F323" t="str">
        <f t="shared" si="68"/>
        <v>44462005800; 57203939892; 56286227700; 57213948872</v>
      </c>
      <c r="G323" t="str">
        <f t="shared" si="69"/>
        <v>Does sustainability reporting promote university ranking? Australian and New Zealand evidence</v>
      </c>
      <c r="H323" t="str">
        <f t="shared" si="70"/>
        <v>(2022) Meditari Accountancy Research, 30 (6), pp. 1393 - 1418, Cited 2 times.</v>
      </c>
      <c r="I323" t="str">
        <f t="shared" si="71"/>
        <v>DOI: 10.1108/MEDAR-11-2020-1060</v>
      </c>
      <c r="J323" t="str">
        <f t="shared" si="72"/>
        <v>https://www.scopus.com/inward/record.uri?eid=2-s2.0-85114451559&amp;doi=10.1108%2fMEDAR-11-2020-1060&amp;partnerID=40&amp;md5=175adca4a71dbf454c88260a5e3f425b</v>
      </c>
      <c r="K323">
        <f t="shared" si="73"/>
        <v>0</v>
      </c>
      <c r="L323" t="str">
        <f t="shared" si="74"/>
        <v>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M323" t="str">
        <f t="shared" si="75"/>
        <v>LANGUAGE OF ORIGINAL DOCUMENT: English</v>
      </c>
      <c r="N323" t="str">
        <f t="shared" si="76"/>
        <v>DOCUMENT TYPE: Article</v>
      </c>
      <c r="O323" t="str">
        <f t="shared" si="77"/>
        <v>SOURCE: Scopus</v>
      </c>
      <c r="P323">
        <f t="shared" si="78"/>
        <v>0</v>
      </c>
    </row>
    <row r="324" spans="1:16" x14ac:dyDescent="0.45">
      <c r="A324" t="s">
        <v>12</v>
      </c>
      <c r="C324">
        <v>324</v>
      </c>
      <c r="D324" t="str">
        <f t="shared" si="66"/>
        <v>Harlow A.N., Buswell N.T., Lo S.M., Sato B.K.</v>
      </c>
      <c r="E324" t="str">
        <f t="shared" si="67"/>
        <v>AUTHOR FULL NAMES: Harlow, Ashley N. (57208756233); Buswell, Natascha T. (57219849163); Lo, Stanley M. (57192137927); Sato, Brian K. (56435698800)</v>
      </c>
      <c r="F324" t="str">
        <f t="shared" si="68"/>
        <v>57208756233; 57219849163; 57192137927; 56435698800</v>
      </c>
      <c r="G324" t="str">
        <f t="shared" si="69"/>
        <v>Stakeholder perspectives on hiring teaching-focused faculty at research-intensive universities</v>
      </c>
      <c r="H324" t="str">
        <f t="shared" si="70"/>
        <v>(2022) International Journal of STEM Education, 9 (1), art. no. 54, Cited 2 times.</v>
      </c>
      <c r="I324" t="str">
        <f t="shared" si="71"/>
        <v>DOI: 10.1186/s40594-022-00370-y</v>
      </c>
      <c r="J324" t="str">
        <f t="shared" si="72"/>
        <v>https://www.scopus.com/inward/record.uri?eid=2-s2.0-85135722819&amp;doi=10.1186%2fs40594-022-00370-y&amp;partnerID=40&amp;md5=c5690b4bcd8b64f51c934f755dec17df</v>
      </c>
      <c r="K324">
        <f t="shared" si="73"/>
        <v>0</v>
      </c>
      <c r="L324" t="str">
        <f t="shared" si="74"/>
        <v>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M324" t="str">
        <f t="shared" si="75"/>
        <v>LANGUAGE OF ORIGINAL DOCUMENT: English</v>
      </c>
      <c r="N324" t="str">
        <f t="shared" si="76"/>
        <v>DOCUMENT TYPE: Article</v>
      </c>
      <c r="O324" t="str">
        <f t="shared" si="77"/>
        <v>SOURCE: Scopus</v>
      </c>
      <c r="P324">
        <f t="shared" si="78"/>
        <v>0</v>
      </c>
    </row>
    <row r="325" spans="1:16" x14ac:dyDescent="0.45">
      <c r="C325">
        <v>325</v>
      </c>
      <c r="D325" t="str">
        <f t="shared" si="66"/>
        <v>Stuart-Buttle R.</v>
      </c>
      <c r="E325" t="str">
        <f t="shared" si="67"/>
        <v>AUTHOR FULL NAMES: Stuart-Buttle, Ros (56053529500)</v>
      </c>
      <c r="F325">
        <f t="shared" si="68"/>
        <v>56053529500</v>
      </c>
      <c r="G325" t="str">
        <f t="shared" si="69"/>
        <v>Higher education, stakeholder interface and teacher formation for church schools</v>
      </c>
      <c r="H325" t="str">
        <f t="shared" si="70"/>
        <v>(2019) International Journal of Christianity and Education, 23 (3), pp. 299 - 311, Cited 2 times.</v>
      </c>
      <c r="I325" t="str">
        <f t="shared" si="71"/>
        <v>DOI: 10.1177/2056997119865557</v>
      </c>
      <c r="J325" t="str">
        <f t="shared" si="72"/>
        <v>https://www.scopus.com/inward/record.uri?eid=2-s2.0-85070321001&amp;doi=10.1177%2f2056997119865557&amp;partnerID=40&amp;md5=9a2336830c39f7aedc7fbdff726a6cd5</v>
      </c>
      <c r="K325">
        <f t="shared" si="73"/>
        <v>0</v>
      </c>
      <c r="L325" t="str">
        <f t="shared" si="74"/>
        <v>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M325" t="str">
        <f t="shared" si="75"/>
        <v>LANGUAGE OF ORIGINAL DOCUMENT: English</v>
      </c>
      <c r="N325" t="str">
        <f t="shared" si="76"/>
        <v>DOCUMENT TYPE: Article</v>
      </c>
      <c r="O325" t="str">
        <f t="shared" si="77"/>
        <v>SOURCE: Scopus</v>
      </c>
      <c r="P325">
        <f t="shared" si="78"/>
        <v>0</v>
      </c>
    </row>
    <row r="326" spans="1:16" x14ac:dyDescent="0.45">
      <c r="A326" t="s">
        <v>160</v>
      </c>
      <c r="C326">
        <v>326</v>
      </c>
      <c r="D326" t="str">
        <f t="shared" si="66"/>
        <v>Bauer U., Sadei C., Soos J., Zunk B.M.</v>
      </c>
      <c r="E326" t="str">
        <f t="shared" si="67"/>
        <v>AUTHOR FULL NAMES: Bauer, Ulrich (56414374600); Sadei, Christoph (56414934000); Soos, Julia (56007520700); Zunk, Bernd M. (35735665500)</v>
      </c>
      <c r="F326" t="str">
        <f t="shared" si="68"/>
        <v>56414374600; 56414934000; 56007520700; 35735665500</v>
      </c>
      <c r="G326" t="str">
        <f t="shared" si="69"/>
        <v>Industrial engineering and management in Austria: Comparison of qualification profiles provided by higher education institutions and career paths of graduates</v>
      </c>
      <c r="H326" t="str">
        <f t="shared" si="70"/>
        <v>(2014) IIE Annual Conference and Expo 2014, pp. 1658 - 1667, Cited 2 times.</v>
      </c>
      <c r="I326">
        <f t="shared" si="71"/>
        <v>0</v>
      </c>
      <c r="J326" t="str">
        <f t="shared" si="72"/>
        <v>https://www.scopus.com/inward/record.uri?eid=2-s2.0-84910087342&amp;partnerID=40&amp;md5=707321142fc0d098a91d3ccc2c4c5526</v>
      </c>
      <c r="K326">
        <f t="shared" si="73"/>
        <v>0</v>
      </c>
      <c r="L326" t="str">
        <f t="shared" si="74"/>
        <v>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M326" t="str">
        <f t="shared" si="75"/>
        <v>LANGUAGE OF ORIGINAL DOCUMENT: English</v>
      </c>
      <c r="N326" t="str">
        <f t="shared" si="76"/>
        <v>DOCUMENT TYPE: Conference paper</v>
      </c>
      <c r="O326" t="str">
        <f t="shared" si="77"/>
        <v>SOURCE: Scopus</v>
      </c>
      <c r="P326">
        <f t="shared" si="78"/>
        <v>0</v>
      </c>
    </row>
    <row r="327" spans="1:16" x14ac:dyDescent="0.45">
      <c r="A327" t="s">
        <v>161</v>
      </c>
      <c r="C327">
        <v>327</v>
      </c>
      <c r="D327" t="str">
        <f t="shared" si="66"/>
        <v>Askar M.</v>
      </c>
      <c r="E327" t="str">
        <f t="shared" si="67"/>
        <v>AUTHOR FULL NAMES: Askar, Mohamed (57212407660)</v>
      </c>
      <c r="F327">
        <f t="shared" si="68"/>
        <v>57212407660</v>
      </c>
      <c r="G327" t="str">
        <f t="shared" si="69"/>
        <v>Faculty target-based engagement assessment statistical model for enhancing performance and education quality</v>
      </c>
      <c r="H327" t="str">
        <f t="shared" si="70"/>
        <v>(2019) IAFOR Journal of Education, 7 (2), pp. 27 - 49, Cited 1 times.</v>
      </c>
      <c r="I327" t="str">
        <f t="shared" si="71"/>
        <v>DOI: 10.22492/ije.7.2.02</v>
      </c>
      <c r="J327" t="str">
        <f t="shared" si="72"/>
        <v>https://www.scopus.com/inward/record.uri?eid=2-s2.0-85076603549&amp;doi=10.22492%2fije.7.2.02&amp;partnerID=40&amp;md5=2af09a8b7b12c547f9a46d0b02e19016</v>
      </c>
      <c r="K327">
        <f t="shared" si="73"/>
        <v>0</v>
      </c>
      <c r="L327" t="str">
        <f t="shared" si="74"/>
        <v>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M327" t="str">
        <f t="shared" si="75"/>
        <v>LANGUAGE OF ORIGINAL DOCUMENT: English</v>
      </c>
      <c r="N327" t="str">
        <f t="shared" si="76"/>
        <v>DOCUMENT TYPE: Article</v>
      </c>
      <c r="O327" t="str">
        <f t="shared" si="77"/>
        <v>SOURCE: Scopus</v>
      </c>
      <c r="P327">
        <f t="shared" si="78"/>
        <v>0</v>
      </c>
    </row>
    <row r="328" spans="1:16" x14ac:dyDescent="0.45">
      <c r="A328" t="s">
        <v>162</v>
      </c>
      <c r="C328">
        <v>328</v>
      </c>
      <c r="D328" t="str">
        <f t="shared" si="66"/>
        <v>Bell E., Hunter C., Benitez T., Uysal J., Walovich C., McConnell L., Vega C., Cisneros N., Hidalgo L., Reyes Walton J., Wang M.</v>
      </c>
      <c r="E328" t="str">
        <f t="shared" si="67"/>
        <v>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v>
      </c>
      <c r="F328" t="str">
        <f t="shared" si="68"/>
        <v>57223102579; 57223100744; 57214153884; 57204454086; 57223101956; 57223103540; 57200391447; 57200391403; 56553866500; 57223109037; 7407804706</v>
      </c>
      <c r="G328" t="str">
        <f t="shared" si="69"/>
        <v>Intervention Strategies and Lessons Learned From a Student-Led Initiative to Support Lactating Women in the University Setting</v>
      </c>
      <c r="H328" t="str">
        <f t="shared" si="70"/>
        <v>(2022) Health Promotion Practice, 23 (1), pp. 154 - 165, Cited 2 times.</v>
      </c>
      <c r="I328" t="str">
        <f t="shared" si="71"/>
        <v>DOI: 10.1177/15248399211004283</v>
      </c>
      <c r="J328" t="str">
        <f t="shared" si="72"/>
        <v>https://www.scopus.com/inward/record.uri?eid=2-s2.0-85104875305&amp;doi=10.1177%2f15248399211004283&amp;partnerID=40&amp;md5=9d5b6ec2a9115a015f815e7d8f7b8510</v>
      </c>
      <c r="K328">
        <f t="shared" si="73"/>
        <v>0</v>
      </c>
      <c r="L328" t="str">
        <f t="shared" si="74"/>
        <v>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v>
      </c>
      <c r="M328" t="str">
        <f t="shared" si="75"/>
        <v>LANGUAGE OF ORIGINAL DOCUMENT: English</v>
      </c>
      <c r="N328" t="str">
        <f t="shared" si="76"/>
        <v>DOCUMENT TYPE: Article</v>
      </c>
      <c r="O328" t="str">
        <f t="shared" si="77"/>
        <v>SOURCE: Scopus</v>
      </c>
      <c r="P328">
        <f t="shared" si="78"/>
        <v>0</v>
      </c>
    </row>
    <row r="329" spans="1:16" x14ac:dyDescent="0.45">
      <c r="A329" t="s">
        <v>163</v>
      </c>
      <c r="C329">
        <v>329</v>
      </c>
      <c r="D329" t="str">
        <f t="shared" si="66"/>
        <v>Johnson D.R.</v>
      </c>
      <c r="E329" t="str">
        <f t="shared" si="67"/>
        <v>AUTHOR FULL NAMES: Johnson, David R. (57203561050)</v>
      </c>
      <c r="F329">
        <f t="shared" si="68"/>
        <v>57203561050</v>
      </c>
      <c r="G329" t="str">
        <f t="shared" si="69"/>
        <v>Postsecondary Policy Environments in Citizen Legislatures</v>
      </c>
      <c r="H329" t="str">
        <f t="shared" si="70"/>
        <v>(2023) Educational Policy, Cited 1 times.</v>
      </c>
      <c r="I329" t="str">
        <f t="shared" si="71"/>
        <v>DOI: 10.1177/08959048221142050</v>
      </c>
      <c r="J329" t="str">
        <f t="shared" si="72"/>
        <v>https://www.scopus.com/inward/record.uri?eid=2-s2.0-85146063807&amp;doi=10.1177%2f08959048221142050&amp;partnerID=40&amp;md5=d63b740d20c657859d76d51279881c18</v>
      </c>
      <c r="K329">
        <f t="shared" si="73"/>
        <v>0</v>
      </c>
      <c r="L329" t="str">
        <f t="shared" si="74"/>
        <v>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M329" t="str">
        <f t="shared" si="75"/>
        <v>LANGUAGE OF ORIGINAL DOCUMENT: English</v>
      </c>
      <c r="N329" t="str">
        <f t="shared" si="76"/>
        <v>DOCUMENT TYPE: Article</v>
      </c>
      <c r="O329" t="str">
        <f t="shared" si="77"/>
        <v>SOURCE: Scopus</v>
      </c>
      <c r="P329">
        <f t="shared" si="78"/>
        <v>0</v>
      </c>
    </row>
    <row r="330" spans="1:16" x14ac:dyDescent="0.45">
      <c r="A330" t="s">
        <v>164</v>
      </c>
      <c r="C330">
        <v>330</v>
      </c>
      <c r="D330" t="str">
        <f t="shared" si="66"/>
        <v>Brown K.L., Holguin G., Scott T.H.</v>
      </c>
      <c r="E330" t="str">
        <f t="shared" si="67"/>
        <v>AUTHOR FULL NAMES: Brown, Kelly L. (55457136900); Holguin, Gina (57191615398); Scott, Tara Halbrook (57191618803)</v>
      </c>
      <c r="F330" t="str">
        <f t="shared" si="68"/>
        <v>55457136900; 57191615398; 57191618803</v>
      </c>
      <c r="G330" t="str">
        <f t="shared" si="69"/>
        <v>Emergency management communication on university Web sites: A 7-year study</v>
      </c>
      <c r="H330" t="str">
        <f t="shared" si="70"/>
        <v>(2016) Journal of Emergency Management, 14 (4), pp. 259 - 268, Cited 2 times.</v>
      </c>
      <c r="I330" t="str">
        <f t="shared" si="71"/>
        <v>DOI: 10.5055/jem.2016.0291</v>
      </c>
      <c r="J330" t="str">
        <f t="shared" si="72"/>
        <v>https://www.scopus.com/inward/record.uri?eid=2-s2.0-84992135296&amp;doi=10.5055%2fjem.2016.0291&amp;partnerID=40&amp;md5=5f64bccbe7d37c30cf3124be2332c83a</v>
      </c>
      <c r="K330">
        <f t="shared" si="73"/>
        <v>0</v>
      </c>
      <c r="L330" t="str">
        <f t="shared" si="74"/>
        <v>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M330" t="str">
        <f t="shared" si="75"/>
        <v>LANGUAGE OF ORIGINAL DOCUMENT: English</v>
      </c>
      <c r="N330" t="str">
        <f t="shared" si="76"/>
        <v>DOCUMENT TYPE: Article</v>
      </c>
      <c r="O330" t="str">
        <f t="shared" si="77"/>
        <v>SOURCE: Scopus</v>
      </c>
      <c r="P330">
        <f t="shared" si="78"/>
        <v>0</v>
      </c>
    </row>
    <row r="331" spans="1:16" x14ac:dyDescent="0.45">
      <c r="A331" t="s">
        <v>165</v>
      </c>
      <c r="C331">
        <v>331</v>
      </c>
      <c r="D331" t="str">
        <f t="shared" si="66"/>
        <v>Kasparkova A., Rosolova K.E.</v>
      </c>
      <c r="E331" t="str">
        <f t="shared" si="67"/>
        <v>AUTHOR FULL NAMES: Kasparkova, Alena (36170870300); Rosolova, Kamila Etchegoyen (57219417827)</v>
      </c>
      <c r="F331" t="str">
        <f t="shared" si="68"/>
        <v>36170870300; 57219417827</v>
      </c>
      <c r="G331" t="str">
        <f t="shared" si="69"/>
        <v>A Geocaching Game 'Meet Your Editor' as a Teaser for Writing Courses</v>
      </c>
      <c r="H331" t="str">
        <f t="shared" si="70"/>
        <v>(2020) IEEE International Professional Communication Conference, 2020-July, art. no. 9201251, pp. 87 - 91, Cited 1 times.</v>
      </c>
      <c r="I331" t="str">
        <f t="shared" si="71"/>
        <v>DOI: 10.1109/ProComm48883.2020.00019</v>
      </c>
      <c r="J331" t="str">
        <f t="shared" si="72"/>
        <v>https://www.scopus.com/inward/record.uri?eid=2-s2.0-85092630910&amp;doi=10.1109%2fProComm48883.2020.00019&amp;partnerID=40&amp;md5=39de36be1870936c73b3a83eeacc5daa</v>
      </c>
      <c r="K331">
        <f t="shared" si="73"/>
        <v>0</v>
      </c>
      <c r="L331" t="str">
        <f t="shared" si="74"/>
        <v>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M331" t="str">
        <f t="shared" si="75"/>
        <v>LANGUAGE OF ORIGINAL DOCUMENT: English</v>
      </c>
      <c r="N331" t="str">
        <f t="shared" si="76"/>
        <v>DOCUMENT TYPE: Conference paper</v>
      </c>
      <c r="O331" t="str">
        <f t="shared" si="77"/>
        <v>SOURCE: Scopus</v>
      </c>
      <c r="P331">
        <f t="shared" si="78"/>
        <v>0</v>
      </c>
    </row>
    <row r="332" spans="1:16" x14ac:dyDescent="0.45">
      <c r="A332" t="s">
        <v>166</v>
      </c>
      <c r="C332">
        <v>332</v>
      </c>
      <c r="D332" t="str">
        <f t="shared" si="66"/>
        <v>Workman E., Vandenberg P., Crozier M.</v>
      </c>
      <c r="E332" t="str">
        <f t="shared" si="67"/>
        <v>AUTHOR FULL NAMES: Workman, Erin (57215090088); Vandenberg, Peter (57023666700); Crozier, Madeline (57219110228)</v>
      </c>
      <c r="F332" t="str">
        <f t="shared" si="68"/>
        <v>57215090088; 57023666700; 57219110228</v>
      </c>
      <c r="G332" t="str">
        <f t="shared" si="69"/>
        <v>Drafting Pandemic Policy: Writing and Sudden Institutional Change</v>
      </c>
      <c r="H332" t="str">
        <f t="shared" si="70"/>
        <v>(2021) Journal of Business and Technical Communication, 35 (1), pp. 140 - 146, Cited 2 times.</v>
      </c>
      <c r="I332" t="str">
        <f t="shared" si="71"/>
        <v>DOI: 10.1177/1050651920959194</v>
      </c>
      <c r="J332" t="str">
        <f t="shared" si="72"/>
        <v>https://www.scopus.com/inward/record.uri?eid=2-s2.0-85091284132&amp;doi=10.1177%2f1050651920959194&amp;partnerID=40&amp;md5=59c374f2b8425b2f999ed2d8a499037d</v>
      </c>
      <c r="K332">
        <f t="shared" si="73"/>
        <v>0</v>
      </c>
      <c r="L332" t="str">
        <f t="shared" si="74"/>
        <v>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M332" t="str">
        <f t="shared" si="75"/>
        <v>LANGUAGE OF ORIGINAL DOCUMENT: English</v>
      </c>
      <c r="N332" t="str">
        <f t="shared" si="76"/>
        <v>DOCUMENT TYPE: Article</v>
      </c>
      <c r="O332" t="str">
        <f t="shared" si="77"/>
        <v>SOURCE: Scopus</v>
      </c>
      <c r="P332">
        <f t="shared" si="78"/>
        <v>0</v>
      </c>
    </row>
    <row r="333" spans="1:16" x14ac:dyDescent="0.45">
      <c r="C333">
        <v>333</v>
      </c>
      <c r="D333" t="str">
        <f t="shared" si="66"/>
        <v>Hines A.</v>
      </c>
      <c r="E333" t="str">
        <f t="shared" si="67"/>
        <v>AUTHOR FULL NAMES: Hines, Andy (7005149607)</v>
      </c>
      <c r="F333">
        <f t="shared" si="68"/>
        <v>7005149607</v>
      </c>
      <c r="G333" t="str">
        <f t="shared" si="69"/>
        <v>Framework foresight for exploring emerging student needs</v>
      </c>
      <c r="H333" t="str">
        <f t="shared" si="70"/>
        <v>(2017) On the Horizon, 25 (3), pp. 145 - 156, Cited 1 times.</v>
      </c>
      <c r="I333" t="str">
        <f t="shared" si="71"/>
        <v>DOI: 10.1108/OTH-03-2017-0013</v>
      </c>
      <c r="J333" t="str">
        <f t="shared" si="72"/>
        <v>https://www.scopus.com/inward/record.uri?eid=2-s2.0-85027498982&amp;doi=10.1108%2fOTH-03-2017-0013&amp;partnerID=40&amp;md5=78d4257282eebac3386a1cf2eaf06fb9</v>
      </c>
      <c r="K333">
        <f t="shared" si="73"/>
        <v>0</v>
      </c>
      <c r="L333" t="str">
        <f t="shared" si="74"/>
        <v>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M333" t="str">
        <f t="shared" si="75"/>
        <v>LANGUAGE OF ORIGINAL DOCUMENT: English</v>
      </c>
      <c r="N333" t="str">
        <f t="shared" si="76"/>
        <v>DOCUMENT TYPE: Article</v>
      </c>
      <c r="O333" t="str">
        <f t="shared" si="77"/>
        <v>SOURCE: Scopus</v>
      </c>
      <c r="P333">
        <f t="shared" si="78"/>
        <v>0</v>
      </c>
    </row>
    <row r="334" spans="1:16" x14ac:dyDescent="0.45">
      <c r="A334" t="s">
        <v>167</v>
      </c>
      <c r="C334">
        <v>334</v>
      </c>
      <c r="D334" t="str">
        <f t="shared" si="66"/>
        <v>Lindsey G., Ottensmann J., Palmer J., Wilson J., Tutterrow J.</v>
      </c>
      <c r="E334" t="str">
        <f t="shared" si="67"/>
        <v>AUTHOR FULL NAMES: Lindsey, Greg (7005206752); Ottensmann, John (6603596516); Palmer, Jamie (57321446500); Wilson, Jeffrey (7407987277); Tutterrow, Joseph (57321061100)</v>
      </c>
      <c r="F334" t="str">
        <f t="shared" si="68"/>
        <v>7005206752; 6603596516; 57321446500; 7407987277; 57321061100</v>
      </c>
      <c r="G334" t="str">
        <f t="shared" si="69"/>
        <v>Encouraging smart growth in a skeptical state: University-stakeholder collaboration in central Indiana</v>
      </c>
      <c r="H334" t="str">
        <f t="shared" si="70"/>
        <v>(2017) Partnerships for Smart Growth: University-Community Collaboration for Better Public Places: University-Community Collaboration for Better Public Places, pp. 95 - 114, Cited 1 times.</v>
      </c>
      <c r="I334">
        <f t="shared" si="71"/>
        <v>0</v>
      </c>
      <c r="J334" t="str">
        <f t="shared" si="72"/>
        <v>https://www.scopus.com/inward/record.uri?eid=2-s2.0-85118374125&amp;partnerID=40&amp;md5=b2188759b2393f1684009e80e140c9e1</v>
      </c>
      <c r="K334">
        <f t="shared" si="73"/>
        <v>0</v>
      </c>
      <c r="L334">
        <f t="shared" si="74"/>
        <v>0</v>
      </c>
      <c r="M334" t="str">
        <f t="shared" si="75"/>
        <v>LANGUAGE OF ORIGINAL DOCUMENT: English</v>
      </c>
      <c r="N334" t="str">
        <f t="shared" si="76"/>
        <v>DOCUMENT TYPE: Book chapter</v>
      </c>
      <c r="O334" t="str">
        <f t="shared" si="77"/>
        <v>SOURCE: Scopus</v>
      </c>
      <c r="P334">
        <f t="shared" si="78"/>
        <v>0</v>
      </c>
    </row>
    <row r="335" spans="1:16" x14ac:dyDescent="0.45">
      <c r="A335" t="s">
        <v>10</v>
      </c>
      <c r="C335">
        <v>335</v>
      </c>
      <c r="D335" t="str">
        <f t="shared" si="66"/>
        <v>Gómez-Marcos M.-T., Ruiz-Toledo M., Vicente-Galindo M.-P., Martín-Rodero H., Ruff-Escobar C., Galindo-Villardón M.-P.</v>
      </c>
      <c r="E335" t="str">
        <f t="shared" si="67"/>
        <v>AUTHOR FULL NAMES: Gómez-Marcos, María-Teresa (57224451360); Ruiz-Toledo, Marcelo (57224449047); Vicente-Galindo, María-Purificación (57193509699); Martín-Rodero, Helena (35068351900); Ruff-Escobar, Claudio (57204428322); Galindo-Villardón, María-Purificación (6508229340)</v>
      </c>
      <c r="F335" t="str">
        <f t="shared" si="68"/>
        <v>57224451360; 57224449047; 57193509699; 35068351900; 57204428322; 6508229340</v>
      </c>
      <c r="G335" t="str">
        <f t="shared" si="69"/>
        <v>Multivariate dynamics of Spanish universities in international rankings</v>
      </c>
      <c r="H335" t="str">
        <f t="shared" si="70"/>
        <v>(2021) Profesional de la Informacion, 30 (2), art. no. e300210, Cited 2 times.</v>
      </c>
      <c r="I335" t="str">
        <f t="shared" si="71"/>
        <v>DOI: 10.3145/epi.2021.mar.10</v>
      </c>
      <c r="J335" t="str">
        <f t="shared" si="72"/>
        <v>https://www.scopus.com/inward/record.uri?eid=2-s2.0-85107592992&amp;doi=10.3145%2fepi.2021.mar.10&amp;partnerID=40&amp;md5=cd4f9c3ba718e342a393549b7ab48394</v>
      </c>
      <c r="K335">
        <f t="shared" si="73"/>
        <v>0</v>
      </c>
      <c r="L335" t="str">
        <f t="shared" si="74"/>
        <v>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M335" t="str">
        <f t="shared" si="75"/>
        <v>LANGUAGE OF ORIGINAL DOCUMENT: English</v>
      </c>
      <c r="N335" t="str">
        <f t="shared" si="76"/>
        <v>DOCUMENT TYPE: Article</v>
      </c>
      <c r="O335" t="str">
        <f t="shared" si="77"/>
        <v>SOURCE: Scopus</v>
      </c>
      <c r="P335">
        <f t="shared" si="78"/>
        <v>0</v>
      </c>
    </row>
    <row r="336" spans="1:16" x14ac:dyDescent="0.45">
      <c r="A336" t="s">
        <v>11</v>
      </c>
      <c r="C336">
        <v>336</v>
      </c>
      <c r="D336" t="str">
        <f t="shared" si="66"/>
        <v>Khan M.A., Ebner N.</v>
      </c>
      <c r="E336" t="str">
        <f t="shared" si="67"/>
        <v>AUTHOR FULL NAMES: Khan, Mohammad Ayub (56069678100); Ebner, Noam (8676622700)</v>
      </c>
      <c r="F336" t="str">
        <f t="shared" si="68"/>
        <v>56069678100; 8676622700</v>
      </c>
      <c r="G336" t="str">
        <f t="shared" si="69"/>
        <v>The self-internationalization model (SIM) versus conventional internationalization models (CIMs) of the institutions of higher education: A preliminary insight from management perspectives</v>
      </c>
      <c r="H336" t="str">
        <f t="shared" si="70"/>
        <v>(2018) Journal of Eastern European and Central Asian Research, 5 (1), Cited 1 times.</v>
      </c>
      <c r="I336" t="str">
        <f t="shared" si="71"/>
        <v>DOI: 10.15549/jeecar.v5i1.189</v>
      </c>
      <c r="J336" t="str">
        <f t="shared" si="72"/>
        <v>https://www.scopus.com/inward/record.uri?eid=2-s2.0-85046782185&amp;doi=10.15549%2fjeecar.v5i1.189&amp;partnerID=40&amp;md5=d8072fb13de3ea248bb1e2c6074e573d</v>
      </c>
      <c r="K336">
        <f t="shared" si="73"/>
        <v>0</v>
      </c>
      <c r="L336" t="str">
        <f t="shared" si="74"/>
        <v>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M336" t="str">
        <f t="shared" si="75"/>
        <v>LANGUAGE OF ORIGINAL DOCUMENT: English</v>
      </c>
      <c r="N336" t="str">
        <f t="shared" si="76"/>
        <v>DOCUMENT TYPE: Article</v>
      </c>
      <c r="O336" t="str">
        <f t="shared" si="77"/>
        <v>SOURCE: Scopus</v>
      </c>
      <c r="P336">
        <f t="shared" si="78"/>
        <v>0</v>
      </c>
    </row>
    <row r="337" spans="1:16" x14ac:dyDescent="0.45">
      <c r="A337" t="s">
        <v>12</v>
      </c>
      <c r="C337">
        <v>337</v>
      </c>
      <c r="D337" t="str">
        <f t="shared" si="66"/>
        <v>Naim N., Aziz A., Teguh T.</v>
      </c>
      <c r="E337" t="str">
        <f t="shared" si="67"/>
        <v>AUTHOR FULL NAMES: Naim, Ngainun (57216658596); Aziz, Abdul (57219406908); Teguh, Teguh (58317890000)</v>
      </c>
      <c r="F337" t="str">
        <f t="shared" si="68"/>
        <v>57216658596; 57219406908; 58317890000</v>
      </c>
      <c r="G337" t="str">
        <f t="shared" si="69"/>
        <v>Integration of Madrasah diniyah learning systems for strengthening religious moderation in Indonesian universities</v>
      </c>
      <c r="H337" t="str">
        <f t="shared" si="70"/>
        <v>(2022) International Journal of Evaluation and Research in Education, 11 (1), pp. 108 - 119, Cited 2 times.</v>
      </c>
      <c r="I337" t="str">
        <f t="shared" si="71"/>
        <v>DOI: 10.11591/ijere.v11i1.22210</v>
      </c>
      <c r="J337" t="str">
        <f t="shared" si="72"/>
        <v>https://www.scopus.com/inward/record.uri?eid=2-s2.0-85126989056&amp;doi=10.11591%2fijere.v11i1.22210&amp;partnerID=40&amp;md5=f17e0cc24c1de91d3fc43b9ec36d8780</v>
      </c>
      <c r="K337">
        <f t="shared" si="73"/>
        <v>0</v>
      </c>
      <c r="L337" t="str">
        <f t="shared" si="74"/>
        <v>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M337" t="str">
        <f t="shared" si="75"/>
        <v>LANGUAGE OF ORIGINAL DOCUMENT: English</v>
      </c>
      <c r="N337" t="str">
        <f t="shared" si="76"/>
        <v>DOCUMENT TYPE: Article</v>
      </c>
      <c r="O337" t="str">
        <f t="shared" si="77"/>
        <v>SOURCE: Scopus</v>
      </c>
      <c r="P337">
        <f t="shared" si="78"/>
        <v>0</v>
      </c>
    </row>
    <row r="338" spans="1:16" x14ac:dyDescent="0.45">
      <c r="C338">
        <v>338</v>
      </c>
      <c r="D338" t="str">
        <f t="shared" si="66"/>
        <v>Ulla M.B., Bucol J.L., Na Ayuthaya P.D.</v>
      </c>
      <c r="E338" t="str">
        <f t="shared" si="67"/>
        <v>AUTHOR FULL NAMES: Ulla, Mark B. (57194178568); Bucol, Junifer L. (57222069325); Na Ayuthaya, Pongsathorn Dechatiwongse (57989666300)</v>
      </c>
      <c r="F338" t="str">
        <f t="shared" si="68"/>
        <v>57194178568; 57222069325; 57989666300</v>
      </c>
      <c r="G338" t="str">
        <f t="shared" si="69"/>
        <v>English language curriculum reform strategies: The impact of EMI on students' language proficiency</v>
      </c>
      <c r="H338" t="str">
        <f t="shared" si="70"/>
        <v>(2022) Ampersand, 9, art. no. 100101, Cited 1 times.</v>
      </c>
      <c r="I338" t="str">
        <f t="shared" si="71"/>
        <v>DOI: 10.1016/j.amper.2022.100101</v>
      </c>
      <c r="J338" t="str">
        <f t="shared" si="72"/>
        <v>https://www.scopus.com/inward/record.uri?eid=2-s2.0-85143175197&amp;doi=10.1016%2fj.amper.2022.100101&amp;partnerID=40&amp;md5=f24817f41bc44523bd3abcfdc5434b5f</v>
      </c>
      <c r="K338">
        <f t="shared" si="73"/>
        <v>0</v>
      </c>
      <c r="L338" t="str">
        <f t="shared" si="74"/>
        <v>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M338" t="str">
        <f t="shared" si="75"/>
        <v>LANGUAGE OF ORIGINAL DOCUMENT: English</v>
      </c>
      <c r="N338" t="str">
        <f t="shared" si="76"/>
        <v>DOCUMENT TYPE: Article</v>
      </c>
      <c r="O338" t="str">
        <f t="shared" si="77"/>
        <v>SOURCE: Scopus</v>
      </c>
      <c r="P338">
        <f t="shared" si="78"/>
        <v>0</v>
      </c>
    </row>
    <row r="339" spans="1:16" x14ac:dyDescent="0.45">
      <c r="A339" t="s">
        <v>168</v>
      </c>
      <c r="C339">
        <v>339</v>
      </c>
      <c r="D339" t="str">
        <f t="shared" si="66"/>
        <v>Vásquez-Torres M.C., Tavizón-Salazar A.</v>
      </c>
      <c r="E339" t="str">
        <f t="shared" si="67"/>
        <v>AUTHOR FULL NAMES: Vásquez-Torres, M.C. (57391132300); Tavizón-Salazar, A. (57390774100)</v>
      </c>
      <c r="F339" t="str">
        <f t="shared" si="68"/>
        <v>57391132300; 57390774100</v>
      </c>
      <c r="G339" t="str">
        <f t="shared" si="69"/>
        <v>A management model of university social responsibility from the stakeholders perspective [Społeczna odpowiedzialność uczelni, model zarządzania z perspektywy interesariuszy]</v>
      </c>
      <c r="H339" t="str">
        <f t="shared" si="70"/>
        <v>(2021) Polish Journal of Management Studies, 24 (1), pp. 441 - 456, Cited 1 times.</v>
      </c>
      <c r="I339" t="str">
        <f t="shared" si="71"/>
        <v>DOI: 10.17512/pjms.2021.24.1.26</v>
      </c>
      <c r="J339" t="str">
        <f t="shared" si="72"/>
        <v>https://www.scopus.com/inward/record.uri?eid=2-s2.0-85121983288&amp;doi=10.17512%2fpjms.2021.24.1.26&amp;partnerID=40&amp;md5=9c6801fe97a5f35ae5611d1d8ddd6543</v>
      </c>
      <c r="K339">
        <f t="shared" si="73"/>
        <v>0</v>
      </c>
      <c r="L339" t="str">
        <f t="shared" si="74"/>
        <v>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M339" t="str">
        <f t="shared" si="75"/>
        <v>LANGUAGE OF ORIGINAL DOCUMENT: English</v>
      </c>
      <c r="N339" t="str">
        <f t="shared" si="76"/>
        <v>DOCUMENT TYPE: Article</v>
      </c>
      <c r="O339" t="str">
        <f t="shared" si="77"/>
        <v>SOURCE: Scopus</v>
      </c>
      <c r="P339">
        <f t="shared" si="78"/>
        <v>0</v>
      </c>
    </row>
    <row r="340" spans="1:16" x14ac:dyDescent="0.45">
      <c r="A340" t="s">
        <v>169</v>
      </c>
      <c r="C340">
        <v>340</v>
      </c>
      <c r="D340" t="str">
        <f t="shared" si="66"/>
        <v>Zhao T.</v>
      </c>
      <c r="E340" t="str">
        <f t="shared" si="67"/>
        <v>AUTHOR FULL NAMES: Zhao, Teng (57242946100)</v>
      </c>
      <c r="F340">
        <f t="shared" si="68"/>
        <v>57242946100</v>
      </c>
      <c r="G340" t="str">
        <f t="shared" si="69"/>
        <v>Impact of COVID-19 Awareness on Protective Behaviors during the Off-Peak Period: Sex Differences among Chinese Undergraduates</v>
      </c>
      <c r="H340" t="str">
        <f t="shared" si="70"/>
        <v>(2022) International Journal of Environmental Research and Public Health, 19 (20), art. no. 13483, Cited 2 times.</v>
      </c>
      <c r="I340" t="str">
        <f t="shared" si="71"/>
        <v>DOI: 10.3390/ijerph192013483</v>
      </c>
      <c r="J340" t="str">
        <f t="shared" si="72"/>
        <v>https://www.scopus.com/inward/record.uri?eid=2-s2.0-85140873395&amp;doi=10.3390%2fijerph192013483&amp;partnerID=40&amp;md5=923b9455fc546306c65cbc4b6c38d22d</v>
      </c>
      <c r="K340">
        <f t="shared" si="73"/>
        <v>0</v>
      </c>
      <c r="L340" t="str">
        <f t="shared" si="74"/>
        <v>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M340" t="str">
        <f t="shared" si="75"/>
        <v>LANGUAGE OF ORIGINAL DOCUMENT: English</v>
      </c>
      <c r="N340" t="str">
        <f t="shared" si="76"/>
        <v>DOCUMENT TYPE: Article</v>
      </c>
      <c r="O340" t="str">
        <f t="shared" si="77"/>
        <v>SOURCE: Scopus</v>
      </c>
      <c r="P340">
        <f t="shared" si="78"/>
        <v>0</v>
      </c>
    </row>
    <row r="341" spans="1:16" x14ac:dyDescent="0.45">
      <c r="A341">
        <v>7005784600</v>
      </c>
      <c r="C341">
        <v>341</v>
      </c>
      <c r="D341" t="str">
        <f t="shared" si="66"/>
        <v>Wickramanayake L.</v>
      </c>
      <c r="E341" t="str">
        <f t="shared" si="67"/>
        <v>AUTHOR FULL NAMES: Wickramanayake, Lalith (36490772300)</v>
      </c>
      <c r="F341">
        <f t="shared" si="68"/>
        <v>36490772300</v>
      </c>
      <c r="G341" t="str">
        <f t="shared" si="69"/>
        <v>An assessment of academic librarians’ instructional performance in Sri Lanka: A survey</v>
      </c>
      <c r="H341" t="str">
        <f t="shared" si="70"/>
        <v>(2014) Reference Services Review, 42 (2), pp. 364 - 383, Cited 2 times.</v>
      </c>
      <c r="I341" t="str">
        <f t="shared" si="71"/>
        <v>DOI: 10.1108/RSR-03-2013-0018</v>
      </c>
      <c r="J341" t="str">
        <f t="shared" si="72"/>
        <v>https://www.scopus.com/inward/record.uri?eid=2-s2.0-84927561983&amp;doi=10.1108%2fRSR-03-2013-0018&amp;partnerID=40&amp;md5=91bf38eea6c4f7120259b3a7c910b29f</v>
      </c>
      <c r="K341">
        <f t="shared" si="73"/>
        <v>0</v>
      </c>
      <c r="L341" t="str">
        <f t="shared" si="74"/>
        <v>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M341" t="str">
        <f t="shared" si="75"/>
        <v>LANGUAGE OF ORIGINAL DOCUMENT: English</v>
      </c>
      <c r="N341" t="str">
        <f t="shared" si="76"/>
        <v>DOCUMENT TYPE: Article</v>
      </c>
      <c r="O341" t="str">
        <f t="shared" si="77"/>
        <v>SOURCE: Scopus</v>
      </c>
      <c r="P341">
        <f t="shared" si="78"/>
        <v>0</v>
      </c>
    </row>
    <row r="342" spans="1:16" x14ac:dyDescent="0.45">
      <c r="A342" t="s">
        <v>170</v>
      </c>
      <c r="C342">
        <v>342</v>
      </c>
      <c r="D342" t="str">
        <f t="shared" si="66"/>
        <v>Villegas P.E., McGrath C., Enriquez-Johnson A., Hudgens R., Flores N., Felix R.</v>
      </c>
      <c r="E342" t="str">
        <f t="shared" si="67"/>
        <v>AUTHOR FULL NAMES: Villegas, Paloma E. (55951646000); McGrath, Courtney (57923929400); Enriquez-Johnson, Arelï (57924721000); Hudgens, Roxanne (57923929500); Flores, Natalie (57923770900); Felix, Rodolfo (57923929600)</v>
      </c>
      <c r="F342" t="str">
        <f t="shared" si="68"/>
        <v>55951646000; 57923929400; 57924721000; 57923929500; 57923770900; 57923929600</v>
      </c>
      <c r="G342" t="str">
        <f t="shared" si="69"/>
        <v>Food insecurity stigma, neoliberalization, and college students in California’s Inland Empire</v>
      </c>
      <c r="H342" t="str">
        <f t="shared" si="70"/>
        <v>(2022) Food, Culture and Society, Cited 1 times.</v>
      </c>
      <c r="I342" t="str">
        <f t="shared" si="71"/>
        <v>DOI: 10.1080/15528014.2022.2130658</v>
      </c>
      <c r="J342" t="str">
        <f t="shared" si="72"/>
        <v>https://www.scopus.com/inward/record.uri?eid=2-s2.0-85139619683&amp;doi=10.1080%2f15528014.2022.2130658&amp;partnerID=40&amp;md5=bee0b0cd190883a5e4221cb3321d98ea</v>
      </c>
      <c r="K342">
        <f t="shared" si="73"/>
        <v>0</v>
      </c>
      <c r="L342" t="str">
        <f t="shared" si="74"/>
        <v>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M342" t="str">
        <f t="shared" si="75"/>
        <v>LANGUAGE OF ORIGINAL DOCUMENT: English</v>
      </c>
      <c r="N342" t="str">
        <f t="shared" si="76"/>
        <v>DOCUMENT TYPE: Article</v>
      </c>
      <c r="O342" t="str">
        <f t="shared" si="77"/>
        <v>SOURCE: Scopus</v>
      </c>
      <c r="P342">
        <f t="shared" si="78"/>
        <v>0</v>
      </c>
    </row>
    <row r="343" spans="1:16" x14ac:dyDescent="0.45">
      <c r="A343" t="s">
        <v>171</v>
      </c>
      <c r="C343">
        <v>343</v>
      </c>
      <c r="D343" t="str">
        <f t="shared" si="66"/>
        <v>Bisani S., Daye M., Mortimer K.</v>
      </c>
      <c r="E343" t="str">
        <f t="shared" si="67"/>
        <v>AUTHOR FULL NAMES: Bisani, Shalini (57222961054); Daye, Marcella (35558248200); Mortimer, Kathleen (7003779285)</v>
      </c>
      <c r="F343" t="str">
        <f t="shared" si="68"/>
        <v>57222961054; 35558248200; 7003779285</v>
      </c>
      <c r="G343" t="str">
        <f t="shared" si="69"/>
        <v>Multi-stakeholder perspective on the role of universities in place branding</v>
      </c>
      <c r="H343" t="str">
        <f t="shared" si="70"/>
        <v>(2022) Journal of Place Management and Development, 15 (2), pp. 112 - 129, Cited 2 times.</v>
      </c>
      <c r="I343" t="str">
        <f t="shared" si="71"/>
        <v>DOI: 10.1108/JPMD-05-2020-0039</v>
      </c>
      <c r="J343" t="str">
        <f t="shared" si="72"/>
        <v>https://www.scopus.com/inward/record.uri?eid=2-s2.0-85104268118&amp;doi=10.1108%2fJPMD-05-2020-0039&amp;partnerID=40&amp;md5=978a34742ae8d85c2756770c899a75c9</v>
      </c>
      <c r="K343">
        <f t="shared" si="73"/>
        <v>0</v>
      </c>
      <c r="L343" t="str">
        <f t="shared" si="74"/>
        <v>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M343" t="str">
        <f t="shared" si="75"/>
        <v>LANGUAGE OF ORIGINAL DOCUMENT: English</v>
      </c>
      <c r="N343" t="str">
        <f t="shared" si="76"/>
        <v>DOCUMENT TYPE: Article</v>
      </c>
      <c r="O343" t="str">
        <f t="shared" si="77"/>
        <v>SOURCE: Scopus</v>
      </c>
      <c r="P343">
        <f t="shared" si="78"/>
        <v>0</v>
      </c>
    </row>
    <row r="344" spans="1:16" x14ac:dyDescent="0.45">
      <c r="A344" t="s">
        <v>172</v>
      </c>
      <c r="C344">
        <v>344</v>
      </c>
      <c r="D344" t="str">
        <f t="shared" si="66"/>
        <v>Sauphayana S.</v>
      </c>
      <c r="E344" t="str">
        <f t="shared" si="67"/>
        <v>AUTHOR FULL NAMES: Sauphayana, Siriphong (57347497900)</v>
      </c>
      <c r="F344">
        <f t="shared" si="68"/>
        <v>57347497900</v>
      </c>
      <c r="G344" t="str">
        <f t="shared" si="69"/>
        <v>Innovation in higher education management and leadership</v>
      </c>
      <c r="H344" t="str">
        <f t="shared" si="70"/>
        <v>(2021) Journal of Educational and Social Research, 11 (6), pp. 163 - 172, Cited 2 times.</v>
      </c>
      <c r="I344" t="str">
        <f t="shared" si="71"/>
        <v>DOI: 10.36941/jesr-2021-0137</v>
      </c>
      <c r="J344" t="str">
        <f t="shared" si="72"/>
        <v>https://www.scopus.com/inward/record.uri?eid=2-s2.0-85119503110&amp;doi=10.36941%2fjesr-2021-0137&amp;partnerID=40&amp;md5=70fd31af686be49dd05fc0ab878a782d</v>
      </c>
      <c r="K344">
        <f t="shared" si="73"/>
        <v>0</v>
      </c>
      <c r="L344" t="str">
        <f t="shared" si="74"/>
        <v>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M344" t="str">
        <f t="shared" si="75"/>
        <v>LANGUAGE OF ORIGINAL DOCUMENT: English</v>
      </c>
      <c r="N344" t="str">
        <f t="shared" si="76"/>
        <v>DOCUMENT TYPE: Article</v>
      </c>
      <c r="O344" t="str">
        <f t="shared" si="77"/>
        <v>SOURCE: Scopus</v>
      </c>
      <c r="P344">
        <f t="shared" si="78"/>
        <v>0</v>
      </c>
    </row>
    <row r="345" spans="1:16" x14ac:dyDescent="0.45">
      <c r="A345" t="s">
        <v>173</v>
      </c>
      <c r="C345">
        <v>345</v>
      </c>
      <c r="D345" t="str">
        <f t="shared" si="66"/>
        <v>Hah S.</v>
      </c>
      <c r="E345" t="str">
        <f t="shared" si="67"/>
        <v>AUTHOR FULL NAMES: Hah, Sixian (57212106870)</v>
      </c>
      <c r="F345">
        <f t="shared" si="68"/>
        <v>57212106870</v>
      </c>
      <c r="G345" t="str">
        <f t="shared" si="69"/>
        <v>Valuation discourses and disciplinary positioning struggles of academic researchers—A case study of ‘maverick’ academics</v>
      </c>
      <c r="H345" t="str">
        <f t="shared" si="70"/>
        <v>(2020) Palgrave Communications, 6 (1), art. no. 51, Cited 2 times.</v>
      </c>
      <c r="I345" t="str">
        <f t="shared" si="71"/>
        <v>DOI: 10.1057/s41599-020-0427-2</v>
      </c>
      <c r="J345" t="str">
        <f t="shared" si="72"/>
        <v>https://www.scopus.com/inward/record.uri?eid=2-s2.0-85082530013&amp;doi=10.1057%2fs41599-020-0427-2&amp;partnerID=40&amp;md5=f0900cb8bf1e6b7885056318450c3dc0</v>
      </c>
      <c r="K345">
        <f t="shared" si="73"/>
        <v>0</v>
      </c>
      <c r="L345" t="str">
        <f t="shared" si="74"/>
        <v>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M345" t="str">
        <f t="shared" si="75"/>
        <v>LANGUAGE OF ORIGINAL DOCUMENT: English</v>
      </c>
      <c r="N345" t="str">
        <f t="shared" si="76"/>
        <v>DOCUMENT TYPE: Article</v>
      </c>
      <c r="O345" t="str">
        <f t="shared" si="77"/>
        <v>SOURCE: Scopus</v>
      </c>
      <c r="P345">
        <f t="shared" si="78"/>
        <v>0</v>
      </c>
    </row>
    <row r="346" spans="1:16" x14ac:dyDescent="0.45">
      <c r="C346">
        <v>346</v>
      </c>
      <c r="D346" t="str">
        <f t="shared" si="66"/>
        <v>Laaser W.</v>
      </c>
      <c r="E346" t="str">
        <f t="shared" si="67"/>
        <v>AUTHOR FULL NAMES: Laaser, Wolfram (16039990800)</v>
      </c>
      <c r="F346">
        <f t="shared" si="68"/>
        <v>16039990800</v>
      </c>
      <c r="G346" t="str">
        <f t="shared" si="69"/>
        <v>Economic implications and stakeholder reactions in a digital university environment [El impacto económico y las posturas de los actores principales en un ámbito universitario digitalizado]</v>
      </c>
      <c r="H346" t="str">
        <f t="shared" si="70"/>
        <v>(2018) Revista de Educación a Distancia, (57), art. no. 3, Cited 2 times.</v>
      </c>
      <c r="I346" t="str">
        <f t="shared" si="71"/>
        <v>DOI: 10.6018/red/57/3</v>
      </c>
      <c r="J346" t="str">
        <f t="shared" si="72"/>
        <v>https://www.scopus.com/inward/record.uri?eid=2-s2.0-85061162518&amp;doi=10.6018%2fred%2f57%2f3&amp;partnerID=40&amp;md5=ced3c5b84a6561286122642998763b91</v>
      </c>
      <c r="K346">
        <f t="shared" si="73"/>
        <v>0</v>
      </c>
      <c r="L346" t="str">
        <f t="shared" si="74"/>
        <v>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M346" t="str">
        <f t="shared" si="75"/>
        <v>LANGUAGE OF ORIGINAL DOCUMENT: Spanish</v>
      </c>
      <c r="N346" t="str">
        <f t="shared" si="76"/>
        <v>DOCUMENT TYPE: Article</v>
      </c>
      <c r="O346" t="str">
        <f t="shared" si="77"/>
        <v>SOURCE: Scopus</v>
      </c>
      <c r="P346">
        <f t="shared" si="78"/>
        <v>0</v>
      </c>
    </row>
    <row r="347" spans="1:16" x14ac:dyDescent="0.45">
      <c r="A347" t="s">
        <v>174</v>
      </c>
      <c r="C347">
        <v>347</v>
      </c>
      <c r="D347" t="str">
        <f t="shared" si="66"/>
        <v>Edge C., Monske E., Boyer-Davis S., VandenAvond S., Hamel B.</v>
      </c>
      <c r="E347" t="str">
        <f t="shared" si="67"/>
        <v>AUTHOR FULL NAMES: Edge, Christi (57206659524); Monske, Elizabeth (6505896274); Boyer-Davis, Stacy (57272147900); VandenAvond, Steven (57355737300); Hamel, Brad (57193524282)</v>
      </c>
      <c r="F347" t="str">
        <f t="shared" si="68"/>
        <v>57206659524; 6505896274; 57272147900; 57355737300; 57193524282</v>
      </c>
      <c r="G347" t="str">
        <f t="shared" si="69"/>
        <v>Leading University Change: A Case Study of Meaning-Making and Implementing Online Learning Quality Standards</v>
      </c>
      <c r="H347" t="str">
        <f t="shared" si="70"/>
        <v>(2022) American Journal of Distance Education, 36 (1), pp. 53 - 69, Cited 2 times.</v>
      </c>
      <c r="I347" t="str">
        <f t="shared" si="71"/>
        <v>DOI: 10.1080/08923647.2021.2005414</v>
      </c>
      <c r="J347" t="str">
        <f t="shared" si="72"/>
        <v>https://www.scopus.com/inward/record.uri?eid=2-s2.0-85120053971&amp;doi=10.1080%2f08923647.2021.2005414&amp;partnerID=40&amp;md5=180f4679719dc3bae62d20366825fb30</v>
      </c>
      <c r="K347">
        <f t="shared" si="73"/>
        <v>0</v>
      </c>
      <c r="L347" t="str">
        <f t="shared" si="74"/>
        <v>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M347" t="str">
        <f t="shared" si="75"/>
        <v>LANGUAGE OF ORIGINAL DOCUMENT: English</v>
      </c>
      <c r="N347" t="str">
        <f t="shared" si="76"/>
        <v>DOCUMENT TYPE: Article</v>
      </c>
      <c r="O347" t="str">
        <f t="shared" si="77"/>
        <v>SOURCE: Scopus</v>
      </c>
      <c r="P347">
        <f t="shared" si="78"/>
        <v>0</v>
      </c>
    </row>
    <row r="348" spans="1:16" x14ac:dyDescent="0.45">
      <c r="A348" t="s">
        <v>10</v>
      </c>
      <c r="C348">
        <v>348</v>
      </c>
      <c r="D348" t="str">
        <f t="shared" si="66"/>
        <v>Flores O.J., Patrón O.E.</v>
      </c>
      <c r="E348" t="str">
        <f t="shared" si="67"/>
        <v>AUTHOR FULL NAMES: Flores, Osly J. (57205209412); Patrón, Oscar E. (57191442923)</v>
      </c>
      <c r="F348" t="str">
        <f t="shared" si="68"/>
        <v>57205209412; 57191442923</v>
      </c>
      <c r="G348" t="str">
        <f t="shared" si="69"/>
        <v>Latino Men Using Compañerismo to Navigate the Unchartered Waters of the Doctoral Program: A Conceptual Model</v>
      </c>
      <c r="H348" t="str">
        <f t="shared" si="70"/>
        <v>(2023) Journal of College Student Retention: Research, Theory and Practice, 25 (3), pp. 427 - 451, Cited 1 times.</v>
      </c>
      <c r="I348" t="str">
        <f t="shared" si="71"/>
        <v>DOI: 10.1177/1521025120987816</v>
      </c>
      <c r="J348" t="str">
        <f t="shared" si="72"/>
        <v>https://www.scopus.com/inward/record.uri?eid=2-s2.0-85099573203&amp;doi=10.1177%2f1521025120987816&amp;partnerID=40&amp;md5=335b1be043f3cddae7e83ab7073b64fd</v>
      </c>
      <c r="K348">
        <f t="shared" si="73"/>
        <v>0</v>
      </c>
      <c r="L348" t="str">
        <f t="shared" si="74"/>
        <v>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M348" t="str">
        <f t="shared" si="75"/>
        <v>LANGUAGE OF ORIGINAL DOCUMENT: English</v>
      </c>
      <c r="N348" t="str">
        <f t="shared" si="76"/>
        <v>DOCUMENT TYPE: Article</v>
      </c>
      <c r="O348" t="str">
        <f t="shared" si="77"/>
        <v>SOURCE: Scopus</v>
      </c>
      <c r="P348">
        <f t="shared" si="78"/>
        <v>0</v>
      </c>
    </row>
    <row r="349" spans="1:16" x14ac:dyDescent="0.45">
      <c r="A349" t="s">
        <v>175</v>
      </c>
      <c r="C349">
        <v>349</v>
      </c>
      <c r="D349" t="str">
        <f t="shared" si="66"/>
        <v>Geryk M.</v>
      </c>
      <c r="E349" t="str">
        <f t="shared" si="67"/>
        <v>AUTHOR FULL NAMES: Geryk, Marcin (57190394096)</v>
      </c>
      <c r="F349">
        <f t="shared" si="68"/>
        <v>57190394096</v>
      </c>
      <c r="G349" t="str">
        <f t="shared" si="69"/>
        <v>Global challenges for the universities and managers of the higher education sector</v>
      </c>
      <c r="H349" t="str">
        <f t="shared" si="70"/>
        <v>(2017) Advances in Intelligent Systems and Computing, 498, pp. 455 - 464, Cited 1 times.</v>
      </c>
      <c r="I349" t="str">
        <f t="shared" si="71"/>
        <v>DOI: 10.1007/978-3-319-42070-7_41</v>
      </c>
      <c r="J349" t="str">
        <f t="shared" si="72"/>
        <v>https://www.scopus.com/inward/record.uri?eid=2-s2.0-84979696648&amp;doi=10.1007%2f978-3-319-42070-7_41&amp;partnerID=40&amp;md5=02b7d253b598e6c13d61f19dfa7523f7</v>
      </c>
      <c r="K349">
        <f t="shared" si="73"/>
        <v>0</v>
      </c>
      <c r="L349" t="str">
        <f t="shared" si="74"/>
        <v>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v>
      </c>
      <c r="M349" t="str">
        <f t="shared" si="75"/>
        <v>LANGUAGE OF ORIGINAL DOCUMENT: English</v>
      </c>
      <c r="N349" t="str">
        <f t="shared" si="76"/>
        <v>DOCUMENT TYPE: Conference paper</v>
      </c>
      <c r="O349" t="str">
        <f t="shared" si="77"/>
        <v>SOURCE: Scopus</v>
      </c>
      <c r="P349">
        <f t="shared" si="78"/>
        <v>0</v>
      </c>
    </row>
    <row r="350" spans="1:16" x14ac:dyDescent="0.45">
      <c r="A350" t="s">
        <v>12</v>
      </c>
      <c r="C350">
        <v>350</v>
      </c>
      <c r="D350" t="str">
        <f t="shared" si="66"/>
        <v>Sahin B.B., Brooks R.</v>
      </c>
      <c r="E350" t="str">
        <f t="shared" si="67"/>
        <v>AUTHOR FULL NAMES: Sahin, Betul Bulut (57190753977); Brooks, Rachel (7402358771)</v>
      </c>
      <c r="F350" t="str">
        <f t="shared" si="68"/>
        <v>57190753977; 7402358771</v>
      </c>
      <c r="G350" t="str">
        <f t="shared" si="69"/>
        <v>Nation-bounded internationalization of higher education: a comparative analysis of two periphery countries</v>
      </c>
      <c r="H350" t="str">
        <f t="shared" si="70"/>
        <v>(2023) Higher Education Research and Development, 42 (5), pp. 1071 - 1085, Cited 2 times.</v>
      </c>
      <c r="I350" t="str">
        <f t="shared" si="71"/>
        <v>DOI: 10.1080/07294360.2023.2193723</v>
      </c>
      <c r="J350" t="str">
        <f t="shared" si="72"/>
        <v>https://www.scopus.com/inward/record.uri?eid=2-s2.0-85163147436&amp;doi=10.1080%2f07294360.2023.2193723&amp;partnerID=40&amp;md5=5f7e7191393a5019c1e350ee5b367441</v>
      </c>
      <c r="K350">
        <f t="shared" si="73"/>
        <v>0</v>
      </c>
      <c r="L350" t="str">
        <f t="shared" si="74"/>
        <v>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M350" t="str">
        <f t="shared" si="75"/>
        <v>LANGUAGE OF ORIGINAL DOCUMENT: English</v>
      </c>
      <c r="N350" t="str">
        <f t="shared" si="76"/>
        <v>DOCUMENT TYPE: Article</v>
      </c>
      <c r="O350" t="str">
        <f t="shared" si="77"/>
        <v>SOURCE: Scopus</v>
      </c>
      <c r="P350">
        <f t="shared" si="78"/>
        <v>0</v>
      </c>
    </row>
    <row r="351" spans="1:16" x14ac:dyDescent="0.45">
      <c r="C351">
        <v>351</v>
      </c>
      <c r="D351" t="str">
        <f t="shared" si="66"/>
        <v>Yang R.</v>
      </c>
      <c r="E351" t="str">
        <f t="shared" si="67"/>
        <v>AUTHOR FULL NAMES: Yang, Rui (55310822500)</v>
      </c>
      <c r="F351">
        <f t="shared" si="68"/>
        <v>55310822500</v>
      </c>
      <c r="G351" t="str">
        <f t="shared" si="69"/>
        <v>Cost sharing in China’s higher education: Analyses of major stakeholders</v>
      </c>
      <c r="H351" t="str">
        <f t="shared" si="70"/>
        <v>(2015) Higher Education Dynamics, 44, pp. 237 - 251, Cited 2 times.</v>
      </c>
      <c r="I351" t="str">
        <f t="shared" si="71"/>
        <v>DOI: 10.1007/978-94-017-9570-8_12</v>
      </c>
      <c r="J351" t="str">
        <f t="shared" si="72"/>
        <v>https://www.scopus.com/inward/record.uri?eid=2-s2.0-85085864384&amp;doi=10.1007%2f978-94-017-9570-8_12&amp;partnerID=40&amp;md5=907004ae425c6252b54a68f559b65a75</v>
      </c>
      <c r="K351">
        <f t="shared" si="73"/>
        <v>0</v>
      </c>
      <c r="L351" t="str">
        <f t="shared" si="74"/>
        <v>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M351" t="str">
        <f t="shared" si="75"/>
        <v>LANGUAGE OF ORIGINAL DOCUMENT: English</v>
      </c>
      <c r="N351" t="str">
        <f t="shared" si="76"/>
        <v>DOCUMENT TYPE: Book chapter</v>
      </c>
      <c r="O351" t="str">
        <f t="shared" si="77"/>
        <v>SOURCE: Scopus</v>
      </c>
      <c r="P351">
        <f t="shared" si="78"/>
        <v>0</v>
      </c>
    </row>
    <row r="352" spans="1:16" x14ac:dyDescent="0.45">
      <c r="A352" t="s">
        <v>176</v>
      </c>
      <c r="C352">
        <v>352</v>
      </c>
      <c r="D352" t="str">
        <f t="shared" si="66"/>
        <v>Mwelwa K., Lebeloane L.D.M., Mawela A.S.</v>
      </c>
      <c r="E352" t="str">
        <f t="shared" si="67"/>
        <v>AUTHOR FULL NAMES: Mwelwa, Kapambwe (57224854510); Lebeloane, Lazarus D.M. (57210152040); Mawela, Ailwei S. (57196419563)</v>
      </c>
      <c r="F352" t="str">
        <f t="shared" si="68"/>
        <v>57224854510; 57210152040; 57196419563</v>
      </c>
      <c r="G352" t="str">
        <f t="shared" si="69"/>
        <v>Relevance of selected social science degree programs on skills development and graduate employability in Zambia</v>
      </c>
      <c r="H352" t="str">
        <f t="shared" si="70"/>
        <v>(2021) Journal of Teaching and Learning for Graduate Employability, 12 (2), pp. 131 - 147, Cited 1 times.</v>
      </c>
      <c r="I352" t="str">
        <f t="shared" si="71"/>
        <v>DOI: 10.21153/JTLGE2021VOL12NO2ART1046</v>
      </c>
      <c r="J352" t="str">
        <f t="shared" si="72"/>
        <v>https://www.scopus.com/inward/record.uri?eid=2-s2.0-85108408960&amp;doi=10.21153%2fJTLGE2021VOL12NO2ART1046&amp;partnerID=40&amp;md5=572e12e312c611b9329dcadbc5a19834</v>
      </c>
      <c r="K352">
        <f t="shared" si="73"/>
        <v>0</v>
      </c>
      <c r="L352" t="str">
        <f t="shared" si="74"/>
        <v>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M352" t="str">
        <f t="shared" si="75"/>
        <v>LANGUAGE OF ORIGINAL DOCUMENT: English</v>
      </c>
      <c r="N352" t="str">
        <f t="shared" si="76"/>
        <v>DOCUMENT TYPE: Article</v>
      </c>
      <c r="O352" t="str">
        <f t="shared" si="77"/>
        <v>SOURCE: Scopus</v>
      </c>
      <c r="P352">
        <f t="shared" si="78"/>
        <v>0</v>
      </c>
    </row>
    <row r="353" spans="1:16" x14ac:dyDescent="0.45">
      <c r="A353" t="s">
        <v>177</v>
      </c>
      <c r="C353">
        <v>353</v>
      </c>
      <c r="D353" t="str">
        <f t="shared" si="66"/>
        <v>Macaluso R., Amaro-Jiménez C., Patterson O.K., Martinez-Cosio M., Veerabathina N., Clark K., Luken-Sutton J.</v>
      </c>
      <c r="E353" t="str">
        <f t="shared" si="67"/>
        <v>AUTHOR FULL NAMES: Macaluso, Robin (6701826724); Amaro-Jiménez, Carla (55089972000); Patterson, Oliver K. (57218516686); Martinez-Cosio, Maria (16204830100); Veerabathina, Nilashki (57219714816); Clark, Kametrice (57208084806); Luken-Sutton, Jennifer (57218510236)</v>
      </c>
      <c r="F353" t="str">
        <f t="shared" si="68"/>
        <v>6701826724; 55089972000; 57218516686; 16204830100; 57219714816; 57208084806; 57218510236</v>
      </c>
      <c r="G353" t="str">
        <f t="shared" si="69"/>
        <v>Engaging Faculty in Student Success: The Promise of Active Learning in STEM Faculty in Professional Development</v>
      </c>
      <c r="H353" t="str">
        <f t="shared" si="70"/>
        <v>(2020) College Teaching, 69 (2), pp. 113 - 119, Cited 2 times.</v>
      </c>
      <c r="I353" t="str">
        <f t="shared" si="71"/>
        <v>DOI: 10.1080/87567555.2020.1837063</v>
      </c>
      <c r="J353" t="str">
        <f t="shared" si="72"/>
        <v>https://www.scopus.com/inward/record.uri?eid=2-s2.0-85094909589&amp;doi=10.1080%2f87567555.2020.1837063&amp;partnerID=40&amp;md5=521d4c4c96ed6e0c4439d7efcf24ae03</v>
      </c>
      <c r="K353">
        <f t="shared" si="73"/>
        <v>0</v>
      </c>
      <c r="L353" t="str">
        <f t="shared" si="74"/>
        <v>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M353" t="str">
        <f t="shared" si="75"/>
        <v>LANGUAGE OF ORIGINAL DOCUMENT: English</v>
      </c>
      <c r="N353" t="str">
        <f t="shared" si="76"/>
        <v>DOCUMENT TYPE: Article</v>
      </c>
      <c r="O353" t="str">
        <f t="shared" si="77"/>
        <v>SOURCE: Scopus</v>
      </c>
      <c r="P353">
        <f t="shared" si="78"/>
        <v>0</v>
      </c>
    </row>
    <row r="354" spans="1:16" x14ac:dyDescent="0.45">
      <c r="A354">
        <v>56473441500</v>
      </c>
      <c r="C354">
        <v>354</v>
      </c>
      <c r="D354" t="str">
        <f t="shared" si="66"/>
        <v>Volchik V., Posukhova O., Strielkowski W.</v>
      </c>
      <c r="E354" t="str">
        <f t="shared" si="67"/>
        <v>AUTHOR FULL NAMES: Volchik, Vyacheslav (55967741800); Posukhova, Oxana (55962325800); Strielkowski, Wadim (36620065300)</v>
      </c>
      <c r="F354" t="str">
        <f t="shared" si="68"/>
        <v>55967741800; 55962325800; 36620065300</v>
      </c>
      <c r="G354" t="str">
        <f t="shared" si="69"/>
        <v>Digitalization and sustainable higher education: Constructive and destructive potential of professional dynasties [Skaitmeninimas Ir Tvarus Aukštasis Mokslas: Konstruktyvus Ir Destruktyvus Profesinių Dinastijų Potencialas]</v>
      </c>
      <c r="H354" t="str">
        <f t="shared" si="70"/>
        <v>(2021) Transformations in Business and Economics, 20 (3), pp. 21 - 43, Cited 2 times.</v>
      </c>
      <c r="I354">
        <f t="shared" si="71"/>
        <v>0</v>
      </c>
      <c r="J354" t="str">
        <f t="shared" si="72"/>
        <v>https://www.scopus.com/inward/record.uri?eid=2-s2.0-85121696616&amp;partnerID=40&amp;md5=b27171d8a36a21ab53ce8a990f216404</v>
      </c>
      <c r="K354">
        <f t="shared" si="73"/>
        <v>0</v>
      </c>
      <c r="L354" t="str">
        <f t="shared" si="74"/>
        <v>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M354" t="str">
        <f t="shared" si="75"/>
        <v>LANGUAGE OF ORIGINAL DOCUMENT: English</v>
      </c>
      <c r="N354" t="str">
        <f t="shared" si="76"/>
        <v>DOCUMENT TYPE: Article</v>
      </c>
      <c r="O354" t="str">
        <f t="shared" si="77"/>
        <v>SOURCE: Scopus</v>
      </c>
      <c r="P354">
        <f t="shared" si="78"/>
        <v>0</v>
      </c>
    </row>
    <row r="355" spans="1:16" x14ac:dyDescent="0.45">
      <c r="A355" t="s">
        <v>178</v>
      </c>
      <c r="C355">
        <v>355</v>
      </c>
      <c r="D355" t="str">
        <f t="shared" si="66"/>
        <v>Ithnin F., Sahib S., Eng C.K., Sidek S., Harun R.N.S.R.</v>
      </c>
      <c r="E355" t="str">
        <f t="shared" si="67"/>
        <v>AUTHOR FULL NAMES: Ithnin, Fazidah (57194761593); Sahib, Shahrin (7801640758); Eng, Chong Kuan (57202201580); Sidek, Safiah (55038140800); Harun, Raja Nor Safinas Raja (55622193600)</v>
      </c>
      <c r="F355" t="str">
        <f t="shared" si="68"/>
        <v>57194761593; 7801640758; 57202201580; 55038140800; 55622193600</v>
      </c>
      <c r="G355" t="str">
        <f t="shared" si="69"/>
        <v>Mapping the futures of Malaysian Higher Education: A meta - analysis of futures studies in the Malaysian Higher Education scenario</v>
      </c>
      <c r="H355" t="str">
        <f t="shared" si="70"/>
        <v>(2018) Journal of Futures Studies, 22 (3), pp. 1 - 18, Cited 2 times.</v>
      </c>
      <c r="I355" t="str">
        <f t="shared" si="71"/>
        <v>DOI: 10.6531/JFS.2018.22(3).00A1</v>
      </c>
      <c r="J355" t="str">
        <f t="shared" si="72"/>
        <v>https://www.scopus.com/inward/record.uri?eid=2-s2.0-85045665363&amp;doi=10.6531%2fJFS.2018.22%283%29.00A1&amp;partnerID=40&amp;md5=1df6a005cf314ceeb43121ee48351685</v>
      </c>
      <c r="K355">
        <f t="shared" si="73"/>
        <v>0</v>
      </c>
      <c r="L355" t="str">
        <f t="shared" si="74"/>
        <v>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M355" t="str">
        <f t="shared" si="75"/>
        <v>LANGUAGE OF ORIGINAL DOCUMENT: English</v>
      </c>
      <c r="N355" t="str">
        <f t="shared" si="76"/>
        <v>DOCUMENT TYPE: Article</v>
      </c>
      <c r="O355" t="str">
        <f t="shared" si="77"/>
        <v>SOURCE: Scopus</v>
      </c>
      <c r="P355">
        <f t="shared" si="78"/>
        <v>0</v>
      </c>
    </row>
    <row r="356" spans="1:16" x14ac:dyDescent="0.45">
      <c r="A356" t="s">
        <v>179</v>
      </c>
      <c r="C356">
        <v>356</v>
      </c>
      <c r="D356" t="str">
        <f t="shared" si="66"/>
        <v>Moore J.L., Bass R.</v>
      </c>
      <c r="E356" t="str">
        <f t="shared" si="67"/>
        <v>AUTHOR FULL NAMES: Moore, Jessie L. (56026090400); Bass, Randall (8654404100)</v>
      </c>
      <c r="F356" t="str">
        <f t="shared" si="68"/>
        <v>56026090400; 8654404100</v>
      </c>
      <c r="G356" t="str">
        <f t="shared" si="69"/>
        <v>UNDERSTANDING WRITING TRANSFER: Implications for Transformative Student Learning in Higher Education</v>
      </c>
      <c r="H356" t="str">
        <f t="shared" si="70"/>
        <v>(2023) Understanding Writing Transfer: Implications for Transformative Student Learning in Higher Education, pp. 1 - 165, Cited 1 times.</v>
      </c>
      <c r="I356" t="str">
        <f t="shared" si="71"/>
        <v>DOI: 10.4324/9781003448518</v>
      </c>
      <c r="J356" t="str">
        <f t="shared" si="72"/>
        <v>https://www.scopus.com/inward/record.uri?eid=2-s2.0-85166041205&amp;doi=10.4324%2f9781003448518&amp;partnerID=40&amp;md5=fb27a1f0f0b2ce15a83ff0e5e12af436</v>
      </c>
      <c r="K356">
        <f t="shared" si="73"/>
        <v>0</v>
      </c>
      <c r="L356" t="str">
        <f t="shared" si="74"/>
        <v>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M356" t="str">
        <f t="shared" si="75"/>
        <v>LANGUAGE OF ORIGINAL DOCUMENT: English</v>
      </c>
      <c r="N356" t="str">
        <f t="shared" si="76"/>
        <v>DOCUMENT TYPE: Book</v>
      </c>
      <c r="O356" t="str">
        <f t="shared" si="77"/>
        <v>SOURCE: Scopus</v>
      </c>
      <c r="P356">
        <f t="shared" si="78"/>
        <v>0</v>
      </c>
    </row>
    <row r="357" spans="1:16" x14ac:dyDescent="0.45">
      <c r="A357" t="s">
        <v>180</v>
      </c>
      <c r="C357">
        <v>357</v>
      </c>
      <c r="D357" t="str">
        <f t="shared" si="66"/>
        <v>Fadelelmoula A.A.</v>
      </c>
      <c r="E357" t="str">
        <f t="shared" si="67"/>
        <v>AUTHOR FULL NAMES: Fadelelmoula, Ashraf Ahmed (25927794900)</v>
      </c>
      <c r="F357">
        <f t="shared" si="68"/>
        <v>25927794900</v>
      </c>
      <c r="G357" t="str">
        <f t="shared" si="69"/>
        <v>TRAITS CONTRIBUTING TO THE PROMOTION OF THE INDIVIDUAL’S CONTINUANCE USAGE INTENTION AND PERCEIVED VALUE OF M-UNIVERSITY SERVICES</v>
      </c>
      <c r="H357" t="str">
        <f t="shared" si="70"/>
        <v>(2022) Interdisciplinary Journal of Information, Knowledge, and Management, 17, pp. 315 - 338, Cited 1 times.</v>
      </c>
      <c r="I357" t="str">
        <f t="shared" si="71"/>
        <v>DOI: 10.28945/4984</v>
      </c>
      <c r="J357" t="str">
        <f t="shared" si="72"/>
        <v>https://www.scopus.com/inward/record.uri?eid=2-s2.0-85140590796&amp;doi=10.28945%2f4984&amp;partnerID=40&amp;md5=b6a3f84f966efad94fb1de470b59ede2</v>
      </c>
      <c r="K357">
        <f t="shared" si="73"/>
        <v>0</v>
      </c>
      <c r="L357" t="str">
        <f t="shared" si="74"/>
        <v>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M357" t="str">
        <f t="shared" si="75"/>
        <v>LANGUAGE OF ORIGINAL DOCUMENT: English</v>
      </c>
      <c r="N357" t="str">
        <f t="shared" si="76"/>
        <v>DOCUMENT TYPE: Article</v>
      </c>
      <c r="O357" t="str">
        <f t="shared" si="77"/>
        <v>SOURCE: Scopus</v>
      </c>
      <c r="P357">
        <f t="shared" si="78"/>
        <v>0</v>
      </c>
    </row>
    <row r="358" spans="1:16" x14ac:dyDescent="0.45">
      <c r="A358" t="s">
        <v>181</v>
      </c>
      <c r="C358">
        <v>358</v>
      </c>
      <c r="D358" t="str">
        <f t="shared" si="66"/>
        <v>Bai Q., Nam B.H.</v>
      </c>
      <c r="E358" t="str">
        <f t="shared" si="67"/>
        <v>AUTHOR FULL NAMES: Bai, Qiong (57216693148); Nam, Benjamin H. (57193792731)</v>
      </c>
      <c r="F358" t="str">
        <f t="shared" si="68"/>
        <v>57216693148; 57193792731</v>
      </c>
      <c r="G358" t="str">
        <f t="shared" si="69"/>
        <v>Symbolic power for student curators as social agents: the emergence of the museum of World Languages at Shanghai International Studies University during the COVID-19 era</v>
      </c>
      <c r="H358" t="str">
        <f t="shared" si="70"/>
        <v>(2023) Museum Management and Curatorship, 38 (3), pp. 317 - 341, Cited 2 times.</v>
      </c>
      <c r="I358" t="str">
        <f t="shared" si="71"/>
        <v>DOI: 10.1080/09647775.2023.2188473</v>
      </c>
      <c r="J358" t="str">
        <f t="shared" si="72"/>
        <v>https://www.scopus.com/inward/record.uri?eid=2-s2.0-85150851886&amp;doi=10.1080%2f09647775.2023.2188473&amp;partnerID=40&amp;md5=ed2b4bb913430d53b465c85c94f620ec</v>
      </c>
      <c r="K358">
        <f t="shared" si="73"/>
        <v>0</v>
      </c>
      <c r="L358" t="str">
        <f t="shared" si="74"/>
        <v>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M358" t="str">
        <f t="shared" si="75"/>
        <v>LANGUAGE OF ORIGINAL DOCUMENT: English</v>
      </c>
      <c r="N358" t="str">
        <f t="shared" si="76"/>
        <v>DOCUMENT TYPE: Article</v>
      </c>
      <c r="O358" t="str">
        <f t="shared" si="77"/>
        <v>SOURCE: Scopus</v>
      </c>
      <c r="P358">
        <f t="shared" si="78"/>
        <v>0</v>
      </c>
    </row>
    <row r="359" spans="1:16" x14ac:dyDescent="0.45">
      <c r="C359">
        <v>359</v>
      </c>
      <c r="D359" t="str">
        <f t="shared" si="66"/>
        <v>Wang Y., Wang R., Yao Z.</v>
      </c>
      <c r="E359" t="str">
        <f t="shared" si="67"/>
        <v>AUTHOR FULL NAMES: Wang, Yanrong (47361534600); Wang, Rui (57216464036); Yao, Zuowen (57208186466)</v>
      </c>
      <c r="F359" t="str">
        <f t="shared" si="68"/>
        <v>47361534600; 57216464036; 57208186466</v>
      </c>
      <c r="G359" t="str">
        <f t="shared" si="69"/>
        <v>Mechanism of action of policy networks on the performance of university-based agricultural extensions</v>
      </c>
      <c r="H359" t="str">
        <f t="shared" si="70"/>
        <v>(2020) Journal of Agricultural Education and Extension, 26 (5), pp. 423 - 441, Cited 1 times.</v>
      </c>
      <c r="I359" t="str">
        <f t="shared" si="71"/>
        <v>DOI: 10.1080/1389224X.2020.1748668</v>
      </c>
      <c r="J359" t="str">
        <f t="shared" si="72"/>
        <v>https://www.scopus.com/inward/record.uri?eid=2-s2.0-85083589758&amp;doi=10.1080%2f1389224X.2020.1748668&amp;partnerID=40&amp;md5=f409c78d0d90fb12085cd471a06e0619</v>
      </c>
      <c r="K359">
        <f t="shared" si="73"/>
        <v>0</v>
      </c>
      <c r="L359" t="str">
        <f t="shared" si="74"/>
        <v>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M359" t="str">
        <f t="shared" si="75"/>
        <v>LANGUAGE OF ORIGINAL DOCUMENT: English</v>
      </c>
      <c r="N359" t="str">
        <f t="shared" si="76"/>
        <v>DOCUMENT TYPE: Article</v>
      </c>
      <c r="O359" t="str">
        <f t="shared" si="77"/>
        <v>SOURCE: Scopus</v>
      </c>
      <c r="P359">
        <f t="shared" si="78"/>
        <v>0</v>
      </c>
    </row>
    <row r="360" spans="1:16" x14ac:dyDescent="0.45">
      <c r="A360" t="s">
        <v>182</v>
      </c>
      <c r="C360">
        <v>360</v>
      </c>
      <c r="D360" t="str">
        <f t="shared" si="66"/>
        <v>Griffin M., Barona J., Gutierrez C.F.</v>
      </c>
      <c r="E360" t="str">
        <f t="shared" si="67"/>
        <v>AUTHOR FULL NAMES: Griffin, Mamie (55830705200); Barona, Julian (57973441800); Gutierrez, Carmen F. (57972874000)</v>
      </c>
      <c r="F360" t="str">
        <f t="shared" si="68"/>
        <v>55830705200; 57973441800; 57972874000</v>
      </c>
      <c r="G360" t="str">
        <f t="shared" si="69"/>
        <v>Strategies to Increase Sustainability Awareness in Higher Education: Experiences from Abu Dhabi Women’s College</v>
      </c>
      <c r="H360" t="str">
        <f t="shared" si="70"/>
        <v>(2022) International Journal of Sustainable Development and Planning, 17 (6), pp. 1831 - 1838, Cited 1 times.</v>
      </c>
      <c r="I360" t="str">
        <f t="shared" si="71"/>
        <v>DOI: 10.18280/ijsdp.170617</v>
      </c>
      <c r="J360" t="str">
        <f t="shared" si="72"/>
        <v>https://www.scopus.com/inward/record.uri?eid=2-s2.0-85142352301&amp;doi=10.18280%2fijsdp.170617&amp;partnerID=40&amp;md5=da18cc2debfd690fb0a62bd08030f2d4</v>
      </c>
      <c r="K360">
        <f t="shared" si="73"/>
        <v>0</v>
      </c>
      <c r="L360" t="str">
        <f t="shared" si="74"/>
        <v>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M360" t="str">
        <f t="shared" si="75"/>
        <v>LANGUAGE OF ORIGINAL DOCUMENT: English</v>
      </c>
      <c r="N360" t="str">
        <f t="shared" si="76"/>
        <v>DOCUMENT TYPE: Article</v>
      </c>
      <c r="O360" t="str">
        <f t="shared" si="77"/>
        <v>SOURCE: Scopus</v>
      </c>
      <c r="P360">
        <f t="shared" si="78"/>
        <v>0</v>
      </c>
    </row>
    <row r="361" spans="1:16" x14ac:dyDescent="0.45">
      <c r="A361" t="s">
        <v>10</v>
      </c>
      <c r="C361">
        <v>361</v>
      </c>
      <c r="D361" t="str">
        <f t="shared" si="66"/>
        <v>Qanga E.J., Schutte D.</v>
      </c>
      <c r="E361" t="str">
        <f t="shared" si="67"/>
        <v>AUTHOR FULL NAMES: Qanga, Enathi Jongikhaya (57226677137); Schutte, Danie (58708629000)</v>
      </c>
      <c r="F361" t="str">
        <f t="shared" si="68"/>
        <v>57226677137; 58708629000</v>
      </c>
      <c r="G361" t="str">
        <f t="shared" si="69"/>
        <v>VIEWS FROM KEY UNIVERSITY STAKEHOLDERS ON RISK STRATEGY IMPLEMENTATION AND DISCLOSURE: A CASE STUDY OF SOUTH AFRICAN UNIVERSITIES</v>
      </c>
      <c r="H361" t="str">
        <f t="shared" si="70"/>
        <v>(2021) Academy of Accounting and Financial Studies Journal, 25 (6), pp. 1 - 12, Cited 1 times.</v>
      </c>
      <c r="I361">
        <f t="shared" si="71"/>
        <v>0</v>
      </c>
      <c r="J361" t="str">
        <f t="shared" si="72"/>
        <v>https://www.scopus.com/inward/record.uri?eid=2-s2.0-85112259906&amp;partnerID=40&amp;md5=9949f9e61ce162ce97aaa04f03bfead6</v>
      </c>
      <c r="K361">
        <f t="shared" si="73"/>
        <v>0</v>
      </c>
      <c r="L361" t="str">
        <f t="shared" si="74"/>
        <v>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M361" t="str">
        <f t="shared" si="75"/>
        <v>LANGUAGE OF ORIGINAL DOCUMENT: English</v>
      </c>
      <c r="N361" t="str">
        <f t="shared" si="76"/>
        <v>DOCUMENT TYPE: Article</v>
      </c>
      <c r="O361" t="str">
        <f t="shared" si="77"/>
        <v>SOURCE: Scopus</v>
      </c>
      <c r="P361">
        <f t="shared" si="78"/>
        <v>0</v>
      </c>
    </row>
    <row r="362" spans="1:16" x14ac:dyDescent="0.45">
      <c r="A362" t="s">
        <v>11</v>
      </c>
      <c r="C362">
        <v>362</v>
      </c>
      <c r="D362" t="str">
        <f t="shared" si="66"/>
        <v>Minksová L., Pabian P.</v>
      </c>
      <c r="E362" t="str">
        <f t="shared" si="67"/>
        <v>AUTHOR FULL NAMES: Minksová, Lenka (49561353200); Pabian, Petr (36671781100)</v>
      </c>
      <c r="F362" t="str">
        <f t="shared" si="68"/>
        <v>49561353200; 36671781100</v>
      </c>
      <c r="G362" t="str">
        <f t="shared" si="69"/>
        <v>Approaching students in higher education governance: Introduction to the special issue</v>
      </c>
      <c r="H362" t="str">
        <f t="shared" si="70"/>
        <v>(2011) Tertiary Education and Management, 17 (3), pp. 183 - 189, Cited 2 times.</v>
      </c>
      <c r="I362" t="str">
        <f t="shared" si="71"/>
        <v>DOI: 10.1080/13583883.2011.588720</v>
      </c>
      <c r="J362" t="str">
        <f t="shared" si="72"/>
        <v>https://www.scopus.com/inward/record.uri?eid=2-s2.0-80052291347&amp;doi=10.1080%2f13583883.2011.588720&amp;partnerID=40&amp;md5=bab43456b58550b2e39e2ffc2f255c4a</v>
      </c>
      <c r="K362">
        <f t="shared" si="73"/>
        <v>0</v>
      </c>
      <c r="L362" t="str">
        <f t="shared" si="74"/>
        <v>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M362" t="str">
        <f t="shared" si="75"/>
        <v>LANGUAGE OF ORIGINAL DOCUMENT: English</v>
      </c>
      <c r="N362" t="str">
        <f t="shared" si="76"/>
        <v>DOCUMENT TYPE: Article</v>
      </c>
      <c r="O362" t="str">
        <f t="shared" si="77"/>
        <v>SOURCE: Scopus</v>
      </c>
      <c r="P362">
        <f t="shared" si="78"/>
        <v>0</v>
      </c>
    </row>
    <row r="363" spans="1:16" x14ac:dyDescent="0.45">
      <c r="A363" t="s">
        <v>12</v>
      </c>
      <c r="C363">
        <v>363</v>
      </c>
      <c r="D363" t="str">
        <f t="shared" si="66"/>
        <v>Shenderova S.</v>
      </c>
      <c r="E363" t="str">
        <f t="shared" si="67"/>
        <v>AUTHOR FULL NAMES: Shenderova, Svetlana (57204286919)</v>
      </c>
      <c r="F363">
        <f t="shared" si="68"/>
        <v>57204286919</v>
      </c>
      <c r="G363" t="str">
        <f t="shared" si="69"/>
        <v>Collaborative degree programmes in internationalisation policies: the salience of internal university stakeholders</v>
      </c>
      <c r="H363" t="str">
        <f t="shared" si="70"/>
        <v>(2023) European Journal of Higher Education, 13 (2), pp. 197 - 215, Cited 2 times.</v>
      </c>
      <c r="I363" t="str">
        <f t="shared" si="71"/>
        <v>DOI: 10.1080/21568235.2022.2120035</v>
      </c>
      <c r="J363" t="str">
        <f t="shared" si="72"/>
        <v>https://www.scopus.com/inward/record.uri?eid=2-s2.0-85139143987&amp;doi=10.1080%2f21568235.2022.2120035&amp;partnerID=40&amp;md5=17f3beb84aeca3da65954a9c2698a782</v>
      </c>
      <c r="K363">
        <f t="shared" si="73"/>
        <v>0</v>
      </c>
      <c r="L363" t="str">
        <f t="shared" si="74"/>
        <v>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M363" t="str">
        <f t="shared" si="75"/>
        <v>LANGUAGE OF ORIGINAL DOCUMENT: English</v>
      </c>
      <c r="N363" t="str">
        <f t="shared" si="76"/>
        <v>DOCUMENT TYPE: Article</v>
      </c>
      <c r="O363" t="str">
        <f t="shared" si="77"/>
        <v>SOURCE: Scopus</v>
      </c>
      <c r="P363">
        <f t="shared" si="78"/>
        <v>0</v>
      </c>
    </row>
    <row r="364" spans="1:16" x14ac:dyDescent="0.45">
      <c r="C364">
        <v>364</v>
      </c>
      <c r="D364" t="str">
        <f t="shared" si="66"/>
        <v>Schneckenberg D.</v>
      </c>
      <c r="E364" t="str">
        <f t="shared" si="67"/>
        <v>AUTHOR FULL NAMES: Schneckenberg, Dirk (25961148100)</v>
      </c>
      <c r="F364">
        <f t="shared" si="68"/>
        <v>25961148100</v>
      </c>
      <c r="G364" t="str">
        <f t="shared" si="69"/>
        <v>Conceptual foundations and strategic approaches for eCompetence</v>
      </c>
      <c r="H364" t="str">
        <f t="shared" si="70"/>
        <v>(2010) International Journal of Continuing Engineering Education and Life-Long Learning, 20 (3-5), pp. 290 - 305, Cited 2 times.</v>
      </c>
      <c r="I364" t="str">
        <f t="shared" si="71"/>
        <v>DOI: 10.1504/IJCEELL.2010.037047</v>
      </c>
      <c r="J364" t="str">
        <f t="shared" si="72"/>
        <v>https://www.scopus.com/inward/record.uri?eid=2-s2.0-78649368880&amp;doi=10.1504%2fIJCEELL.2010.037047&amp;partnerID=40&amp;md5=e8208ff8b865add1d476124a8a4645fc</v>
      </c>
      <c r="K364">
        <f t="shared" si="73"/>
        <v>0</v>
      </c>
      <c r="L364" t="str">
        <f t="shared" si="74"/>
        <v>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M364" t="str">
        <f t="shared" si="75"/>
        <v>LANGUAGE OF ORIGINAL DOCUMENT: English</v>
      </c>
      <c r="N364" t="str">
        <f t="shared" si="76"/>
        <v>DOCUMENT TYPE: Article</v>
      </c>
      <c r="O364" t="str">
        <f t="shared" si="77"/>
        <v>SOURCE: Scopus</v>
      </c>
      <c r="P364">
        <f t="shared" si="78"/>
        <v>0</v>
      </c>
    </row>
    <row r="365" spans="1:16" x14ac:dyDescent="0.45">
      <c r="A365" t="s">
        <v>2227</v>
      </c>
      <c r="C365">
        <v>365</v>
      </c>
      <c r="D365" t="str">
        <f t="shared" si="66"/>
        <v>Radko N.</v>
      </c>
      <c r="E365" t="str">
        <f t="shared" si="67"/>
        <v>AUTHOR FULL NAMES: Radko, Natalya (56530682400)</v>
      </c>
      <c r="F365">
        <f t="shared" si="68"/>
        <v>56530682400</v>
      </c>
      <c r="G365" t="str">
        <f t="shared" si="69"/>
        <v>Entrepreneurial university stakeholders and their contribution to knowledge and technologies transfer</v>
      </c>
      <c r="H365" t="str">
        <f t="shared" si="70"/>
        <v>(2022) Developments in Entrepreneurial Finance and Technology, pp. 90 - 116, Cited 1 times.</v>
      </c>
      <c r="I365">
        <f t="shared" si="71"/>
        <v>0</v>
      </c>
      <c r="J365" t="str">
        <f t="shared" si="72"/>
        <v>https://www.scopus.com/inward/record.uri?eid=2-s2.0-85148371852&amp;partnerID=40&amp;md5=1c9c9802e2ece3628a779ef6512dbadd</v>
      </c>
      <c r="K365">
        <f t="shared" si="73"/>
        <v>0</v>
      </c>
      <c r="L365">
        <f t="shared" si="74"/>
        <v>0</v>
      </c>
      <c r="M365" t="str">
        <f t="shared" si="75"/>
        <v>LANGUAGE OF ORIGINAL DOCUMENT: English</v>
      </c>
      <c r="N365" t="str">
        <f t="shared" si="76"/>
        <v>DOCUMENT TYPE: Book chapter</v>
      </c>
      <c r="O365" t="str">
        <f t="shared" si="77"/>
        <v>SOURCE: Scopus</v>
      </c>
      <c r="P365">
        <f t="shared" si="78"/>
        <v>0</v>
      </c>
    </row>
    <row r="366" spans="1:16" x14ac:dyDescent="0.45">
      <c r="A366" t="s">
        <v>2228</v>
      </c>
      <c r="C366">
        <v>366</v>
      </c>
      <c r="D366" t="str">
        <f t="shared" si="66"/>
        <v>Strielkowski W., Korneeva E., Gorina L.</v>
      </c>
      <c r="E366" t="str">
        <f t="shared" si="67"/>
        <v>AUTHOR FULL NAMES: Strielkowski, Wadim (36620065300); Korneeva, Elena (57190658874); Gorina, Larisa (56940467200)</v>
      </c>
      <c r="F366" t="str">
        <f t="shared" si="68"/>
        <v>36620065300; 57190658874; 56940467200</v>
      </c>
      <c r="G366" t="str">
        <f t="shared" si="69"/>
        <v>SUSTAINABLE DEVELOPMENT AND THE DIGITAL TRANSFORMATION OF EDUCATIONAL SYSTEMS</v>
      </c>
      <c r="H366" t="str">
        <f t="shared" si="70"/>
        <v>(2022) Intellectual Economics, 16 (1), pp. 134 - 150, Cited 1 times.</v>
      </c>
      <c r="I366" t="str">
        <f t="shared" si="71"/>
        <v>DOI: 10.13165/IE-22-16-1-08</v>
      </c>
      <c r="J366" t="str">
        <f t="shared" si="72"/>
        <v>https://www.scopus.com/inward/record.uri?eid=2-s2.0-85136712152&amp;doi=10.13165%2fIE-22-16-1-08&amp;partnerID=40&amp;md5=4c6b6b442584783ba7c749cd76fce178</v>
      </c>
      <c r="K366">
        <f t="shared" si="73"/>
        <v>0</v>
      </c>
      <c r="L366" t="str">
        <f t="shared" si="74"/>
        <v>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M366" t="str">
        <f t="shared" si="75"/>
        <v>LANGUAGE OF ORIGINAL DOCUMENT: English</v>
      </c>
      <c r="N366" t="str">
        <f t="shared" si="76"/>
        <v>DOCUMENT TYPE: Article</v>
      </c>
      <c r="O366" t="str">
        <f t="shared" si="77"/>
        <v>SOURCE: Scopus</v>
      </c>
      <c r="P366">
        <f t="shared" si="78"/>
        <v>0</v>
      </c>
    </row>
    <row r="367" spans="1:16" x14ac:dyDescent="0.45">
      <c r="A367">
        <v>15752403300</v>
      </c>
      <c r="C367">
        <v>367</v>
      </c>
      <c r="D367" t="str">
        <f t="shared" si="66"/>
        <v>Al Mansoori S., Maheshwari P.</v>
      </c>
      <c r="E367" t="str">
        <f t="shared" si="67"/>
        <v>AUTHOR FULL NAMES: Al Mansoori, Suaad (37013166900); Maheshwari, Piyush (57125711700)</v>
      </c>
      <c r="F367" t="str">
        <f t="shared" si="68"/>
        <v>37013166900; 57125711700</v>
      </c>
      <c r="G367" t="str">
        <f t="shared" si="69"/>
        <v>A Framework to Implement Blockchain in Higher Education Institutions</v>
      </c>
      <c r="H367" t="str">
        <f t="shared" si="70"/>
        <v>(2022) Lecture Notes in Networks and Systems, 299, pp. 244 - 254, Cited 1 times.</v>
      </c>
      <c r="I367" t="str">
        <f t="shared" si="71"/>
        <v>DOI: 10.1007/978-3-030-82616-1_22</v>
      </c>
      <c r="J367" t="str">
        <f t="shared" si="72"/>
        <v>https://www.scopus.com/inward/record.uri?eid=2-s2.0-85113579688&amp;doi=10.1007%2f978-3-030-82616-1_22&amp;partnerID=40&amp;md5=2c8751ff7ebc05b18787d972849f76f5</v>
      </c>
      <c r="K367">
        <f t="shared" si="73"/>
        <v>0</v>
      </c>
      <c r="L367" t="str">
        <f t="shared" si="74"/>
        <v>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M367" t="str">
        <f t="shared" si="75"/>
        <v>LANGUAGE OF ORIGINAL DOCUMENT: English</v>
      </c>
      <c r="N367" t="str">
        <f t="shared" si="76"/>
        <v>DOCUMENT TYPE: Conference paper</v>
      </c>
      <c r="O367" t="str">
        <f t="shared" si="77"/>
        <v>SOURCE: Scopus</v>
      </c>
      <c r="P367">
        <f t="shared" si="78"/>
        <v>0</v>
      </c>
    </row>
    <row r="368" spans="1:16" x14ac:dyDescent="0.45">
      <c r="A368" t="s">
        <v>2229</v>
      </c>
      <c r="C368">
        <v>368</v>
      </c>
      <c r="D368" t="str">
        <f t="shared" si="66"/>
        <v>Berlian M., Mujtahid I.M., Vebrianto R., Thahir M.</v>
      </c>
      <c r="E368" t="str">
        <f t="shared" si="67"/>
        <v>AUTHOR FULL NAMES: Berlian, Mery (57214453678); Mujtahid, Iqbal Miftakhul (57211578858); Vebrianto, Rian (55129231200); Thahir, Musa (57216269422)</v>
      </c>
      <c r="F368" t="str">
        <f t="shared" si="68"/>
        <v>57214453678; 57211578858; 55129231200; 57216269422</v>
      </c>
      <c r="G368" t="str">
        <f t="shared" si="69"/>
        <v>Multiple intelligences mapping for tutors in Universitas Terbuka</v>
      </c>
      <c r="H368" t="str">
        <f t="shared" si="70"/>
        <v>(2022) Cakrawala Pendidikan, 41 (1), pp. 199 - 210, Cited 1 times.</v>
      </c>
      <c r="I368" t="str">
        <f t="shared" si="71"/>
        <v>DOI: 10.21831/cp.v41i1.39651</v>
      </c>
      <c r="J368" t="str">
        <f t="shared" si="72"/>
        <v>https://www.scopus.com/inward/record.uri?eid=2-s2.0-85126944767&amp;doi=10.21831%2fcp.v41i1.39651&amp;partnerID=40&amp;md5=d24400b8c2835c0f959aba22fccff228</v>
      </c>
      <c r="K368">
        <f t="shared" si="73"/>
        <v>0</v>
      </c>
      <c r="L368" t="str">
        <f t="shared" si="74"/>
        <v>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M368" t="str">
        <f t="shared" si="75"/>
        <v>LANGUAGE OF ORIGINAL DOCUMENT: English</v>
      </c>
      <c r="N368" t="str">
        <f t="shared" si="76"/>
        <v>DOCUMENT TYPE: Article</v>
      </c>
      <c r="O368" t="str">
        <f t="shared" si="77"/>
        <v>SOURCE: Scopus</v>
      </c>
      <c r="P368">
        <f t="shared" si="78"/>
        <v>0</v>
      </c>
    </row>
    <row r="369" spans="1:16" x14ac:dyDescent="0.45">
      <c r="A369" t="s">
        <v>2230</v>
      </c>
      <c r="C369">
        <v>369</v>
      </c>
      <c r="D369" t="str">
        <f t="shared" si="66"/>
        <v>Wood M., Su F.</v>
      </c>
      <c r="E369" t="str">
        <f t="shared" si="67"/>
        <v>AUTHOR FULL NAMES: Wood, Margaret (57155703700); Su, Feng (36619964400)</v>
      </c>
      <c r="F369" t="str">
        <f t="shared" si="68"/>
        <v>57155703700; 36619964400</v>
      </c>
      <c r="G369" t="str">
        <f t="shared" si="69"/>
        <v>Parents as “stakeholders” and their conceptions of teaching excellence in English higher education</v>
      </c>
      <c r="H369" t="str">
        <f t="shared" si="70"/>
        <v>(2019) International Journal of Comparative Education and Development, 21 (2), pp. 99 - 111, Cited 2 times.</v>
      </c>
      <c r="I369" t="str">
        <f t="shared" si="71"/>
        <v>DOI: 10.1108/IJCED-05-2018-0010</v>
      </c>
      <c r="J369" t="str">
        <f t="shared" si="72"/>
        <v>https://www.scopus.com/inward/record.uri?eid=2-s2.0-85065191037&amp;doi=10.1108%2fIJCED-05-2018-0010&amp;partnerID=40&amp;md5=e91ddbe183094f55586c08925f0216df</v>
      </c>
      <c r="K369">
        <f t="shared" si="73"/>
        <v>0</v>
      </c>
      <c r="L369" t="str">
        <f t="shared" si="74"/>
        <v>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M369" t="str">
        <f t="shared" si="75"/>
        <v>LANGUAGE OF ORIGINAL DOCUMENT: English</v>
      </c>
      <c r="N369" t="str">
        <f t="shared" si="76"/>
        <v>DOCUMENT TYPE: Article</v>
      </c>
      <c r="O369" t="str">
        <f t="shared" si="77"/>
        <v>SOURCE: Scopus</v>
      </c>
      <c r="P369">
        <f t="shared" si="78"/>
        <v>0</v>
      </c>
    </row>
    <row r="370" spans="1:16" x14ac:dyDescent="0.45">
      <c r="A370" t="s">
        <v>2231</v>
      </c>
      <c r="C370">
        <v>370</v>
      </c>
      <c r="D370" t="str">
        <f t="shared" si="66"/>
        <v>Harwood N.</v>
      </c>
      <c r="E370" t="str">
        <f t="shared" si="67"/>
        <v>AUTHOR FULL NAMES: Harwood, Nigel (8338419500)</v>
      </c>
      <c r="F370">
        <f t="shared" si="68"/>
        <v>8338419500</v>
      </c>
      <c r="G370" t="str">
        <f t="shared" si="69"/>
        <v>Lecturer, Language Tutor, and Student Perspectives on the Ethics of the Proofreading of Student Writing</v>
      </c>
      <c r="H370" t="str">
        <f t="shared" si="70"/>
        <v>(2023) Written Communication, 40 (2), pp. 651 - 719, Cited 1 times.</v>
      </c>
      <c r="I370" t="str">
        <f t="shared" si="71"/>
        <v>DOI: 10.1177/07410883221146776</v>
      </c>
      <c r="J370" t="str">
        <f t="shared" si="72"/>
        <v>https://www.scopus.com/inward/record.uri?eid=2-s2.0-85147168233&amp;doi=10.1177%2f07410883221146776&amp;partnerID=40&amp;md5=ee98365a4be3497622d64d3cd47a2d60</v>
      </c>
      <c r="K370">
        <f t="shared" si="73"/>
        <v>0</v>
      </c>
      <c r="L370" t="str">
        <f t="shared" si="74"/>
        <v>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M370" t="str">
        <f t="shared" si="75"/>
        <v>LANGUAGE OF ORIGINAL DOCUMENT: English</v>
      </c>
      <c r="N370" t="str">
        <f t="shared" si="76"/>
        <v>DOCUMENT TYPE: Article</v>
      </c>
      <c r="O370" t="str">
        <f t="shared" si="77"/>
        <v>SOURCE: Scopus</v>
      </c>
      <c r="P370">
        <f t="shared" si="78"/>
        <v>0</v>
      </c>
    </row>
    <row r="371" spans="1:16" x14ac:dyDescent="0.45">
      <c r="A371" t="s">
        <v>2232</v>
      </c>
      <c r="C371">
        <v>371</v>
      </c>
      <c r="D371" t="str">
        <f t="shared" si="66"/>
        <v>Antera S., Costa R., Kalfa V., Mendes P.</v>
      </c>
      <c r="E371" t="str">
        <f t="shared" si="67"/>
        <v>AUTHOR FULL NAMES: Antera, Sofia (57200727046); Costa, Rita (57207842782); Kalfa, Vasiliki (57207844243); Mendes, Pedro (57207841830)</v>
      </c>
      <c r="F371" t="str">
        <f t="shared" si="68"/>
        <v>57200727046; 57207842782; 57207844243; 57207841830</v>
      </c>
      <c r="G371" t="str">
        <f t="shared" si="69"/>
        <v>Assessment in Higher STEM Education: The Now and the Future from the Students’ Perspective</v>
      </c>
      <c r="H371" t="str">
        <f t="shared" si="70"/>
        <v>(2019) Advances in Intelligent Systems and Computing, 917, pp. 772 - 781, Cited 1 times.</v>
      </c>
      <c r="I371" t="str">
        <f t="shared" si="71"/>
        <v>DOI: 10.1007/978-3-030-11935-5_73</v>
      </c>
      <c r="J371" t="str">
        <f t="shared" si="72"/>
        <v>https://www.scopus.com/inward/record.uri?eid=2-s2.0-85063038148&amp;doi=10.1007%2f978-3-030-11935-5_73&amp;partnerID=40&amp;md5=2e1e1a25ad04d70eccafefed39c4b424</v>
      </c>
      <c r="K371">
        <f t="shared" si="73"/>
        <v>0</v>
      </c>
      <c r="L371" t="str">
        <f t="shared" si="74"/>
        <v>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M371" t="str">
        <f t="shared" si="75"/>
        <v>LANGUAGE OF ORIGINAL DOCUMENT: English</v>
      </c>
      <c r="N371" t="str">
        <f t="shared" si="76"/>
        <v>DOCUMENT TYPE: Conference paper</v>
      </c>
      <c r="O371" t="str">
        <f t="shared" si="77"/>
        <v>SOURCE: Scopus</v>
      </c>
      <c r="P371">
        <f t="shared" si="78"/>
        <v>0</v>
      </c>
    </row>
    <row r="372" spans="1:16" x14ac:dyDescent="0.45">
      <c r="C372">
        <v>372</v>
      </c>
      <c r="D372" t="str">
        <f t="shared" si="66"/>
        <v>Lie Owens S., Boyraz M., Huang-Horowitz N.C.</v>
      </c>
      <c r="E372" t="str">
        <f t="shared" si="67"/>
        <v>AUTHOR FULL NAMES: Lie Owens, Sunny (57929670300); Boyraz, Maggie (56942394100); Huang-Horowitz, Nell C. (56418482300)</v>
      </c>
      <c r="F372" t="str">
        <f t="shared" si="68"/>
        <v>57929670300; 56942394100; 56418482300</v>
      </c>
      <c r="G372" t="str">
        <f t="shared" si="69"/>
        <v>What Does It Mean to Be a “Polytechnic” University? Cultural Discourse Analysis of Organizational Identity</v>
      </c>
      <c r="H372" t="str">
        <f t="shared" si="70"/>
        <v>(2023) Western Journal of Communication, 87 (2), pp. 304 - 325, Cited 1 times.</v>
      </c>
      <c r="I372" t="str">
        <f t="shared" si="71"/>
        <v>DOI: 10.1080/10570314.2022.2118550</v>
      </c>
      <c r="J372" t="str">
        <f t="shared" si="72"/>
        <v>https://www.scopus.com/inward/record.uri?eid=2-s2.0-85139952181&amp;doi=10.1080%2f10570314.2022.2118550&amp;partnerID=40&amp;md5=369562b847e9f5a60e56dbe10dc04468</v>
      </c>
      <c r="K372">
        <f t="shared" si="73"/>
        <v>0</v>
      </c>
      <c r="L372" t="str">
        <f t="shared" si="74"/>
        <v>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M372" t="str">
        <f t="shared" si="75"/>
        <v>LANGUAGE OF ORIGINAL DOCUMENT: English</v>
      </c>
      <c r="N372" t="str">
        <f t="shared" si="76"/>
        <v>DOCUMENT TYPE: Article</v>
      </c>
      <c r="O372" t="str">
        <f t="shared" si="77"/>
        <v>SOURCE: Scopus</v>
      </c>
      <c r="P372">
        <f t="shared" si="78"/>
        <v>0</v>
      </c>
    </row>
    <row r="373" spans="1:16" x14ac:dyDescent="0.45">
      <c r="A373" t="s">
        <v>2233</v>
      </c>
      <c r="C373">
        <v>373</v>
      </c>
      <c r="D373" t="str">
        <f t="shared" si="66"/>
        <v>Fearn C., Koya K.</v>
      </c>
      <c r="E373" t="str">
        <f t="shared" si="67"/>
        <v>AUTHOR FULL NAMES: Fearn, Carolyn (57223101273); Koya, Kushwanth (55849924700)</v>
      </c>
      <c r="F373" t="str">
        <f t="shared" si="68"/>
        <v>57223101273; 55849924700</v>
      </c>
      <c r="G373" t="str">
        <f t="shared" si="69"/>
        <v>Post-GDPR Usage of Students’ Big-Data at UK Universities</v>
      </c>
      <c r="H373" t="str">
        <f t="shared" si="70"/>
        <v>(2021) Lecture Notes in Computer Science (including subseries Lecture Notes in Artificial Intelligence and Lecture Notes in Bioinformatics), 12645 LNCS, pp. 165 - 182, Cited 1 times.</v>
      </c>
      <c r="I373" t="str">
        <f t="shared" si="71"/>
        <v>DOI: 10.1007/978-3-030-71292-1_15</v>
      </c>
      <c r="J373" t="str">
        <f t="shared" si="72"/>
        <v>https://www.scopus.com/inward/record.uri?eid=2-s2.0-85104830241&amp;doi=10.1007%2f978-3-030-71292-1_15&amp;partnerID=40&amp;md5=f78bf6f236ef8db8bbe7c338d54755e3</v>
      </c>
      <c r="K373">
        <f t="shared" si="73"/>
        <v>0</v>
      </c>
      <c r="L373" t="str">
        <f t="shared" si="74"/>
        <v>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v>
      </c>
      <c r="M373" t="str">
        <f t="shared" si="75"/>
        <v>LANGUAGE OF ORIGINAL DOCUMENT: English</v>
      </c>
      <c r="N373" t="str">
        <f t="shared" si="76"/>
        <v>DOCUMENT TYPE: Conference paper</v>
      </c>
      <c r="O373" t="str">
        <f t="shared" si="77"/>
        <v>SOURCE: Scopus</v>
      </c>
      <c r="P373">
        <f t="shared" si="78"/>
        <v>0</v>
      </c>
    </row>
    <row r="374" spans="1:16" x14ac:dyDescent="0.45">
      <c r="A374" t="s">
        <v>10</v>
      </c>
      <c r="C374">
        <v>374</v>
      </c>
      <c r="D374" t="str">
        <f t="shared" si="66"/>
        <v>Dailey-Hebert A., Mandernach B.J., Donnelli-Sallee E.</v>
      </c>
      <c r="E374" t="str">
        <f t="shared" si="67"/>
        <v>AUTHOR FULL NAMES: Dailey-Hebert, Amber (16066707400); Mandernach, B. Jean (16067097500); Donnelli-Sallee, Emily (53873578400)</v>
      </c>
      <c r="F374" t="str">
        <f t="shared" si="68"/>
        <v>16066707400; 16067097500; 53873578400</v>
      </c>
      <c r="G374" t="str">
        <f t="shared" si="69"/>
        <v>Handbook of research on inclusive development for remote adjunct faculty in higher education</v>
      </c>
      <c r="H374" t="str">
        <f t="shared" si="70"/>
        <v>(2020) Handbook of Research on Inclusive Development for Remote Adjunct Faculty in Higher Education, pp. 1 - 333, Cited 1 times.</v>
      </c>
      <c r="I374" t="str">
        <f t="shared" si="71"/>
        <v>DOI: 10.4018/978-1-7998-6758-6</v>
      </c>
      <c r="J374" t="str">
        <f t="shared" si="72"/>
        <v>https://www.scopus.com/inward/record.uri?eid=2-s2.0-85136479513&amp;doi=10.4018%2f978-1-7998-6758-6&amp;partnerID=40&amp;md5=249f1074d166e36398c179f04a98d833</v>
      </c>
      <c r="K374">
        <f t="shared" si="73"/>
        <v>0</v>
      </c>
      <c r="L374" t="str">
        <f t="shared" si="74"/>
        <v>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M374" t="str">
        <f t="shared" si="75"/>
        <v>LANGUAGE OF ORIGINAL DOCUMENT: English</v>
      </c>
      <c r="N374" t="str">
        <f t="shared" si="76"/>
        <v>DOCUMENT TYPE: Book</v>
      </c>
      <c r="O374" t="str">
        <f t="shared" si="77"/>
        <v>SOURCE: Scopus</v>
      </c>
      <c r="P374">
        <f t="shared" si="78"/>
        <v>0</v>
      </c>
    </row>
    <row r="375" spans="1:16" x14ac:dyDescent="0.45">
      <c r="A375" t="s">
        <v>11</v>
      </c>
      <c r="C375">
        <v>375</v>
      </c>
      <c r="D375" t="str">
        <f t="shared" si="66"/>
        <v>Olefirenko T.O., Bobrytska V.I., Batechko N.G., Reva T.D., Chkhalo O.M.</v>
      </c>
      <c r="E375" t="str">
        <f t="shared" si="67"/>
        <v>AUTHOR FULL NAMES: Olefirenko, Taras O. (57222760908); Bobrytska, Valentyna I. (57217392231); Batechko, Nina G. (57212930225); Reva, Tatiana D. (57199343009); Chkhalo, Oksana M. (57217388120)</v>
      </c>
      <c r="F375" t="str">
        <f t="shared" si="68"/>
        <v>57222760908; 57217392231; 57212930225; 57199343009; 57217388120</v>
      </c>
      <c r="G375" t="str">
        <f t="shared" si="69"/>
        <v>Involving University stakeholders in upgrading the fostering of students’ readiness to embark on a career</v>
      </c>
      <c r="H375" t="str">
        <f t="shared" si="70"/>
        <v>(2021) International Journal of Learning, Teaching and Educational Research, 20 (4), pp. 170 - 189, Cited 1 times.</v>
      </c>
      <c r="I375" t="str">
        <f t="shared" si="71"/>
        <v>DOI: 10.26803/ijlter.20.4.10</v>
      </c>
      <c r="J375" t="str">
        <f t="shared" si="72"/>
        <v>https://www.scopus.com/inward/record.uri?eid=2-s2.0-85107684405&amp;doi=10.26803%2fijlter.20.4.10&amp;partnerID=40&amp;md5=2fa372d576706490c974a918e7e4e11b</v>
      </c>
      <c r="K375">
        <f t="shared" si="73"/>
        <v>0</v>
      </c>
      <c r="L375" t="str">
        <f t="shared" si="74"/>
        <v>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M375" t="str">
        <f t="shared" si="75"/>
        <v>LANGUAGE OF ORIGINAL DOCUMENT: English</v>
      </c>
      <c r="N375" t="str">
        <f t="shared" si="76"/>
        <v>DOCUMENT TYPE: Article</v>
      </c>
      <c r="O375" t="str">
        <f t="shared" si="77"/>
        <v>SOURCE: Scopus</v>
      </c>
      <c r="P375">
        <f t="shared" si="78"/>
        <v>0</v>
      </c>
    </row>
    <row r="376" spans="1:16" x14ac:dyDescent="0.45">
      <c r="A376" t="s">
        <v>12</v>
      </c>
      <c r="C376">
        <v>376</v>
      </c>
      <c r="D376" t="str">
        <f t="shared" si="66"/>
        <v>Sliż P., Siciński J., Antonowicz P., Bęben R.</v>
      </c>
      <c r="E376" t="str">
        <f t="shared" si="67"/>
        <v>AUTHOR FULL NAMES: Sliż, Piotr (57208619665); Siciński, Jędrzej (57453771800); Antonowicz, Paweł (57105805200); Bęben, Robert (57211641043)</v>
      </c>
      <c r="F376" t="str">
        <f t="shared" si="68"/>
        <v>57208619665; 57453771800; 57105805200; 57211641043</v>
      </c>
      <c r="G376" t="str">
        <f t="shared" si="69"/>
        <v>The BPM Governance Supporting Factors and Implementation Barriers – The Experience of a Public University</v>
      </c>
      <c r="H376" t="str">
        <f t="shared" si="70"/>
        <v>(2022) Lecture Notes in Business Information Processing, 436 LNBIP, pp. 153 - 165, Cited 1 times.</v>
      </c>
      <c r="I376" t="str">
        <f t="shared" si="71"/>
        <v>DOI: 10.1007/978-3-030-94343-1_12</v>
      </c>
      <c r="J376" t="str">
        <f t="shared" si="72"/>
        <v>https://www.scopus.com/inward/record.uri?eid=2-s2.0-85124646384&amp;doi=10.1007%2f978-3-030-94343-1_12&amp;partnerID=40&amp;md5=781f762e77679ca90814136c4c0b7f17</v>
      </c>
      <c r="K376">
        <f t="shared" si="73"/>
        <v>0</v>
      </c>
      <c r="L376" t="str">
        <f t="shared" si="74"/>
        <v>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M376" t="str">
        <f t="shared" si="75"/>
        <v>LANGUAGE OF ORIGINAL DOCUMENT: English</v>
      </c>
      <c r="N376" t="str">
        <f t="shared" si="76"/>
        <v>DOCUMENT TYPE: Conference paper</v>
      </c>
      <c r="O376" t="str">
        <f t="shared" si="77"/>
        <v>SOURCE: Scopus</v>
      </c>
      <c r="P376">
        <f t="shared" si="78"/>
        <v>0</v>
      </c>
    </row>
    <row r="377" spans="1:16" x14ac:dyDescent="0.45">
      <c r="C377">
        <v>377</v>
      </c>
      <c r="D377" t="str">
        <f t="shared" si="66"/>
        <v>Melton Jr. J.H., Miller R.E., Kumar A.</v>
      </c>
      <c r="E377" t="str">
        <f t="shared" si="67"/>
        <v>AUTHOR FULL NAMES: Melton Jr., James H. (24438216600); Miller, Robert E. (55851944433); Kumar, Anil (57221102013)</v>
      </c>
      <c r="F377" t="str">
        <f t="shared" si="68"/>
        <v>24438216600; 55851944433; 57221102013</v>
      </c>
      <c r="G377" t="str">
        <f t="shared" si="69"/>
        <v>(Un)bundled services: A stakeholders' framework for understanding the impact of MOOC-like, third-party online courses</v>
      </c>
      <c r="H377" t="str">
        <f t="shared" si="70"/>
        <v>(2014) Proceedings of the Annual Hawaii International Conference on System Sciences, art. no. 6759207, pp. 4922 - 4931, Cited 2 times.</v>
      </c>
      <c r="I377" t="str">
        <f t="shared" si="71"/>
        <v>DOI: 10.1109/HICSS.2014.604</v>
      </c>
      <c r="J377" t="str">
        <f t="shared" si="72"/>
        <v>https://www.scopus.com/inward/record.uri?eid=2-s2.0-84902265481&amp;doi=10.1109%2fHICSS.2014.604&amp;partnerID=40&amp;md5=183b27f9752e5decae651b68f535fb33</v>
      </c>
      <c r="K377">
        <f t="shared" si="73"/>
        <v>0</v>
      </c>
      <c r="L377" t="str">
        <f t="shared" si="74"/>
        <v>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v>
      </c>
      <c r="M377" t="str">
        <f t="shared" si="75"/>
        <v>LANGUAGE OF ORIGINAL DOCUMENT: English</v>
      </c>
      <c r="N377" t="str">
        <f t="shared" si="76"/>
        <v>DOCUMENT TYPE: Conference paper</v>
      </c>
      <c r="O377" t="str">
        <f t="shared" si="77"/>
        <v>SOURCE: Scopus</v>
      </c>
      <c r="P377">
        <f t="shared" si="78"/>
        <v>0</v>
      </c>
    </row>
    <row r="378" spans="1:16" x14ac:dyDescent="0.45">
      <c r="A378" t="s">
        <v>191</v>
      </c>
      <c r="C378">
        <v>378</v>
      </c>
      <c r="D378" t="str">
        <f t="shared" si="66"/>
        <v>Miller K., Moffett S., McAdam R., Brennan M.</v>
      </c>
      <c r="E378" t="str">
        <f t="shared" si="67"/>
        <v>AUTHOR FULL NAMES: Miller, Kristel (55455948000); Moffett, Sandra (12761222000); McAdam, Rodney (7007109027); Brennan, Michael (7402656071)</v>
      </c>
      <c r="F378" t="str">
        <f t="shared" si="68"/>
        <v>55455948000; 12761222000; 7007109027; 7402656071</v>
      </c>
      <c r="G378" t="str">
        <f t="shared" si="69"/>
        <v>Intellectual capital: A valuable resource for university technology commercialisation?</v>
      </c>
      <c r="H378" t="str">
        <f t="shared" si="70"/>
        <v>(2013) Proceedings of the European Conference on Knowledge Management, ECKM, 1, pp. 429 - 437, Cited 2 times.</v>
      </c>
      <c r="I378">
        <f t="shared" si="71"/>
        <v>0</v>
      </c>
      <c r="J378" t="str">
        <f t="shared" si="72"/>
        <v>https://www.scopus.com/inward/record.uri?eid=2-s2.0-84893548680&amp;partnerID=40&amp;md5=6d773f60fed93d3ac9b3636320824280</v>
      </c>
      <c r="K378">
        <f t="shared" si="73"/>
        <v>0</v>
      </c>
      <c r="L378" t="str">
        <f t="shared" si="74"/>
        <v>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M378" t="str">
        <f t="shared" si="75"/>
        <v>LANGUAGE OF ORIGINAL DOCUMENT: English</v>
      </c>
      <c r="N378" t="str">
        <f t="shared" si="76"/>
        <v>DOCUMENT TYPE: Conference paper</v>
      </c>
      <c r="O378" t="str">
        <f t="shared" si="77"/>
        <v>SOURCE: Scopus</v>
      </c>
      <c r="P378">
        <f t="shared" si="78"/>
        <v>0</v>
      </c>
    </row>
    <row r="379" spans="1:16" x14ac:dyDescent="0.45">
      <c r="A379" t="s">
        <v>192</v>
      </c>
      <c r="C379">
        <v>379</v>
      </c>
      <c r="D379" t="str">
        <f t="shared" si="66"/>
        <v>Alsyouf I.</v>
      </c>
      <c r="E379" t="str">
        <f t="shared" si="67"/>
        <v>AUTHOR FULL NAMES: Alsyouf, Imad (6508126366)</v>
      </c>
      <c r="F379">
        <f t="shared" si="68"/>
        <v>6508126366</v>
      </c>
      <c r="G379" t="str">
        <f t="shared" si="69"/>
        <v>Sustainability circles the way to sustainbility excellence in institutions of higher education</v>
      </c>
      <c r="H379" t="str">
        <f t="shared" si="70"/>
        <v>(2020) 2020 Advances in Science and Engineering Technology International Conferences, ASET 2020, art. no. 9118314, Cited 2 times.</v>
      </c>
      <c r="I379" t="str">
        <f t="shared" si="71"/>
        <v>DOI: 10.1109/ASET48392.2020.9118314</v>
      </c>
      <c r="J379" t="str">
        <f t="shared" si="72"/>
        <v>https://www.scopus.com/inward/record.uri?eid=2-s2.0-85087459101&amp;doi=10.1109%2fASET48392.2020.9118314&amp;partnerID=40&amp;md5=5e5969ad16254ad0c720ee7c376261a8</v>
      </c>
      <c r="K379">
        <f t="shared" si="73"/>
        <v>0</v>
      </c>
      <c r="L379" t="str">
        <f t="shared" si="74"/>
        <v>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v>
      </c>
      <c r="M379" t="str">
        <f t="shared" si="75"/>
        <v>LANGUAGE OF ORIGINAL DOCUMENT: English</v>
      </c>
      <c r="N379" t="str">
        <f t="shared" si="76"/>
        <v>DOCUMENT TYPE: Conference paper</v>
      </c>
      <c r="O379" t="str">
        <f t="shared" si="77"/>
        <v>SOURCE: Scopus</v>
      </c>
      <c r="P379">
        <f t="shared" si="78"/>
        <v>0</v>
      </c>
    </row>
    <row r="380" spans="1:16" x14ac:dyDescent="0.45">
      <c r="A380" t="s">
        <v>193</v>
      </c>
      <c r="C380">
        <v>380</v>
      </c>
      <c r="D380" t="str">
        <f t="shared" si="66"/>
        <v>Bulut-Sahin B., Emil S., Okur S., Seggie F.N.</v>
      </c>
      <c r="E380" t="str">
        <f t="shared" si="67"/>
        <v>AUTHOR FULL NAMES: Bulut-Sahin, Betul (57820496700); Emil, Serap (35848318100); Okur, Seda (58130921200); Seggie, Fatma Nevra (35729240300)</v>
      </c>
      <c r="F380" t="str">
        <f t="shared" si="68"/>
        <v>57820496700; 35848318100; 58130921200; 35729240300</v>
      </c>
      <c r="G380" t="str">
        <f t="shared" si="69"/>
        <v>Strategic management of internationalization in higher education institutions: the lens of international office professionals</v>
      </c>
      <c r="H380" t="str">
        <f t="shared" si="70"/>
        <v>(2023) Tertiary Education and Management, Cited 1 times.</v>
      </c>
      <c r="I380" t="str">
        <f t="shared" si="71"/>
        <v>DOI: 10.1007/s11233-023-09121-2</v>
      </c>
      <c r="J380" t="str">
        <f t="shared" si="72"/>
        <v>https://www.scopus.com/inward/record.uri?eid=2-s2.0-85149446071&amp;doi=10.1007%2fs11233-023-09121-2&amp;partnerID=40&amp;md5=ceca0e44dfd0cc6601665e001886e1a3</v>
      </c>
      <c r="K380">
        <f t="shared" si="73"/>
        <v>0</v>
      </c>
      <c r="L380" t="str">
        <f t="shared" si="74"/>
        <v>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M380" t="str">
        <f t="shared" si="75"/>
        <v>LANGUAGE OF ORIGINAL DOCUMENT: English</v>
      </c>
      <c r="N380" t="str">
        <f t="shared" si="76"/>
        <v>DOCUMENT TYPE: Article</v>
      </c>
      <c r="O380" t="str">
        <f t="shared" si="77"/>
        <v>SOURCE: Scopus</v>
      </c>
      <c r="P380">
        <f t="shared" si="78"/>
        <v>0</v>
      </c>
    </row>
    <row r="381" spans="1:16" x14ac:dyDescent="0.45">
      <c r="A381" t="s">
        <v>194</v>
      </c>
      <c r="C381">
        <v>381</v>
      </c>
      <c r="D381" t="str">
        <f t="shared" si="66"/>
        <v>Isbell D.R., Crowther D., Nishizawa H.</v>
      </c>
      <c r="E381" t="str">
        <f t="shared" si="67"/>
        <v>AUTHOR FULL NAMES: Isbell, Daniel R. (57192819619); Crowther, Dustin (56606822000); Nishizawa, Hitoshi (57485909000)</v>
      </c>
      <c r="F381" t="str">
        <f t="shared" si="68"/>
        <v>57192819619; 56606822000; 57485909000</v>
      </c>
      <c r="G381" t="str">
        <f t="shared" si="69"/>
        <v>Speaking performances, stakeholder perceptions, and test scores: Extrapolating from the Duolingo English test to the university</v>
      </c>
      <c r="H381" t="str">
        <f t="shared" si="70"/>
        <v>(2023) Language Testing, Cited 1 times.</v>
      </c>
      <c r="I381" t="str">
        <f t="shared" si="71"/>
        <v>DOI: 10.1177/02655322231165984</v>
      </c>
      <c r="J381" t="str">
        <f t="shared" si="72"/>
        <v>https://www.scopus.com/inward/record.uri?eid=2-s2.0-85153592376&amp;doi=10.1177%2f02655322231165984&amp;partnerID=40&amp;md5=74bba316f06427a91b113f5835e37783</v>
      </c>
      <c r="K381">
        <f t="shared" si="73"/>
        <v>0</v>
      </c>
      <c r="L381" t="str">
        <f t="shared" si="74"/>
        <v>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M381" t="str">
        <f t="shared" si="75"/>
        <v>LANGUAGE OF ORIGINAL DOCUMENT: English</v>
      </c>
      <c r="N381" t="str">
        <f t="shared" si="76"/>
        <v>DOCUMENT TYPE: Article</v>
      </c>
      <c r="O381" t="str">
        <f t="shared" si="77"/>
        <v>SOURCE: Scopus</v>
      </c>
      <c r="P381">
        <f t="shared" si="78"/>
        <v>0</v>
      </c>
    </row>
    <row r="382" spans="1:16" x14ac:dyDescent="0.45">
      <c r="A382" t="s">
        <v>195</v>
      </c>
      <c r="C382">
        <v>382</v>
      </c>
      <c r="D382" t="str">
        <f t="shared" si="66"/>
        <v>Ferreira F., Santos B.S., Marques B., Dias P.</v>
      </c>
      <c r="E382" t="str">
        <f t="shared" si="67"/>
        <v>AUTHOR FULL NAMES: Ferreira, Fabio (57222504812); Santos, Beatriz Sousa (7006476948); Marques, Bernardo (57202600898); Dias, Paulo (22333370800)</v>
      </c>
      <c r="F382" t="str">
        <f t="shared" si="68"/>
        <v>57222504812; 7006476948; 57202600898; 22333370800</v>
      </c>
      <c r="G382" t="str">
        <f t="shared" si="69"/>
        <v>FICAvis: Data Visualization to Prevent University Dropout</v>
      </c>
      <c r="H382" t="str">
        <f t="shared" si="70"/>
        <v>(2020) Proceedings of the International Conference on Information Visualisation, 2020-September, art. no. 9373290, pp. 57 - 62, Cited 1 times.</v>
      </c>
      <c r="I382" t="str">
        <f t="shared" si="71"/>
        <v>DOI: 10.1109/IV51561.2020.00034</v>
      </c>
      <c r="J382" t="str">
        <f t="shared" si="72"/>
        <v>https://www.scopus.com/inward/record.uri?eid=2-s2.0-85102922172&amp;doi=10.1109%2fIV51561.2020.00034&amp;partnerID=40&amp;md5=e14cceb7196ff31d6ccbb180d546a718</v>
      </c>
      <c r="K382">
        <f t="shared" si="73"/>
        <v>0</v>
      </c>
      <c r="L382" t="str">
        <f t="shared" si="74"/>
        <v>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v>
      </c>
      <c r="M382" t="str">
        <f t="shared" si="75"/>
        <v>LANGUAGE OF ORIGINAL DOCUMENT: English</v>
      </c>
      <c r="N382" t="str">
        <f t="shared" si="76"/>
        <v>DOCUMENT TYPE: Conference paper</v>
      </c>
      <c r="O382" t="str">
        <f t="shared" si="77"/>
        <v>SOURCE: Scopus</v>
      </c>
      <c r="P382">
        <f t="shared" si="78"/>
        <v>0</v>
      </c>
    </row>
    <row r="383" spans="1:16" x14ac:dyDescent="0.45">
      <c r="A383" t="s">
        <v>196</v>
      </c>
      <c r="C383">
        <v>383</v>
      </c>
      <c r="D383" t="str">
        <f t="shared" si="66"/>
        <v>Defensor M.C.</v>
      </c>
      <c r="E383" t="str">
        <f t="shared" si="67"/>
        <v>AUTHOR FULL NAMES: Defensor, Marshal C. (57608534700)</v>
      </c>
      <c r="F383">
        <f t="shared" si="68"/>
        <v>57608534700</v>
      </c>
      <c r="G383" t="str">
        <f t="shared" si="69"/>
        <v>Perceived Satisfaction of Prince Sultan University Graduates and Faculty from Health and Physical Education Program (HPEP)</v>
      </c>
      <c r="H383" t="str">
        <f t="shared" si="70"/>
        <v>(2022) International Journal of Human Movement and Sports Sciences, 10 (2), pp. 207 - 216, Cited 2 times.</v>
      </c>
      <c r="I383" t="str">
        <f t="shared" si="71"/>
        <v>DOI: 10.13189/saj.2022.100211</v>
      </c>
      <c r="J383" t="str">
        <f t="shared" si="72"/>
        <v>https://www.scopus.com/inward/record.uri?eid=2-s2.0-85128651414&amp;doi=10.13189%2fsaj.2022.100211&amp;partnerID=40&amp;md5=4bf8d9e4a7003e71b2a780e87f6cdd27</v>
      </c>
      <c r="K383">
        <f t="shared" si="73"/>
        <v>0</v>
      </c>
      <c r="L383" t="str">
        <f t="shared" si="74"/>
        <v>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M383" t="str">
        <f t="shared" si="75"/>
        <v>LANGUAGE OF ORIGINAL DOCUMENT: English</v>
      </c>
      <c r="N383" t="str">
        <f t="shared" si="76"/>
        <v>DOCUMENT TYPE: Article</v>
      </c>
      <c r="O383" t="str">
        <f t="shared" si="77"/>
        <v>SOURCE: Scopus</v>
      </c>
      <c r="P383">
        <f t="shared" si="78"/>
        <v>0</v>
      </c>
    </row>
    <row r="384" spans="1:16" x14ac:dyDescent="0.45">
      <c r="A384" t="s">
        <v>197</v>
      </c>
      <c r="C384">
        <v>384</v>
      </c>
      <c r="D384" t="str">
        <f t="shared" si="66"/>
        <v>Olave-Encina K.</v>
      </c>
      <c r="E384" t="str">
        <f t="shared" si="67"/>
        <v>AUTHOR FULL NAMES: Olave-Encina, Karen (57212196201)</v>
      </c>
      <c r="F384">
        <f t="shared" si="68"/>
        <v>57212196201</v>
      </c>
      <c r="G384" t="str">
        <f t="shared" si="69"/>
        <v>Experiences of an international student with a visual disability making sense of assessment and feedback</v>
      </c>
      <c r="H384" t="str">
        <f t="shared" si="70"/>
        <v>(2022) International Journal of Inclusive Education, 26 (5), pp. 466 - 479, Cited 2 times.</v>
      </c>
      <c r="I384" t="str">
        <f t="shared" si="71"/>
        <v>DOI: 10.1080/13603116.2019.1698063</v>
      </c>
      <c r="J384" t="str">
        <f t="shared" si="72"/>
        <v>https://www.scopus.com/inward/record.uri?eid=2-s2.0-85076165823&amp;doi=10.1080%2f13603116.2019.1698063&amp;partnerID=40&amp;md5=95f7f63f2979ad48b46b791c9cd2cd69</v>
      </c>
      <c r="K384">
        <f t="shared" si="73"/>
        <v>0</v>
      </c>
      <c r="L384" t="str">
        <f t="shared" si="74"/>
        <v>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M384" t="str">
        <f t="shared" si="75"/>
        <v>LANGUAGE OF ORIGINAL DOCUMENT: English</v>
      </c>
      <c r="N384" t="str">
        <f t="shared" si="76"/>
        <v>DOCUMENT TYPE: Review</v>
      </c>
      <c r="O384" t="str">
        <f t="shared" si="77"/>
        <v>SOURCE: Scopus</v>
      </c>
      <c r="P384">
        <f t="shared" si="78"/>
        <v>0</v>
      </c>
    </row>
    <row r="385" spans="1:16" x14ac:dyDescent="0.45">
      <c r="C385">
        <v>385</v>
      </c>
      <c r="D385" t="str">
        <f t="shared" si="66"/>
        <v>Patel R.K., Pamidimukkala A., Kermanshachi S., Etminani-Ghasrodashti R.</v>
      </c>
      <c r="E385" t="str">
        <f t="shared" si="67"/>
        <v>AUTHOR FULL NAMES: Patel, Ronik Ketankumar (57224617942); Pamidimukkala, Apurva (57224814204); Kermanshachi, Sharareh (57190815467); Etminani-Ghasrodashti, Roya (56755390200)</v>
      </c>
      <c r="F385" t="str">
        <f t="shared" si="68"/>
        <v>57224617942; 57224814204; 57190815467; 56755390200</v>
      </c>
      <c r="G385" t="str">
        <f t="shared" si="69"/>
        <v>Disaster Preparedness and Awareness among University Students: A Structural Equation Analysis</v>
      </c>
      <c r="H385" t="str">
        <f t="shared" si="70"/>
        <v>(2023) International Journal of Environmental Research and Public Health, 20 (5), art. no. 4447, Cited 1 times.</v>
      </c>
      <c r="I385" t="str">
        <f t="shared" si="71"/>
        <v>DOI: 10.3390/ijerph20054447</v>
      </c>
      <c r="J385" t="str">
        <f t="shared" si="72"/>
        <v>https://www.scopus.com/inward/record.uri?eid=2-s2.0-85149918872&amp;doi=10.3390%2fijerph20054447&amp;partnerID=40&amp;md5=9fa9705c7f093a19791844ed0b1cd88d</v>
      </c>
      <c r="K385">
        <f t="shared" si="73"/>
        <v>0</v>
      </c>
      <c r="L385" t="str">
        <f t="shared" si="74"/>
        <v>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v>
      </c>
      <c r="M385" t="str">
        <f t="shared" si="75"/>
        <v>LANGUAGE OF ORIGINAL DOCUMENT: English</v>
      </c>
      <c r="N385" t="str">
        <f t="shared" si="76"/>
        <v>DOCUMENT TYPE: Article</v>
      </c>
      <c r="O385" t="str">
        <f t="shared" si="77"/>
        <v>SOURCE: Scopus</v>
      </c>
      <c r="P385">
        <f t="shared" si="78"/>
        <v>0</v>
      </c>
    </row>
    <row r="386" spans="1:16" x14ac:dyDescent="0.45">
      <c r="A386" t="s">
        <v>198</v>
      </c>
      <c r="C386">
        <v>386</v>
      </c>
      <c r="D386" t="str">
        <f t="shared" ref="D386:D449" si="79">INDEX($A:$A, ROW(A386)*13-13+COLUMN(A386))</f>
        <v>Heng K., Sol K., Em S.</v>
      </c>
      <c r="E386" t="str">
        <f t="shared" ref="E386:E449" si="80">INDEX($A:$A, ROW(B386)*13-13+COLUMN(B386))</f>
        <v>AUTHOR FULL NAMES: Heng, Kimkong (57219284385); Sol, Koemhong (58000264800); Em, Sereyrath (58000264900)</v>
      </c>
      <c r="F386" t="str">
        <f t="shared" ref="F386:F449" si="81">INDEX($A:$A, ROW(C386)*13-13+COLUMN(C386))</f>
        <v>57219284385; 58000264800; 58000264900</v>
      </c>
      <c r="G386" t="str">
        <f t="shared" ref="G386:G449" si="82">INDEX($A:$A, ROW(D386)*13-13+COLUMN(D386))</f>
        <v>COVID-19 and digital transformation of Cambodian Higher Education: Opportunities, challenges, and the way forward</v>
      </c>
      <c r="H386" t="str">
        <f t="shared" ref="H386:H449" si="83">INDEX($A:$A, ROW(E386)*13-13+COLUMN(E386))</f>
        <v>(2022) Handbook of Research on Education Institutions, Skills, and Jobs in the Digital Era, pp. 307 - 327, Cited 1 times.</v>
      </c>
      <c r="I386" t="str">
        <f t="shared" ref="I386:I449" si="84">INDEX($A:$A, ROW(F386)*13-13+COLUMN(F386))</f>
        <v>DOI: 10.4018/978-1-6684-5914-0.ch018</v>
      </c>
      <c r="J386" t="str">
        <f t="shared" ref="J386:J449" si="85">INDEX($A:$A, ROW(G386)*13-13+COLUMN(G386))</f>
        <v>https://www.scopus.com/inward/record.uri?eid=2-s2.0-85143720352&amp;doi=10.4018%2f978-1-6684-5914-0.ch018&amp;partnerID=40&amp;md5=bb50c5ce7ea58c56e2d402b11082bed7</v>
      </c>
      <c r="K386">
        <f t="shared" ref="K386:K449" si="86">INDEX($A:$A, ROW(H386)*13-13+COLUMN(H386))</f>
        <v>0</v>
      </c>
      <c r="L386" t="str">
        <f t="shared" ref="L386:L449" si="87">INDEX($A:$A, ROW(I386)*13-13+COLUMN(I386))</f>
        <v>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M386" t="str">
        <f t="shared" ref="M386:M449" si="88">INDEX($A:$A, ROW(J386)*13-13+COLUMN(J386))</f>
        <v>LANGUAGE OF ORIGINAL DOCUMENT: English</v>
      </c>
      <c r="N386" t="str">
        <f t="shared" ref="N386:N449" si="89">INDEX($A:$A, ROW(K386)*13-13+COLUMN(K386))</f>
        <v>DOCUMENT TYPE: Book chapter</v>
      </c>
      <c r="O386" t="str">
        <f t="shared" ref="O386:O449" si="90">INDEX($A:$A, ROW(L386)*13-13+COLUMN(L386))</f>
        <v>SOURCE: Scopus</v>
      </c>
      <c r="P386">
        <f t="shared" ref="P386:P449" si="91">INDEX($A:$A, ROW(M386)*13-13+COLUMN(M386))</f>
        <v>0</v>
      </c>
    </row>
    <row r="387" spans="1:16" x14ac:dyDescent="0.45">
      <c r="A387" t="s">
        <v>10</v>
      </c>
      <c r="C387">
        <v>387</v>
      </c>
      <c r="D387" t="str">
        <f t="shared" si="79"/>
        <v>Nguyen-Anh T., Nguyen A.T., Tran-Phuong C., Nguyen-Thi-Phuong A.</v>
      </c>
      <c r="E387" t="str">
        <f t="shared" si="80"/>
        <v>AUTHOR FULL NAMES: Nguyen-Anh, Tuan (57392219300); Nguyen, Anh T (57198227287); Tran-Phuong, Chi (57896303900); Nguyen-Thi-Phuong, Anh (56595214300)</v>
      </c>
      <c r="F387" t="str">
        <f t="shared" si="81"/>
        <v>57392219300; 57198227287; 57896303900; 56595214300</v>
      </c>
      <c r="G387" t="str">
        <f t="shared" si="82"/>
        <v>Digital transformation in higher education from online learning perspective: A comparative study of Singapore and Vietnam</v>
      </c>
      <c r="H387" t="str">
        <f t="shared" si="83"/>
        <v>(2023) Policy Futures in Education, 21 (4), pp. 335 - 354, Cited 2 times.</v>
      </c>
      <c r="I387" t="str">
        <f t="shared" si="84"/>
        <v>DOI: 10.1177/14782103221124181</v>
      </c>
      <c r="J387" t="str">
        <f t="shared" si="85"/>
        <v>https://www.scopus.com/inward/record.uri?eid=2-s2.0-85138398959&amp;doi=10.1177%2f14782103221124181&amp;partnerID=40&amp;md5=a6e609a859f6c147f0e27b72fa536ce7</v>
      </c>
      <c r="K387">
        <f t="shared" si="86"/>
        <v>0</v>
      </c>
      <c r="L387" t="str">
        <f t="shared" si="87"/>
        <v>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M387" t="str">
        <f t="shared" si="88"/>
        <v>LANGUAGE OF ORIGINAL DOCUMENT: English</v>
      </c>
      <c r="N387" t="str">
        <f t="shared" si="89"/>
        <v>DOCUMENT TYPE: Article</v>
      </c>
      <c r="O387" t="str">
        <f t="shared" si="90"/>
        <v>SOURCE: Scopus</v>
      </c>
      <c r="P387">
        <f t="shared" si="91"/>
        <v>0</v>
      </c>
    </row>
    <row r="388" spans="1:16" x14ac:dyDescent="0.45">
      <c r="A388" t="s">
        <v>11</v>
      </c>
      <c r="C388">
        <v>388</v>
      </c>
      <c r="D388" t="str">
        <f t="shared" si="79"/>
        <v>Allen D.E., Shooter S.B.</v>
      </c>
      <c r="E388" t="str">
        <f t="shared" si="80"/>
        <v>AUTHOR FULL NAMES: Allen, Douglas E. (57198868653); Shooter, Steven B. (6701784812)</v>
      </c>
      <c r="F388" t="str">
        <f t="shared" si="81"/>
        <v>57198868653; 6701784812</v>
      </c>
      <c r="G388" t="str">
        <f t="shared" si="82"/>
        <v>BIG: Uniting the university innovation ecosystem</v>
      </c>
      <c r="H388" t="str">
        <f t="shared" si="83"/>
        <v>(2011) ASEE Annual Conference and Exposition, Conference Proceedings, Cited 2 times.</v>
      </c>
      <c r="I388">
        <f t="shared" si="84"/>
        <v>0</v>
      </c>
      <c r="J388" t="str">
        <f t="shared" si="85"/>
        <v>https://www.scopus.com/inward/record.uri?eid=2-s2.0-85029067786&amp;partnerID=40&amp;md5=dc06f65afc6b62adb80a7efb7962906e</v>
      </c>
      <c r="K388">
        <f t="shared" si="86"/>
        <v>0</v>
      </c>
      <c r="L388" t="str">
        <f t="shared" si="87"/>
        <v>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v>
      </c>
      <c r="M388" t="str">
        <f t="shared" si="88"/>
        <v>LANGUAGE OF ORIGINAL DOCUMENT: English</v>
      </c>
      <c r="N388" t="str">
        <f t="shared" si="89"/>
        <v>DOCUMENT TYPE: Conference paper</v>
      </c>
      <c r="O388" t="str">
        <f t="shared" si="90"/>
        <v>SOURCE: Scopus</v>
      </c>
      <c r="P388">
        <f t="shared" si="91"/>
        <v>0</v>
      </c>
    </row>
    <row r="389" spans="1:16" x14ac:dyDescent="0.45">
      <c r="A389" t="s">
        <v>12</v>
      </c>
      <c r="C389">
        <v>389</v>
      </c>
      <c r="D389" t="str">
        <f t="shared" si="79"/>
        <v>Deraman N.A., Buja A.G., Mohd Wahid S.D., Ali Mohd Isa M.</v>
      </c>
      <c r="E389" t="str">
        <f t="shared" si="80"/>
        <v>AUTHOR FULL NAMES: Deraman, Noor Afni (57205234722); Buja, Alya Geogiana (57188881528); Mohd Wahid, Siti Daleela (57211385604); Ali Mohd Isa, Mohd (57222598505)</v>
      </c>
      <c r="F389" t="str">
        <f t="shared" si="81"/>
        <v>57205234722; 57188881528; 57211385604; 57222598505</v>
      </c>
      <c r="G389" t="str">
        <f t="shared" si="82"/>
        <v>Mining social media opinion on online distance learning issues during and after movement control order (MCO) in Malaysia using topic modeling approach</v>
      </c>
      <c r="H389" t="str">
        <f t="shared" si="83"/>
        <v>(2021) International Journal of Advanced Technology and Engineering Exploration, 8 (75), pp. 371 - 381, Cited 1 times.</v>
      </c>
      <c r="I389" t="str">
        <f t="shared" si="84"/>
        <v>DOI: 10.19101/IJATEE.2020.762136</v>
      </c>
      <c r="J389" t="str">
        <f t="shared" si="85"/>
        <v>https://www.scopus.com/inward/record.uri?eid=2-s2.0-85103407556&amp;doi=10.19101%2fIJATEE.2020.762136&amp;partnerID=40&amp;md5=8312b46189c876b3258b51340d679796</v>
      </c>
      <c r="K389">
        <f t="shared" si="86"/>
        <v>0</v>
      </c>
      <c r="L389" t="str">
        <f t="shared" si="87"/>
        <v>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v>
      </c>
      <c r="M389" t="str">
        <f t="shared" si="88"/>
        <v>LANGUAGE OF ORIGINAL DOCUMENT: English</v>
      </c>
      <c r="N389" t="str">
        <f t="shared" si="89"/>
        <v>DOCUMENT TYPE: Article</v>
      </c>
      <c r="O389" t="str">
        <f t="shared" si="90"/>
        <v>SOURCE: Scopus</v>
      </c>
      <c r="P389">
        <f t="shared" si="91"/>
        <v>0</v>
      </c>
    </row>
    <row r="390" spans="1:16" x14ac:dyDescent="0.45">
      <c r="C390">
        <v>390</v>
      </c>
      <c r="D390" t="str">
        <f t="shared" si="79"/>
        <v>Sangodiah A., Spr C.R., Jalil N.A., Hui Nee A.Y., Subramaniam S.</v>
      </c>
      <c r="E390" t="str">
        <f t="shared" si="80"/>
        <v>AUTHOR FULL NAMES: Sangodiah, Anbuselvan (55431026800); Spr, Charles Ramendran (57191202685); Jalil, Norazira A. (55795534100); Hui Nee, Au Yong (57218419865); Subramaniam, Suthashini (57189760151)</v>
      </c>
      <c r="F390" t="str">
        <f t="shared" si="81"/>
        <v>55431026800; 57191202685; 55795534100; 57218419865; 57189760151</v>
      </c>
      <c r="G390" t="str">
        <f t="shared" si="82"/>
        <v>Investigation on Mental Health Well-Being for Students Learning from Home Arrangements Using Clustering Technique</v>
      </c>
      <c r="H390" t="str">
        <f t="shared" si="83"/>
        <v>(2021) Lecture Notes in Networks and Systems, 220, pp. 113 - 122, Cited 1 times.</v>
      </c>
      <c r="I390" t="str">
        <f t="shared" si="84"/>
        <v>DOI: 10.1007/978-3-030-74605-6_14</v>
      </c>
      <c r="J390" t="str">
        <f t="shared" si="85"/>
        <v>https://www.scopus.com/inward/record.uri?eid=2-s2.0-85106450913&amp;doi=10.1007%2f978-3-030-74605-6_14&amp;partnerID=40&amp;md5=619ed957d3b2c23c0471ce871dcbdd94</v>
      </c>
      <c r="K390">
        <f t="shared" si="86"/>
        <v>0</v>
      </c>
      <c r="L390" t="str">
        <f t="shared" si="87"/>
        <v>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v>
      </c>
      <c r="M390" t="str">
        <f t="shared" si="88"/>
        <v>LANGUAGE OF ORIGINAL DOCUMENT: English</v>
      </c>
      <c r="N390" t="str">
        <f t="shared" si="89"/>
        <v>DOCUMENT TYPE: Conference paper</v>
      </c>
      <c r="O390" t="str">
        <f t="shared" si="90"/>
        <v>SOURCE: Scopus</v>
      </c>
      <c r="P390">
        <f t="shared" si="91"/>
        <v>0</v>
      </c>
    </row>
    <row r="391" spans="1:16" x14ac:dyDescent="0.45">
      <c r="A391" t="s">
        <v>2350</v>
      </c>
      <c r="C391">
        <v>391</v>
      </c>
      <c r="D391" t="str">
        <f t="shared" si="79"/>
        <v>Pathak B.K., Palvia S.C.</v>
      </c>
      <c r="E391" t="str">
        <f t="shared" si="80"/>
        <v>AUTHOR FULL NAMES: Pathak, Bhavik K. (13007554700); Palvia, Shailendra C. (6603458292)</v>
      </c>
      <c r="F391" t="str">
        <f t="shared" si="81"/>
        <v>13007554700; 6603458292</v>
      </c>
      <c r="G391" t="str">
        <f t="shared" si="82"/>
        <v>Taxonomy of higher education delivery modes: a conceptual framework</v>
      </c>
      <c r="H391" t="str">
        <f t="shared" si="83"/>
        <v>(2021) Journal of Information Technology Case and Application Research, 23 (1), pp. 36 - 45, Cited 1 times.</v>
      </c>
      <c r="I391" t="str">
        <f t="shared" si="84"/>
        <v>DOI: 10.1080/15228053.2021.1901351</v>
      </c>
      <c r="J391" t="str">
        <f t="shared" si="85"/>
        <v>https://www.scopus.com/inward/record.uri?eid=2-s2.0-85105090014&amp;doi=10.1080%2f15228053.2021.1901351&amp;partnerID=40&amp;md5=c0883d484f92c97670c2ffae5047509f</v>
      </c>
      <c r="K391">
        <f t="shared" si="86"/>
        <v>0</v>
      </c>
      <c r="L391" t="str">
        <f t="shared" si="87"/>
        <v>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M391" t="str">
        <f t="shared" si="88"/>
        <v>LANGUAGE OF ORIGINAL DOCUMENT: English</v>
      </c>
      <c r="N391" t="str">
        <f t="shared" si="89"/>
        <v>DOCUMENT TYPE: Article</v>
      </c>
      <c r="O391" t="str">
        <f t="shared" si="90"/>
        <v>SOURCE: Scopus</v>
      </c>
      <c r="P391">
        <f t="shared" si="91"/>
        <v>0</v>
      </c>
    </row>
    <row r="392" spans="1:16" x14ac:dyDescent="0.45">
      <c r="A392" t="s">
        <v>2351</v>
      </c>
      <c r="C392">
        <v>392</v>
      </c>
      <c r="D392" t="str">
        <f t="shared" si="79"/>
        <v>Meek W.R., Gianiodis P.T.</v>
      </c>
      <c r="E392" t="str">
        <f t="shared" si="80"/>
        <v>AUTHOR FULL NAMES: Meek, William R. (35148144200); Gianiodis, Peter T. (8549748400)</v>
      </c>
      <c r="F392" t="str">
        <f t="shared" si="81"/>
        <v>35148144200; 8549748400</v>
      </c>
      <c r="G392" t="str">
        <f t="shared" si="82"/>
        <v>THE DEATH AND REBIRTH OF THE ENTREPRENEURIAL UNIVERSITY MODEL</v>
      </c>
      <c r="H392" t="str">
        <f t="shared" si="83"/>
        <v>(2023) Academy of Management Perspectives, 37 (1), pp. 55 - 71, Cited 1 times.</v>
      </c>
      <c r="I392" t="str">
        <f t="shared" si="84"/>
        <v>DOI: 10.5465/amp.2020.0180</v>
      </c>
      <c r="J392" t="str">
        <f t="shared" si="85"/>
        <v>https://www.scopus.com/inward/record.uri?eid=2-s2.0-85159595938&amp;doi=10.5465%2famp.2020.0180&amp;partnerID=40&amp;md5=f417bb44ece439a0fba09a5d97e03b41</v>
      </c>
      <c r="K392">
        <f t="shared" si="86"/>
        <v>0</v>
      </c>
      <c r="L392" t="str">
        <f t="shared" si="87"/>
        <v>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M392" t="str">
        <f t="shared" si="88"/>
        <v>LANGUAGE OF ORIGINAL DOCUMENT: English</v>
      </c>
      <c r="N392" t="str">
        <f t="shared" si="89"/>
        <v>DOCUMENT TYPE: Article</v>
      </c>
      <c r="O392" t="str">
        <f t="shared" si="90"/>
        <v>SOURCE: Scopus</v>
      </c>
      <c r="P392">
        <f t="shared" si="91"/>
        <v>0</v>
      </c>
    </row>
    <row r="393" spans="1:16" x14ac:dyDescent="0.45">
      <c r="A393" t="s">
        <v>2352</v>
      </c>
      <c r="C393">
        <v>393</v>
      </c>
      <c r="D393" t="str">
        <f t="shared" si="79"/>
        <v>Roopchund R., Alsaid L.</v>
      </c>
      <c r="E393" t="str">
        <f t="shared" si="80"/>
        <v>AUTHOR FULL NAMES: Roopchund, R. (57200216285); Alsaid, L. (57194435835)</v>
      </c>
      <c r="F393" t="str">
        <f t="shared" si="81"/>
        <v>57200216285; 57194435835</v>
      </c>
      <c r="G393" t="str">
        <f t="shared" si="82"/>
        <v>CRM framework for higher education in Mauritius</v>
      </c>
      <c r="H393" t="str">
        <f t="shared" si="83"/>
        <v>(2017) Pertanika Journal of Social Sciences and Humanities, 25 (4), pp. 1515 - 1528, Cited 1 times.</v>
      </c>
      <c r="I393">
        <f t="shared" si="84"/>
        <v>0</v>
      </c>
      <c r="J393" t="str">
        <f t="shared" si="85"/>
        <v>https://www.scopus.com/inward/record.uri?eid=2-s2.0-85040258338&amp;partnerID=40&amp;md5=62dc4408935929c0b3789eda82a4cfec</v>
      </c>
      <c r="K393">
        <f t="shared" si="86"/>
        <v>0</v>
      </c>
      <c r="L393" t="str">
        <f t="shared" si="87"/>
        <v>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M393" t="str">
        <f t="shared" si="88"/>
        <v>LANGUAGE OF ORIGINAL DOCUMENT: English</v>
      </c>
      <c r="N393" t="str">
        <f t="shared" si="89"/>
        <v>DOCUMENT TYPE: Article</v>
      </c>
      <c r="O393" t="str">
        <f t="shared" si="90"/>
        <v>SOURCE: Scopus</v>
      </c>
      <c r="P393">
        <f t="shared" si="91"/>
        <v>0</v>
      </c>
    </row>
    <row r="394" spans="1:16" x14ac:dyDescent="0.45">
      <c r="A394" t="s">
        <v>2353</v>
      </c>
      <c r="C394">
        <v>394</v>
      </c>
      <c r="D394" t="str">
        <f t="shared" si="79"/>
        <v>Handley C., McAllister M.</v>
      </c>
      <c r="E394" t="str">
        <f t="shared" si="80"/>
        <v>AUTHOR FULL NAMES: Handley, Christine (57188822258); McAllister, Margaret (7102448117)</v>
      </c>
      <c r="F394" t="str">
        <f t="shared" si="81"/>
        <v>57188822258; 7102448117</v>
      </c>
      <c r="G394" t="str">
        <f t="shared" si="82"/>
        <v>Elements to promote a successful relationship between stakeholders interested in mental health promotion in schools</v>
      </c>
      <c r="H394" t="str">
        <f t="shared" si="83"/>
        <v>(2017) Australian Journal of Advanced Nursing, 34 (4), pp. 16 - 25, Cited 2 times.</v>
      </c>
      <c r="I394">
        <f t="shared" si="84"/>
        <v>0</v>
      </c>
      <c r="J394" t="str">
        <f t="shared" si="85"/>
        <v>https://www.scopus.com/inward/record.uri?eid=2-s2.0-85019717444&amp;partnerID=40&amp;md5=038e510abf0843ce0dabc7895948bd72</v>
      </c>
      <c r="K394">
        <f t="shared" si="86"/>
        <v>0</v>
      </c>
      <c r="L394" t="str">
        <f t="shared" si="87"/>
        <v>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v>
      </c>
      <c r="M394" t="str">
        <f t="shared" si="88"/>
        <v>LANGUAGE OF ORIGINAL DOCUMENT: English</v>
      </c>
      <c r="N394" t="str">
        <f t="shared" si="89"/>
        <v>DOCUMENT TYPE: Article</v>
      </c>
      <c r="O394" t="str">
        <f t="shared" si="90"/>
        <v>SOURCE: Scopus</v>
      </c>
      <c r="P394">
        <f t="shared" si="91"/>
        <v>0</v>
      </c>
    </row>
    <row r="395" spans="1:16" x14ac:dyDescent="0.45">
      <c r="A395" t="s">
        <v>2354</v>
      </c>
      <c r="C395">
        <v>395</v>
      </c>
      <c r="D395" t="str">
        <f t="shared" si="79"/>
        <v>Wang X., Sun X.</v>
      </c>
      <c r="E395" t="str">
        <f t="shared" si="80"/>
        <v>AUTHOR FULL NAMES: Wang, Xuyan (57218898577); Sun, Xiaoyang (57226025473)</v>
      </c>
      <c r="F395" t="str">
        <f t="shared" si="81"/>
        <v>57218898577; 57226025473</v>
      </c>
      <c r="G395" t="str">
        <f t="shared" si="82"/>
        <v>Higher Education During the COVID-19 Pandemic: Responses and Challenges</v>
      </c>
      <c r="H395" t="str">
        <f t="shared" si="83"/>
        <v>(2022) Education as Change, 26, art. no. 10024, Cited 2 times.</v>
      </c>
      <c r="I395" t="str">
        <f t="shared" si="84"/>
        <v>DOI: 10.25159/1947-9417/10024</v>
      </c>
      <c r="J395" t="str">
        <f t="shared" si="85"/>
        <v>https://www.scopus.com/inward/record.uri?eid=2-s2.0-85135459714&amp;doi=10.25159%2f1947-9417%2f10024&amp;partnerID=40&amp;md5=b9628b738761c50c7747aad1ad9b92d7</v>
      </c>
      <c r="K395">
        <f t="shared" si="86"/>
        <v>0</v>
      </c>
      <c r="L395" t="str">
        <f t="shared" si="87"/>
        <v>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M395" t="str">
        <f t="shared" si="88"/>
        <v>LANGUAGE OF ORIGINAL DOCUMENT: English</v>
      </c>
      <c r="N395" t="str">
        <f t="shared" si="89"/>
        <v>DOCUMENT TYPE: Article</v>
      </c>
      <c r="O395" t="str">
        <f t="shared" si="90"/>
        <v>SOURCE: Scopus</v>
      </c>
      <c r="P395">
        <f t="shared" si="91"/>
        <v>0</v>
      </c>
    </row>
    <row r="396" spans="1:16" x14ac:dyDescent="0.45">
      <c r="A396" t="s">
        <v>2355</v>
      </c>
      <c r="C396">
        <v>396</v>
      </c>
      <c r="D396" t="str">
        <f t="shared" si="79"/>
        <v>Martynova T.A., Gilenko E.V., Kitaeva E.M., Bondar V.A., Orlova E.V., Drozdova N.P., Cherenkov V.I.</v>
      </c>
      <c r="E396" t="str">
        <f t="shared" si="80"/>
        <v>AUTHOR FULL NAMES: Martynova, Tatyana A. (57216178930); Gilenko, Evgenii V. (55646455500); Kitaeva, Elena M. (57216180485); Bondar, Vladimir A. (57202339437); Orlova, Elena V. (57202331380); Drozdova, Natalia P. (58345011800); Cherenkov, Vitaliy I. (57203510655)</v>
      </c>
      <c r="F396" t="str">
        <f t="shared" si="81"/>
        <v>57216178930; 55646455500; 57216180485; 57202339437; 57202331380; 58345011800; 57203510655</v>
      </c>
      <c r="G396" t="str">
        <f t="shared" si="82"/>
        <v>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H396" t="str">
        <f t="shared" si="83"/>
        <v>(2023) Obrazovanie i Nauka, 25 (4), pp. 12 - 36, Cited 1 times.</v>
      </c>
      <c r="I396" t="str">
        <f t="shared" si="84"/>
        <v>DOI: 10.17853/1994-5639-2023-4-12-36</v>
      </c>
      <c r="J396" t="str">
        <f t="shared" si="85"/>
        <v>https://www.scopus.com/inward/record.uri?eid=2-s2.0-85162741655&amp;doi=10.17853%2f1994-5639-2023-4-12-36&amp;partnerID=40&amp;md5=5ddfd194747cfdce24d8564e26fc09cf</v>
      </c>
      <c r="K396">
        <f t="shared" si="86"/>
        <v>0</v>
      </c>
      <c r="L396" t="str">
        <f t="shared" si="87"/>
        <v>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M396" t="str">
        <f t="shared" si="88"/>
        <v>LANGUAGE OF ORIGINAL DOCUMENT: English</v>
      </c>
      <c r="N396" t="str">
        <f t="shared" si="89"/>
        <v>DOCUMENT TYPE: Article</v>
      </c>
      <c r="O396" t="str">
        <f t="shared" si="90"/>
        <v>SOURCE: Scopus</v>
      </c>
      <c r="P396">
        <f t="shared" si="91"/>
        <v>0</v>
      </c>
    </row>
    <row r="397" spans="1:16" x14ac:dyDescent="0.45">
      <c r="A397" t="s">
        <v>2356</v>
      </c>
      <c r="C397">
        <v>397</v>
      </c>
      <c r="D397" t="str">
        <f t="shared" si="79"/>
        <v>Rubin P.G.</v>
      </c>
      <c r="E397" t="str">
        <f t="shared" si="80"/>
        <v>AUTHOR FULL NAMES: Rubin, Paul G. (57201992873)</v>
      </c>
      <c r="F397">
        <f t="shared" si="81"/>
        <v>57201992873</v>
      </c>
      <c r="G397" t="str">
        <f t="shared" si="82"/>
        <v>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H397" t="str">
        <f t="shared" si="83"/>
        <v>(2021) Education Policy Analysis Archives, 29, art. no. 115, Cited 2 times.</v>
      </c>
      <c r="I397" t="str">
        <f t="shared" si="84"/>
        <v>DOI: 10.14507/epaa.29.5214</v>
      </c>
      <c r="J397" t="str">
        <f t="shared" si="85"/>
        <v>https://www.scopus.com/inward/record.uri?eid=2-s2.0-85121663984&amp;doi=10.14507%2fepaa.29.5214&amp;partnerID=40&amp;md5=325de4b52b1c362ee93b087a84ad4eb3</v>
      </c>
      <c r="K397">
        <f t="shared" si="86"/>
        <v>0</v>
      </c>
      <c r="L397" t="str">
        <f t="shared" si="87"/>
        <v>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M397" t="str">
        <f t="shared" si="88"/>
        <v>LANGUAGE OF ORIGINAL DOCUMENT: English</v>
      </c>
      <c r="N397" t="str">
        <f t="shared" si="89"/>
        <v>DOCUMENT TYPE: Article</v>
      </c>
      <c r="O397" t="str">
        <f t="shared" si="90"/>
        <v>SOURCE: Scopus</v>
      </c>
      <c r="P397">
        <f t="shared" si="91"/>
        <v>0</v>
      </c>
    </row>
    <row r="398" spans="1:16" x14ac:dyDescent="0.45">
      <c r="C398">
        <v>398</v>
      </c>
      <c r="D398" t="str">
        <f t="shared" si="79"/>
        <v>Chapleo C.</v>
      </c>
      <c r="E398" t="str">
        <f t="shared" si="80"/>
        <v>AUTHOR FULL NAMES: Chapleo, Chris (36744662800)</v>
      </c>
      <c r="F398">
        <f t="shared" si="81"/>
        <v>36744662800</v>
      </c>
      <c r="G398" t="str">
        <f t="shared" si="82"/>
        <v>Exploring the secret of successful university brands</v>
      </c>
      <c r="H398" t="str">
        <f t="shared" si="83"/>
        <v>(2017) Advertising and Branding: Concepts, Methodologies, Tools, and Applications, pp. 288 - 303, Cited 1 times.</v>
      </c>
      <c r="I398" t="str">
        <f t="shared" si="84"/>
        <v>DOI: 10.4018/978-1-5225-1793-1.ch014</v>
      </c>
      <c r="J398" t="str">
        <f t="shared" si="85"/>
        <v>https://www.scopus.com/inward/record.uri?eid=2-s2.0-85018590321&amp;doi=10.4018%2f978-1-5225-1793-1.ch014&amp;partnerID=40&amp;md5=a092bab6e9d5cd2876168481e2cf8fd9</v>
      </c>
      <c r="K398">
        <f t="shared" si="86"/>
        <v>0</v>
      </c>
      <c r="L398" t="str">
        <f t="shared" si="87"/>
        <v>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M398" t="str">
        <f t="shared" si="88"/>
        <v>LANGUAGE OF ORIGINAL DOCUMENT: English</v>
      </c>
      <c r="N398" t="str">
        <f t="shared" si="89"/>
        <v>DOCUMENT TYPE: Book chapter</v>
      </c>
      <c r="O398" t="str">
        <f t="shared" si="90"/>
        <v>SOURCE: Scopus</v>
      </c>
      <c r="P398">
        <f t="shared" si="91"/>
        <v>0</v>
      </c>
    </row>
    <row r="399" spans="1:16" x14ac:dyDescent="0.45">
      <c r="A399" t="s">
        <v>2357</v>
      </c>
      <c r="C399">
        <v>399</v>
      </c>
      <c r="D399" t="str">
        <f t="shared" si="79"/>
        <v>Gill E., Clark L., Logan A.</v>
      </c>
      <c r="E399" t="str">
        <f t="shared" si="80"/>
        <v>AUTHOR FULL NAMES: Gill, Emmitt (57409492000); Clark, Langston (55613671700); Logan, Alvin (57532013200)</v>
      </c>
      <c r="F399" t="str">
        <f t="shared" si="81"/>
        <v>57409492000; 55613671700; 57532013200</v>
      </c>
      <c r="G399" t="str">
        <f t="shared" si="82"/>
        <v>Freedom for First Downs: Interest Convergence and The Missouri Black Student Boycott</v>
      </c>
      <c r="H399" t="str">
        <f t="shared" si="83"/>
        <v>(2020) Journal of Negro Education, 89 (3), pp. 342 - 359, Cited 2 times.</v>
      </c>
      <c r="I399">
        <f t="shared" si="84"/>
        <v>0</v>
      </c>
      <c r="J399" t="str">
        <f t="shared" si="85"/>
        <v>https://www.scopus.com/inward/record.uri?eid=2-s2.0-85137407451&amp;partnerID=40&amp;md5=3cb261fd89b22cc17dc0a80290073440</v>
      </c>
      <c r="K399">
        <f t="shared" si="86"/>
        <v>0</v>
      </c>
      <c r="L399" t="str">
        <f t="shared" si="87"/>
        <v>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M399" t="str">
        <f t="shared" si="88"/>
        <v>LANGUAGE OF ORIGINAL DOCUMENT: English</v>
      </c>
      <c r="N399" t="str">
        <f t="shared" si="89"/>
        <v>DOCUMENT TYPE: Article</v>
      </c>
      <c r="O399" t="str">
        <f t="shared" si="90"/>
        <v>SOURCE: Scopus</v>
      </c>
      <c r="P399">
        <f t="shared" si="91"/>
        <v>0</v>
      </c>
    </row>
    <row r="400" spans="1:16" x14ac:dyDescent="0.45">
      <c r="A400" t="s">
        <v>10</v>
      </c>
      <c r="C400">
        <v>400</v>
      </c>
      <c r="D400" t="str">
        <f t="shared" si="79"/>
        <v>Cronin G.M., Barnett J.L., Edge M.K., Hemsworth P.H.</v>
      </c>
      <c r="E400" t="str">
        <f t="shared" si="80"/>
        <v>AUTHOR FULL NAMES: Cronin, G.M. (7005643455); Barnett, J.L. (7201380373); Edge, M.K. (7006705876); Hemsworth, P.H. (7004360643)</v>
      </c>
      <c r="F400" t="str">
        <f t="shared" si="81"/>
        <v>7005643455; 7201380373; 7006705876; 7004360643</v>
      </c>
      <c r="G400" t="str">
        <f t="shared" si="82"/>
        <v>Identifying animal welfare issues for sheep in Australia</v>
      </c>
      <c r="H400" t="str">
        <f t="shared" si="83"/>
        <v>(2002) Wool Technology and Sheep Breeding, 50 (4), pp. 534 - 540, Cited 2 times.</v>
      </c>
      <c r="I400">
        <f t="shared" si="84"/>
        <v>0</v>
      </c>
      <c r="J400" t="str">
        <f t="shared" si="85"/>
        <v>https://www.scopus.com/inward/record.uri?eid=2-s2.0-0036937575&amp;partnerID=40&amp;md5=80afa9ba3fb1469aa34d25e3629a9548</v>
      </c>
      <c r="K400">
        <f t="shared" si="86"/>
        <v>0</v>
      </c>
      <c r="L400" t="str">
        <f t="shared" si="87"/>
        <v>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M400" t="str">
        <f t="shared" si="88"/>
        <v>LANGUAGE OF ORIGINAL DOCUMENT: English</v>
      </c>
      <c r="N400" t="str">
        <f t="shared" si="89"/>
        <v>DOCUMENT TYPE: Article</v>
      </c>
      <c r="O400" t="str">
        <f t="shared" si="90"/>
        <v>SOURCE: Scopus</v>
      </c>
      <c r="P400">
        <f t="shared" si="91"/>
        <v>0</v>
      </c>
    </row>
    <row r="401" spans="1:16" x14ac:dyDescent="0.45">
      <c r="A401" t="s">
        <v>11</v>
      </c>
      <c r="C401">
        <v>401</v>
      </c>
      <c r="D401" t="str">
        <f t="shared" si="79"/>
        <v>Graham M.A., Angolo T.T.N., Combrinck C.</v>
      </c>
      <c r="E401" t="str">
        <f t="shared" si="80"/>
        <v>AUTHOR FULL NAMES: Graham, Marien Alet (25927074700); Angolo, Toini Tuyeimo Ndapewoshali (58643578800); Combrinck, Celeste (57195238321)</v>
      </c>
      <c r="F401" t="str">
        <f t="shared" si="81"/>
        <v>25927074700; 58643578800; 57195238321</v>
      </c>
      <c r="G401" t="str">
        <f t="shared" si="82"/>
        <v>Internal quality assurance systems in Namibian higher education: Stakeholder perceptions and guidelines for enhancing the system</v>
      </c>
      <c r="H401" t="str">
        <f t="shared" si="83"/>
        <v>(2023) International Conference on Higher Education Advances, pp. 507 - 515, Cited 0 times.</v>
      </c>
      <c r="I401" t="str">
        <f t="shared" si="84"/>
        <v>DOI: 10.4995/HEAd23.2023.16114</v>
      </c>
      <c r="J401" t="str">
        <f t="shared" si="85"/>
        <v>https://www.scopus.com/inward/record.uri?eid=2-s2.0-85173951683&amp;doi=10.4995%2fHEAd23.2023.16114&amp;partnerID=40&amp;md5=32e0e7e3195fd26db8f2780c07c1ecb2</v>
      </c>
      <c r="K401">
        <f t="shared" si="86"/>
        <v>0</v>
      </c>
      <c r="L401" t="str">
        <f t="shared" si="87"/>
        <v>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M401" t="str">
        <f t="shared" si="88"/>
        <v>LANGUAGE OF ORIGINAL DOCUMENT: English</v>
      </c>
      <c r="N401" t="str">
        <f t="shared" si="89"/>
        <v>DOCUMENT TYPE: Conference paper</v>
      </c>
      <c r="O401" t="str">
        <f t="shared" si="90"/>
        <v>SOURCE: Scopus</v>
      </c>
      <c r="P401">
        <f t="shared" si="91"/>
        <v>0</v>
      </c>
    </row>
    <row r="402" spans="1:16" x14ac:dyDescent="0.45">
      <c r="A402" t="s">
        <v>12</v>
      </c>
      <c r="C402">
        <v>402</v>
      </c>
      <c r="D402" t="str">
        <f t="shared" si="79"/>
        <v>Goeddeke A., Taschner A.</v>
      </c>
      <c r="E402" t="str">
        <f t="shared" si="80"/>
        <v>AUTHOR FULL NAMES: Goeddeke, Anna (57189068180); Taschner, Andreas (57191348404)</v>
      </c>
      <c r="F402" t="str">
        <f t="shared" si="81"/>
        <v>57189068180; 57191348404</v>
      </c>
      <c r="G402" t="str">
        <f t="shared" si="82"/>
        <v>Are students barking up the wrong tree? A causal model of factors driving effective student–faculty interactions</v>
      </c>
      <c r="H402" t="str">
        <f t="shared" si="83"/>
        <v>(2023) Assessment and Evaluation in Higher Education, 48 (4), pp. 566 - 580, Cited 0 times.</v>
      </c>
      <c r="I402" t="str">
        <f t="shared" si="84"/>
        <v>DOI: 10.1080/02602938.2022.2097198</v>
      </c>
      <c r="J402" t="str">
        <f t="shared" si="85"/>
        <v>https://www.scopus.com/inward/record.uri?eid=2-s2.0-85133663007&amp;doi=10.1080%2f02602938.2022.2097198&amp;partnerID=40&amp;md5=1ecd6c2ccb348c090a3fdd586fa45194</v>
      </c>
      <c r="K402">
        <f t="shared" si="86"/>
        <v>0</v>
      </c>
      <c r="L402" t="str">
        <f t="shared" si="87"/>
        <v>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M402" t="str">
        <f t="shared" si="88"/>
        <v>LANGUAGE OF ORIGINAL DOCUMENT: English</v>
      </c>
      <c r="N402" t="str">
        <f t="shared" si="89"/>
        <v>DOCUMENT TYPE: Article</v>
      </c>
      <c r="O402" t="str">
        <f t="shared" si="90"/>
        <v>SOURCE: Scopus</v>
      </c>
      <c r="P402">
        <f t="shared" si="91"/>
        <v>0</v>
      </c>
    </row>
    <row r="403" spans="1:16" x14ac:dyDescent="0.45">
      <c r="C403">
        <v>403</v>
      </c>
      <c r="D403" t="str">
        <f t="shared" si="79"/>
        <v>Davis T.J., Barnes Y.</v>
      </c>
      <c r="E403" t="str">
        <f t="shared" si="80"/>
        <v>AUTHOR FULL NAMES: Davis, Tiffany J. (57198780340); Barnes, Yolanda (57219869941)</v>
      </c>
      <c r="F403" t="str">
        <f t="shared" si="81"/>
        <v>57198780340; 57219869941</v>
      </c>
      <c r="G403" t="str">
        <f t="shared" si="82"/>
        <v>WHO HAS A STAKE IN TODAY’S COLLEGE STUDENTS?</v>
      </c>
      <c r="H403" t="str">
        <f t="shared" si="83"/>
        <v>(2022) Multiple Perspectives on College Students: Needs, Challenges, and Opportunities, pp. 46 - 59, Cited 0 times.</v>
      </c>
      <c r="I403" t="str">
        <f t="shared" si="84"/>
        <v>DOI: 10.4324/9780429319471-4</v>
      </c>
      <c r="J403" t="str">
        <f t="shared" si="85"/>
        <v>https://www.scopus.com/inward/record.uri?eid=2-s2.0-85142828565&amp;doi=10.4324%2f9780429319471-4&amp;partnerID=40&amp;md5=e5fa296a5f146d9b297bfecfab7c9994</v>
      </c>
      <c r="K403">
        <f t="shared" si="86"/>
        <v>0</v>
      </c>
      <c r="L403" t="str">
        <f t="shared" si="87"/>
        <v>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M403" t="str">
        <f t="shared" si="88"/>
        <v>LANGUAGE OF ORIGINAL DOCUMENT: English</v>
      </c>
      <c r="N403" t="str">
        <f t="shared" si="89"/>
        <v>DOCUMENT TYPE: Book chapter</v>
      </c>
      <c r="O403" t="str">
        <f t="shared" si="90"/>
        <v>SOURCE: Scopus</v>
      </c>
      <c r="P403">
        <f t="shared" si="91"/>
        <v>0</v>
      </c>
    </row>
    <row r="404" spans="1:16" x14ac:dyDescent="0.45">
      <c r="A404" t="s">
        <v>224</v>
      </c>
      <c r="C404">
        <v>404</v>
      </c>
      <c r="D404" t="str">
        <f t="shared" si="79"/>
        <v>Thireos E., Markaki A., Symvoulakis E.K., Lionis C.</v>
      </c>
      <c r="E404" t="str">
        <f t="shared" si="80"/>
        <v>AUTHOR FULL NAMES: Thireos, Eleftherios (6508212723); Markaki, Adelais (55915160600); Symvoulakis, Emmanouil K. (12784870500); Lionis, Christos (7005768464)</v>
      </c>
      <c r="F404" t="str">
        <f t="shared" si="81"/>
        <v>6508212723; 55915160600; 12784870500; 7005768464</v>
      </c>
      <c r="G404" t="str">
        <f t="shared" si="82"/>
        <v>University Student Health Services, Local Experience, and Emerging Needs Bridging the Past With the Future</v>
      </c>
      <c r="H404" t="str">
        <f t="shared" si="83"/>
        <v>(2023) Journal of Psychosocial Nursing and Mental Health Services, 61 (3), pp. 27 - 31, Cited 0 times.</v>
      </c>
      <c r="I404" t="str">
        <f t="shared" si="84"/>
        <v>DOI: 10.3928/02793695-20220809-01</v>
      </c>
      <c r="J404" t="str">
        <f t="shared" si="85"/>
        <v>https://www.scopus.com/inward/record.uri?eid=2-s2.0-85150000954&amp;doi=10.3928%2f02793695-20220809-01&amp;partnerID=40&amp;md5=8930394b502ca47257506e8c08ff3406</v>
      </c>
      <c r="K404">
        <f t="shared" si="86"/>
        <v>0</v>
      </c>
      <c r="L404" t="str">
        <f t="shared" si="87"/>
        <v>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v>
      </c>
      <c r="M404" t="str">
        <f t="shared" si="88"/>
        <v>LANGUAGE OF ORIGINAL DOCUMENT: English</v>
      </c>
      <c r="N404" t="str">
        <f t="shared" si="89"/>
        <v>DOCUMENT TYPE: Article</v>
      </c>
      <c r="O404" t="str">
        <f t="shared" si="90"/>
        <v>SOURCE: Scopus</v>
      </c>
      <c r="P404">
        <f t="shared" si="91"/>
        <v>0</v>
      </c>
    </row>
    <row r="405" spans="1:16" x14ac:dyDescent="0.45">
      <c r="A405" t="s">
        <v>225</v>
      </c>
      <c r="C405">
        <v>405</v>
      </c>
      <c r="D405" t="str">
        <f t="shared" si="79"/>
        <v>Nel L., de Beer A., Naudé L.</v>
      </c>
      <c r="E405" t="str">
        <f t="shared" si="80"/>
        <v>AUTHOR FULL NAMES: Nel, Lindi (56421855700); de Beer, Annemarike (57191893481); Naudé, Luzelle (54420791000)</v>
      </c>
      <c r="F405" t="str">
        <f t="shared" si="81"/>
        <v>56421855700; 57191893481; 54420791000</v>
      </c>
      <c r="G405" t="str">
        <f t="shared" si="82"/>
        <v>Challenges as Motivation for Growth in First-Year Students Living with Disability</v>
      </c>
      <c r="H405" t="str">
        <f t="shared" si="83"/>
        <v>(2023) International Journal of Disability, Development and Education, 70 (7), pp. 1438 - 1457, Cited 0 times.</v>
      </c>
      <c r="I405" t="str">
        <f t="shared" si="84"/>
        <v>DOI: 10.1080/1034912X.2022.2060945</v>
      </c>
      <c r="J405" t="str">
        <f t="shared" si="85"/>
        <v>https://www.scopus.com/inward/record.uri?eid=2-s2.0-85129124877&amp;doi=10.1080%2f1034912X.2022.2060945&amp;partnerID=40&amp;md5=d45084ce6992f79303c6349175545f28</v>
      </c>
      <c r="K405">
        <f t="shared" si="86"/>
        <v>0</v>
      </c>
      <c r="L405" t="str">
        <f t="shared" si="87"/>
        <v>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M405" t="str">
        <f t="shared" si="88"/>
        <v>LANGUAGE OF ORIGINAL DOCUMENT: English</v>
      </c>
      <c r="N405" t="str">
        <f t="shared" si="89"/>
        <v>DOCUMENT TYPE: Article</v>
      </c>
      <c r="O405" t="str">
        <f t="shared" si="90"/>
        <v>SOURCE: Scopus</v>
      </c>
      <c r="P405">
        <f t="shared" si="91"/>
        <v>0</v>
      </c>
    </row>
    <row r="406" spans="1:16" x14ac:dyDescent="0.45">
      <c r="A406" t="s">
        <v>226</v>
      </c>
      <c r="C406">
        <v>406</v>
      </c>
      <c r="D406" t="str">
        <f t="shared" si="79"/>
        <v>Wang X., Rayana S., Bogle S., Aggarwal P., Wan Y.</v>
      </c>
      <c r="E406" t="str">
        <f t="shared" si="80"/>
        <v>AUTHOR FULL NAMES: Wang, Xiwei (58615845200); Rayana, Shebuti (57053485200); Bogle, Sherrene (26326759800); Aggarwal, Palvi (57188836477); Wan, Yun (58616026600)</v>
      </c>
      <c r="F406" t="str">
        <f t="shared" si="81"/>
        <v>58615845200; 57053485200; 26326759800; 57188836477; 58616026600</v>
      </c>
      <c r="G406" t="str">
        <f t="shared" si="82"/>
        <v>A Preliminary Factor Analysis on the Success of Computing Major Transfer Students</v>
      </c>
      <c r="H406" t="str">
        <f t="shared" si="83"/>
        <v>(2023) ASEE Annual Conference and Exposition, Conference Proceedings, Cited 0 times.</v>
      </c>
      <c r="I406">
        <f t="shared" si="84"/>
        <v>0</v>
      </c>
      <c r="J406" t="str">
        <f t="shared" si="85"/>
        <v>https://www.scopus.com/inward/record.uri?eid=2-s2.0-85172112454&amp;partnerID=40&amp;md5=2bea76a2149288adf6874ff9dcd580c6</v>
      </c>
      <c r="K406">
        <f t="shared" si="86"/>
        <v>0</v>
      </c>
      <c r="L406" t="str">
        <f t="shared" si="87"/>
        <v>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M406" t="str">
        <f t="shared" si="88"/>
        <v>LANGUAGE OF ORIGINAL DOCUMENT: English</v>
      </c>
      <c r="N406" t="str">
        <f t="shared" si="89"/>
        <v>DOCUMENT TYPE: Conference paper</v>
      </c>
      <c r="O406" t="str">
        <f t="shared" si="90"/>
        <v>SOURCE: Scopus</v>
      </c>
      <c r="P406">
        <f t="shared" si="91"/>
        <v>0</v>
      </c>
    </row>
    <row r="407" spans="1:16" x14ac:dyDescent="0.45">
      <c r="A407" t="s">
        <v>227</v>
      </c>
      <c r="C407">
        <v>407</v>
      </c>
      <c r="D407" t="str">
        <f t="shared" si="79"/>
        <v>Álvarez Valencia J.Á., Valencia A.</v>
      </c>
      <c r="E407" t="str">
        <f t="shared" si="80"/>
        <v>AUTHOR FULL NAMES: Álvarez Valencia, José Aldemar (56123620400); Valencia, Andrés (58557303800)</v>
      </c>
      <c r="F407" t="str">
        <f t="shared" si="81"/>
        <v>56123620400; 58557303800</v>
      </c>
      <c r="G407" t="str">
        <f t="shared" si="82"/>
        <v>Indigenous Students and University Stakeholders’ Challenges and Opportunities for Intercultural Decolonial Dialogue [Desafíos y oportunidades para el diálogo intercultural decolonial entre estudiantes indígenas y la comunidad universitaria]</v>
      </c>
      <c r="H407" t="str">
        <f t="shared" si="83"/>
        <v>(2023) Profile: Issues in Teachers' Professional Development, 25 (2), pp. 219 - 237, Cited 0 times.</v>
      </c>
      <c r="I407" t="str">
        <f t="shared" si="84"/>
        <v>DOI: 10.15446/profile.v25n2.102812</v>
      </c>
      <c r="J407" t="str">
        <f t="shared" si="85"/>
        <v>https://www.scopus.com/inward/record.uri?eid=2-s2.0-85169327758&amp;doi=10.15446%2fprofile.v25n2.102812&amp;partnerID=40&amp;md5=63b70f529ec37f9ce3f059d9c8dd6a64</v>
      </c>
      <c r="K407">
        <f t="shared" si="86"/>
        <v>0</v>
      </c>
      <c r="L407" t="str">
        <f t="shared" si="87"/>
        <v>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M407" t="str">
        <f t="shared" si="88"/>
        <v>LANGUAGE OF ORIGINAL DOCUMENT: English</v>
      </c>
      <c r="N407" t="str">
        <f t="shared" si="89"/>
        <v>DOCUMENT TYPE: Article</v>
      </c>
      <c r="O407" t="str">
        <f t="shared" si="90"/>
        <v>SOURCE: Scopus</v>
      </c>
      <c r="P407">
        <f t="shared" si="91"/>
        <v>0</v>
      </c>
    </row>
    <row r="408" spans="1:16" x14ac:dyDescent="0.45">
      <c r="A408" t="s">
        <v>228</v>
      </c>
      <c r="C408">
        <v>408</v>
      </c>
      <c r="D408" t="str">
        <f t="shared" si="79"/>
        <v>O’Dea X.</v>
      </c>
      <c r="E408" t="str">
        <f t="shared" si="80"/>
        <v>AUTHOR FULL NAMES: O’Dea, Xianghan (57474127200)</v>
      </c>
      <c r="F408">
        <f t="shared" si="81"/>
        <v>57474127200</v>
      </c>
      <c r="G408" t="str">
        <f t="shared" si="82"/>
        <v>Enhancing a sense of academic and social belongingness of Chinese direct-entry students in the post-Covid era: a UK context</v>
      </c>
      <c r="H408" t="str">
        <f t="shared" si="83"/>
        <v>(2023) Perspectives: Policy and Practice in Higher Education, Cited 0 times.</v>
      </c>
      <c r="I408" t="str">
        <f t="shared" si="84"/>
        <v>DOI: 10.1080/13603108.2023.2255838</v>
      </c>
      <c r="J408" t="str">
        <f t="shared" si="85"/>
        <v>https://www.scopus.com/inward/record.uri?eid=2-s2.0-85170715620&amp;doi=10.1080%2f13603108.2023.2255838&amp;partnerID=40&amp;md5=1200250be16b32330f78b6b679361657</v>
      </c>
      <c r="K408">
        <f t="shared" si="86"/>
        <v>0</v>
      </c>
      <c r="L408" t="str">
        <f t="shared" si="87"/>
        <v>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M408" t="str">
        <f t="shared" si="88"/>
        <v>LANGUAGE OF ORIGINAL DOCUMENT: English</v>
      </c>
      <c r="N408" t="str">
        <f t="shared" si="89"/>
        <v>DOCUMENT TYPE: Article</v>
      </c>
      <c r="O408" t="str">
        <f t="shared" si="90"/>
        <v>SOURCE: Scopus</v>
      </c>
      <c r="P408">
        <f t="shared" si="91"/>
        <v>0</v>
      </c>
    </row>
    <row r="409" spans="1:16" x14ac:dyDescent="0.45">
      <c r="A409" t="s">
        <v>229</v>
      </c>
      <c r="C409">
        <v>409</v>
      </c>
      <c r="D409" t="str">
        <f t="shared" si="79"/>
        <v>Son-Turan S.</v>
      </c>
      <c r="E409" t="str">
        <f t="shared" si="80"/>
        <v>AUTHOR FULL NAMES: Son-Turan, Semen (57189076696)</v>
      </c>
      <c r="F409">
        <f t="shared" si="81"/>
        <v>57189076696</v>
      </c>
      <c r="G409" t="str">
        <f t="shared" si="82"/>
        <v>Tokenization and NFTs: A Tokenized Income Sharing Model for Higher Education as a Potential Solution for Student Debt in the USA</v>
      </c>
      <c r="H409" t="str">
        <f t="shared" si="83"/>
        <v>(2023) Contributions to Finance and Accounting, Part F1238, pp. 145 - 158, Cited 0 times.</v>
      </c>
      <c r="I409" t="str">
        <f t="shared" si="84"/>
        <v>DOI: 10.1007/978-3-031-30069-1_9</v>
      </c>
      <c r="J409" t="str">
        <f t="shared" si="85"/>
        <v>https://www.scopus.com/inward/record.uri?eid=2-s2.0-85168699337&amp;doi=10.1007%2f978-3-031-30069-1_9&amp;partnerID=40&amp;md5=64453052a540ddf153db3566d397f648</v>
      </c>
      <c r="K409">
        <f t="shared" si="86"/>
        <v>0</v>
      </c>
      <c r="L409" t="str">
        <f t="shared" si="87"/>
        <v>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M409" t="str">
        <f t="shared" si="88"/>
        <v>LANGUAGE OF ORIGINAL DOCUMENT: English</v>
      </c>
      <c r="N409" t="str">
        <f t="shared" si="89"/>
        <v>DOCUMENT TYPE: Book chapter</v>
      </c>
      <c r="O409" t="str">
        <f t="shared" si="90"/>
        <v>SOURCE: Scopus</v>
      </c>
      <c r="P409">
        <f t="shared" si="91"/>
        <v>0</v>
      </c>
    </row>
    <row r="410" spans="1:16" x14ac:dyDescent="0.45">
      <c r="A410" t="s">
        <v>230</v>
      </c>
      <c r="C410">
        <v>410</v>
      </c>
      <c r="D410" t="str">
        <f t="shared" si="79"/>
        <v>Musiał K.</v>
      </c>
      <c r="E410" t="str">
        <f t="shared" si="80"/>
        <v>AUTHOR FULL NAMES: Musiał, Kazimierz (35574334300)</v>
      </c>
      <c r="F410">
        <f t="shared" si="81"/>
        <v>35574334300</v>
      </c>
      <c r="G410" t="str">
        <f t="shared" si="82"/>
        <v>Internationalization as myth, ceremony and doxa in higher education. The case of the Nordic countries between centre and periphery</v>
      </c>
      <c r="H410" t="str">
        <f t="shared" si="83"/>
        <v>(2023) Nordic Journal of Studies in Educational Policy, 9 (1), pp. 20 - 36, Cited 0 times.</v>
      </c>
      <c r="I410" t="str">
        <f t="shared" si="84"/>
        <v>DOI: 10.1080/20020317.2023.2166344</v>
      </c>
      <c r="J410" t="str">
        <f t="shared" si="85"/>
        <v>https://www.scopus.com/inward/record.uri?eid=2-s2.0-85146232825&amp;doi=10.1080%2f20020317.2023.2166344&amp;partnerID=40&amp;md5=387fd9a858650a635c156812f1f03169</v>
      </c>
      <c r="K410">
        <f t="shared" si="86"/>
        <v>0</v>
      </c>
      <c r="L410" t="str">
        <f t="shared" si="87"/>
        <v>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M410" t="str">
        <f t="shared" si="88"/>
        <v>LANGUAGE OF ORIGINAL DOCUMENT: English</v>
      </c>
      <c r="N410" t="str">
        <f t="shared" si="89"/>
        <v>DOCUMENT TYPE: Article</v>
      </c>
      <c r="O410" t="str">
        <f t="shared" si="90"/>
        <v>SOURCE: Scopus</v>
      </c>
      <c r="P410">
        <f t="shared" si="91"/>
        <v>0</v>
      </c>
    </row>
    <row r="411" spans="1:16" x14ac:dyDescent="0.45">
      <c r="C411">
        <v>411</v>
      </c>
      <c r="D411" t="str">
        <f t="shared" si="79"/>
        <v>Ghofrani M., Valizadeh L., Zamanzadeh V., Ghahramanian A., Janati A., Taleghani F.</v>
      </c>
      <c r="E411" t="str">
        <f t="shared" si="80"/>
        <v>AUTHOR FULL NAMES: Ghofrani, Marjan (57202587116); Valizadeh, Leila (6504820479); Zamanzadeh, Vahid (6505749334); Ghahramanian, Akram (56022478900); Janati, Ali (57280336100); Taleghani, Fariba (13007677800)</v>
      </c>
      <c r="F411" t="str">
        <f t="shared" si="81"/>
        <v>57202587116; 6504820479; 6505749334; 56022478900; 57280336100; 13007677800</v>
      </c>
      <c r="G411" t="str">
        <f t="shared" si="82"/>
        <v>What should be measured? Nursing education institutions performance: A qualitative study</v>
      </c>
      <c r="H411" t="str">
        <f t="shared" si="83"/>
        <v>(2022) BMJ Open, 12 (12), art. no. e063114, Cited 0 times.</v>
      </c>
      <c r="I411" t="str">
        <f t="shared" si="84"/>
        <v>DOI: 10.1136/bmjopen-2022-063114</v>
      </c>
      <c r="J411" t="str">
        <f t="shared" si="85"/>
        <v>https://www.scopus.com/inward/record.uri?eid=2-s2.0-85143185115&amp;doi=10.1136%2fbmjopen-2022-063114&amp;partnerID=40&amp;md5=0a92e638a345c3b2bddca85b87b88f47</v>
      </c>
      <c r="K411">
        <f t="shared" si="86"/>
        <v>0</v>
      </c>
      <c r="L411" t="str">
        <f t="shared" si="87"/>
        <v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M411" t="str">
        <f t="shared" si="88"/>
        <v>LANGUAGE OF ORIGINAL DOCUMENT: English</v>
      </c>
      <c r="N411" t="str">
        <f t="shared" si="89"/>
        <v>DOCUMENT TYPE: Article</v>
      </c>
      <c r="O411" t="str">
        <f t="shared" si="90"/>
        <v>SOURCE: Scopus</v>
      </c>
      <c r="P411">
        <f t="shared" si="91"/>
        <v>0</v>
      </c>
    </row>
    <row r="412" spans="1:16" x14ac:dyDescent="0.45">
      <c r="A412" t="s">
        <v>231</v>
      </c>
      <c r="C412">
        <v>412</v>
      </c>
      <c r="D412" t="str">
        <f t="shared" si="79"/>
        <v>Pantoja M.A., Rodríguez M.P., Carrión A.</v>
      </c>
      <c r="E412" t="str">
        <f t="shared" si="80"/>
        <v>AUTHOR FULL NAMES: Pantoja, Martín A. (56712514300); Rodríguez, María del P. (56693471200); Carrión, Andrés (15847747900)</v>
      </c>
      <c r="F412" t="str">
        <f t="shared" si="81"/>
        <v>56712514300; 56693471200; 15847747900</v>
      </c>
      <c r="G412" t="str">
        <f t="shared" si="82"/>
        <v>Assessing university stakeholders attributes: A participative leadership approach</v>
      </c>
      <c r="H412" t="str">
        <f t="shared" si="83"/>
        <v>(2016) Modeling Human Behavior: Individuals and Organizations, pp. 49 - 56, Cited 1 times.</v>
      </c>
      <c r="I412">
        <f t="shared" si="84"/>
        <v>0</v>
      </c>
      <c r="J412" t="str">
        <f t="shared" si="85"/>
        <v>https://www.scopus.com/inward/record.uri?eid=2-s2.0-85016837736&amp;partnerID=40&amp;md5=02d85b9b4cf7f123b5e9364e11920798</v>
      </c>
      <c r="K412">
        <f t="shared" si="86"/>
        <v>0</v>
      </c>
      <c r="L412" t="str">
        <f t="shared" si="87"/>
        <v>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M412" t="str">
        <f t="shared" si="88"/>
        <v>LANGUAGE OF ORIGINAL DOCUMENT: English</v>
      </c>
      <c r="N412" t="str">
        <f t="shared" si="89"/>
        <v>DOCUMENT TYPE: Book chapter</v>
      </c>
      <c r="O412" t="str">
        <f t="shared" si="90"/>
        <v>SOURCE: Scopus</v>
      </c>
      <c r="P412">
        <f t="shared" si="91"/>
        <v>0</v>
      </c>
    </row>
    <row r="413" spans="1:16" x14ac:dyDescent="0.45">
      <c r="A413" t="s">
        <v>10</v>
      </c>
      <c r="C413">
        <v>413</v>
      </c>
      <c r="D413" t="str">
        <f t="shared" si="79"/>
        <v>Lowe K.A., Cummins L., Clark S., Porter B., Spitz L.</v>
      </c>
      <c r="E413" t="str">
        <f t="shared" si="80"/>
        <v>AUTHOR FULL NAMES: Lowe, Kimberly A. (56865537800); Cummins, Liv (58551315100); Clark, Summer (57193813068); Porter, Bill (58551315200); Spitz, Lisa (58551204800)</v>
      </c>
      <c r="F413" t="str">
        <f t="shared" si="81"/>
        <v>56865537800; 58551315100; 57193813068; 58551315200; 58551204800</v>
      </c>
      <c r="G413" t="str">
        <f t="shared" si="82"/>
        <v>STUDENT-LED PEER REVIEW: A Practical Guide to Implementation Across Disciplines and Modalities</v>
      </c>
      <c r="H413" t="str">
        <f t="shared" si="83"/>
        <v>(2023) Student-Led Peer Review: a Practical Guide to Implementation across Disciplines and Modalities, pp. 1 - 152, Cited 0 times.</v>
      </c>
      <c r="I413" t="str">
        <f t="shared" si="84"/>
        <v>DOI: 10.4324/9781003447221</v>
      </c>
      <c r="J413" t="str">
        <f t="shared" si="85"/>
        <v>https://www.scopus.com/inward/record.uri?eid=2-s2.0-85168919615&amp;doi=10.4324%2f9781003447221&amp;partnerID=40&amp;md5=c52a0e3761d7d79bdbd3d2d57d3a7b73</v>
      </c>
      <c r="K413">
        <f t="shared" si="86"/>
        <v>0</v>
      </c>
      <c r="L413" t="str">
        <f t="shared" si="87"/>
        <v>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M413" t="str">
        <f t="shared" si="88"/>
        <v>LANGUAGE OF ORIGINAL DOCUMENT: English</v>
      </c>
      <c r="N413" t="str">
        <f t="shared" si="89"/>
        <v>DOCUMENT TYPE: Book</v>
      </c>
      <c r="O413" t="str">
        <f t="shared" si="90"/>
        <v>SOURCE: Scopus</v>
      </c>
      <c r="P413">
        <f t="shared" si="91"/>
        <v>0</v>
      </c>
    </row>
    <row r="414" spans="1:16" x14ac:dyDescent="0.45">
      <c r="A414" t="s">
        <v>11</v>
      </c>
      <c r="C414">
        <v>414</v>
      </c>
      <c r="D414" t="str">
        <f t="shared" si="79"/>
        <v>Muhamad S., Kusairi S., Aziz N., Kadir R., Wan Kassim W.Z.</v>
      </c>
      <c r="E414" t="str">
        <f t="shared" si="80"/>
        <v>AUTHOR FULL NAMES: Muhamad, Suriyani (39861962500); Kusairi, Suhal (56725636000); Aziz, Nazli (57205627701); Kadir, Rokiah (55242330400); Wan Kassim, Wan Zulkifli (57224455314)</v>
      </c>
      <c r="F414" t="str">
        <f t="shared" si="81"/>
        <v>39861962500; 56725636000; 57205627701; 55242330400; 57224455314</v>
      </c>
      <c r="G414" t="str">
        <f t="shared" si="82"/>
        <v>Economic and social impact of Malaysian higher education: stakeholders' perspectives</v>
      </c>
      <c r="H414" t="str">
        <f t="shared" si="83"/>
        <v>(2022) Journal of Applied Research in Higher Education, 14 (4), pp. 1623 - 1636, Cited 0 times.</v>
      </c>
      <c r="I414" t="str">
        <f t="shared" si="84"/>
        <v>DOI: 10.1108/JARHE-11-2020-0396</v>
      </c>
      <c r="J414" t="str">
        <f t="shared" si="85"/>
        <v>https://www.scopus.com/inward/record.uri?eid=2-s2.0-85120172444&amp;doi=10.1108%2fJARHE-11-2020-0396&amp;partnerID=40&amp;md5=2ba8b218a2ec6c0d03f9da4da4e70393</v>
      </c>
      <c r="K414">
        <f t="shared" si="86"/>
        <v>0</v>
      </c>
      <c r="L414" t="str">
        <f t="shared" si="87"/>
        <v>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M414" t="str">
        <f t="shared" si="88"/>
        <v>LANGUAGE OF ORIGINAL DOCUMENT: English</v>
      </c>
      <c r="N414" t="str">
        <f t="shared" si="89"/>
        <v>DOCUMENT TYPE: Article</v>
      </c>
      <c r="O414" t="str">
        <f t="shared" si="90"/>
        <v>SOURCE: Scopus</v>
      </c>
      <c r="P414">
        <f t="shared" si="91"/>
        <v>0</v>
      </c>
    </row>
    <row r="415" spans="1:16" x14ac:dyDescent="0.45">
      <c r="A415" t="s">
        <v>12</v>
      </c>
      <c r="C415">
        <v>415</v>
      </c>
      <c r="D415" t="str">
        <f t="shared" si="79"/>
        <v>Handke S.</v>
      </c>
      <c r="E415" t="str">
        <f t="shared" si="80"/>
        <v>AUTHOR FULL NAMES: Handke, Stefan (58503324200)</v>
      </c>
      <c r="F415">
        <f t="shared" si="81"/>
        <v>58503324200</v>
      </c>
      <c r="G415" t="str">
        <f t="shared" si="82"/>
        <v>Accreditation agencies in the European Higher Education Area: Nonprofit business models, competition and survival</v>
      </c>
      <c r="H415" t="str">
        <f t="shared" si="83"/>
        <v>(2023) Accreditation Agencies in the European Higher Education Area: Nonprofit Business Models, Competition and Survival, pp. 1 - 162, Cited 0 times.</v>
      </c>
      <c r="I415" t="str">
        <f t="shared" si="84"/>
        <v>DOI: 10.4337/9781800881259</v>
      </c>
      <c r="J415" t="str">
        <f t="shared" si="85"/>
        <v>https://www.scopus.com/inward/record.uri?eid=2-s2.0-85165558083&amp;doi=10.4337%2f9781800881259&amp;partnerID=40&amp;md5=d9f2f5d10d21b442252ad85643b33fa2</v>
      </c>
      <c r="K415">
        <f t="shared" si="86"/>
        <v>0</v>
      </c>
      <c r="L415" t="str">
        <f t="shared" si="87"/>
        <v>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M415" t="str">
        <f t="shared" si="88"/>
        <v>LANGUAGE OF ORIGINAL DOCUMENT: English</v>
      </c>
      <c r="N415" t="str">
        <f t="shared" si="89"/>
        <v>DOCUMENT TYPE: Book</v>
      </c>
      <c r="O415" t="str">
        <f t="shared" si="90"/>
        <v>SOURCE: Scopus</v>
      </c>
      <c r="P415">
        <f t="shared" si="91"/>
        <v>0</v>
      </c>
    </row>
    <row r="416" spans="1:16" x14ac:dyDescent="0.45">
      <c r="C416">
        <v>416</v>
      </c>
      <c r="D416" t="str">
        <f t="shared" si="79"/>
        <v>Premawardhena N.C., Saleh A., Kurtishi A.</v>
      </c>
      <c r="E416" t="str">
        <f t="shared" si="80"/>
        <v>AUTHOR FULL NAMES: Premawardhena, Neelakshi Chandrasena (54395930500); Saleh, Amr (55973267700); Kurtishi, Agron (58133950600)</v>
      </c>
      <c r="F416" t="str">
        <f t="shared" si="81"/>
        <v>54395930500; 55973267700; 58133950600</v>
      </c>
      <c r="G416" t="str">
        <f t="shared" si="82"/>
        <v>Building a Digital Bridge Across Cultures and Continents: Exploring New Vistas in Virtual Collaboration</v>
      </c>
      <c r="H416" t="str">
        <f t="shared" si="83"/>
        <v>(2023) Lecture Notes in Networks and Systems, 634 LNNS, pp. 757 - 768, Cited 0 times.</v>
      </c>
      <c r="I416" t="str">
        <f t="shared" si="84"/>
        <v>DOI: 10.1007/978-3-031-26190-9_79</v>
      </c>
      <c r="J416" t="str">
        <f t="shared" si="85"/>
        <v>https://www.scopus.com/inward/record.uri?eid=2-s2.0-85149665801&amp;doi=10.1007%2f978-3-031-26190-9_79&amp;partnerID=40&amp;md5=36237b1aae70aaaa59cdbf69cabf968b</v>
      </c>
      <c r="K416">
        <f t="shared" si="86"/>
        <v>0</v>
      </c>
      <c r="L416" t="str">
        <f t="shared" si="87"/>
        <v>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M416" t="str">
        <f t="shared" si="88"/>
        <v>LANGUAGE OF ORIGINAL DOCUMENT: English</v>
      </c>
      <c r="N416" t="str">
        <f t="shared" si="89"/>
        <v>DOCUMENT TYPE: Conference paper</v>
      </c>
      <c r="O416" t="str">
        <f t="shared" si="90"/>
        <v>SOURCE: Scopus</v>
      </c>
      <c r="P416">
        <f t="shared" si="91"/>
        <v>0</v>
      </c>
    </row>
    <row r="417" spans="1:16" x14ac:dyDescent="0.45">
      <c r="A417" t="s">
        <v>2358</v>
      </c>
      <c r="C417">
        <v>417</v>
      </c>
      <c r="D417" t="str">
        <f t="shared" si="79"/>
        <v>Tacur N., Zinga D., Molnar D.</v>
      </c>
      <c r="E417" t="str">
        <f t="shared" si="80"/>
        <v>AUTHOR FULL NAMES: Tacur, Natalie (58286083800); Zinga, Dawn (9042512000); Molnar, Danielle (13610811200)</v>
      </c>
      <c r="F417" t="str">
        <f t="shared" si="81"/>
        <v>58286083800; 9042512000; 13610811200</v>
      </c>
      <c r="G417" t="str">
        <f t="shared" si="82"/>
        <v>Sport, Art, or Both? Analyzing Perceptions of Competitive Dancers as Interuniversity Artists and Athletes</v>
      </c>
      <c r="H417" t="str">
        <f t="shared" si="83"/>
        <v>(2023) International Journal of Sport and Society, 14 (2), pp. 101 - 123, Cited 0 times.</v>
      </c>
      <c r="I417" t="str">
        <f t="shared" si="84"/>
        <v>DOI: 10.18848/2152-7857/CGP/v14i02/101-123</v>
      </c>
      <c r="J417" t="str">
        <f t="shared" si="85"/>
        <v>https://www.scopus.com/inward/record.uri?eid=2-s2.0-85160098963&amp;doi=10.18848%2f2152-7857%2fCGP%2fv14i02%2f101-123&amp;partnerID=40&amp;md5=ad1ef72b70db6a151cb0d813d04beb25</v>
      </c>
      <c r="K417">
        <f t="shared" si="86"/>
        <v>0</v>
      </c>
      <c r="L417" t="str">
        <f t="shared" si="87"/>
        <v>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M417" t="str">
        <f t="shared" si="88"/>
        <v>LANGUAGE OF ORIGINAL DOCUMENT: English</v>
      </c>
      <c r="N417" t="str">
        <f t="shared" si="89"/>
        <v>DOCUMENT TYPE: Article</v>
      </c>
      <c r="O417" t="str">
        <f t="shared" si="90"/>
        <v>SOURCE: Scopus</v>
      </c>
      <c r="P417">
        <f t="shared" si="91"/>
        <v>0</v>
      </c>
    </row>
    <row r="418" spans="1:16" x14ac:dyDescent="0.45">
      <c r="A418" t="s">
        <v>2359</v>
      </c>
      <c r="C418">
        <v>418</v>
      </c>
      <c r="D418" t="str">
        <f t="shared" si="79"/>
        <v>Bickerdike A., Dinneen J., O' Neill C.</v>
      </c>
      <c r="E418" t="str">
        <f t="shared" si="80"/>
        <v>AUTHOR FULL NAMES: Bickerdike, Andrea (57195271934); Dinneen, Joan (57211643308); O' Neill, Cian (57446516400)</v>
      </c>
      <c r="F418" t="str">
        <f t="shared" si="81"/>
        <v>57195271934; 57211643308; 57446516400</v>
      </c>
      <c r="G418" t="str">
        <f t="shared" si="82"/>
        <v>Thriving or surviving: staff health metrics and lifestyle behaviours within an Irish higher education setting</v>
      </c>
      <c r="H418" t="str">
        <f t="shared" si="83"/>
        <v>(2022) International Journal of Workplace Health Management, 15 (2), pp. 193 - 214, Cited 0 times.</v>
      </c>
      <c r="I418" t="str">
        <f t="shared" si="84"/>
        <v>DOI: 10.1108/IJWHM-02-2021-0033</v>
      </c>
      <c r="J418" t="str">
        <f t="shared" si="85"/>
        <v>https://www.scopus.com/inward/record.uri?eid=2-s2.0-85124365863&amp;doi=10.1108%2fIJWHM-02-2021-0033&amp;partnerID=40&amp;md5=2bf347c7550e7b1428bc725378e304e6</v>
      </c>
      <c r="K418">
        <f t="shared" si="86"/>
        <v>0</v>
      </c>
      <c r="L418" t="str">
        <f t="shared" si="87"/>
        <v>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M418" t="str">
        <f t="shared" si="88"/>
        <v>LANGUAGE OF ORIGINAL DOCUMENT: English</v>
      </c>
      <c r="N418" t="str">
        <f t="shared" si="89"/>
        <v>DOCUMENT TYPE: Article</v>
      </c>
      <c r="O418" t="str">
        <f t="shared" si="90"/>
        <v>SOURCE: Scopus</v>
      </c>
      <c r="P418">
        <f t="shared" si="91"/>
        <v>0</v>
      </c>
    </row>
    <row r="419" spans="1:16" x14ac:dyDescent="0.45">
      <c r="A419" t="s">
        <v>2360</v>
      </c>
      <c r="C419">
        <v>419</v>
      </c>
      <c r="D419" t="str">
        <f t="shared" si="79"/>
        <v>Tassone V.C., Runhaar P., den Brok P., Biemans H.J.A.</v>
      </c>
      <c r="E419" t="str">
        <f t="shared" si="80"/>
        <v>AUTHOR FULL NAMES: Tassone, Valentina C. (6602332242); Runhaar, Piety (35730535600); den Brok, Perry (6507809291); Biemans, Harm J. A. (6603110521)</v>
      </c>
      <c r="F419" t="str">
        <f t="shared" si="81"/>
        <v>6602332242; 35730535600; 6507809291; 6603110521</v>
      </c>
      <c r="G419" t="str">
        <f t="shared" si="82"/>
        <v>The added value of exploring course innovations university-wide: an application of a multifaceted analytical course innovation framework</v>
      </c>
      <c r="H419" t="str">
        <f t="shared" si="83"/>
        <v>(2023) Higher Education Research and Development, Cited 0 times.</v>
      </c>
      <c r="I419" t="str">
        <f t="shared" si="84"/>
        <v>DOI: 10.1080/07294360.2023.2253171</v>
      </c>
      <c r="J419" t="str">
        <f t="shared" si="85"/>
        <v>https://www.scopus.com/inward/record.uri?eid=2-s2.0-85171643903&amp;doi=10.1080%2f07294360.2023.2253171&amp;partnerID=40&amp;md5=8f4af2357594c4fc4cd96a1b89c56c04</v>
      </c>
      <c r="K419">
        <f t="shared" si="86"/>
        <v>0</v>
      </c>
      <c r="L419" t="str">
        <f t="shared" si="87"/>
        <v>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M419" t="str">
        <f t="shared" si="88"/>
        <v>LANGUAGE OF ORIGINAL DOCUMENT: English</v>
      </c>
      <c r="N419" t="str">
        <f t="shared" si="89"/>
        <v>DOCUMENT TYPE: Article</v>
      </c>
      <c r="O419" t="str">
        <f t="shared" si="90"/>
        <v>SOURCE: Scopus</v>
      </c>
      <c r="P419">
        <f t="shared" si="91"/>
        <v>0</v>
      </c>
    </row>
    <row r="420" spans="1:16" x14ac:dyDescent="0.45">
      <c r="A420" t="s">
        <v>2361</v>
      </c>
      <c r="C420">
        <v>420</v>
      </c>
      <c r="D420" t="str">
        <f t="shared" si="79"/>
        <v>Torrez M.A.</v>
      </c>
      <c r="E420" t="str">
        <f t="shared" si="80"/>
        <v>AUTHOR FULL NAMES: Torrez, Mark Anthony (57193273431)</v>
      </c>
      <c r="F420">
        <f t="shared" si="81"/>
        <v>57193273431</v>
      </c>
      <c r="G420" t="str">
        <f t="shared" si="82"/>
        <v>DIVERSITY AMONG TODAY’S COLLEGE STUDENTS</v>
      </c>
      <c r="H420" t="str">
        <f t="shared" si="83"/>
        <v>(2022) Multiple Perspectives on College Students: Needs, Challenges, and Opportunities, pp. 33 - 45, Cited 0 times.</v>
      </c>
      <c r="I420" t="str">
        <f t="shared" si="84"/>
        <v>DOI: 10.4324/9780429319471-3</v>
      </c>
      <c r="J420" t="str">
        <f t="shared" si="85"/>
        <v>https://www.scopus.com/inward/record.uri?eid=2-s2.0-85142826275&amp;doi=10.4324%2f9780429319471-3&amp;partnerID=40&amp;md5=88ba791ee148163e93fdaa1d86a9ae07</v>
      </c>
      <c r="K420">
        <f t="shared" si="86"/>
        <v>0</v>
      </c>
      <c r="L420" t="str">
        <f t="shared" si="87"/>
        <v>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M420" t="str">
        <f t="shared" si="88"/>
        <v>LANGUAGE OF ORIGINAL DOCUMENT: English</v>
      </c>
      <c r="N420" t="str">
        <f t="shared" si="89"/>
        <v>DOCUMENT TYPE: Book chapter</v>
      </c>
      <c r="O420" t="str">
        <f t="shared" si="90"/>
        <v>SOURCE: Scopus</v>
      </c>
      <c r="P420">
        <f t="shared" si="91"/>
        <v>0</v>
      </c>
    </row>
    <row r="421" spans="1:16" x14ac:dyDescent="0.45">
      <c r="A421" t="s">
        <v>2362</v>
      </c>
      <c r="C421">
        <v>421</v>
      </c>
      <c r="D421" t="str">
        <f t="shared" si="79"/>
        <v>Özdiyar Ö., Demirkaya A.S.</v>
      </c>
      <c r="E421" t="str">
        <f t="shared" si="80"/>
        <v>AUTHOR FULL NAMES: Özdiyar, Özlenen (57208674620); Demirkaya, Abdul Samet (57103454200)</v>
      </c>
      <c r="F421" t="str">
        <f t="shared" si="81"/>
        <v>57208674620; 57103454200</v>
      </c>
      <c r="G421" t="str">
        <f t="shared" si="82"/>
        <v>The COVID-19 Pandemic and Transformation of Distance Education: Web 2.0 in Higher Education</v>
      </c>
      <c r="H421" t="str">
        <f t="shared" si="83"/>
        <v>(2022) Beyond COVID-19: Multidisciplinary Approaches and Outcomes on Diverse Fields, pp. 277 - 292, Cited 0 times.</v>
      </c>
      <c r="I421" t="str">
        <f t="shared" si="84"/>
        <v>DOI: 10.1142/9781800611450_0015</v>
      </c>
      <c r="J421" t="str">
        <f t="shared" si="85"/>
        <v>https://www.scopus.com/inward/record.uri?eid=2-s2.0-85143452469&amp;doi=10.1142%2f9781800611450_0015&amp;partnerID=40&amp;md5=b21ec7fbda21ecf0b57fbe7f90245a14</v>
      </c>
      <c r="K421">
        <f t="shared" si="86"/>
        <v>0</v>
      </c>
      <c r="L421" t="str">
        <f t="shared" si="87"/>
        <v>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M421" t="str">
        <f t="shared" si="88"/>
        <v>LANGUAGE OF ORIGINAL DOCUMENT: English</v>
      </c>
      <c r="N421" t="str">
        <f t="shared" si="89"/>
        <v>DOCUMENT TYPE: Book chapter</v>
      </c>
      <c r="O421" t="str">
        <f t="shared" si="90"/>
        <v>SOURCE: Scopus</v>
      </c>
      <c r="P421">
        <f t="shared" si="91"/>
        <v>0</v>
      </c>
    </row>
    <row r="422" spans="1:16" x14ac:dyDescent="0.45">
      <c r="A422" t="s">
        <v>2363</v>
      </c>
      <c r="C422">
        <v>422</v>
      </c>
      <c r="D422" t="str">
        <f t="shared" si="79"/>
        <v>de la Torre R., Calleja G., Erro-Garcés A.</v>
      </c>
      <c r="E422" t="str">
        <f t="shared" si="80"/>
        <v>AUTHOR FULL NAMES: de la Torre, Rocío (57191334574); Calleja, Gema (55604831400); Erro-Garcés, Amaya (14059989400)</v>
      </c>
      <c r="F422" t="str">
        <f t="shared" si="81"/>
        <v>57191334574; 55604831400; 14059989400</v>
      </c>
      <c r="G422" t="str">
        <f t="shared" si="82"/>
        <v>Pushing limits in higher education: inclusion services’ perspectives on supporting students with learning disabilities in Spanish universities</v>
      </c>
      <c r="H422" t="str">
        <f t="shared" si="83"/>
        <v>(2023) Journal of Higher Education Policy and Management, 45 (4), pp. 423 - 441, Cited 0 times.</v>
      </c>
      <c r="I422" t="str">
        <f t="shared" si="84"/>
        <v>DOI: 10.1080/1360080X.2023.2190951</v>
      </c>
      <c r="J422" t="str">
        <f t="shared" si="85"/>
        <v>https://www.scopus.com/inward/record.uri?eid=2-s2.0-85150931548&amp;doi=10.1080%2f1360080X.2023.2190951&amp;partnerID=40&amp;md5=a27c992b640937f7f6639f5e19d79a4f</v>
      </c>
      <c r="K422">
        <f t="shared" si="86"/>
        <v>0</v>
      </c>
      <c r="L422" t="str">
        <f t="shared" si="87"/>
        <v>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M422" t="str">
        <f t="shared" si="88"/>
        <v>LANGUAGE OF ORIGINAL DOCUMENT: English</v>
      </c>
      <c r="N422" t="str">
        <f t="shared" si="89"/>
        <v>DOCUMENT TYPE: Article</v>
      </c>
      <c r="O422" t="str">
        <f t="shared" si="90"/>
        <v>SOURCE: Scopus</v>
      </c>
      <c r="P422">
        <f t="shared" si="91"/>
        <v>0</v>
      </c>
    </row>
    <row r="423" spans="1:16" x14ac:dyDescent="0.45">
      <c r="A423" t="s">
        <v>2364</v>
      </c>
      <c r="C423">
        <v>423</v>
      </c>
      <c r="D423" t="str">
        <f t="shared" si="79"/>
        <v>Ferrández-Berrueco R., Moliner O., Sánchez-Tarazaga L., Sales A.</v>
      </c>
      <c r="E423" t="str">
        <f t="shared" si="80"/>
        <v>AUTHOR FULL NAMES: Ferrández-Berrueco, Reina (55567405000); Moliner, Odet (57860926100); Sánchez-Tarazaga, Lucía (56604232200); Sales, Auxiliadora (36605121900)</v>
      </c>
      <c r="F423" t="str">
        <f t="shared" si="81"/>
        <v>55567405000; 57860926100; 56604232200; 36605121900</v>
      </c>
      <c r="G423" t="str">
        <f t="shared" si="82"/>
        <v>University responsible research and innovation and society: dialogue or monologue?</v>
      </c>
      <c r="H423" t="str">
        <f t="shared" si="83"/>
        <v>(2023) Journal of Responsible Innovation, 10 (1), art. no. 2272331, Cited 0 times.</v>
      </c>
      <c r="I423" t="str">
        <f t="shared" si="84"/>
        <v>DOI: 10.1080/23299460.2023.2272331</v>
      </c>
      <c r="J423" t="str">
        <f t="shared" si="85"/>
        <v>https://www.scopus.com/inward/record.uri?eid=2-s2.0-85175651950&amp;doi=10.1080%2f23299460.2023.2272331&amp;partnerID=40&amp;md5=006069385efc8343f58856fba89c7aa4</v>
      </c>
      <c r="K423">
        <f t="shared" si="86"/>
        <v>0</v>
      </c>
      <c r="L423" t="str">
        <f t="shared" si="87"/>
        <v>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M423" t="str">
        <f t="shared" si="88"/>
        <v>LANGUAGE OF ORIGINAL DOCUMENT: English</v>
      </c>
      <c r="N423" t="str">
        <f t="shared" si="89"/>
        <v>DOCUMENT TYPE: Article</v>
      </c>
      <c r="O423" t="str">
        <f t="shared" si="90"/>
        <v>SOURCE: Scopus</v>
      </c>
      <c r="P423">
        <f t="shared" si="91"/>
        <v>0</v>
      </c>
    </row>
    <row r="424" spans="1:16" x14ac:dyDescent="0.45">
      <c r="C424">
        <v>424</v>
      </c>
      <c r="D424" t="str">
        <f t="shared" si="79"/>
        <v>Mäkinen S.</v>
      </c>
      <c r="E424" t="str">
        <f t="shared" si="80"/>
        <v>AUTHOR FULL NAMES: Mäkinen, Sirke (6701910413)</v>
      </c>
      <c r="F424">
        <f t="shared" si="81"/>
        <v>6701910413</v>
      </c>
      <c r="G424" t="str">
        <f t="shared" si="82"/>
        <v>Internationalisation in challenging times: practices and rationales of internal and external stakeholders</v>
      </c>
      <c r="H424" t="str">
        <f t="shared" si="83"/>
        <v>(2023) European Journal of Higher Education, 13 (2), pp. 126 - 141, Cited 0 times.</v>
      </c>
      <c r="I424" t="str">
        <f t="shared" si="84"/>
        <v>DOI: 10.1080/21568235.2023.2196434</v>
      </c>
      <c r="J424" t="str">
        <f t="shared" si="85"/>
        <v>https://www.scopus.com/inward/record.uri?eid=2-s2.0-85163025584&amp;doi=10.1080%2f21568235.2023.2196434&amp;partnerID=40&amp;md5=83e1165bde12b7e1b062050b003356d6</v>
      </c>
      <c r="K424">
        <f t="shared" si="86"/>
        <v>0</v>
      </c>
      <c r="L424" t="str">
        <f t="shared" si="87"/>
        <v>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M424" t="str">
        <f t="shared" si="88"/>
        <v>LANGUAGE OF ORIGINAL DOCUMENT: English</v>
      </c>
      <c r="N424" t="str">
        <f t="shared" si="89"/>
        <v>DOCUMENT TYPE: Editorial</v>
      </c>
      <c r="O424" t="str">
        <f t="shared" si="90"/>
        <v>SOURCE: Scopus</v>
      </c>
      <c r="P424">
        <f t="shared" si="91"/>
        <v>0</v>
      </c>
    </row>
    <row r="425" spans="1:16" x14ac:dyDescent="0.45">
      <c r="A425" t="s">
        <v>2365</v>
      </c>
      <c r="C425">
        <v>425</v>
      </c>
      <c r="D425" t="str">
        <f t="shared" si="79"/>
        <v>Ngcamu B.S., Mantzaris E.</v>
      </c>
      <c r="E425" t="str">
        <f t="shared" si="80"/>
        <v>AUTHOR FULL NAMES: Ngcamu, Bethuel S. (55419661800); Mantzaris, Evangelos (57168431500)</v>
      </c>
      <c r="F425" t="str">
        <f t="shared" si="81"/>
        <v>55419661800; 57168431500</v>
      </c>
      <c r="G425" t="str">
        <f t="shared" si="82"/>
        <v>Policy enforcement, corruption and stakeholder interference in South African universities</v>
      </c>
      <c r="H425" t="str">
        <f t="shared" si="83"/>
        <v>(2023) Journal of Transport and Supply Chain Management, 17, art. no. a814, Cited 0 times.</v>
      </c>
      <c r="I425" t="str">
        <f t="shared" si="84"/>
        <v>DOI: 10.4102/jtscm.v17i0.814</v>
      </c>
      <c r="J425" t="str">
        <f t="shared" si="85"/>
        <v>https://www.scopus.com/inward/record.uri?eid=2-s2.0-85156223681&amp;doi=10.4102%2fjtscm.v17i0.814&amp;partnerID=40&amp;md5=e9fe5695f99e8642c6352b430300050e</v>
      </c>
      <c r="K425">
        <f t="shared" si="86"/>
        <v>0</v>
      </c>
      <c r="L425" t="str">
        <f t="shared" si="87"/>
        <v>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M425" t="str">
        <f t="shared" si="88"/>
        <v>LANGUAGE OF ORIGINAL DOCUMENT: English</v>
      </c>
      <c r="N425" t="str">
        <f t="shared" si="89"/>
        <v>DOCUMENT TYPE: Article</v>
      </c>
      <c r="O425" t="str">
        <f t="shared" si="90"/>
        <v>SOURCE: Scopus</v>
      </c>
      <c r="P425">
        <f t="shared" si="91"/>
        <v>0</v>
      </c>
    </row>
    <row r="426" spans="1:16" x14ac:dyDescent="0.45">
      <c r="A426" t="s">
        <v>10</v>
      </c>
      <c r="C426">
        <v>426</v>
      </c>
      <c r="D426" t="str">
        <f t="shared" si="79"/>
        <v>Yang N., Li T.</v>
      </c>
      <c r="E426" t="str">
        <f t="shared" si="80"/>
        <v>AUTHOR FULL NAMES: Yang, Nan (57200001796); Li, Tong (56226319700)</v>
      </c>
      <c r="F426" t="str">
        <f t="shared" si="81"/>
        <v>57200001796; 56226319700</v>
      </c>
      <c r="G426" t="str">
        <f t="shared" si="82"/>
        <v>How Stakeholders’ Data Literacy Contributes to Quality in Higher Education: A Goal-Oriented Analysis</v>
      </c>
      <c r="H426" t="str">
        <f t="shared" si="83"/>
        <v>(2023) Higher Education Dynamics, 59, pp. 313 - 327, Cited 0 times.</v>
      </c>
      <c r="I426" t="str">
        <f t="shared" si="84"/>
        <v>DOI: 10.1007/978-3-031-24193-2_13</v>
      </c>
      <c r="J426" t="str">
        <f t="shared" si="85"/>
        <v>https://www.scopus.com/inward/record.uri?eid=2-s2.0-85149953837&amp;doi=10.1007%2f978-3-031-24193-2_13&amp;partnerID=40&amp;md5=3d3c614151114c004030b5ca505c9e33</v>
      </c>
      <c r="K426">
        <f t="shared" si="86"/>
        <v>0</v>
      </c>
      <c r="L426" t="str">
        <f t="shared" si="87"/>
        <v>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M426" t="str">
        <f t="shared" si="88"/>
        <v>LANGUAGE OF ORIGINAL DOCUMENT: English</v>
      </c>
      <c r="N426" t="str">
        <f t="shared" si="89"/>
        <v>DOCUMENT TYPE: Book chapter</v>
      </c>
      <c r="O426" t="str">
        <f t="shared" si="90"/>
        <v>SOURCE: Scopus</v>
      </c>
      <c r="P426">
        <f t="shared" si="91"/>
        <v>0</v>
      </c>
    </row>
    <row r="427" spans="1:16" x14ac:dyDescent="0.45">
      <c r="A427" t="s">
        <v>11</v>
      </c>
      <c r="C427">
        <v>427</v>
      </c>
      <c r="D427" t="str">
        <f t="shared" si="79"/>
        <v>Deniz Ü., Özek B.Y.</v>
      </c>
      <c r="E427" t="str">
        <f t="shared" si="80"/>
        <v>AUTHOR FULL NAMES: Deniz, Ünal (57221445127); Özek, Bahar Yakut (57214152924)</v>
      </c>
      <c r="F427" t="str">
        <f t="shared" si="81"/>
        <v>57221445127; 57214152924</v>
      </c>
      <c r="G427" t="str">
        <f t="shared" si="82"/>
        <v>Online Learning Experiences of Graduate Students in Türkiye: Could This Be the Footsteps of a Reform?</v>
      </c>
      <c r="H427" t="str">
        <f t="shared" si="83"/>
        <v>(2023) Participatory Educational Research, 10 (1), pp. 213 - 236, Cited 0 times.</v>
      </c>
      <c r="I427" t="str">
        <f t="shared" si="84"/>
        <v>DOI: 10.17275/per.23.12.10.1</v>
      </c>
      <c r="J427" t="str">
        <f t="shared" si="85"/>
        <v>https://www.scopus.com/inward/record.uri?eid=2-s2.0-85146342625&amp;doi=10.17275%2fper.23.12.10.1&amp;partnerID=40&amp;md5=8cb27018143d0cd790802c44bd85c76a</v>
      </c>
      <c r="K427">
        <f t="shared" si="86"/>
        <v>0</v>
      </c>
      <c r="L427" t="str">
        <f t="shared" si="87"/>
        <v>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M427" t="str">
        <f t="shared" si="88"/>
        <v>LANGUAGE OF ORIGINAL DOCUMENT: English</v>
      </c>
      <c r="N427" t="str">
        <f t="shared" si="89"/>
        <v>DOCUMENT TYPE: Article</v>
      </c>
      <c r="O427" t="str">
        <f t="shared" si="90"/>
        <v>SOURCE: Scopus</v>
      </c>
      <c r="P427">
        <f t="shared" si="91"/>
        <v>0</v>
      </c>
    </row>
    <row r="428" spans="1:16" x14ac:dyDescent="0.45">
      <c r="A428" t="s">
        <v>12</v>
      </c>
      <c r="C428">
        <v>428</v>
      </c>
      <c r="D428" t="str">
        <f t="shared" si="79"/>
        <v>Clanton T.L., Shelton R.N., Franz N.</v>
      </c>
      <c r="E428" t="str">
        <f t="shared" si="80"/>
        <v>AUTHOR FULL NAMES: Clanton, TaLaya L. (58533754000); Shelton, Ryann N. (57203873470); Franz, Nadine (58090640200)</v>
      </c>
      <c r="F428" t="str">
        <f t="shared" si="81"/>
        <v>58533754000; 57203873470; 58090640200</v>
      </c>
      <c r="G428" t="str">
        <f t="shared" si="82"/>
        <v>Thriving Despite the Odds: A Review of Literature on the Experiences of Black Women at Predominately White Institutions</v>
      </c>
      <c r="H428" t="str">
        <f t="shared" si="83"/>
        <v>(2023) Handbook of Research on Exploring Gender Equity, Diversity, and Inclusion Through an Intersectional Lens, pp. 423 - 437, Cited 0 times.</v>
      </c>
      <c r="I428" t="str">
        <f t="shared" si="84"/>
        <v>DOI: 10.4018/978-1-6684-8412-8.ch020</v>
      </c>
      <c r="J428" t="str">
        <f t="shared" si="85"/>
        <v>https://www.scopus.com/inward/record.uri?eid=2-s2.0-85167768995&amp;doi=10.4018%2f978-1-6684-8412-8.ch020&amp;partnerID=40&amp;md5=f8338a3f37e5d4eca3b08e20f77918e1</v>
      </c>
      <c r="K428">
        <f t="shared" si="86"/>
        <v>0</v>
      </c>
      <c r="L428" t="str">
        <f t="shared" si="87"/>
        <v>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M428" t="str">
        <f t="shared" si="88"/>
        <v>LANGUAGE OF ORIGINAL DOCUMENT: English</v>
      </c>
      <c r="N428" t="str">
        <f t="shared" si="89"/>
        <v>DOCUMENT TYPE: Book chapter</v>
      </c>
      <c r="O428" t="str">
        <f t="shared" si="90"/>
        <v>SOURCE: Scopus</v>
      </c>
      <c r="P428">
        <f t="shared" si="91"/>
        <v>0</v>
      </c>
    </row>
    <row r="429" spans="1:16" x14ac:dyDescent="0.45">
      <c r="C429">
        <v>429</v>
      </c>
      <c r="D429" t="str">
        <f t="shared" si="79"/>
        <v>Ezzeddine R., Otaki F., Darwish S., Algurg R.</v>
      </c>
      <c r="E429" t="str">
        <f t="shared" si="80"/>
        <v>AUTHOR FULL NAMES: Ezzeddine, Rima (58500570100); Otaki, Farah (55807708300); Darwish, Sohaib (58500011000); Algurg, Reem (57216734592)</v>
      </c>
      <c r="F429" t="str">
        <f t="shared" si="81"/>
        <v>58500570100; 55807708300; 58500011000; 57216734592</v>
      </c>
      <c r="G429" t="str">
        <f t="shared" si="82"/>
        <v>Change management in higher education: A sequential mixed methods study exploring employees’ perception</v>
      </c>
      <c r="H429" t="str">
        <f t="shared" si="83"/>
        <v>(2023) PLoS ONE, 18 (7 July), art. no. e0289005, Cited 0 times.</v>
      </c>
      <c r="I429" t="str">
        <f t="shared" si="84"/>
        <v>DOI: 10.1371/journal.pone.0289005</v>
      </c>
      <c r="J429" t="str">
        <f t="shared" si="85"/>
        <v>https://www.scopus.com/inward/record.uri?eid=2-s2.0-85165491058&amp;doi=10.1371%2fjournal.pone.0289005&amp;partnerID=40&amp;md5=69a32fa5f853518ccfb8c2cba0efe574</v>
      </c>
      <c r="K429">
        <f t="shared" si="86"/>
        <v>0</v>
      </c>
      <c r="L429" t="str">
        <f t="shared" si="87"/>
        <v>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M429" t="str">
        <f t="shared" si="88"/>
        <v>LANGUAGE OF ORIGINAL DOCUMENT: English</v>
      </c>
      <c r="N429" t="str">
        <f t="shared" si="89"/>
        <v>DOCUMENT TYPE: Article</v>
      </c>
      <c r="O429" t="str">
        <f t="shared" si="90"/>
        <v>SOURCE: Scopus</v>
      </c>
      <c r="P429">
        <f t="shared" si="91"/>
        <v>0</v>
      </c>
    </row>
    <row r="430" spans="1:16" x14ac:dyDescent="0.45">
      <c r="A430" t="s">
        <v>247</v>
      </c>
      <c r="C430">
        <v>430</v>
      </c>
      <c r="D430" t="str">
        <f t="shared" si="79"/>
        <v>Omotosho A.O., Akintolu M., Kimweli K.M., Modise M.A.</v>
      </c>
      <c r="E430" t="str">
        <f t="shared" si="80"/>
        <v>AUTHOR FULL NAMES: Omotosho, Ademola Olumuyiwa (58615353300); Akintolu, Morakinyo (57368431000); Kimweli, Kimanzi Mathew (58161350400); Modise, Motalenyane Alfred (57207798976)</v>
      </c>
      <c r="F430" t="str">
        <f t="shared" si="81"/>
        <v>58615353300; 57368431000; 58161350400; 57207798976</v>
      </c>
      <c r="G430" t="str">
        <f t="shared" si="82"/>
        <v>Assessing the Enactus Global Sustainability Initiative’s Alignment with United Nations Sustainable Development Goals: Lessons for Higher Education Institutions</v>
      </c>
      <c r="H430" t="str">
        <f t="shared" si="83"/>
        <v>(2023) Education Sciences, 13 (9), art. no. 935, Cited 0 times.</v>
      </c>
      <c r="I430" t="str">
        <f t="shared" si="84"/>
        <v>DOI: 10.3390/educsci13090935</v>
      </c>
      <c r="J430" t="str">
        <f t="shared" si="85"/>
        <v>https://www.scopus.com/inward/record.uri?eid=2-s2.0-85172114852&amp;doi=10.3390%2feducsci13090935&amp;partnerID=40&amp;md5=6310b8b07db10ad1056ef03c35d0ed50</v>
      </c>
      <c r="K430">
        <f t="shared" si="86"/>
        <v>0</v>
      </c>
      <c r="L430" t="str">
        <f t="shared" si="87"/>
        <v>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M430" t="str">
        <f t="shared" si="88"/>
        <v>LANGUAGE OF ORIGINAL DOCUMENT: English</v>
      </c>
      <c r="N430" t="str">
        <f t="shared" si="89"/>
        <v>DOCUMENT TYPE: Review</v>
      </c>
      <c r="O430" t="str">
        <f t="shared" si="90"/>
        <v>SOURCE: Scopus</v>
      </c>
      <c r="P430">
        <f t="shared" si="91"/>
        <v>0</v>
      </c>
    </row>
    <row r="431" spans="1:16" x14ac:dyDescent="0.45">
      <c r="A431" t="s">
        <v>248</v>
      </c>
      <c r="C431">
        <v>431</v>
      </c>
      <c r="D431" t="str">
        <f t="shared" si="79"/>
        <v>Mngo Z.</v>
      </c>
      <c r="E431" t="str">
        <f t="shared" si="80"/>
        <v>AUTHOR FULL NAMES: Mngo, Zachary (57205639151)</v>
      </c>
      <c r="F431">
        <f t="shared" si="81"/>
        <v>57205639151</v>
      </c>
      <c r="G431" t="str">
        <f t="shared" si="82"/>
        <v>A Case for Caution: Twenty-One Years of Bologna and Ramifications for the U.S. Higher Education</v>
      </c>
      <c r="H431" t="str">
        <f t="shared" si="83"/>
        <v>(2023) Journal of Education, 203 (3), pp. 520 - 530, Cited 0 times.</v>
      </c>
      <c r="I431" t="str">
        <f t="shared" si="84"/>
        <v>DOI: 10.1177/00220574211032583</v>
      </c>
      <c r="J431" t="str">
        <f t="shared" si="85"/>
        <v>https://www.scopus.com/inward/record.uri?eid=2-s2.0-85113845054&amp;doi=10.1177%2f00220574211032583&amp;partnerID=40&amp;md5=e858c780b0024064c3b59d93021cc8c5</v>
      </c>
      <c r="K431">
        <f t="shared" si="86"/>
        <v>0</v>
      </c>
      <c r="L431" t="str">
        <f t="shared" si="87"/>
        <v>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M431" t="str">
        <f t="shared" si="88"/>
        <v>LANGUAGE OF ORIGINAL DOCUMENT: English</v>
      </c>
      <c r="N431" t="str">
        <f t="shared" si="89"/>
        <v>DOCUMENT TYPE: Article</v>
      </c>
      <c r="O431" t="str">
        <f t="shared" si="90"/>
        <v>SOURCE: Scopus</v>
      </c>
      <c r="P431">
        <f t="shared" si="91"/>
        <v>0</v>
      </c>
    </row>
    <row r="432" spans="1:16" x14ac:dyDescent="0.45">
      <c r="A432" t="s">
        <v>249</v>
      </c>
      <c r="C432">
        <v>432</v>
      </c>
      <c r="D432" t="str">
        <f t="shared" si="79"/>
        <v>Greere A.</v>
      </c>
      <c r="E432" t="str">
        <f t="shared" si="80"/>
        <v>AUTHOR FULL NAMES: Greere, Anca (37070541700)</v>
      </c>
      <c r="F432">
        <f t="shared" si="81"/>
        <v>37070541700</v>
      </c>
      <c r="G432" t="str">
        <f t="shared" si="82"/>
        <v>COVID-19 Special Section: Introduction Targeted reflection, mutual understanding, and collaborative working. Building blocks for post-pandemic models in higher education</v>
      </c>
      <c r="H432" t="str">
        <f t="shared" si="83"/>
        <v>(2022) Tuning Journal for Higher Education, 10 (1), pp. 229 - 239, Cited 0 times.</v>
      </c>
      <c r="I432" t="str">
        <f t="shared" si="84"/>
        <v>DOI: 10.18543/tjhe.2600</v>
      </c>
      <c r="J432" t="str">
        <f t="shared" si="85"/>
        <v>https://www.scopus.com/inward/record.uri?eid=2-s2.0-85147272118&amp;doi=10.18543%2ftjhe.2600&amp;partnerID=40&amp;md5=80987f48f581dc7ccde4c71e4a45681c</v>
      </c>
      <c r="K432">
        <f t="shared" si="86"/>
        <v>0</v>
      </c>
      <c r="L432" t="str">
        <f t="shared" si="87"/>
        <v>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M432" t="str">
        <f t="shared" si="88"/>
        <v>LANGUAGE OF ORIGINAL DOCUMENT: English</v>
      </c>
      <c r="N432" t="str">
        <f t="shared" si="89"/>
        <v>DOCUMENT TYPE: Review</v>
      </c>
      <c r="O432" t="str">
        <f t="shared" si="90"/>
        <v>SOURCE: Scopus</v>
      </c>
      <c r="P432">
        <f t="shared" si="91"/>
        <v>0</v>
      </c>
    </row>
    <row r="433" spans="1:16" x14ac:dyDescent="0.45">
      <c r="A433" t="s">
        <v>250</v>
      </c>
      <c r="C433">
        <v>433</v>
      </c>
      <c r="D433" t="str">
        <f t="shared" si="79"/>
        <v>Shah R., Preston A., Dimova E.</v>
      </c>
      <c r="E433" t="str">
        <f t="shared" si="80"/>
        <v>AUTHOR FULL NAMES: Shah, Rehan (58290338100); Preston, Anne (55389033400); Dimova, Elena (58291299900)</v>
      </c>
      <c r="F433" t="str">
        <f t="shared" si="81"/>
        <v>58290338100; 55389033400; 58291299900</v>
      </c>
      <c r="G433" t="str">
        <f t="shared" si="82"/>
        <v>Making community-based learning and teaching happen: findings from an institutional study</v>
      </c>
      <c r="H433" t="str">
        <f t="shared" si="83"/>
        <v>(2023) London Review of Education, 21 (1), art. no. 17, Cited 0 times.</v>
      </c>
      <c r="I433" t="str">
        <f t="shared" si="84"/>
        <v>DOI: 10.14324/LRE.21.1.17</v>
      </c>
      <c r="J433" t="str">
        <f t="shared" si="85"/>
        <v>https://www.scopus.com/inward/record.uri?eid=2-s2.0-85160337204&amp;doi=10.14324%2fLRE.21.1.17&amp;partnerID=40&amp;md5=83088d121d0f9cb6debe1239978ea7bc</v>
      </c>
      <c r="K433">
        <f t="shared" si="86"/>
        <v>0</v>
      </c>
      <c r="L433" t="str">
        <f t="shared" si="87"/>
        <v>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M433" t="str">
        <f t="shared" si="88"/>
        <v>LANGUAGE OF ORIGINAL DOCUMENT: English</v>
      </c>
      <c r="N433" t="str">
        <f t="shared" si="89"/>
        <v>DOCUMENT TYPE: Article</v>
      </c>
      <c r="O433" t="str">
        <f t="shared" si="90"/>
        <v>SOURCE: Scopus</v>
      </c>
      <c r="P433">
        <f t="shared" si="91"/>
        <v>0</v>
      </c>
    </row>
    <row r="434" spans="1:16" x14ac:dyDescent="0.45">
      <c r="A434" t="s">
        <v>251</v>
      </c>
      <c r="C434">
        <v>434</v>
      </c>
      <c r="D434" t="str">
        <f t="shared" si="79"/>
        <v>Rocha A., Romero F., Cruz-Cunha M.</v>
      </c>
      <c r="E434" t="str">
        <f t="shared" si="80"/>
        <v>AUTHOR FULL NAMES: Rocha, Antonio (56738344700); Romero, Fernando (56729225000); Cruz-Cunha, Manuela (36720366700)</v>
      </c>
      <c r="F434" t="str">
        <f t="shared" si="81"/>
        <v>56738344700; 56729225000; 36720366700</v>
      </c>
      <c r="G434" t="str">
        <f t="shared" si="82"/>
        <v>University technology transfer: Contacts and connections at the origin of licensing agreements</v>
      </c>
      <c r="H434" t="str">
        <f t="shared" si="83"/>
        <v>(2022) Procedia Computer Science, 204, pp. 81 - 90, Cited 0 times.</v>
      </c>
      <c r="I434" t="str">
        <f t="shared" si="84"/>
        <v>DOI: 10.1016/j.procs.2022.08.010</v>
      </c>
      <c r="J434" t="str">
        <f t="shared" si="85"/>
        <v>https://www.scopus.com/inward/record.uri?eid=2-s2.0-85142902839&amp;doi=10.1016%2fj.procs.2022.08.010&amp;partnerID=40&amp;md5=27d3d7e1b069813bfbe0f210dd3de8c5</v>
      </c>
      <c r="K434">
        <f t="shared" si="86"/>
        <v>0</v>
      </c>
      <c r="L434" t="str">
        <f t="shared" si="87"/>
        <v>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v>
      </c>
      <c r="M434" t="str">
        <f t="shared" si="88"/>
        <v>LANGUAGE OF ORIGINAL DOCUMENT: English</v>
      </c>
      <c r="N434" t="str">
        <f t="shared" si="89"/>
        <v>DOCUMENT TYPE: Conference paper</v>
      </c>
      <c r="O434" t="str">
        <f t="shared" si="90"/>
        <v>SOURCE: Scopus</v>
      </c>
      <c r="P434">
        <f t="shared" si="91"/>
        <v>0</v>
      </c>
    </row>
    <row r="435" spans="1:16" x14ac:dyDescent="0.45">
      <c r="A435" t="s">
        <v>252</v>
      </c>
      <c r="C435">
        <v>435</v>
      </c>
      <c r="D435" t="str">
        <f t="shared" si="79"/>
        <v>Badran A., Baydoun E., Mesmar J.</v>
      </c>
      <c r="E435" t="str">
        <f t="shared" si="80"/>
        <v>AUTHOR FULL NAMES: Badran, Adnan (55863604400); Baydoun, Elias (6603770525); Mesmar, Joelle (57209688756)</v>
      </c>
      <c r="F435" t="str">
        <f t="shared" si="81"/>
        <v>55863604400; 6603770525; 57209688756</v>
      </c>
      <c r="G435" t="str">
        <f t="shared" si="82"/>
        <v>Introduction</v>
      </c>
      <c r="H435" t="str">
        <f t="shared" si="83"/>
        <v>(2022) Higher Education in the Arab World: New Priorities in the Post COVID-19 Era, pp. 1 - 9, Cited 0 times.</v>
      </c>
      <c r="I435" t="str">
        <f t="shared" si="84"/>
        <v>DOI: 10.1007/978-3-031-07539-1_1</v>
      </c>
      <c r="J435" t="str">
        <f t="shared" si="85"/>
        <v>https://www.scopus.com/inward/record.uri?eid=2-s2.0-85153432272&amp;doi=10.1007%2f978-3-031-07539-1_1&amp;partnerID=40&amp;md5=d79c51264a8755b9998a4bf65e096616</v>
      </c>
      <c r="K435">
        <f t="shared" si="86"/>
        <v>0</v>
      </c>
      <c r="L435" t="str">
        <f t="shared" si="87"/>
        <v>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M435" t="str">
        <f t="shared" si="88"/>
        <v>LANGUAGE OF ORIGINAL DOCUMENT: English</v>
      </c>
      <c r="N435" t="str">
        <f t="shared" si="89"/>
        <v>DOCUMENT TYPE: Editorial</v>
      </c>
      <c r="O435" t="str">
        <f t="shared" si="90"/>
        <v>SOURCE: Scopus</v>
      </c>
      <c r="P435">
        <f t="shared" si="91"/>
        <v>0</v>
      </c>
    </row>
    <row r="436" spans="1:16" x14ac:dyDescent="0.45">
      <c r="A436" t="s">
        <v>253</v>
      </c>
      <c r="C436">
        <v>436</v>
      </c>
      <c r="D436" t="str">
        <f t="shared" si="79"/>
        <v>Zhao T.</v>
      </c>
      <c r="E436" t="str">
        <f t="shared" si="80"/>
        <v>AUTHOR FULL NAMES: Zhao, Teng (57242946100)</v>
      </c>
      <c r="F436">
        <f t="shared" si="81"/>
        <v>57242946100</v>
      </c>
      <c r="G436" t="str">
        <f t="shared" si="82"/>
        <v>China’s Sustainable Talent Cultivations for Basic Disciplines: Evaluating the Reformed National College Enrollment Policy</v>
      </c>
      <c r="H436" t="str">
        <f t="shared" si="83"/>
        <v>(2023) Sustainability (Switzerland), 15 (4), art. no. 3545, Cited 0 times.</v>
      </c>
      <c r="I436" t="str">
        <f t="shared" si="84"/>
        <v>DOI: 10.3390/su15043545</v>
      </c>
      <c r="J436" t="str">
        <f t="shared" si="85"/>
        <v>https://www.scopus.com/inward/record.uri?eid=2-s2.0-85149323172&amp;doi=10.3390%2fsu15043545&amp;partnerID=40&amp;md5=4d445cd0d03c3ccc1a4dd7a5e0b51239</v>
      </c>
      <c r="K436">
        <f t="shared" si="86"/>
        <v>0</v>
      </c>
      <c r="L436" t="str">
        <f t="shared" si="87"/>
        <v>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M436" t="str">
        <f t="shared" si="88"/>
        <v>LANGUAGE OF ORIGINAL DOCUMENT: English</v>
      </c>
      <c r="N436" t="str">
        <f t="shared" si="89"/>
        <v>DOCUMENT TYPE: Article</v>
      </c>
      <c r="O436" t="str">
        <f t="shared" si="90"/>
        <v>SOURCE: Scopus</v>
      </c>
      <c r="P436">
        <f t="shared" si="91"/>
        <v>0</v>
      </c>
    </row>
    <row r="437" spans="1:16" x14ac:dyDescent="0.45">
      <c r="C437">
        <v>437</v>
      </c>
      <c r="D437" t="str">
        <f t="shared" si="79"/>
        <v>Bakirtas H., Gulpinar Demirci V.</v>
      </c>
      <c r="E437" t="str">
        <f t="shared" si="80"/>
        <v>AUTHOR FULL NAMES: Bakirtas, Hulya (57191428890); Gulpinar Demirci, Vildan (57272346600)</v>
      </c>
      <c r="F437" t="str">
        <f t="shared" si="81"/>
        <v>57191428890; 57272346600</v>
      </c>
      <c r="G437" t="str">
        <f t="shared" si="82"/>
        <v>A structural evaluation of university identification</v>
      </c>
      <c r="H437" t="str">
        <f t="shared" si="83"/>
        <v>(2022) International Review on Public and Nonprofit Marketing, 19 (3), pp. 507 - 531, Cited 0 times.</v>
      </c>
      <c r="I437" t="str">
        <f t="shared" si="84"/>
        <v>DOI: 10.1007/s12208-021-00313-3</v>
      </c>
      <c r="J437" t="str">
        <f t="shared" si="85"/>
        <v>https://www.scopus.com/inward/record.uri?eid=2-s2.0-85115777772&amp;doi=10.1007%2fs12208-021-00313-3&amp;partnerID=40&amp;md5=31e4aa81707e71138786e49205699994</v>
      </c>
      <c r="K437">
        <f t="shared" si="86"/>
        <v>0</v>
      </c>
      <c r="L437" t="str">
        <f t="shared" si="87"/>
        <v>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M437" t="str">
        <f t="shared" si="88"/>
        <v>LANGUAGE OF ORIGINAL DOCUMENT: English</v>
      </c>
      <c r="N437" t="str">
        <f t="shared" si="89"/>
        <v>DOCUMENT TYPE: Article</v>
      </c>
      <c r="O437" t="str">
        <f t="shared" si="90"/>
        <v>SOURCE: Scopus</v>
      </c>
      <c r="P437">
        <f t="shared" si="91"/>
        <v>0</v>
      </c>
    </row>
    <row r="438" spans="1:16" x14ac:dyDescent="0.45">
      <c r="A438" t="s">
        <v>254</v>
      </c>
      <c r="C438">
        <v>438</v>
      </c>
      <c r="D438" t="str">
        <f t="shared" si="79"/>
        <v>Walsh D., Whited J., Crockett R.</v>
      </c>
      <c r="E438" t="str">
        <f t="shared" si="80"/>
        <v>AUTHOR FULL NAMES: Walsh, Daniel (7402053612); Whited, Jon (23096508200); Crockett, Robert (35552432400)</v>
      </c>
      <c r="F438" t="str">
        <f t="shared" si="81"/>
        <v>7402053612; 23096508200; 35552432400</v>
      </c>
      <c r="G438" t="str">
        <f t="shared" si="82"/>
        <v>Cooperative education as a prime mover and key constant in industry? University relationships</v>
      </c>
      <c r="H438" t="str">
        <f t="shared" si="83"/>
        <v>(2007) ASEE Annual Conference and Exposition, Conference Proceedings, Cited 1 times.</v>
      </c>
      <c r="I438">
        <f t="shared" si="84"/>
        <v>0</v>
      </c>
      <c r="J438" t="str">
        <f t="shared" si="85"/>
        <v>https://www.scopus.com/inward/record.uri?eid=2-s2.0-85029077031&amp;partnerID=40&amp;md5=562eb274f2539bee3c17a1554edded5e</v>
      </c>
      <c r="K438">
        <f t="shared" si="86"/>
        <v>0</v>
      </c>
      <c r="L438" t="str">
        <f t="shared" si="87"/>
        <v>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v>
      </c>
      <c r="M438" t="str">
        <f t="shared" si="88"/>
        <v>LANGUAGE OF ORIGINAL DOCUMENT: English</v>
      </c>
      <c r="N438" t="str">
        <f t="shared" si="89"/>
        <v>DOCUMENT TYPE: Conference paper</v>
      </c>
      <c r="O438" t="str">
        <f t="shared" si="90"/>
        <v>SOURCE: Scopus</v>
      </c>
      <c r="P438">
        <f t="shared" si="91"/>
        <v>0</v>
      </c>
    </row>
    <row r="439" spans="1:16" x14ac:dyDescent="0.45">
      <c r="A439" t="s">
        <v>10</v>
      </c>
      <c r="C439">
        <v>439</v>
      </c>
      <c r="D439" t="str">
        <f t="shared" si="79"/>
        <v>Delaine D.A., Redick S., Radhakrishnan D., Shermadou A., Smith M.M., Kandakatla R., Wang L., Freitas C., Dalton C.L., Dostilio L.D., DeBoer J.</v>
      </c>
      <c r="E439" t="str">
        <f t="shared" si="80"/>
        <v>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F439" t="str">
        <f t="shared" si="81"/>
        <v>24338124500; 58651815200; 56763885700; 57203305335; 58651128000; 56518281800; 57203310829; 55367885600; 58651353000; 55969573100; 54973771000</v>
      </c>
      <c r="G439" t="str">
        <f t="shared" si="82"/>
        <v>A systematic literature review of reciprocity in engineering service-learning/community engagement</v>
      </c>
      <c r="H439" t="str">
        <f t="shared" si="83"/>
        <v>(2023) Journal of Engineering Education, Cited 0 times.</v>
      </c>
      <c r="I439" t="str">
        <f t="shared" si="84"/>
        <v>DOI: 10.1002/jee.20561</v>
      </c>
      <c r="J439" t="str">
        <f t="shared" si="85"/>
        <v>https://www.scopus.com/inward/record.uri?eid=2-s2.0-85174306537&amp;doi=10.1002%2fjee.20561&amp;partnerID=40&amp;md5=8840210987a6f997482128276f03cbdf</v>
      </c>
      <c r="K439">
        <f t="shared" si="86"/>
        <v>0</v>
      </c>
      <c r="L439" t="str">
        <f t="shared" si="87"/>
        <v>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M439" t="str">
        <f t="shared" si="88"/>
        <v>LANGUAGE OF ORIGINAL DOCUMENT: English</v>
      </c>
      <c r="N439" t="str">
        <f t="shared" si="89"/>
        <v>DOCUMENT TYPE: Review</v>
      </c>
      <c r="O439" t="str">
        <f t="shared" si="90"/>
        <v>SOURCE: Scopus</v>
      </c>
      <c r="P439">
        <f t="shared" si="91"/>
        <v>0</v>
      </c>
    </row>
    <row r="440" spans="1:16" x14ac:dyDescent="0.45">
      <c r="A440" t="s">
        <v>11</v>
      </c>
      <c r="C440">
        <v>440</v>
      </c>
      <c r="D440" t="str">
        <f t="shared" si="79"/>
        <v>Pacheco-Guffrey H.A., Boivin J.A.</v>
      </c>
      <c r="E440" t="str">
        <f t="shared" si="80"/>
        <v>AUTHOR FULL NAMES: Pacheco-Guffrey, Heather Anne (57223040977); Boivin, Jacquelynne Anne (57219803477)</v>
      </c>
      <c r="F440" t="str">
        <f t="shared" si="81"/>
        <v>57223040977; 57219803477</v>
      </c>
      <c r="G440" t="str">
        <f t="shared" si="82"/>
        <v>Striving for equity: Ways education can be used to fight against oppressive systems</v>
      </c>
      <c r="H440" t="str">
        <f t="shared" si="83"/>
        <v>(2023) The Role of Educators as Agents and Conveyors for Positive Change in Global Education, pp. 83 - 111, Cited 0 times.</v>
      </c>
      <c r="I440" t="str">
        <f t="shared" si="84"/>
        <v>DOI: 10.4018/978-1-6684-7869-1.ch004</v>
      </c>
      <c r="J440" t="str">
        <f t="shared" si="85"/>
        <v>https://www.scopus.com/inward/record.uri?eid=2-s2.0-85163548212&amp;doi=10.4018%2f978-1-6684-7869-1.ch004&amp;partnerID=40&amp;md5=c52a39e568f47aba86e3c1e7061a9b7c</v>
      </c>
      <c r="K440">
        <f t="shared" si="86"/>
        <v>0</v>
      </c>
      <c r="L440" t="str">
        <f t="shared" si="87"/>
        <v>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M440" t="str">
        <f t="shared" si="88"/>
        <v>LANGUAGE OF ORIGINAL DOCUMENT: English</v>
      </c>
      <c r="N440" t="str">
        <f t="shared" si="89"/>
        <v>DOCUMENT TYPE: Book chapter</v>
      </c>
      <c r="O440" t="str">
        <f t="shared" si="90"/>
        <v>SOURCE: Scopus</v>
      </c>
      <c r="P440">
        <f t="shared" si="91"/>
        <v>0</v>
      </c>
    </row>
    <row r="441" spans="1:16" x14ac:dyDescent="0.45">
      <c r="A441" t="s">
        <v>12</v>
      </c>
      <c r="C441">
        <v>441</v>
      </c>
      <c r="D441" t="str">
        <f t="shared" si="79"/>
        <v>Lolwana P.</v>
      </c>
      <c r="E441" t="str">
        <f t="shared" si="80"/>
        <v>AUTHOR FULL NAMES: Lolwana, Peliwe (56888820600)</v>
      </c>
      <c r="F441">
        <f t="shared" si="81"/>
        <v>56888820600</v>
      </c>
      <c r="G441" t="str">
        <f t="shared" si="82"/>
        <v>The role of stakeholders in the transformation of the south african higher education system</v>
      </c>
      <c r="H441" t="str">
        <f t="shared" si="83"/>
        <v>(2015) Higher Education Dynamics, 44, pp. 253 - 267, Cited 1 times.</v>
      </c>
      <c r="I441" t="str">
        <f t="shared" si="84"/>
        <v>DOI: 10.1007/978-94-017-9570-8_13</v>
      </c>
      <c r="J441" t="str">
        <f t="shared" si="85"/>
        <v>https://www.scopus.com/inward/record.uri?eid=2-s2.0-85032099737&amp;doi=10.1007%2f978-94-017-9570-8_13&amp;partnerID=40&amp;md5=83c4fb6d46d08fbaf5535fa2c7b429ef</v>
      </c>
      <c r="K441">
        <f t="shared" si="86"/>
        <v>0</v>
      </c>
      <c r="L441" t="str">
        <f t="shared" si="87"/>
        <v>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M441" t="str">
        <f t="shared" si="88"/>
        <v>LANGUAGE OF ORIGINAL DOCUMENT: English</v>
      </c>
      <c r="N441" t="str">
        <f t="shared" si="89"/>
        <v>DOCUMENT TYPE: Book chapter</v>
      </c>
      <c r="O441" t="str">
        <f t="shared" si="90"/>
        <v>SOURCE: Scopus</v>
      </c>
      <c r="P441">
        <f t="shared" si="91"/>
        <v>0</v>
      </c>
    </row>
    <row r="442" spans="1:16" x14ac:dyDescent="0.45">
      <c r="C442">
        <v>442</v>
      </c>
      <c r="D442" t="str">
        <f t="shared" si="79"/>
        <v>Okoro C.S., Phiri N.B.</v>
      </c>
      <c r="E442" t="str">
        <f t="shared" si="80"/>
        <v>AUTHOR FULL NAMES: Okoro, Chioma Sylvia (57196279662); Phiri, Nelson Bakali (58642809900)</v>
      </c>
      <c r="F442" t="str">
        <f t="shared" si="81"/>
        <v>57196279662; 58642809900</v>
      </c>
      <c r="G442" t="str">
        <f t="shared" si="82"/>
        <v>Institutional influencers and support for tutoring in a South African higher education institution</v>
      </c>
      <c r="H442" t="str">
        <f t="shared" si="83"/>
        <v>(2023) International Conference on Higher Education Advances, pp. 1113 - 1121, Cited 0 times.</v>
      </c>
      <c r="I442" t="str">
        <f t="shared" si="84"/>
        <v>DOI: 10.4995/HEAd23.2023.16361</v>
      </c>
      <c r="J442" t="str">
        <f t="shared" si="85"/>
        <v>https://www.scopus.com/inward/record.uri?eid=2-s2.0-85173963657&amp;doi=10.4995%2fHEAd23.2023.16361&amp;partnerID=40&amp;md5=d7f999a34f9cfbbadae11cc48190508d</v>
      </c>
      <c r="K442">
        <f t="shared" si="86"/>
        <v>0</v>
      </c>
      <c r="L442" t="str">
        <f t="shared" si="87"/>
        <v>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M442" t="str">
        <f t="shared" si="88"/>
        <v>LANGUAGE OF ORIGINAL DOCUMENT: English</v>
      </c>
      <c r="N442" t="str">
        <f t="shared" si="89"/>
        <v>DOCUMENT TYPE: Conference paper</v>
      </c>
      <c r="O442" t="str">
        <f t="shared" si="90"/>
        <v>SOURCE: Scopus</v>
      </c>
      <c r="P442">
        <f t="shared" si="91"/>
        <v>0</v>
      </c>
    </row>
    <row r="443" spans="1:16" x14ac:dyDescent="0.45">
      <c r="A443" t="s">
        <v>255</v>
      </c>
      <c r="C443">
        <v>443</v>
      </c>
      <c r="D443" t="str">
        <f t="shared" si="79"/>
        <v>Bureau D.A., Bingham R.P.</v>
      </c>
      <c r="E443" t="str">
        <f t="shared" si="80"/>
        <v>AUTHOR FULL NAMES: Bureau, Daniel A. (57209801249); Bingham, Rosie Phillips (58566560900)</v>
      </c>
      <c r="F443" t="str">
        <f t="shared" si="81"/>
        <v>57209801249; 58566560900</v>
      </c>
      <c r="G443" t="str">
        <f t="shared" si="82"/>
        <v>INTRODUCTION</v>
      </c>
      <c r="H443" t="str">
        <f t="shared" si="83"/>
        <v>(2023) Leading Assessment for Student Success: Ten Tenets that Change Culture and Practice in Student Affairs, pp. 1 - 6, Cited 0 times.</v>
      </c>
      <c r="I443" t="str">
        <f t="shared" si="84"/>
        <v>DOI: 10.4324/9781003445609-1</v>
      </c>
      <c r="J443" t="str">
        <f t="shared" si="85"/>
        <v>https://www.scopus.com/inward/record.uri?eid=2-s2.0-85170181232&amp;doi=10.4324%2f9781003445609-1&amp;partnerID=40&amp;md5=ea4ada57a92b705856406bddc3e99faf</v>
      </c>
      <c r="K443">
        <f t="shared" si="86"/>
        <v>0</v>
      </c>
      <c r="L443" t="str">
        <f t="shared" si="87"/>
        <v>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M443" t="str">
        <f t="shared" si="88"/>
        <v>LANGUAGE OF ORIGINAL DOCUMENT: English</v>
      </c>
      <c r="N443" t="str">
        <f t="shared" si="89"/>
        <v>DOCUMENT TYPE: Editorial</v>
      </c>
      <c r="O443" t="str">
        <f t="shared" si="90"/>
        <v>SOURCE: Scopus</v>
      </c>
      <c r="P443">
        <f t="shared" si="91"/>
        <v>0</v>
      </c>
    </row>
    <row r="444" spans="1:16" x14ac:dyDescent="0.45">
      <c r="A444" t="s">
        <v>256</v>
      </c>
      <c r="C444">
        <v>444</v>
      </c>
      <c r="D444" t="str">
        <f t="shared" si="79"/>
        <v>Hamilton R., Vincent S., Cooper S., Downey S., Horseman T., Stoneley L.</v>
      </c>
      <c r="E444" t="str">
        <f t="shared" si="80"/>
        <v>AUTHOR FULL NAMES: Hamilton, Ruth (57194850478); Vincent, Sharon (55774434900); Cooper, Suzie (57350805700); Downey, Steph (57223084104); Horseman, Tracey (57350344000); Stoneley, Lynn (57350805800)</v>
      </c>
      <c r="F444" t="str">
        <f t="shared" si="81"/>
        <v>57194850478; 55774434900; 57350805700; 57223084104; 57350344000; 57350805800</v>
      </c>
      <c r="G444" t="str">
        <f t="shared" si="82"/>
        <v>Teaching Partnership Four Years on: Lessons Learned about Relationships between Universities and Practice Partners?</v>
      </c>
      <c r="H444" t="str">
        <f t="shared" si="83"/>
        <v>(2023) Practice, 35 (1), pp. 17 - 26, Cited 0 times.</v>
      </c>
      <c r="I444" t="str">
        <f t="shared" si="84"/>
        <v>DOI: 10.1080/09503153.2021.1998412</v>
      </c>
      <c r="J444" t="str">
        <f t="shared" si="85"/>
        <v>https://www.scopus.com/inward/record.uri?eid=2-s2.0-85119700195&amp;doi=10.1080%2f09503153.2021.1998412&amp;partnerID=40&amp;md5=0534f7aa3f12dca9c053316abe96b757</v>
      </c>
      <c r="K444">
        <f t="shared" si="86"/>
        <v>0</v>
      </c>
      <c r="L444" t="str">
        <f t="shared" si="87"/>
        <v>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M444" t="str">
        <f t="shared" si="88"/>
        <v>LANGUAGE OF ORIGINAL DOCUMENT: English</v>
      </c>
      <c r="N444" t="str">
        <f t="shared" si="89"/>
        <v>DOCUMENT TYPE: Article</v>
      </c>
      <c r="O444" t="str">
        <f t="shared" si="90"/>
        <v>SOURCE: Scopus</v>
      </c>
      <c r="P444">
        <f t="shared" si="91"/>
        <v>0</v>
      </c>
    </row>
    <row r="445" spans="1:16" x14ac:dyDescent="0.45">
      <c r="A445" t="s">
        <v>257</v>
      </c>
      <c r="C445">
        <v>445</v>
      </c>
      <c r="D445" t="str">
        <f t="shared" si="79"/>
        <v>Bowden J.A.</v>
      </c>
      <c r="E445" t="str">
        <f t="shared" si="80"/>
        <v>AUTHOR FULL NAMES: Bowden, John A. (16438842400)</v>
      </c>
      <c r="F445">
        <f t="shared" si="81"/>
        <v>16438842400</v>
      </c>
      <c r="G445" t="str">
        <f t="shared" si="82"/>
        <v>Conceptions of universities as organizations and change in science and mathematics education</v>
      </c>
      <c r="H445" t="str">
        <f t="shared" si="83"/>
        <v>(2009) University Science and Mathematics Education in Transition, pp. 197 - 221, Cited 1 times.</v>
      </c>
      <c r="I445" t="str">
        <f t="shared" si="84"/>
        <v>DOI: 10.1007/978-0-387-09829-6_10</v>
      </c>
      <c r="J445" t="str">
        <f t="shared" si="85"/>
        <v>https://www.scopus.com/inward/record.uri?eid=2-s2.0-84883084155&amp;doi=10.1007%2f978-0-387-09829-6_10&amp;partnerID=40&amp;md5=2f219ce356e0342f4a46433590b3e41b</v>
      </c>
      <c r="K445">
        <f t="shared" si="86"/>
        <v>0</v>
      </c>
      <c r="L445" t="str">
        <f t="shared" si="87"/>
        <v>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M445" t="str">
        <f t="shared" si="88"/>
        <v>LANGUAGE OF ORIGINAL DOCUMENT: English</v>
      </c>
      <c r="N445" t="str">
        <f t="shared" si="89"/>
        <v>DOCUMENT TYPE: Book chapter</v>
      </c>
      <c r="O445" t="str">
        <f t="shared" si="90"/>
        <v>SOURCE: Scopus</v>
      </c>
      <c r="P445">
        <f t="shared" si="91"/>
        <v>0</v>
      </c>
    </row>
    <row r="446" spans="1:16" x14ac:dyDescent="0.45">
      <c r="A446" t="s">
        <v>258</v>
      </c>
      <c r="C446">
        <v>446</v>
      </c>
      <c r="D446" t="str">
        <f t="shared" si="79"/>
        <v>Lin A.F.Y., Hou A.Y.C.</v>
      </c>
      <c r="E446" t="str">
        <f t="shared" si="80"/>
        <v>AUTHOR FULL NAMES: Lin, Arianna Fang Yu (57402060000); Hou, Angela Yung Chi (36677361200)</v>
      </c>
      <c r="F446" t="str">
        <f t="shared" si="81"/>
        <v>57402060000; 36677361200</v>
      </c>
      <c r="G446" t="str">
        <f t="shared" si="82"/>
        <v>Quality and Inequality: Students’ Online Learning Experiences Amidst the COVID-19 Pandemic in Taiwan</v>
      </c>
      <c r="H446" t="str">
        <f t="shared" si="83"/>
        <v>(2023) Higher Education in Asia, Part F3, pp. 171 - 190, Cited 0 times.</v>
      </c>
      <c r="I446" t="str">
        <f t="shared" si="84"/>
        <v>DOI: 10.1007/978-981-99-1874-4_10</v>
      </c>
      <c r="J446" t="str">
        <f t="shared" si="85"/>
        <v>https://www.scopus.com/inward/record.uri?eid=2-s2.0-85160725975&amp;doi=10.1007%2f978-981-99-1874-4_10&amp;partnerID=40&amp;md5=575bdeaffdca8fea798005ef3f05aaa3</v>
      </c>
      <c r="K446">
        <f t="shared" si="86"/>
        <v>0</v>
      </c>
      <c r="L446" t="str">
        <f t="shared" si="87"/>
        <v>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M446" t="str">
        <f t="shared" si="88"/>
        <v>LANGUAGE OF ORIGINAL DOCUMENT: English</v>
      </c>
      <c r="N446" t="str">
        <f t="shared" si="89"/>
        <v>DOCUMENT TYPE: Book chapter</v>
      </c>
      <c r="O446" t="str">
        <f t="shared" si="90"/>
        <v>SOURCE: Scopus</v>
      </c>
      <c r="P446">
        <f t="shared" si="91"/>
        <v>0</v>
      </c>
    </row>
    <row r="447" spans="1:16" x14ac:dyDescent="0.45">
      <c r="A447" t="s">
        <v>259</v>
      </c>
      <c r="C447">
        <v>447</v>
      </c>
      <c r="D447" t="str">
        <f t="shared" si="79"/>
        <v>Gaftandzhieva S., Doneva R., Zhekova M., Pashev G.</v>
      </c>
      <c r="E447" t="str">
        <f t="shared" si="80"/>
        <v>AUTHOR FULL NAMES: Gaftandzhieva, Silvia (56406512300); Doneva, Rositsa (34879602400); Zhekova, Mariya (57212166571); Pashev, George (57192208710)</v>
      </c>
      <c r="F447" t="str">
        <f t="shared" si="81"/>
        <v>56406512300; 34879602400; 57212166571; 57192208710</v>
      </c>
      <c r="G447" t="str">
        <f t="shared" si="82"/>
        <v>Towards Automated Evaluation of the Quality of Educational Services in HEIs</v>
      </c>
      <c r="H447" t="str">
        <f t="shared" si="83"/>
        <v>(2023) International Journal of Advanced Computer Science and Applications, 14 (8), pp. 150 - 165, Cited 0 times.</v>
      </c>
      <c r="I447" t="str">
        <f t="shared" si="84"/>
        <v>DOI: 10.14569/IJACSA.2023.0140818</v>
      </c>
      <c r="J447" t="str">
        <f t="shared" si="85"/>
        <v>https://www.scopus.com/inward/record.uri?eid=2-s2.0-85170645251&amp;doi=10.14569%2fIJACSA.2023.0140818&amp;partnerID=40&amp;md5=cc0005063f9622f499092ca235636c47</v>
      </c>
      <c r="K447">
        <f t="shared" si="86"/>
        <v>0</v>
      </c>
      <c r="L447" t="str">
        <f t="shared" si="87"/>
        <v>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M447" t="str">
        <f t="shared" si="88"/>
        <v>LANGUAGE OF ORIGINAL DOCUMENT: English</v>
      </c>
      <c r="N447" t="str">
        <f t="shared" si="89"/>
        <v>DOCUMENT TYPE: Article</v>
      </c>
      <c r="O447" t="str">
        <f t="shared" si="90"/>
        <v>SOURCE: Scopus</v>
      </c>
      <c r="P447">
        <f t="shared" si="91"/>
        <v>0</v>
      </c>
    </row>
    <row r="448" spans="1:16" x14ac:dyDescent="0.45">
      <c r="A448" t="s">
        <v>260</v>
      </c>
      <c r="C448">
        <v>448</v>
      </c>
      <c r="D448" t="str">
        <f t="shared" si="79"/>
        <v>Chahal J., Dagar V., Dagher L., Rao A., Udemba E.N.</v>
      </c>
      <c r="E448" t="str">
        <f t="shared" si="80"/>
        <v>AUTHOR FULL NAMES: Chahal, Jyoti (57719703100); Dagar, Vishal (57218885592); Dagher, Leila (35112878100); Rao, Amar (57344924300); Udemba, Edmund Ntom (57209599041)</v>
      </c>
      <c r="F448" t="str">
        <f t="shared" si="81"/>
        <v>57719703100; 57218885592; 35112878100; 57344924300; 57209599041</v>
      </c>
      <c r="G448" t="str">
        <f t="shared" si="82"/>
        <v>The crisis effect in TPB as a moderator for post-pandemic entrepreneurial intentions among higher education students: PLS-SEM and ANN approach</v>
      </c>
      <c r="H448" t="str">
        <f t="shared" si="83"/>
        <v>(2023) International Journal of Management Education, 21 (3), art. no. 100878, Cited 0 times.</v>
      </c>
      <c r="I448" t="str">
        <f t="shared" si="84"/>
        <v>DOI: 10.1016/j.ijme.2023.100878</v>
      </c>
      <c r="J448" t="str">
        <f t="shared" si="85"/>
        <v>https://www.scopus.com/inward/record.uri?eid=2-s2.0-85172460416&amp;doi=10.1016%2fj.ijme.2023.100878&amp;partnerID=40&amp;md5=58fe7ca3e23c5710c35808346448c617</v>
      </c>
      <c r="K448">
        <f t="shared" si="86"/>
        <v>0</v>
      </c>
      <c r="L448" t="str">
        <f t="shared" si="87"/>
        <v>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M448" t="str">
        <f t="shared" si="88"/>
        <v>LANGUAGE OF ORIGINAL DOCUMENT: English</v>
      </c>
      <c r="N448" t="str">
        <f t="shared" si="89"/>
        <v>DOCUMENT TYPE: Article</v>
      </c>
      <c r="O448" t="str">
        <f t="shared" si="90"/>
        <v>SOURCE: Scopus</v>
      </c>
      <c r="P448">
        <f t="shared" si="91"/>
        <v>0</v>
      </c>
    </row>
    <row r="449" spans="1:16" x14ac:dyDescent="0.45">
      <c r="A449" t="s">
        <v>261</v>
      </c>
      <c r="C449">
        <v>449</v>
      </c>
      <c r="D449" t="str">
        <f t="shared" si="79"/>
        <v>Omodan B.I.</v>
      </c>
      <c r="E449" t="str">
        <f t="shared" si="80"/>
        <v>AUTHOR FULL NAMES: Omodan, Bunmi Isaiah (57205097129)</v>
      </c>
      <c r="F449">
        <f t="shared" si="81"/>
        <v>57205097129</v>
      </c>
      <c r="G449" t="str">
        <f t="shared" si="82"/>
        <v>The role of organisational culture in conflict management among university stakeholders</v>
      </c>
      <c r="H449" t="str">
        <f t="shared" si="83"/>
        <v>(2023) Humanities and Social Sciences Letters, 11 (3), pp. 282 - 294, Cited 0 times.</v>
      </c>
      <c r="I449" t="str">
        <f t="shared" si="84"/>
        <v>DOI: 10.18488/73.v11i3.3439</v>
      </c>
      <c r="J449" t="str">
        <f t="shared" si="85"/>
        <v>https://www.scopus.com/inward/record.uri?eid=2-s2.0-85175235539&amp;doi=10.18488%2f73.v11i3.3439&amp;partnerID=40&amp;md5=604ff1275998f68669773fc0918bc8d5</v>
      </c>
      <c r="K449">
        <f t="shared" si="86"/>
        <v>0</v>
      </c>
      <c r="L449" t="str">
        <f t="shared" si="87"/>
        <v>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M449" t="str">
        <f t="shared" si="88"/>
        <v>LANGUAGE OF ORIGINAL DOCUMENT: English</v>
      </c>
      <c r="N449" t="str">
        <f t="shared" si="89"/>
        <v>DOCUMENT TYPE: Article</v>
      </c>
      <c r="O449" t="str">
        <f t="shared" si="90"/>
        <v>SOURCE: Scopus</v>
      </c>
      <c r="P449">
        <f t="shared" si="91"/>
        <v>0</v>
      </c>
    </row>
    <row r="450" spans="1:16" x14ac:dyDescent="0.45">
      <c r="C450">
        <v>450</v>
      </c>
      <c r="D450" t="str">
        <f t="shared" ref="D450:D479" si="92">INDEX($A:$A, ROW(A450)*13-13+COLUMN(A450))</f>
        <v>Benjamin L.S., Henderson J.A.</v>
      </c>
      <c r="E450" t="str">
        <f t="shared" ref="E450:E479" si="93">INDEX($A:$A, ROW(B450)*13-13+COLUMN(B450))</f>
        <v>AUTHOR FULL NAMES: Benjamin, Le Shorn (57715675200); Henderson, Jerrod A. (57201925282)</v>
      </c>
      <c r="F450" t="str">
        <f t="shared" ref="F450:F479" si="94">INDEX($A:$A, ROW(C450)*13-13+COLUMN(C450))</f>
        <v>57715675200; 57201925282</v>
      </c>
      <c r="G450" t="str">
        <f t="shared" ref="G450:G479" si="95">INDEX($A:$A, ROW(D450)*13-13+COLUMN(D450))</f>
        <v>Conceptualizing Program Quality in Engineering Education Ph.D. Programs</v>
      </c>
      <c r="H450" t="str">
        <f t="shared" ref="H450:H479" si="96">INDEX($A:$A, ROW(E450)*13-13+COLUMN(E450))</f>
        <v>(2023) ASEE Annual Conference and Exposition, Conference Proceedings, Cited 0 times.</v>
      </c>
      <c r="I450">
        <f t="shared" ref="I450:I479" si="97">INDEX($A:$A, ROW(F450)*13-13+COLUMN(F450))</f>
        <v>0</v>
      </c>
      <c r="J450" t="str">
        <f t="shared" ref="J450:J479" si="98">INDEX($A:$A, ROW(G450)*13-13+COLUMN(G450))</f>
        <v>https://www.scopus.com/inward/record.uri?eid=2-s2.0-85172156162&amp;partnerID=40&amp;md5=f64ad7c53a7b909594c0940a97e21eab</v>
      </c>
      <c r="K450">
        <f t="shared" ref="K450:K479" si="99">INDEX($A:$A, ROW(H450)*13-13+COLUMN(H450))</f>
        <v>0</v>
      </c>
      <c r="L450" t="str">
        <f t="shared" ref="L450:L479" si="100">INDEX($A:$A, ROW(I450)*13-13+COLUMN(I450))</f>
        <v>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M450" t="str">
        <f t="shared" ref="M450:M479" si="101">INDEX($A:$A, ROW(J450)*13-13+COLUMN(J450))</f>
        <v>LANGUAGE OF ORIGINAL DOCUMENT: English</v>
      </c>
      <c r="N450" t="str">
        <f t="shared" ref="N450:N479" si="102">INDEX($A:$A, ROW(K450)*13-13+COLUMN(K450))</f>
        <v>DOCUMENT TYPE: Conference paper</v>
      </c>
      <c r="O450" t="str">
        <f t="shared" ref="O450:O479" si="103">INDEX($A:$A, ROW(L450)*13-13+COLUMN(L450))</f>
        <v>SOURCE: Scopus</v>
      </c>
      <c r="P450">
        <f t="shared" ref="P450:P479" si="104">INDEX($A:$A, ROW(M450)*13-13+COLUMN(M450))</f>
        <v>0</v>
      </c>
    </row>
    <row r="451" spans="1:16" x14ac:dyDescent="0.45">
      <c r="A451" t="s">
        <v>262</v>
      </c>
      <c r="C451">
        <v>451</v>
      </c>
      <c r="D451" t="str">
        <f t="shared" si="92"/>
        <v>Pharaoh C.D., Visser D.J.</v>
      </c>
      <c r="E451" t="str">
        <f t="shared" si="93"/>
        <v>AUTHOR FULL NAMES: Pharaoh, Courtley D. (58635348700); Visser, D.J. (57197411400)</v>
      </c>
      <c r="F451" t="str">
        <f t="shared" si="94"/>
        <v>58635348700; 57197411400</v>
      </c>
      <c r="G451" t="str">
        <f t="shared" si="95"/>
        <v>Crisis management competencies: A university stakeholder perspective</v>
      </c>
      <c r="H451" t="str">
        <f t="shared" si="96"/>
        <v>(2023) Journal of Contingencies and Crisis Management, Cited 0 times.</v>
      </c>
      <c r="I451" t="str">
        <f t="shared" si="97"/>
        <v>DOI: 10.1111/1468-5973.12508</v>
      </c>
      <c r="J451" t="str">
        <f t="shared" si="98"/>
        <v>https://www.scopus.com/inward/record.uri?eid=2-s2.0-85173497064&amp;doi=10.1111%2f1468-5973.12508&amp;partnerID=40&amp;md5=bb3181145483a8c4ce116063436fc075</v>
      </c>
      <c r="K451">
        <f t="shared" si="99"/>
        <v>0</v>
      </c>
      <c r="L451" t="str">
        <f t="shared" si="100"/>
        <v>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M451" t="str">
        <f t="shared" si="101"/>
        <v>LANGUAGE OF ORIGINAL DOCUMENT: English</v>
      </c>
      <c r="N451" t="str">
        <f t="shared" si="102"/>
        <v>DOCUMENT TYPE: Article</v>
      </c>
      <c r="O451" t="str">
        <f t="shared" si="103"/>
        <v>SOURCE: Scopus</v>
      </c>
      <c r="P451">
        <f t="shared" si="104"/>
        <v>0</v>
      </c>
    </row>
    <row r="452" spans="1:16" x14ac:dyDescent="0.45">
      <c r="A452" t="s">
        <v>10</v>
      </c>
      <c r="C452">
        <v>452</v>
      </c>
      <c r="D452" t="str">
        <f t="shared" si="92"/>
        <v>Marsh L.T.S., Wilkerson A., Colón Z., Entress R.</v>
      </c>
      <c r="E452" t="str">
        <f t="shared" si="93"/>
        <v>AUTHOR FULL NAMES: Marsh, L. Trenton S. (57198801922); Wilkerson, Amanda (57217669329); Colón, Zoé (58122468900); Entress, Rebecca (57217016701)</v>
      </c>
      <c r="F452" t="str">
        <f t="shared" si="94"/>
        <v>57198801922; 57217669329; 58122468900; 57217016701</v>
      </c>
      <c r="G452" t="str">
        <f t="shared" si="95"/>
        <v>Taking responsibility: Institutional agents of color (Re)imagine collaboration that centers community stakeholders in university-community partnerships</v>
      </c>
      <c r="H452" t="str">
        <f t="shared" si="96"/>
        <v>(2023) Community Development, Cited 0 times.</v>
      </c>
      <c r="I452" t="str">
        <f t="shared" si="97"/>
        <v>DOI: 10.1080/15575330.2023.2201709</v>
      </c>
      <c r="J452" t="str">
        <f t="shared" si="98"/>
        <v>https://www.scopus.com/inward/record.uri?eid=2-s2.0-85158116023&amp;doi=10.1080%2f15575330.2023.2201709&amp;partnerID=40&amp;md5=3c222ffde58ddc7f6e37208b3bdbb227</v>
      </c>
      <c r="K452">
        <f t="shared" si="99"/>
        <v>0</v>
      </c>
      <c r="L452" t="str">
        <f t="shared" si="100"/>
        <v>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M452" t="str">
        <f t="shared" si="101"/>
        <v>LANGUAGE OF ORIGINAL DOCUMENT: English</v>
      </c>
      <c r="N452" t="str">
        <f t="shared" si="102"/>
        <v>DOCUMENT TYPE: Article</v>
      </c>
      <c r="O452" t="str">
        <f t="shared" si="103"/>
        <v>SOURCE: Scopus</v>
      </c>
      <c r="P452">
        <f t="shared" si="104"/>
        <v>0</v>
      </c>
    </row>
    <row r="453" spans="1:16" x14ac:dyDescent="0.45">
      <c r="A453" t="s">
        <v>11</v>
      </c>
      <c r="C453">
        <v>453</v>
      </c>
      <c r="D453" t="str">
        <f t="shared" si="92"/>
        <v>Rukmini E., Angelina H., Anggreni V.C.</v>
      </c>
      <c r="E453" t="str">
        <f t="shared" si="93"/>
        <v>AUTHOR FULL NAMES: Rukmini, Elisabeth (58070985900); Angelina, Hanna (57277360000); Anggreni, Viktoria Cosinta (58668392300)</v>
      </c>
      <c r="F453" t="str">
        <f t="shared" si="94"/>
        <v>58070985900; 57277360000; 58668392300</v>
      </c>
      <c r="G453" t="str">
        <f t="shared" si="95"/>
        <v>Indonesia higher education’s online learning during the pandemic state</v>
      </c>
      <c r="H453" t="str">
        <f t="shared" si="96"/>
        <v>(2023) International Journal of Evaluation and Research in Education, 12 (4), pp. 2286 - 2301, Cited 0 times.</v>
      </c>
      <c r="I453" t="str">
        <f t="shared" si="97"/>
        <v>DOI: 10.11591/ijere.v12i4.25103</v>
      </c>
      <c r="J453" t="str">
        <f t="shared" si="98"/>
        <v>https://www.scopus.com/inward/record.uri?eid=2-s2.0-85175079091&amp;doi=10.11591%2fijere.v12i4.25103&amp;partnerID=40&amp;md5=7353a29c39ab2532df2d3cd2dd3fb4ac</v>
      </c>
      <c r="K453">
        <f t="shared" si="99"/>
        <v>0</v>
      </c>
      <c r="L453" t="str">
        <f t="shared" si="100"/>
        <v>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M453" t="str">
        <f t="shared" si="101"/>
        <v>LANGUAGE OF ORIGINAL DOCUMENT: English</v>
      </c>
      <c r="N453" t="str">
        <f t="shared" si="102"/>
        <v>DOCUMENT TYPE: Article</v>
      </c>
      <c r="O453" t="str">
        <f t="shared" si="103"/>
        <v>SOURCE: Scopus</v>
      </c>
      <c r="P453">
        <f t="shared" si="104"/>
        <v>0</v>
      </c>
    </row>
    <row r="454" spans="1:16" x14ac:dyDescent="0.45">
      <c r="A454" t="s">
        <v>12</v>
      </c>
      <c r="C454">
        <v>454</v>
      </c>
      <c r="D454" t="str">
        <f t="shared" si="92"/>
        <v>Kim S., Forney A., Cappelli C., Doezema L., Morales V.C., Ruengvirayudh P.</v>
      </c>
      <c r="E454" t="str">
        <f t="shared" si="93"/>
        <v>AUTHOR FULL NAMES: Kim, Sunai (58615956900); Forney, Andrew (56382358100); Cappelli, Christopher (58381538100); Doezema, Lambert (58615596300); Morales, Vanessa Corinne (57191822896); Ruengvirayudh, Pornchanok (58615412800)</v>
      </c>
      <c r="F454" t="str">
        <f t="shared" si="94"/>
        <v>58615956900; 56382358100; 58381538100; 58615596300; 57191822896; 58615412800</v>
      </c>
      <c r="G454" t="str">
        <f t="shared" si="95"/>
        <v>Examining Timely Positive Interventions Utilized by First-Year Students to Improve their Course Grades in Science and Engineering</v>
      </c>
      <c r="H454" t="str">
        <f t="shared" si="96"/>
        <v>(2023) ASEE Annual Conference and Exposition, Conference Proceedings, Cited 0 times.</v>
      </c>
      <c r="I454">
        <f t="shared" si="97"/>
        <v>0</v>
      </c>
      <c r="J454" t="str">
        <f t="shared" si="98"/>
        <v>https://www.scopus.com/inward/record.uri?eid=2-s2.0-85172090227&amp;partnerID=40&amp;md5=27191c60a3b7ec7d3cdc074f9c9879b3</v>
      </c>
      <c r="K454">
        <f t="shared" si="99"/>
        <v>0</v>
      </c>
      <c r="L454" t="str">
        <f t="shared" si="100"/>
        <v>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v>
      </c>
      <c r="M454" t="str">
        <f t="shared" si="101"/>
        <v>LANGUAGE OF ORIGINAL DOCUMENT: English</v>
      </c>
      <c r="N454" t="str">
        <f t="shared" si="102"/>
        <v>DOCUMENT TYPE: Conference paper</v>
      </c>
      <c r="O454" t="str">
        <f t="shared" si="103"/>
        <v>SOURCE: Scopus</v>
      </c>
      <c r="P454">
        <f t="shared" si="104"/>
        <v>0</v>
      </c>
    </row>
    <row r="455" spans="1:16" x14ac:dyDescent="0.45">
      <c r="C455">
        <v>455</v>
      </c>
      <c r="D455" t="str">
        <f t="shared" si="92"/>
        <v>Duncheon J.C., DeMatthews D.E.</v>
      </c>
      <c r="E455" t="str">
        <f t="shared" si="93"/>
        <v>AUTHOR FULL NAMES: Duncheon, Julia C. (55675630300); DeMatthews, David E. (55805173500)</v>
      </c>
      <c r="F455" t="str">
        <f t="shared" si="94"/>
        <v>55675630300; 55805173500</v>
      </c>
      <c r="G455" t="str">
        <f t="shared" si="95"/>
        <v>Exploring the Principal’s Role in Cross-Sector Partnerships: Sensemaking and Politics in a High-Performing Early College High School</v>
      </c>
      <c r="H455" t="str">
        <f t="shared" si="96"/>
        <v>(2023) AERA Open, 9, Cited 0 times.</v>
      </c>
      <c r="I455" t="str">
        <f t="shared" si="97"/>
        <v>DOI: 10.1177/23328584231205478</v>
      </c>
      <c r="J455" t="str">
        <f t="shared" si="98"/>
        <v>https://www.scopus.com/inward/record.uri?eid=2-s2.0-85175022284&amp;doi=10.1177%2f23328584231205478&amp;partnerID=40&amp;md5=75fa1abc9936c870d5f49b17877ea5f2</v>
      </c>
      <c r="K455">
        <f t="shared" si="99"/>
        <v>0</v>
      </c>
      <c r="L455" t="str">
        <f t="shared" si="100"/>
        <v>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M455" t="str">
        <f t="shared" si="101"/>
        <v>LANGUAGE OF ORIGINAL DOCUMENT: English</v>
      </c>
      <c r="N455" t="str">
        <f t="shared" si="102"/>
        <v>DOCUMENT TYPE: Article</v>
      </c>
      <c r="O455" t="str">
        <f t="shared" si="103"/>
        <v>SOURCE: Scopus</v>
      </c>
      <c r="P455">
        <f t="shared" si="104"/>
        <v>0</v>
      </c>
    </row>
    <row r="456" spans="1:16" x14ac:dyDescent="0.45">
      <c r="A456" t="s">
        <v>270</v>
      </c>
      <c r="C456">
        <v>456</v>
      </c>
      <c r="D456" t="str">
        <f t="shared" si="92"/>
        <v>Jacob W.J.</v>
      </c>
      <c r="E456" t="str">
        <f t="shared" si="93"/>
        <v>AUTHOR FULL NAMES: Jacob, W. James (24071169700)</v>
      </c>
      <c r="F456">
        <f t="shared" si="94"/>
        <v>24071169700</v>
      </c>
      <c r="G456" t="str">
        <f t="shared" si="95"/>
        <v>Social Media, Social Intelligence, and Emerging Trends in Higher Education Communication</v>
      </c>
      <c r="H456" t="str">
        <f t="shared" si="96"/>
        <v>(2015) International and Development Education, pp. 25 - 36, Cited 1 times.</v>
      </c>
      <c r="I456" t="str">
        <f t="shared" si="97"/>
        <v>DOI: 10.1057/9781137491923_3</v>
      </c>
      <c r="J456" t="str">
        <f t="shared" si="98"/>
        <v>https://www.scopus.com/inward/record.uri?eid=2-s2.0-85044853329&amp;doi=10.1057%2f9781137491923_3&amp;partnerID=40&amp;md5=f66a217a60119c9f07f1232ff44765df</v>
      </c>
      <c r="K456">
        <f t="shared" si="99"/>
        <v>0</v>
      </c>
      <c r="L456" t="str">
        <f t="shared" si="100"/>
        <v>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M456" t="str">
        <f t="shared" si="101"/>
        <v>LANGUAGE OF ORIGINAL DOCUMENT: English</v>
      </c>
      <c r="N456" t="str">
        <f t="shared" si="102"/>
        <v>DOCUMENT TYPE: Book chapter</v>
      </c>
      <c r="O456" t="str">
        <f t="shared" si="103"/>
        <v>SOURCE: Scopus</v>
      </c>
      <c r="P456">
        <f t="shared" si="104"/>
        <v>0</v>
      </c>
    </row>
    <row r="457" spans="1:16" x14ac:dyDescent="0.45">
      <c r="A457" t="s">
        <v>271</v>
      </c>
      <c r="C457">
        <v>457</v>
      </c>
      <c r="D457" t="str">
        <f t="shared" si="92"/>
        <v>Tang Z., Chen L., Jain A.</v>
      </c>
      <c r="E457" t="str">
        <f t="shared" si="93"/>
        <v>AUTHOR FULL NAMES: Tang, Zaiyong (58220305000); Chen, Lisa (58221168600); Jain, Anurag (57193882164)</v>
      </c>
      <c r="F457" t="str">
        <f t="shared" si="94"/>
        <v>58220305000; 58221168600; 57193882164</v>
      </c>
      <c r="G457" t="str">
        <f t="shared" si="95"/>
        <v>Exploring Individual Feature Importance in Student Persistence Prediction</v>
      </c>
      <c r="H457" t="str">
        <f t="shared" si="96"/>
        <v>(2023) Journal of Higher Education Theory and Practice, 23 (6), pp. 1 - 14, Cited 0 times.</v>
      </c>
      <c r="I457" t="str">
        <f t="shared" si="97"/>
        <v>DOI: 10.33423/jhetp.v23i6.5957</v>
      </c>
      <c r="J457" t="str">
        <f t="shared" si="98"/>
        <v>https://www.scopus.com/inward/record.uri?eid=2-s2.0-85156180022&amp;doi=10.33423%2fjhetp.v23i6.5957&amp;partnerID=40&amp;md5=1a8fa893330acbb39af4a0b897c324df</v>
      </c>
      <c r="K457">
        <f t="shared" si="99"/>
        <v>0</v>
      </c>
      <c r="L457" t="str">
        <f t="shared" si="100"/>
        <v>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M457" t="str">
        <f t="shared" si="101"/>
        <v>LANGUAGE OF ORIGINAL DOCUMENT: English</v>
      </c>
      <c r="N457" t="str">
        <f t="shared" si="102"/>
        <v>DOCUMENT TYPE: Article</v>
      </c>
      <c r="O457" t="str">
        <f t="shared" si="103"/>
        <v>SOURCE: Scopus</v>
      </c>
      <c r="P457">
        <f t="shared" si="104"/>
        <v>0</v>
      </c>
    </row>
    <row r="458" spans="1:16" x14ac:dyDescent="0.45">
      <c r="A458">
        <v>6603555003</v>
      </c>
      <c r="C458">
        <v>458</v>
      </c>
      <c r="D458" t="str">
        <f t="shared" si="92"/>
        <v>Chhaing S., Phon S.</v>
      </c>
      <c r="E458" t="str">
        <f t="shared" si="93"/>
        <v>AUTHOR FULL NAMES: Chhaing, Songleng (57579814200); Phon, Sokwin (58018586400)</v>
      </c>
      <c r="F458" t="str">
        <f t="shared" si="94"/>
        <v>57579814200; 58018586400</v>
      </c>
      <c r="G458" t="str">
        <f t="shared" si="95"/>
        <v>Motivation of academics in the Global South: a case from Cambodia higher education</v>
      </c>
      <c r="H458" t="str">
        <f t="shared" si="96"/>
        <v>(2023) Journal of Applied Research in Higher Education, 15 (5), pp. 1530 - 1543, Cited 0 times.</v>
      </c>
      <c r="I458" t="str">
        <f t="shared" si="97"/>
        <v>DOI: 10.1108/JARHE-08-2022-0241</v>
      </c>
      <c r="J458" t="str">
        <f t="shared" si="98"/>
        <v>https://www.scopus.com/inward/record.uri?eid=2-s2.0-85144024130&amp;doi=10.1108%2fJARHE-08-2022-0241&amp;partnerID=40&amp;md5=350bb9b4714202fee62fc75f808edfde</v>
      </c>
      <c r="K458">
        <f t="shared" si="99"/>
        <v>0</v>
      </c>
      <c r="L458" t="str">
        <f t="shared" si="100"/>
        <v>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M458" t="str">
        <f t="shared" si="101"/>
        <v>LANGUAGE OF ORIGINAL DOCUMENT: English</v>
      </c>
      <c r="N458" t="str">
        <f t="shared" si="102"/>
        <v>DOCUMENT TYPE: Article</v>
      </c>
      <c r="O458" t="str">
        <f t="shared" si="103"/>
        <v>SOURCE: Scopus</v>
      </c>
      <c r="P458">
        <f t="shared" si="104"/>
        <v>0</v>
      </c>
    </row>
    <row r="459" spans="1:16" x14ac:dyDescent="0.45">
      <c r="A459" t="s">
        <v>272</v>
      </c>
      <c r="C459">
        <v>459</v>
      </c>
      <c r="D459" t="str">
        <f t="shared" si="92"/>
        <v>Imbar R.V., Supangkat S.H., Langi A.Z.R., Arman A.A.</v>
      </c>
      <c r="E459" t="str">
        <f t="shared" si="93"/>
        <v>AUTHOR FULL NAMES: Imbar, Radiant Victor (57221683442); Supangkat, Suhono Harso (6506896570); Langi, Armein Z. R. (6701437929); Arman, Arry Akhmad (56039352800)</v>
      </c>
      <c r="F459" t="str">
        <f t="shared" si="94"/>
        <v>57221683442; 6506896570; 6701437929; 56039352800</v>
      </c>
      <c r="G459" t="str">
        <f t="shared" si="95"/>
        <v>Measurement of Campus Smartness: The Development of Smart Campus Model</v>
      </c>
      <c r="H459" t="str">
        <f t="shared" si="96"/>
        <v>(2023) 10th International Conference on ICT for Smart Society, ICISS 2023 - Proceeding, Cited 0 times.</v>
      </c>
      <c r="I459" t="str">
        <f t="shared" si="97"/>
        <v>DOI: 10.1109/ICISS59129.2023.10291750</v>
      </c>
      <c r="J459" t="str">
        <f t="shared" si="98"/>
        <v>https://www.scopus.com/inward/record.uri?eid=2-s2.0-85177448529&amp;doi=10.1109%2fICISS59129.2023.10291750&amp;partnerID=40&amp;md5=3f314fe4834b56154c95b609f7609698</v>
      </c>
      <c r="K459">
        <f t="shared" si="99"/>
        <v>0</v>
      </c>
      <c r="L459" t="str">
        <f t="shared" si="100"/>
        <v>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M459" t="str">
        <f t="shared" si="101"/>
        <v>LANGUAGE OF ORIGINAL DOCUMENT: English</v>
      </c>
      <c r="N459" t="str">
        <f t="shared" si="102"/>
        <v>DOCUMENT TYPE: Conference paper</v>
      </c>
      <c r="O459" t="str">
        <f t="shared" si="103"/>
        <v>SOURCE: Scopus</v>
      </c>
      <c r="P459">
        <f t="shared" si="104"/>
        <v>0</v>
      </c>
    </row>
    <row r="460" spans="1:16" x14ac:dyDescent="0.45">
      <c r="A460" t="s">
        <v>273</v>
      </c>
      <c r="C460">
        <v>460</v>
      </c>
      <c r="D460" t="str">
        <f t="shared" si="92"/>
        <v>Barrett M., Jones G.J., Bunds K.S., Casper J.M., Edwards M.B.</v>
      </c>
      <c r="E460" t="str">
        <f t="shared" si="93"/>
        <v>AUTHOR FULL NAMES: Barrett, Martin (57205647360); Jones, Gareth J. (57211003635); Bunds, Kyle S. (55631503600); Casper, Jonathan M. (36674505900); Edwards, Michael B. (36162883500)</v>
      </c>
      <c r="F460" t="str">
        <f t="shared" si="94"/>
        <v>57205647360; 57211003635; 55631503600; 36674505900; 36162883500</v>
      </c>
      <c r="G460" t="str">
        <f t="shared" si="95"/>
        <v>Teamwork makes the net-work: participant-governed networks and athletics sustainability collaboration</v>
      </c>
      <c r="H460" t="str">
        <f t="shared" si="96"/>
        <v>(2022) International Journal of Sustainability in Higher Education, 23 (5), pp. 1090 - 1106, Cited 0 times.</v>
      </c>
      <c r="I460" t="str">
        <f t="shared" si="97"/>
        <v>DOI: 10.1108/IJSHE-05-2021-0188</v>
      </c>
      <c r="J460" t="str">
        <f t="shared" si="98"/>
        <v>https://www.scopus.com/inward/record.uri?eid=2-s2.0-85117192610&amp;doi=10.1108%2fIJSHE-05-2021-0188&amp;partnerID=40&amp;md5=b8ccdd2f86badce2ab6bc2f0634208f5</v>
      </c>
      <c r="K460">
        <f t="shared" si="99"/>
        <v>0</v>
      </c>
      <c r="L460" t="str">
        <f t="shared" si="100"/>
        <v>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M460" t="str">
        <f t="shared" si="101"/>
        <v>LANGUAGE OF ORIGINAL DOCUMENT: English</v>
      </c>
      <c r="N460" t="str">
        <f t="shared" si="102"/>
        <v>DOCUMENT TYPE: Article</v>
      </c>
      <c r="O460" t="str">
        <f t="shared" si="103"/>
        <v>SOURCE: Scopus</v>
      </c>
      <c r="P460">
        <f t="shared" si="104"/>
        <v>0</v>
      </c>
    </row>
    <row r="461" spans="1:16" x14ac:dyDescent="0.45">
      <c r="A461" t="s">
        <v>274</v>
      </c>
      <c r="C461">
        <v>461</v>
      </c>
      <c r="D461" t="str">
        <f t="shared" si="92"/>
        <v>Shahjahan R.A., Baizhanov S.</v>
      </c>
      <c r="E461" t="str">
        <f t="shared" si="93"/>
        <v>AUTHOR FULL NAMES: Shahjahan, Riyad A. (9336590800); Baizhanov, Sanzhar (57206474692)</v>
      </c>
      <c r="F461" t="str">
        <f t="shared" si="94"/>
        <v>9336590800; 57206474692</v>
      </c>
      <c r="G461" t="str">
        <f t="shared" si="95"/>
        <v>Global university rankings and geopolitics of knowledge</v>
      </c>
      <c r="H461" t="str">
        <f t="shared" si="96"/>
        <v>(2022) International Encyclopedia of Education: Fourth Edition, pp. 261 - 271, Cited 0 times.</v>
      </c>
      <c r="I461" t="str">
        <f t="shared" si="97"/>
        <v>DOI: 10.1016/B978-0-12-818630-5.08042-8</v>
      </c>
      <c r="J461" t="str">
        <f t="shared" si="98"/>
        <v>https://www.scopus.com/inward/record.uri?eid=2-s2.0-85150576363&amp;doi=10.1016%2fB978-0-12-818630-5.08042-8&amp;partnerID=40&amp;md5=ed47052ac6aa49f018349025f412d160</v>
      </c>
      <c r="K461">
        <f t="shared" si="99"/>
        <v>0</v>
      </c>
      <c r="L461" t="str">
        <f t="shared" si="100"/>
        <v>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M461" t="str">
        <f t="shared" si="101"/>
        <v>LANGUAGE OF ORIGINAL DOCUMENT: English</v>
      </c>
      <c r="N461" t="str">
        <f t="shared" si="102"/>
        <v>DOCUMENT TYPE: Book chapter</v>
      </c>
      <c r="O461" t="str">
        <f t="shared" si="103"/>
        <v>SOURCE: Scopus</v>
      </c>
      <c r="P461">
        <f t="shared" si="104"/>
        <v>0</v>
      </c>
    </row>
    <row r="462" spans="1:16" x14ac:dyDescent="0.45">
      <c r="A462" t="s">
        <v>275</v>
      </c>
      <c r="C462">
        <v>462</v>
      </c>
      <c r="D462" t="str">
        <f t="shared" si="92"/>
        <v>Robinson D., Suhr J., Buelow M., Beasley C.</v>
      </c>
      <c r="E462" t="str">
        <f t="shared" si="93"/>
        <v>AUTHOR FULL NAMES: Robinson, Dwan (57189330357); Suhr, Julie (7006624687); Buelow, Melissa (25648957400); Beasley, Catrina (58298314900)</v>
      </c>
      <c r="F462" t="str">
        <f t="shared" si="94"/>
        <v>57189330357; 7006624687; 25648957400; 58298314900</v>
      </c>
      <c r="G462" t="str">
        <f t="shared" si="95"/>
        <v>Factors related to academic self-handicapping in Black students attending a predominantly White University</v>
      </c>
      <c r="H462" t="str">
        <f t="shared" si="96"/>
        <v>(2023) Social Psychology of Education, 26 (5), pp. 1437 - 1454, Cited 0 times.</v>
      </c>
      <c r="I462" t="str">
        <f t="shared" si="97"/>
        <v>DOI: 10.1007/s11218-023-09798-8</v>
      </c>
      <c r="J462" t="str">
        <f t="shared" si="98"/>
        <v>https://www.scopus.com/inward/record.uri?eid=2-s2.0-85160812553&amp;doi=10.1007%2fs11218-023-09798-8&amp;partnerID=40&amp;md5=83db0f8dae57fcee4942fa174addc6f8</v>
      </c>
      <c r="K462">
        <f t="shared" si="99"/>
        <v>0</v>
      </c>
      <c r="L462" t="str">
        <f t="shared" si="100"/>
        <v>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M462" t="str">
        <f t="shared" si="101"/>
        <v>LANGUAGE OF ORIGINAL DOCUMENT: English</v>
      </c>
      <c r="N462" t="str">
        <f t="shared" si="102"/>
        <v>DOCUMENT TYPE: Article</v>
      </c>
      <c r="O462" t="str">
        <f t="shared" si="103"/>
        <v>SOURCE: Scopus</v>
      </c>
      <c r="P462">
        <f t="shared" si="104"/>
        <v>0</v>
      </c>
    </row>
    <row r="463" spans="1:16" x14ac:dyDescent="0.45">
      <c r="C463">
        <v>463</v>
      </c>
      <c r="D463" t="str">
        <f t="shared" si="92"/>
        <v>Vives Varela T., Hamui Sutton L.</v>
      </c>
      <c r="E463" t="str">
        <f t="shared" si="93"/>
        <v>AUTHOR FULL NAMES: Vives Varela, Tania (56586046100); Hamui Sutton, Liz (55565499200)</v>
      </c>
      <c r="F463" t="str">
        <f t="shared" si="94"/>
        <v>56586046100; 55565499200</v>
      </c>
      <c r="G463" t="str">
        <f t="shared" si="95"/>
        <v>The electronic application “MedAPProc” for the formative evaluation in the medical internship [La aplicación electrónica “MedAPProc” para la evaluación formativa en el internado médico]</v>
      </c>
      <c r="H463" t="str">
        <f t="shared" si="96"/>
        <v>(2023) Investigacion en Educacion Medica, 12 (45), pp. 73 - 81, Cited 0 times.</v>
      </c>
      <c r="I463" t="str">
        <f t="shared" si="97"/>
        <v>DOI: 10.22201/fm.20075057e.2023.45.22486</v>
      </c>
      <c r="J463" t="str">
        <f t="shared" si="98"/>
        <v>https://www.scopus.com/inward/record.uri?eid=2-s2.0-85147177342&amp;doi=10.22201%2ffm.20075057e.2023.45.22486&amp;partnerID=40&amp;md5=ce632f8efa5de8c5de57ebe1d37c45b8</v>
      </c>
      <c r="K463">
        <f t="shared" si="99"/>
        <v>0</v>
      </c>
      <c r="L463" t="str">
        <f t="shared" si="100"/>
        <v>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M463" t="str">
        <f t="shared" si="101"/>
        <v>LANGUAGE OF ORIGINAL DOCUMENT: Spanish</v>
      </c>
      <c r="N463" t="str">
        <f t="shared" si="102"/>
        <v>DOCUMENT TYPE: Article</v>
      </c>
      <c r="O463" t="str">
        <f t="shared" si="103"/>
        <v>SOURCE: Scopus</v>
      </c>
      <c r="P463">
        <f t="shared" si="104"/>
        <v>0</v>
      </c>
    </row>
    <row r="464" spans="1:16" x14ac:dyDescent="0.45">
      <c r="A464" t="s">
        <v>276</v>
      </c>
      <c r="C464">
        <v>464</v>
      </c>
      <c r="D464" t="str">
        <f t="shared" si="92"/>
        <v>Sobel A.E.K.</v>
      </c>
      <c r="E464" t="str">
        <f t="shared" si="93"/>
        <v>AUTHOR FULL NAMES: Sobel, Ann E.K. (13611425900)</v>
      </c>
      <c r="F464">
        <f t="shared" si="94"/>
        <v>13611425900</v>
      </c>
      <c r="G464" t="str">
        <f t="shared" si="95"/>
        <v>The escalating cost of college</v>
      </c>
      <c r="H464" t="str">
        <f t="shared" si="96"/>
        <v>(2013) Computer, 46 (12), art. no. 6689259, pp. 85 - 87, Cited 1 times.</v>
      </c>
      <c r="I464" t="str">
        <f t="shared" si="97"/>
        <v>DOI: 10.1109/MC.2013.438</v>
      </c>
      <c r="J464" t="str">
        <f t="shared" si="98"/>
        <v>https://www.scopus.com/inward/record.uri?eid=2-s2.0-84891518016&amp;doi=10.1109%2fMC.2013.438&amp;partnerID=40&amp;md5=134390879fb4e5d5757e34fcd48c1af9</v>
      </c>
      <c r="K464">
        <f t="shared" si="99"/>
        <v>0</v>
      </c>
      <c r="L464" t="str">
        <f t="shared" si="100"/>
        <v>ABSTRACT: Controlling skyrocketing college tuition costs will require parents, students, and other stakeholders in higher education to recognize that maintaining academic quality means accepting trade-offs in nonessential aspects of the college experience. © 2013 IEEE.</v>
      </c>
      <c r="M464" t="str">
        <f t="shared" si="101"/>
        <v>LANGUAGE OF ORIGINAL DOCUMENT: English</v>
      </c>
      <c r="N464" t="str">
        <f t="shared" si="102"/>
        <v>DOCUMENT TYPE: Article</v>
      </c>
      <c r="O464" t="str">
        <f t="shared" si="103"/>
        <v>SOURCE: Scopus</v>
      </c>
      <c r="P464">
        <f t="shared" si="104"/>
        <v>0</v>
      </c>
    </row>
    <row r="465" spans="1:16" x14ac:dyDescent="0.45">
      <c r="A465" t="s">
        <v>10</v>
      </c>
      <c r="C465">
        <v>465</v>
      </c>
      <c r="D465" t="str">
        <f t="shared" si="92"/>
        <v>Ho C., Goulden A., Hubley D., Adamson K., Hammond J., Zarem A.</v>
      </c>
      <c r="E465" t="str">
        <f t="shared" si="93"/>
        <v>AUTHOR FULL NAMES: Ho, Clara (57210972921); Goulden, Ami (57209267341); Hubley, Darlene (57207662165); Adamson, Keith (56076815900); Hammond, Jean (57217504187); Zarem, Adrienne (57204767113)</v>
      </c>
      <c r="F465" t="str">
        <f t="shared" si="94"/>
        <v>57210972921; 57209267341; 57207662165; 56076815900; 57217504187; 57204767113</v>
      </c>
      <c r="G465" t="str">
        <f t="shared" si="95"/>
        <v>Teaching and Facilitation Course for Family as Faculty: Preparing Families to be Faculty Partners in Healthcare Education</v>
      </c>
      <c r="H465" t="str">
        <f t="shared" si="96"/>
        <v>(2023) Clinical Social Work Journal, Cited 0 times.</v>
      </c>
      <c r="I465" t="str">
        <f t="shared" si="97"/>
        <v>DOI: 10.1007/s10615-023-00886-y</v>
      </c>
      <c r="J465" t="str">
        <f t="shared" si="98"/>
        <v>https://www.scopus.com/inward/record.uri?eid=2-s2.0-85168341945&amp;doi=10.1007%2fs10615-023-00886-y&amp;partnerID=40&amp;md5=830a37fb9323d6713334cc3a098f1d5c</v>
      </c>
      <c r="K465">
        <f t="shared" si="99"/>
        <v>0</v>
      </c>
      <c r="L465" t="str">
        <f t="shared" si="100"/>
        <v>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M465" t="str">
        <f t="shared" si="101"/>
        <v>LANGUAGE OF ORIGINAL DOCUMENT: English</v>
      </c>
      <c r="N465" t="str">
        <f t="shared" si="102"/>
        <v>DOCUMENT TYPE: Article</v>
      </c>
      <c r="O465" t="str">
        <f t="shared" si="103"/>
        <v>SOURCE: Scopus</v>
      </c>
      <c r="P465">
        <f t="shared" si="104"/>
        <v>0</v>
      </c>
    </row>
    <row r="466" spans="1:16" x14ac:dyDescent="0.45">
      <c r="A466" t="s">
        <v>11</v>
      </c>
      <c r="C466">
        <v>466</v>
      </c>
      <c r="D466" t="str">
        <f t="shared" si="92"/>
        <v>Killian G., McClure T., Smith S.</v>
      </c>
      <c r="E466" t="str">
        <f t="shared" si="93"/>
        <v>AUTHOR FULL NAMES: Killian, Ginger (56715414500); McClure, Todd (57211499145); Smith, Scott (57212961553)</v>
      </c>
      <c r="F466" t="str">
        <f t="shared" si="94"/>
        <v>56715414500; 57211499145; 57212961553</v>
      </c>
      <c r="G466" t="str">
        <f t="shared" si="95"/>
        <v>COURSE PROJECTS AS VALUE CO-CREATION TOOLS: DEVELOPING UNIVERSITY COLLABORATION OPPORTUNITIES</v>
      </c>
      <c r="H466" t="str">
        <f t="shared" si="96"/>
        <v>(2023) Marketing Education Review, Cited 0 times.</v>
      </c>
      <c r="I466" t="str">
        <f t="shared" si="97"/>
        <v>DOI: 10.1080/10528008.2023.2253799</v>
      </c>
      <c r="J466" t="str">
        <f t="shared" si="98"/>
        <v>https://www.scopus.com/inward/record.uri?eid=2-s2.0-85169687937&amp;doi=10.1080%2f10528008.2023.2253799&amp;partnerID=40&amp;md5=25fd6fba425fe92091a0847766c46b81</v>
      </c>
      <c r="K466">
        <f t="shared" si="99"/>
        <v>0</v>
      </c>
      <c r="L466" t="str">
        <f t="shared" si="100"/>
        <v>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M466" t="str">
        <f t="shared" si="101"/>
        <v>LANGUAGE OF ORIGINAL DOCUMENT: English</v>
      </c>
      <c r="N466" t="str">
        <f t="shared" si="102"/>
        <v>DOCUMENT TYPE: Article</v>
      </c>
      <c r="O466" t="str">
        <f t="shared" si="103"/>
        <v>SOURCE: Scopus</v>
      </c>
      <c r="P466">
        <f t="shared" si="104"/>
        <v>0</v>
      </c>
    </row>
    <row r="467" spans="1:16" x14ac:dyDescent="0.45">
      <c r="A467" t="s">
        <v>12</v>
      </c>
      <c r="C467">
        <v>467</v>
      </c>
      <c r="D467" t="str">
        <f t="shared" si="92"/>
        <v>Celniker J.B., Rode J.B., Anderson K.B., Ma B., Ditto P.H.</v>
      </c>
      <c r="E467" t="str">
        <f t="shared" si="93"/>
        <v>AUTHOR FULL NAMES: Celniker, Jared B. (57202339692); Rode, Jacob B. (57210835212); Anderson, Katherine B. (57915601500); Ma, Brianna (57914333000); Ditto, Peter H. (7003936520)</v>
      </c>
      <c r="F467" t="str">
        <f t="shared" si="94"/>
        <v>57202339692; 57210835212; 57915601500; 57914333000; 7003936520</v>
      </c>
      <c r="G467" t="str">
        <f t="shared" si="95"/>
        <v>College Students’ Perceptions of Ambiguous Hook-ups Involving Alcohol Intoxication</v>
      </c>
      <c r="H467" t="str">
        <f t="shared" si="96"/>
        <v>(2022) Sex Roles, 87 (7-8), pp. 390 - 405, Cited 0 times.</v>
      </c>
      <c r="I467" t="str">
        <f t="shared" si="97"/>
        <v>DOI: 10.1007/s11199-022-01323-z</v>
      </c>
      <c r="J467" t="str">
        <f t="shared" si="98"/>
        <v>https://www.scopus.com/inward/record.uri?eid=2-s2.0-85139179837&amp;doi=10.1007%2fs11199-022-01323-z&amp;partnerID=40&amp;md5=561fc19175b9e7cac6e0827fa34a02c6</v>
      </c>
      <c r="K467">
        <f t="shared" si="99"/>
        <v>0</v>
      </c>
      <c r="L467" t="str">
        <f t="shared" si="100"/>
        <v>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M467" t="str">
        <f t="shared" si="101"/>
        <v>LANGUAGE OF ORIGINAL DOCUMENT: English</v>
      </c>
      <c r="N467" t="str">
        <f t="shared" si="102"/>
        <v>DOCUMENT TYPE: Article</v>
      </c>
      <c r="O467" t="str">
        <f t="shared" si="103"/>
        <v>SOURCE: Scopus</v>
      </c>
      <c r="P467">
        <f t="shared" si="104"/>
        <v>0</v>
      </c>
    </row>
    <row r="468" spans="1:16" x14ac:dyDescent="0.45">
      <c r="C468">
        <v>468</v>
      </c>
      <c r="D468" t="str">
        <f t="shared" si="92"/>
        <v>Daniels M., Berglund A., McDermott R.</v>
      </c>
      <c r="E468" t="str">
        <f t="shared" si="93"/>
        <v>AUTHOR FULL NAMES: Daniels, Mats (7201966420); Berglund, Anders (7006543113); McDermott, Roger (36928180000)</v>
      </c>
      <c r="F468" t="str">
        <f t="shared" si="94"/>
        <v>7201966420; 7006543113; 36928180000</v>
      </c>
      <c r="G468" t="str">
        <f t="shared" si="95"/>
        <v>Influencing Student Academic Integrity Choices using Ethics Scenarios</v>
      </c>
      <c r="H468" t="str">
        <f t="shared" si="96"/>
        <v>(2022) Proceedings - Frontiers in Education Conference, FIE, 2022-October, Cited 0 times.</v>
      </c>
      <c r="I468" t="str">
        <f t="shared" si="97"/>
        <v>DOI: 10.1109/FIE56618.2022.9962607</v>
      </c>
      <c r="J468" t="str">
        <f t="shared" si="98"/>
        <v>https://www.scopus.com/inward/record.uri?eid=2-s2.0-85143747916&amp;doi=10.1109%2fFIE56618.2022.9962607&amp;partnerID=40&amp;md5=1d60d279bb3f3767e57d913772a16310</v>
      </c>
      <c r="K468">
        <f t="shared" si="99"/>
        <v>0</v>
      </c>
      <c r="L468" t="str">
        <f t="shared" si="100"/>
        <v>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M468" t="str">
        <f t="shared" si="101"/>
        <v>LANGUAGE OF ORIGINAL DOCUMENT: English</v>
      </c>
      <c r="N468" t="str">
        <f t="shared" si="102"/>
        <v>DOCUMENT TYPE: Conference paper</v>
      </c>
      <c r="O468" t="str">
        <f t="shared" si="103"/>
        <v>SOURCE: Scopus</v>
      </c>
      <c r="P468">
        <f t="shared" si="104"/>
        <v>0</v>
      </c>
    </row>
    <row r="469" spans="1:16" x14ac:dyDescent="0.45">
      <c r="A469" t="s">
        <v>2366</v>
      </c>
      <c r="C469">
        <v>469</v>
      </c>
      <c r="D469" t="str">
        <f t="shared" si="92"/>
        <v>Nguyen-Viet B., Nguyen-Viet B.</v>
      </c>
      <c r="E469" t="str">
        <f t="shared" si="93"/>
        <v>AUTHOR FULL NAMES: Nguyen-Viet, Bang (57202018511); Nguyen-Viet, Bac (58497668900)</v>
      </c>
      <c r="F469" t="str">
        <f t="shared" si="94"/>
        <v>57202018511; 58497668900</v>
      </c>
      <c r="G469" t="str">
        <f t="shared" si="95"/>
        <v>Enhancing satisfaction among Vietnamese students through gamification: The mediating role of engagement and learning effectiveness</v>
      </c>
      <c r="H469" t="str">
        <f t="shared" si="96"/>
        <v>(2023) Cogent Education, 10 (2), art. no. 2265276, Cited 0 times.</v>
      </c>
      <c r="I469" t="str">
        <f t="shared" si="97"/>
        <v>DOI: 10.1080/2331186X.2023.2265276</v>
      </c>
      <c r="J469" t="str">
        <f t="shared" si="98"/>
        <v>https://www.scopus.com/inward/record.uri?eid=2-s2.0-85173514663&amp;doi=10.1080%2f2331186X.2023.2265276&amp;partnerID=40&amp;md5=e569c91cd5275e1e4b7cb5aba5b0eff6</v>
      </c>
      <c r="K469">
        <f t="shared" si="99"/>
        <v>0</v>
      </c>
      <c r="L469" t="str">
        <f t="shared" si="100"/>
        <v>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M469" t="str">
        <f t="shared" si="101"/>
        <v>LANGUAGE OF ORIGINAL DOCUMENT: English</v>
      </c>
      <c r="N469" t="str">
        <f t="shared" si="102"/>
        <v>DOCUMENT TYPE: Article</v>
      </c>
      <c r="O469" t="str">
        <f t="shared" si="103"/>
        <v>SOURCE: Scopus</v>
      </c>
      <c r="P469">
        <f t="shared" si="104"/>
        <v>0</v>
      </c>
    </row>
    <row r="470" spans="1:16" x14ac:dyDescent="0.45">
      <c r="A470" t="s">
        <v>2367</v>
      </c>
      <c r="C470">
        <v>470</v>
      </c>
      <c r="D470" t="str">
        <f t="shared" si="92"/>
        <v>Hendricks S., van Wyk J.P., Player B., Schlebusch R.</v>
      </c>
      <c r="E470" t="str">
        <f t="shared" si="93"/>
        <v>AUTHOR FULL NAMES: Hendricks, S. (58010100600); van Wyk, J.P. (57949883000); Player, B. (58490095200); Schlebusch, R. (57949903100)</v>
      </c>
      <c r="F470" t="str">
        <f t="shared" si="94"/>
        <v>58010100600; 57949883000; 58490095200; 57949903100</v>
      </c>
      <c r="G470" t="str">
        <f t="shared" si="95"/>
        <v>University and stakeholder partnerships to innovate in sport – the development of the South African Cricketers’ Association (SACA) career transition screening tool</v>
      </c>
      <c r="H470" t="str">
        <f t="shared" si="96"/>
        <v>(2023) South African Journal of Sports Medicine, 35 (1), Cited 0 times.</v>
      </c>
      <c r="I470" t="str">
        <f t="shared" si="97"/>
        <v>DOI: 10.17159/2078-516X/2023/v35i1a15218</v>
      </c>
      <c r="J470" t="str">
        <f t="shared" si="98"/>
        <v>https://www.scopus.com/inward/record.uri?eid=2-s2.0-85164908018&amp;doi=10.17159%2f2078-516X%2f2023%2fv35i1a15218&amp;partnerID=40&amp;md5=3039fd87d6c673c61f21205db76ae0d1</v>
      </c>
      <c r="K470">
        <f t="shared" si="99"/>
        <v>0</v>
      </c>
      <c r="L470" t="str">
        <f t="shared" si="100"/>
        <v>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v>
      </c>
      <c r="M470" t="str">
        <f t="shared" si="101"/>
        <v>LANGUAGE OF ORIGINAL DOCUMENT: English</v>
      </c>
      <c r="N470" t="str">
        <f t="shared" si="102"/>
        <v>DOCUMENT TYPE: Article</v>
      </c>
      <c r="O470" t="str">
        <f t="shared" si="103"/>
        <v>SOURCE: Scopus</v>
      </c>
      <c r="P470">
        <f t="shared" si="104"/>
        <v>0</v>
      </c>
    </row>
    <row r="471" spans="1:16" x14ac:dyDescent="0.45">
      <c r="A471" t="s">
        <v>2368</v>
      </c>
      <c r="C471">
        <v>471</v>
      </c>
      <c r="D471" t="str">
        <f t="shared" si="92"/>
        <v>Altakhaineh A.R.M., Mohammad M.A., Zibin A.</v>
      </c>
      <c r="E471" t="str">
        <f t="shared" si="93"/>
        <v>AUTHOR FULL NAMES: Altakhaineh, Abdel Rahman Mitib (57168901500); Mohammad, Marwa Ahmed (58689957500); Zibin, Aseel (57168905900)</v>
      </c>
      <c r="F471" t="str">
        <f t="shared" si="94"/>
        <v>57168901500; 58689957500; 57168905900</v>
      </c>
      <c r="G471" t="str">
        <f t="shared" si="95"/>
        <v>“Open access and without fees”: Arab university professors' views on the journal access types</v>
      </c>
      <c r="H471" t="str">
        <f t="shared" si="96"/>
        <v>(2023) Journal of Applied Research in Higher Education, Cited 0 times.</v>
      </c>
      <c r="I471" t="str">
        <f t="shared" si="97"/>
        <v>DOI: 10.1108/JARHE-06-2023-0249</v>
      </c>
      <c r="J471" t="str">
        <f t="shared" si="98"/>
        <v>https://www.scopus.com/inward/record.uri?eid=2-s2.0-85176320029&amp;doi=10.1108%2fJARHE-06-2023-0249&amp;partnerID=40&amp;md5=26fc3160c699721a75dd30d1653b708f</v>
      </c>
      <c r="K471">
        <f t="shared" si="99"/>
        <v>0</v>
      </c>
      <c r="L471" t="str">
        <f t="shared" si="100"/>
        <v>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M471" t="str">
        <f t="shared" si="101"/>
        <v>LANGUAGE OF ORIGINAL DOCUMENT: English</v>
      </c>
      <c r="N471" t="str">
        <f t="shared" si="102"/>
        <v>DOCUMENT TYPE: Article</v>
      </c>
      <c r="O471" t="str">
        <f t="shared" si="103"/>
        <v>SOURCE: Scopus</v>
      </c>
      <c r="P471">
        <f t="shared" si="104"/>
        <v>0</v>
      </c>
    </row>
    <row r="472" spans="1:16" x14ac:dyDescent="0.45">
      <c r="A472" t="s">
        <v>2369</v>
      </c>
      <c r="C472">
        <v>472</v>
      </c>
      <c r="D472" t="str">
        <f t="shared" si="92"/>
        <v>Watcharinrat D., Sirathanakul K., Tho-Ard M., Phungamdee S., Watcharinrat C., Parnichsan L., Phasinam K., Boonsong S.</v>
      </c>
      <c r="E472" t="str">
        <f t="shared" si="93"/>
        <v>AUTHOR FULL NAMES: Watcharinrat, Dowroong (57164873400); Sirathanakul, Kumron (57968990900); Tho-Ard, Manoon (57967903500); Phungamdee, Sakon (57969694700); Watcharinrat, Chudarat (57191866070); Parnichsan, Luckana (57969694800); Phasinam, Khongdet (57225180258); Boonsong, Sutthiporn (57201074652)</v>
      </c>
      <c r="F472" t="str">
        <f t="shared" si="94"/>
        <v>57164873400; 57968990900; 57967903500; 57969694700; 57191866070; 57969694800; 57225180258; 57201074652</v>
      </c>
      <c r="G472" t="str">
        <f t="shared" si="95"/>
        <v>Policy Formation of the Rajamangala University of Technology Thanyaburi for the Fiscal Year 2022</v>
      </c>
      <c r="H472" t="str">
        <f t="shared" si="96"/>
        <v>(2022) Res Militaris, 12 (2), pp. 7962 - 7976, Cited 0 times.</v>
      </c>
      <c r="I472">
        <f t="shared" si="97"/>
        <v>0</v>
      </c>
      <c r="J472" t="str">
        <f t="shared" si="98"/>
        <v>https://www.scopus.com/inward/record.uri?eid=2-s2.0-85142189018&amp;partnerID=40&amp;md5=38544338e7bff64841cb1be1967adf95</v>
      </c>
      <c r="K472">
        <f t="shared" si="99"/>
        <v>0</v>
      </c>
      <c r="L472" t="str">
        <f t="shared" si="100"/>
        <v>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M472" t="str">
        <f t="shared" si="101"/>
        <v>LANGUAGE OF ORIGINAL DOCUMENT: English</v>
      </c>
      <c r="N472" t="str">
        <f t="shared" si="102"/>
        <v>DOCUMENT TYPE: Article</v>
      </c>
      <c r="O472" t="str">
        <f t="shared" si="103"/>
        <v>SOURCE: Scopus</v>
      </c>
      <c r="P472">
        <f t="shared" si="104"/>
        <v>0</v>
      </c>
    </row>
    <row r="473" spans="1:16" x14ac:dyDescent="0.45">
      <c r="A473" t="s">
        <v>2370</v>
      </c>
      <c r="C473">
        <v>473</v>
      </c>
      <c r="D473" t="str">
        <f t="shared" si="92"/>
        <v>Amoako G.K., Ampong G.O., Gabrah A.Y.B., de Heer F., Antwi-Adjei A.</v>
      </c>
      <c r="E473" t="str">
        <f t="shared" si="93"/>
        <v>AUTHOR FULL NAMES: Amoako, George Kofi (54384837400); Ampong, George Oppong (57203746023); Gabrah, Antoinette Yaa Benewaa (57202300043); de Heer, Felicia (56526558100); Antwi-Adjei, Alex (57210890203)</v>
      </c>
      <c r="F473" t="str">
        <f t="shared" si="94"/>
        <v>54384837400; 57203746023; 57202300043; 56526558100; 57210890203</v>
      </c>
      <c r="G473" t="str">
        <f t="shared" si="95"/>
        <v>Service quality affecting student satisfaction in higher education institutions in Ghana</v>
      </c>
      <c r="H473" t="str">
        <f t="shared" si="96"/>
        <v>(2023) Cogent Education, 10 (2), art. no. 2238468, Cited 0 times.</v>
      </c>
      <c r="I473" t="str">
        <f t="shared" si="97"/>
        <v>DOI: 10.1080/2331186X.2023.2238468</v>
      </c>
      <c r="J473" t="str">
        <f t="shared" si="98"/>
        <v>https://www.scopus.com/inward/record.uri?eid=2-s2.0-85175100824&amp;doi=10.1080%2f2331186X.2023.2238468&amp;partnerID=40&amp;md5=5550cdd0a20e820cba4f6ae5457f81fc</v>
      </c>
      <c r="K473">
        <f t="shared" si="99"/>
        <v>0</v>
      </c>
      <c r="L473" t="str">
        <f t="shared" si="100"/>
        <v>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M473" t="str">
        <f t="shared" si="101"/>
        <v>LANGUAGE OF ORIGINAL DOCUMENT: English</v>
      </c>
      <c r="N473" t="str">
        <f t="shared" si="102"/>
        <v>DOCUMENT TYPE: Article</v>
      </c>
      <c r="O473" t="str">
        <f t="shared" si="103"/>
        <v>SOURCE: Scopus</v>
      </c>
      <c r="P473">
        <f t="shared" si="104"/>
        <v>0</v>
      </c>
    </row>
    <row r="474" spans="1:16" x14ac:dyDescent="0.45">
      <c r="A474" t="s">
        <v>2371</v>
      </c>
      <c r="C474">
        <v>474</v>
      </c>
      <c r="D474" t="str">
        <f t="shared" si="92"/>
        <v>Yasin N., Gilani S.A.M., Nair G., Abaido G.M., Askri S.</v>
      </c>
      <c r="E474" t="str">
        <f t="shared" si="93"/>
        <v>AUTHOR FULL NAMES: Yasin, Naveed (55625375000); Gilani, Sayed Abdul Majid (57862904400); Nair, Gayatri (57347937100); Abaido, Ghada M. (57211443766); Askri, Soumaya (58351464800)</v>
      </c>
      <c r="F474" t="str">
        <f t="shared" si="94"/>
        <v>55625375000; 57862904400; 57347937100; 57211443766; 58351464800</v>
      </c>
      <c r="G474" t="str">
        <f t="shared" si="95"/>
        <v>Establishing a nexus for effective university-industry collaborations in the MENA region: A multi-country comparative study</v>
      </c>
      <c r="H474" t="str">
        <f t="shared" si="96"/>
        <v>(2023) Industry and Higher Education, Cited 0 times.</v>
      </c>
      <c r="I474" t="str">
        <f t="shared" si="97"/>
        <v>DOI: 10.1177/09504222231175862</v>
      </c>
      <c r="J474" t="str">
        <f t="shared" si="98"/>
        <v>https://www.scopus.com/inward/record.uri?eid=2-s2.0-85163017760&amp;doi=10.1177%2f09504222231175862&amp;partnerID=40&amp;md5=8bf7408bcfe81faa0a960b57544ca7a4</v>
      </c>
      <c r="K474">
        <f t="shared" si="99"/>
        <v>0</v>
      </c>
      <c r="L474" t="str">
        <f t="shared" si="100"/>
        <v>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M474" t="str">
        <f t="shared" si="101"/>
        <v>LANGUAGE OF ORIGINAL DOCUMENT: English</v>
      </c>
      <c r="N474" t="str">
        <f t="shared" si="102"/>
        <v>DOCUMENT TYPE: Article</v>
      </c>
      <c r="O474" t="str">
        <f t="shared" si="103"/>
        <v>SOURCE: Scopus</v>
      </c>
      <c r="P474">
        <f t="shared" si="104"/>
        <v>0</v>
      </c>
    </row>
    <row r="475" spans="1:16" x14ac:dyDescent="0.45">
      <c r="A475" t="s">
        <v>2372</v>
      </c>
      <c r="C475">
        <v>475</v>
      </c>
      <c r="D475" t="str">
        <f t="shared" si="92"/>
        <v>Astrini N., Bakti I.G.M.Y., Yarmen M., Jati R.K., Damayanti S., Sumaedi S., Rakhmawati T., Widianti T.</v>
      </c>
      <c r="E475" t="str">
        <f t="shared" si="93"/>
        <v>AUTHOR FULL NAMES: Astrini, Nidya (56183270900); Bakti, I. Gede Mahatma Yuda (55848650500); Yarmen, Medi (56461337800); Jati, Rahmi Kartika (57196081565); Damayanti, Sih (57203400123); Sumaedi, Sik (55191280500); Rakhmawati, Tri (56584598200); Widianti, Tri (57204107705)</v>
      </c>
      <c r="F475" t="str">
        <f t="shared" si="94"/>
        <v>56183270900; 55848650500; 56461337800; 57196081565; 57203400123; 55191280500; 56584598200; 57204107705</v>
      </c>
      <c r="G475" t="str">
        <f t="shared" si="95"/>
        <v>Quality management in R&amp;D organization: Critical success factors</v>
      </c>
      <c r="H475" t="str">
        <f t="shared" si="96"/>
        <v>(2023) AIP Conference Proceedings, 2691, art. no. 070001, Cited 0 times.</v>
      </c>
      <c r="I475" t="str">
        <f t="shared" si="97"/>
        <v>DOI: 10.1063/5.0114994</v>
      </c>
      <c r="J475" t="str">
        <f t="shared" si="98"/>
        <v>https://www.scopus.com/inward/record.uri?eid=2-s2.0-85163175524&amp;doi=10.1063%2f5.0114994&amp;partnerID=40&amp;md5=02463dafb8b8fb7a3272c26f1f448653</v>
      </c>
      <c r="K475">
        <f t="shared" si="99"/>
        <v>0</v>
      </c>
      <c r="L475" t="str">
        <f t="shared" si="100"/>
        <v>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M475" t="str">
        <f t="shared" si="101"/>
        <v>LANGUAGE OF ORIGINAL DOCUMENT: English</v>
      </c>
      <c r="N475" t="str">
        <f t="shared" si="102"/>
        <v>DOCUMENT TYPE: Conference paper</v>
      </c>
      <c r="O475" t="str">
        <f t="shared" si="103"/>
        <v>SOURCE: Scopus</v>
      </c>
      <c r="P475">
        <f t="shared" si="104"/>
        <v>0</v>
      </c>
    </row>
    <row r="476" spans="1:16" x14ac:dyDescent="0.45">
      <c r="C476">
        <v>476</v>
      </c>
      <c r="D476" t="str">
        <f t="shared" si="92"/>
        <v>Lim J.H., Dahlberg J.L., Hunt B.D., Erega A., Tkacik P.</v>
      </c>
      <c r="E476" t="str">
        <f t="shared" si="93"/>
        <v>AUTHOR FULL NAMES: Lim, Jae Hoon (35750009500); Dahlberg, Jerry Lynn (57190811259); Hunt, Brittany D. (57216143048); Erega, Arna (57450008800); Tkacik, Peter (36495796500)</v>
      </c>
      <c r="F476" t="str">
        <f t="shared" si="94"/>
        <v>35750009500; 57190811259; 57216143048; 57450008800; 36495796500</v>
      </c>
      <c r="G476" t="str">
        <f t="shared" si="95"/>
        <v>Half-fulfilled Promises: Creating a Veteran-friendly Space in Engineering Graduate Programs</v>
      </c>
      <c r="H476" t="str">
        <f t="shared" si="96"/>
        <v>(2022) ASEE Annual Conference and Exposition, Conference Proceedings, Cited 0 times.</v>
      </c>
      <c r="I476">
        <f t="shared" si="97"/>
        <v>0</v>
      </c>
      <c r="J476" t="str">
        <f t="shared" si="98"/>
        <v>https://www.scopus.com/inward/record.uri?eid=2-s2.0-85138282988&amp;partnerID=40&amp;md5=8eaeb1f0b0a8c74909a3d02b5c0d27f8</v>
      </c>
      <c r="K476">
        <f t="shared" si="99"/>
        <v>0</v>
      </c>
      <c r="L476" t="str">
        <f t="shared" si="100"/>
        <v>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v>
      </c>
      <c r="M476" t="str">
        <f t="shared" si="101"/>
        <v>LANGUAGE OF ORIGINAL DOCUMENT: English</v>
      </c>
      <c r="N476" t="str">
        <f t="shared" si="102"/>
        <v>DOCUMENT TYPE: Conference paper</v>
      </c>
      <c r="O476" t="str">
        <f t="shared" si="103"/>
        <v>SOURCE: Scopus</v>
      </c>
      <c r="P476">
        <f t="shared" si="104"/>
        <v>0</v>
      </c>
    </row>
    <row r="477" spans="1:16" x14ac:dyDescent="0.45">
      <c r="A477" t="s">
        <v>2373</v>
      </c>
      <c r="C477">
        <v>477</v>
      </c>
      <c r="D477" t="str">
        <f t="shared" si="92"/>
        <v>Yarkent Ç., Mutaf T., Temel S., Sukan F.V., Oncel S.S.</v>
      </c>
      <c r="E477" t="str">
        <f t="shared" si="93"/>
        <v>AUTHOR FULL NAMES: Yarkent, Ça ğ la (57208878391); Mutaf, Tu Ğ Çe (57208883929); Temel, Serdal (38663343900); Sukan, Fazilet Vardar (58633352300); Oncel, Suphi S. (23995769500)</v>
      </c>
      <c r="F477" t="str">
        <f t="shared" si="94"/>
        <v>57208878391; 57208883929; 38663343900; 58633352300; 23995769500</v>
      </c>
      <c r="G477" t="str">
        <f t="shared" si="95"/>
        <v>University-Industry Collaboration: A Way to New Technologies</v>
      </c>
      <c r="H477" t="str">
        <f t="shared" si="96"/>
        <v>(2023) A Sustainable Green Future: Perspectives on Energy, Economy, Industry, Cities and Environment, pp. 53 - 68, Cited 0 times.</v>
      </c>
      <c r="I477" t="str">
        <f t="shared" si="97"/>
        <v>DOI: 10.1007/978-3-031-24942-6_3</v>
      </c>
      <c r="J477" t="str">
        <f t="shared" si="98"/>
        <v>https://www.scopus.com/inward/record.uri?eid=2-s2.0-85173373114&amp;doi=10.1007%2f978-3-031-24942-6_3&amp;partnerID=40&amp;md5=b226ec12ec26ea1f49a688b43e2ae298</v>
      </c>
      <c r="K477">
        <f t="shared" si="99"/>
        <v>0</v>
      </c>
      <c r="L477" t="str">
        <f t="shared" si="100"/>
        <v>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M477" t="str">
        <f t="shared" si="101"/>
        <v>LANGUAGE OF ORIGINAL DOCUMENT: English</v>
      </c>
      <c r="N477" t="str">
        <f t="shared" si="102"/>
        <v>DOCUMENT TYPE: Book chapter</v>
      </c>
      <c r="O477" t="str">
        <f t="shared" si="103"/>
        <v>SOURCE: Scopus</v>
      </c>
      <c r="P477">
        <f t="shared" si="104"/>
        <v>0</v>
      </c>
    </row>
    <row r="478" spans="1:16" x14ac:dyDescent="0.45">
      <c r="A478" t="s">
        <v>10</v>
      </c>
      <c r="C478">
        <v>478</v>
      </c>
      <c r="D478" t="str">
        <f t="shared" si="92"/>
        <v>Thi Ngoc Ha N.</v>
      </c>
      <c r="E478" t="str">
        <f t="shared" si="93"/>
        <v>AUTHOR FULL NAMES: Thi Ngoc Ha, Nguyen (35770708300)</v>
      </c>
      <c r="F478">
        <f t="shared" si="94"/>
        <v>35770708300</v>
      </c>
      <c r="G478" t="str">
        <f t="shared" si="95"/>
        <v>Implementation of on-campus work-integrated learning activities in Vietnamese universities: ‘don’t rely on lecturers’</v>
      </c>
      <c r="H478" t="str">
        <f t="shared" si="96"/>
        <v>(2023) Journal of Further and Higher Education, 47 (8), pp. 1124 - 1139, Cited 0 times.</v>
      </c>
      <c r="I478" t="str">
        <f t="shared" si="97"/>
        <v>DOI: 10.1080/0309877X.2023.2217648</v>
      </c>
      <c r="J478" t="str">
        <f t="shared" si="98"/>
        <v>https://www.scopus.com/inward/record.uri?eid=2-s2.0-85161958675&amp;doi=10.1080%2f0309877X.2023.2217648&amp;partnerID=40&amp;md5=94e7bb55ba85258a9cce4252d1dbc467</v>
      </c>
      <c r="K478">
        <f t="shared" si="99"/>
        <v>0</v>
      </c>
      <c r="L478" t="str">
        <f t="shared" si="100"/>
        <v>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M478" t="str">
        <f t="shared" si="101"/>
        <v>LANGUAGE OF ORIGINAL DOCUMENT: English</v>
      </c>
      <c r="N478" t="str">
        <f t="shared" si="102"/>
        <v>DOCUMENT TYPE: Article</v>
      </c>
      <c r="O478" t="str">
        <f t="shared" si="103"/>
        <v>SOURCE: Scopus</v>
      </c>
      <c r="P478">
        <f t="shared" si="104"/>
        <v>0</v>
      </c>
    </row>
    <row r="479" spans="1:16" x14ac:dyDescent="0.45">
      <c r="A479" t="s">
        <v>11</v>
      </c>
      <c r="C479">
        <v>479</v>
      </c>
      <c r="D479" t="str">
        <f t="shared" si="92"/>
        <v>Crowther D., Isbell D.R., Nishizawa H.</v>
      </c>
      <c r="E479" t="str">
        <f t="shared" si="93"/>
        <v>AUTHOR FULL NAMES: Crowther, Dustin (56606822000); Isbell, Daniel R. (57192819619); Nishizawa, Hitoshi (57485909000)</v>
      </c>
      <c r="F479" t="str">
        <f t="shared" si="94"/>
        <v>56606822000; 57192819619; 57485909000</v>
      </c>
      <c r="G479" t="str">
        <f t="shared" si="95"/>
        <v>Second language speech comprehensibility and acceptability in academic settings: Listener perceptions and speech stream influences</v>
      </c>
      <c r="H479" t="str">
        <f t="shared" si="96"/>
        <v>(2023) Applied Psycholinguistics, 44 (5), pp. 858 - 888, Cited 0 times.</v>
      </c>
      <c r="I479" t="str">
        <f t="shared" si="97"/>
        <v>DOI: 10.1017/S0142716423000346</v>
      </c>
      <c r="J479" t="str">
        <f t="shared" si="98"/>
        <v>https://www.scopus.com/inward/record.uri?eid=2-s2.0-85168827081&amp;doi=10.1017%2fS0142716423000346&amp;partnerID=40&amp;md5=f11f8a83817363b4f2b3f6b068ad0eb0</v>
      </c>
      <c r="K479">
        <f t="shared" si="99"/>
        <v>0</v>
      </c>
      <c r="L479" t="str">
        <f t="shared" si="100"/>
        <v>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M479" t="str">
        <f t="shared" si="101"/>
        <v>LANGUAGE OF ORIGINAL DOCUMENT: English</v>
      </c>
      <c r="N479" t="str">
        <f t="shared" si="102"/>
        <v>DOCUMENT TYPE: Article</v>
      </c>
      <c r="O479" t="str">
        <f t="shared" si="103"/>
        <v>SOURCE: Scopus</v>
      </c>
      <c r="P479">
        <f t="shared" si="104"/>
        <v>0</v>
      </c>
    </row>
    <row r="480" spans="1:16" x14ac:dyDescent="0.45">
      <c r="A480" t="s">
        <v>12</v>
      </c>
    </row>
    <row r="482" spans="1:1" x14ac:dyDescent="0.45">
      <c r="A482" t="s">
        <v>277</v>
      </c>
    </row>
    <row r="483" spans="1:1" x14ac:dyDescent="0.45">
      <c r="A483" t="s">
        <v>278</v>
      </c>
    </row>
    <row r="484" spans="1:1" x14ac:dyDescent="0.45">
      <c r="A484" t="s">
        <v>279</v>
      </c>
    </row>
    <row r="485" spans="1:1" x14ac:dyDescent="0.45">
      <c r="A485" t="s">
        <v>280</v>
      </c>
    </row>
    <row r="486" spans="1:1" x14ac:dyDescent="0.45">
      <c r="A486" t="s">
        <v>281</v>
      </c>
    </row>
    <row r="487" spans="1:1" x14ac:dyDescent="0.45">
      <c r="A487" t="s">
        <v>282</v>
      </c>
    </row>
    <row r="488" spans="1:1" x14ac:dyDescent="0.45">
      <c r="A488" t="s">
        <v>283</v>
      </c>
    </row>
    <row r="490" spans="1:1" x14ac:dyDescent="0.45">
      <c r="A490" t="s">
        <v>284</v>
      </c>
    </row>
    <row r="491" spans="1:1" x14ac:dyDescent="0.45">
      <c r="A491" t="s">
        <v>10</v>
      </c>
    </row>
    <row r="492" spans="1:1" x14ac:dyDescent="0.45">
      <c r="A492" t="s">
        <v>11</v>
      </c>
    </row>
    <row r="493" spans="1:1" x14ac:dyDescent="0.45">
      <c r="A493" t="s">
        <v>12</v>
      </c>
    </row>
    <row r="495" spans="1:1" x14ac:dyDescent="0.45">
      <c r="A495" t="s">
        <v>2374</v>
      </c>
    </row>
    <row r="496" spans="1:1" x14ac:dyDescent="0.45">
      <c r="A496" t="s">
        <v>2375</v>
      </c>
    </row>
    <row r="497" spans="1:1" x14ac:dyDescent="0.45">
      <c r="A497" t="s">
        <v>2376</v>
      </c>
    </row>
    <row r="498" spans="1:1" x14ac:dyDescent="0.45">
      <c r="A498" t="s">
        <v>2377</v>
      </c>
    </row>
    <row r="499" spans="1:1" x14ac:dyDescent="0.45">
      <c r="A499" t="s">
        <v>2378</v>
      </c>
    </row>
    <row r="500" spans="1:1" x14ac:dyDescent="0.45">
      <c r="A500" t="s">
        <v>2379</v>
      </c>
    </row>
    <row r="501" spans="1:1" x14ac:dyDescent="0.45">
      <c r="A501" t="s">
        <v>2380</v>
      </c>
    </row>
    <row r="503" spans="1:1" x14ac:dyDescent="0.45">
      <c r="A503" t="s">
        <v>2381</v>
      </c>
    </row>
    <row r="504" spans="1:1" x14ac:dyDescent="0.45">
      <c r="A504" t="s">
        <v>10</v>
      </c>
    </row>
    <row r="505" spans="1:1" x14ac:dyDescent="0.45">
      <c r="A505" t="s">
        <v>11</v>
      </c>
    </row>
    <row r="506" spans="1:1" x14ac:dyDescent="0.45">
      <c r="A506" t="s">
        <v>12</v>
      </c>
    </row>
    <row r="508" spans="1:1" x14ac:dyDescent="0.45">
      <c r="A508" t="s">
        <v>2258</v>
      </c>
    </row>
    <row r="509" spans="1:1" x14ac:dyDescent="0.45">
      <c r="A509" t="s">
        <v>2259</v>
      </c>
    </row>
    <row r="510" spans="1:1" x14ac:dyDescent="0.45">
      <c r="A510">
        <v>13008815400</v>
      </c>
    </row>
    <row r="511" spans="1:1" x14ac:dyDescent="0.45">
      <c r="A511" t="s">
        <v>2260</v>
      </c>
    </row>
    <row r="512" spans="1:1" x14ac:dyDescent="0.45">
      <c r="A512" t="s">
        <v>2261</v>
      </c>
    </row>
    <row r="513" spans="1:1" x14ac:dyDescent="0.45">
      <c r="A513" t="s">
        <v>2262</v>
      </c>
    </row>
    <row r="514" spans="1:1" x14ac:dyDescent="0.45">
      <c r="A514" t="s">
        <v>2263</v>
      </c>
    </row>
    <row r="516" spans="1:1" x14ac:dyDescent="0.45">
      <c r="A516" t="s">
        <v>2264</v>
      </c>
    </row>
    <row r="517" spans="1:1" x14ac:dyDescent="0.45">
      <c r="A517" t="s">
        <v>10</v>
      </c>
    </row>
    <row r="518" spans="1:1" x14ac:dyDescent="0.45">
      <c r="A518" t="s">
        <v>11</v>
      </c>
    </row>
    <row r="519" spans="1:1" x14ac:dyDescent="0.45">
      <c r="A519" t="s">
        <v>12</v>
      </c>
    </row>
    <row r="521" spans="1:1" x14ac:dyDescent="0.45">
      <c r="A521" t="s">
        <v>2382</v>
      </c>
    </row>
    <row r="522" spans="1:1" x14ac:dyDescent="0.45">
      <c r="A522" t="s">
        <v>2383</v>
      </c>
    </row>
    <row r="523" spans="1:1" x14ac:dyDescent="0.45">
      <c r="A523" t="s">
        <v>2384</v>
      </c>
    </row>
    <row r="524" spans="1:1" x14ac:dyDescent="0.45">
      <c r="A524" t="s">
        <v>2385</v>
      </c>
    </row>
    <row r="525" spans="1:1" x14ac:dyDescent="0.45">
      <c r="A525" t="s">
        <v>2386</v>
      </c>
    </row>
    <row r="526" spans="1:1" x14ac:dyDescent="0.45">
      <c r="A526" t="s">
        <v>2387</v>
      </c>
    </row>
    <row r="527" spans="1:1" x14ac:dyDescent="0.45">
      <c r="A527" t="s">
        <v>2388</v>
      </c>
    </row>
    <row r="529" spans="1:1" x14ac:dyDescent="0.45">
      <c r="A529" t="s">
        <v>2389</v>
      </c>
    </row>
    <row r="530" spans="1:1" x14ac:dyDescent="0.45">
      <c r="A530" t="s">
        <v>10</v>
      </c>
    </row>
    <row r="531" spans="1:1" x14ac:dyDescent="0.45">
      <c r="A531" t="s">
        <v>11</v>
      </c>
    </row>
    <row r="532" spans="1:1" x14ac:dyDescent="0.45">
      <c r="A532" t="s">
        <v>12</v>
      </c>
    </row>
    <row r="534" spans="1:1" x14ac:dyDescent="0.45">
      <c r="A534" t="s">
        <v>308</v>
      </c>
    </row>
    <row r="535" spans="1:1" x14ac:dyDescent="0.45">
      <c r="A535" t="s">
        <v>309</v>
      </c>
    </row>
    <row r="536" spans="1:1" x14ac:dyDescent="0.45">
      <c r="A536" t="s">
        <v>310</v>
      </c>
    </row>
    <row r="537" spans="1:1" x14ac:dyDescent="0.45">
      <c r="A537" t="s">
        <v>311</v>
      </c>
    </row>
    <row r="538" spans="1:1" x14ac:dyDescent="0.45">
      <c r="A538" t="s">
        <v>312</v>
      </c>
    </row>
    <row r="539" spans="1:1" x14ac:dyDescent="0.45">
      <c r="A539" t="s">
        <v>313</v>
      </c>
    </row>
    <row r="540" spans="1:1" x14ac:dyDescent="0.45">
      <c r="A540" t="s">
        <v>314</v>
      </c>
    </row>
    <row r="542" spans="1:1" x14ac:dyDescent="0.45">
      <c r="A542" t="s">
        <v>315</v>
      </c>
    </row>
    <row r="543" spans="1:1" x14ac:dyDescent="0.45">
      <c r="A543" t="s">
        <v>10</v>
      </c>
    </row>
    <row r="544" spans="1:1" x14ac:dyDescent="0.45">
      <c r="A544" t="s">
        <v>11</v>
      </c>
    </row>
    <row r="545" spans="1:1" x14ac:dyDescent="0.45">
      <c r="A545" t="s">
        <v>12</v>
      </c>
    </row>
    <row r="547" spans="1:1" x14ac:dyDescent="0.45">
      <c r="A547" t="s">
        <v>316</v>
      </c>
    </row>
    <row r="548" spans="1:1" x14ac:dyDescent="0.45">
      <c r="A548" t="s">
        <v>317</v>
      </c>
    </row>
    <row r="549" spans="1:1" x14ac:dyDescent="0.45">
      <c r="A549">
        <v>57194104747</v>
      </c>
    </row>
    <row r="550" spans="1:1" x14ac:dyDescent="0.45">
      <c r="A550" t="s">
        <v>318</v>
      </c>
    </row>
    <row r="551" spans="1:1" x14ac:dyDescent="0.45">
      <c r="A551" t="s">
        <v>319</v>
      </c>
    </row>
    <row r="552" spans="1:1" x14ac:dyDescent="0.45">
      <c r="A552" t="s">
        <v>320</v>
      </c>
    </row>
    <row r="553" spans="1:1" x14ac:dyDescent="0.45">
      <c r="A553" t="s">
        <v>321</v>
      </c>
    </row>
    <row r="555" spans="1:1" x14ac:dyDescent="0.45">
      <c r="A555" t="s">
        <v>322</v>
      </c>
    </row>
    <row r="556" spans="1:1" x14ac:dyDescent="0.45">
      <c r="A556" t="s">
        <v>10</v>
      </c>
    </row>
    <row r="557" spans="1:1" x14ac:dyDescent="0.45">
      <c r="A557" t="s">
        <v>11</v>
      </c>
    </row>
    <row r="558" spans="1:1" x14ac:dyDescent="0.45">
      <c r="A558" t="s">
        <v>12</v>
      </c>
    </row>
    <row r="560" spans="1:1" x14ac:dyDescent="0.45">
      <c r="A560" t="s">
        <v>2390</v>
      </c>
    </row>
    <row r="561" spans="1:1" x14ac:dyDescent="0.45">
      <c r="A561" t="s">
        <v>2391</v>
      </c>
    </row>
    <row r="562" spans="1:1" x14ac:dyDescent="0.45">
      <c r="A562" t="s">
        <v>2392</v>
      </c>
    </row>
    <row r="563" spans="1:1" x14ac:dyDescent="0.45">
      <c r="A563" t="s">
        <v>2393</v>
      </c>
    </row>
    <row r="564" spans="1:1" x14ac:dyDescent="0.45">
      <c r="A564" t="s">
        <v>2394</v>
      </c>
    </row>
    <row r="565" spans="1:1" x14ac:dyDescent="0.45">
      <c r="A565" t="s">
        <v>2395</v>
      </c>
    </row>
    <row r="566" spans="1:1" x14ac:dyDescent="0.45">
      <c r="A566" t="s">
        <v>2396</v>
      </c>
    </row>
    <row r="568" spans="1:1" x14ac:dyDescent="0.45">
      <c r="A568" t="s">
        <v>2397</v>
      </c>
    </row>
    <row r="569" spans="1:1" x14ac:dyDescent="0.45">
      <c r="A569" t="s">
        <v>10</v>
      </c>
    </row>
    <row r="570" spans="1:1" x14ac:dyDescent="0.45">
      <c r="A570" t="s">
        <v>11</v>
      </c>
    </row>
    <row r="571" spans="1:1" x14ac:dyDescent="0.45">
      <c r="A571" t="s">
        <v>12</v>
      </c>
    </row>
    <row r="573" spans="1:1" x14ac:dyDescent="0.45">
      <c r="A573" t="s">
        <v>2398</v>
      </c>
    </row>
    <row r="574" spans="1:1" x14ac:dyDescent="0.45">
      <c r="A574" t="s">
        <v>2399</v>
      </c>
    </row>
    <row r="575" spans="1:1" x14ac:dyDescent="0.45">
      <c r="A575" t="s">
        <v>2236</v>
      </c>
    </row>
    <row r="576" spans="1:1" x14ac:dyDescent="0.45">
      <c r="A576" t="s">
        <v>2400</v>
      </c>
    </row>
    <row r="577" spans="1:1" x14ac:dyDescent="0.45">
      <c r="A577" t="s">
        <v>2401</v>
      </c>
    </row>
    <row r="578" spans="1:1" x14ac:dyDescent="0.45">
      <c r="A578" t="s">
        <v>2402</v>
      </c>
    </row>
    <row r="579" spans="1:1" x14ac:dyDescent="0.45">
      <c r="A579" t="s">
        <v>2403</v>
      </c>
    </row>
    <row r="581" spans="1:1" x14ac:dyDescent="0.45">
      <c r="A581" t="s">
        <v>2404</v>
      </c>
    </row>
    <row r="582" spans="1:1" x14ac:dyDescent="0.45">
      <c r="A582" t="s">
        <v>10</v>
      </c>
    </row>
    <row r="583" spans="1:1" x14ac:dyDescent="0.45">
      <c r="A583" t="s">
        <v>11</v>
      </c>
    </row>
    <row r="584" spans="1:1" x14ac:dyDescent="0.45">
      <c r="A584" t="s">
        <v>12</v>
      </c>
    </row>
    <row r="586" spans="1:1" x14ac:dyDescent="0.45">
      <c r="A586" t="s">
        <v>2405</v>
      </c>
    </row>
    <row r="587" spans="1:1" x14ac:dyDescent="0.45">
      <c r="A587" t="s">
        <v>2406</v>
      </c>
    </row>
    <row r="588" spans="1:1" x14ac:dyDescent="0.45">
      <c r="A588" t="s">
        <v>2407</v>
      </c>
    </row>
    <row r="589" spans="1:1" x14ac:dyDescent="0.45">
      <c r="A589" t="s">
        <v>2408</v>
      </c>
    </row>
    <row r="590" spans="1:1" x14ac:dyDescent="0.45">
      <c r="A590" t="s">
        <v>2409</v>
      </c>
    </row>
    <row r="591" spans="1:1" x14ac:dyDescent="0.45">
      <c r="A591" t="s">
        <v>2410</v>
      </c>
    </row>
    <row r="592" spans="1:1" x14ac:dyDescent="0.45">
      <c r="A592" t="s">
        <v>2411</v>
      </c>
    </row>
    <row r="594" spans="1:1" x14ac:dyDescent="0.45">
      <c r="A594" t="s">
        <v>2412</v>
      </c>
    </row>
    <row r="595" spans="1:1" x14ac:dyDescent="0.45">
      <c r="A595" t="s">
        <v>10</v>
      </c>
    </row>
    <row r="596" spans="1:1" x14ac:dyDescent="0.45">
      <c r="A596" t="s">
        <v>11</v>
      </c>
    </row>
    <row r="597" spans="1:1" x14ac:dyDescent="0.45">
      <c r="A597" t="s">
        <v>12</v>
      </c>
    </row>
    <row r="599" spans="1:1" x14ac:dyDescent="0.45">
      <c r="A599" t="s">
        <v>347</v>
      </c>
    </row>
    <row r="600" spans="1:1" x14ac:dyDescent="0.45">
      <c r="A600" t="s">
        <v>348</v>
      </c>
    </row>
    <row r="601" spans="1:1" x14ac:dyDescent="0.45">
      <c r="A601">
        <v>15845569500</v>
      </c>
    </row>
    <row r="602" spans="1:1" x14ac:dyDescent="0.45">
      <c r="A602" t="s">
        <v>349</v>
      </c>
    </row>
    <row r="603" spans="1:1" x14ac:dyDescent="0.45">
      <c r="A603" t="s">
        <v>350</v>
      </c>
    </row>
    <row r="604" spans="1:1" x14ac:dyDescent="0.45">
      <c r="A604" t="s">
        <v>351</v>
      </c>
    </row>
    <row r="605" spans="1:1" x14ac:dyDescent="0.45">
      <c r="A605" t="s">
        <v>352</v>
      </c>
    </row>
    <row r="607" spans="1:1" x14ac:dyDescent="0.45">
      <c r="A607" t="s">
        <v>353</v>
      </c>
    </row>
    <row r="608" spans="1:1" x14ac:dyDescent="0.45">
      <c r="A608" t="s">
        <v>10</v>
      </c>
    </row>
    <row r="609" spans="1:1" x14ac:dyDescent="0.45">
      <c r="A609" t="s">
        <v>11</v>
      </c>
    </row>
    <row r="610" spans="1:1" x14ac:dyDescent="0.45">
      <c r="A610" t="s">
        <v>12</v>
      </c>
    </row>
    <row r="612" spans="1:1" x14ac:dyDescent="0.45">
      <c r="A612" t="s">
        <v>354</v>
      </c>
    </row>
    <row r="613" spans="1:1" x14ac:dyDescent="0.45">
      <c r="A613" t="s">
        <v>355</v>
      </c>
    </row>
    <row r="614" spans="1:1" x14ac:dyDescent="0.45">
      <c r="A614" t="s">
        <v>356</v>
      </c>
    </row>
    <row r="615" spans="1:1" x14ac:dyDescent="0.45">
      <c r="A615" t="s">
        <v>357</v>
      </c>
    </row>
    <row r="616" spans="1:1" x14ac:dyDescent="0.45">
      <c r="A616" t="s">
        <v>358</v>
      </c>
    </row>
    <row r="617" spans="1:1" x14ac:dyDescent="0.45">
      <c r="A617" t="s">
        <v>359</v>
      </c>
    </row>
    <row r="618" spans="1:1" x14ac:dyDescent="0.45">
      <c r="A618" t="s">
        <v>360</v>
      </c>
    </row>
    <row r="620" spans="1:1" x14ac:dyDescent="0.45">
      <c r="A620" t="s">
        <v>361</v>
      </c>
    </row>
    <row r="621" spans="1:1" x14ac:dyDescent="0.45">
      <c r="A621" t="s">
        <v>10</v>
      </c>
    </row>
    <row r="622" spans="1:1" x14ac:dyDescent="0.45">
      <c r="A622" t="s">
        <v>11</v>
      </c>
    </row>
    <row r="623" spans="1:1" x14ac:dyDescent="0.45">
      <c r="A623" t="s">
        <v>12</v>
      </c>
    </row>
    <row r="625" spans="1:1" x14ac:dyDescent="0.45">
      <c r="A625" t="s">
        <v>2413</v>
      </c>
    </row>
    <row r="626" spans="1:1" x14ac:dyDescent="0.45">
      <c r="A626" t="s">
        <v>2414</v>
      </c>
    </row>
    <row r="627" spans="1:1" x14ac:dyDescent="0.45">
      <c r="A627" t="s">
        <v>2415</v>
      </c>
    </row>
    <row r="628" spans="1:1" x14ac:dyDescent="0.45">
      <c r="A628" t="s">
        <v>2416</v>
      </c>
    </row>
    <row r="629" spans="1:1" x14ac:dyDescent="0.45">
      <c r="A629" t="s">
        <v>2417</v>
      </c>
    </row>
    <row r="630" spans="1:1" x14ac:dyDescent="0.45">
      <c r="A630" t="s">
        <v>2418</v>
      </c>
    </row>
    <row r="631" spans="1:1" x14ac:dyDescent="0.45">
      <c r="A631" t="s">
        <v>2419</v>
      </c>
    </row>
    <row r="633" spans="1:1" x14ac:dyDescent="0.45">
      <c r="A633" t="s">
        <v>2420</v>
      </c>
    </row>
    <row r="634" spans="1:1" x14ac:dyDescent="0.45">
      <c r="A634" t="s">
        <v>10</v>
      </c>
    </row>
    <row r="635" spans="1:1" x14ac:dyDescent="0.45">
      <c r="A635" t="s">
        <v>11</v>
      </c>
    </row>
    <row r="636" spans="1:1" x14ac:dyDescent="0.45">
      <c r="A636" t="s">
        <v>12</v>
      </c>
    </row>
    <row r="638" spans="1:1" x14ac:dyDescent="0.45">
      <c r="A638" t="s">
        <v>2421</v>
      </c>
    </row>
    <row r="639" spans="1:1" x14ac:dyDescent="0.45">
      <c r="A639" t="s">
        <v>2422</v>
      </c>
    </row>
    <row r="640" spans="1:1" x14ac:dyDescent="0.45">
      <c r="A640" t="s">
        <v>2423</v>
      </c>
    </row>
    <row r="641" spans="1:1" x14ac:dyDescent="0.45">
      <c r="A641" t="s">
        <v>2424</v>
      </c>
    </row>
    <row r="642" spans="1:1" x14ac:dyDescent="0.45">
      <c r="A642" t="s">
        <v>2425</v>
      </c>
    </row>
    <row r="643" spans="1:1" x14ac:dyDescent="0.45">
      <c r="A643" t="s">
        <v>2426</v>
      </c>
    </row>
    <row r="644" spans="1:1" x14ac:dyDescent="0.45">
      <c r="A644" t="s">
        <v>2427</v>
      </c>
    </row>
    <row r="646" spans="1:1" x14ac:dyDescent="0.45">
      <c r="A646" t="s">
        <v>2428</v>
      </c>
    </row>
    <row r="647" spans="1:1" x14ac:dyDescent="0.45">
      <c r="A647" t="s">
        <v>10</v>
      </c>
    </row>
    <row r="648" spans="1:1" x14ac:dyDescent="0.45">
      <c r="A648" t="s">
        <v>11</v>
      </c>
    </row>
    <row r="649" spans="1:1" x14ac:dyDescent="0.45">
      <c r="A649" t="s">
        <v>12</v>
      </c>
    </row>
    <row r="651" spans="1:1" x14ac:dyDescent="0.45">
      <c r="A651" t="s">
        <v>377</v>
      </c>
    </row>
    <row r="652" spans="1:1" x14ac:dyDescent="0.45">
      <c r="A652" t="s">
        <v>378</v>
      </c>
    </row>
    <row r="653" spans="1:1" x14ac:dyDescent="0.45">
      <c r="A653">
        <v>56875439300</v>
      </c>
    </row>
    <row r="654" spans="1:1" x14ac:dyDescent="0.45">
      <c r="A654" t="s">
        <v>379</v>
      </c>
    </row>
    <row r="655" spans="1:1" x14ac:dyDescent="0.45">
      <c r="A655" t="s">
        <v>380</v>
      </c>
    </row>
    <row r="656" spans="1:1" x14ac:dyDescent="0.45">
      <c r="A656" t="s">
        <v>381</v>
      </c>
    </row>
    <row r="657" spans="1:1" x14ac:dyDescent="0.45">
      <c r="A657" t="s">
        <v>382</v>
      </c>
    </row>
    <row r="659" spans="1:1" x14ac:dyDescent="0.45">
      <c r="A659" t="s">
        <v>383</v>
      </c>
    </row>
    <row r="660" spans="1:1" x14ac:dyDescent="0.45">
      <c r="A660" t="s">
        <v>10</v>
      </c>
    </row>
    <row r="661" spans="1:1" x14ac:dyDescent="0.45">
      <c r="A661" t="s">
        <v>11</v>
      </c>
    </row>
    <row r="662" spans="1:1" x14ac:dyDescent="0.45">
      <c r="A662" t="s">
        <v>12</v>
      </c>
    </row>
    <row r="664" spans="1:1" x14ac:dyDescent="0.45">
      <c r="A664" t="s">
        <v>2429</v>
      </c>
    </row>
    <row r="665" spans="1:1" x14ac:dyDescent="0.45">
      <c r="A665" t="s">
        <v>2430</v>
      </c>
    </row>
    <row r="666" spans="1:1" x14ac:dyDescent="0.45">
      <c r="A666" t="s">
        <v>2431</v>
      </c>
    </row>
    <row r="667" spans="1:1" x14ac:dyDescent="0.45">
      <c r="A667" t="s">
        <v>2432</v>
      </c>
    </row>
    <row r="668" spans="1:1" x14ac:dyDescent="0.45">
      <c r="A668" t="s">
        <v>2433</v>
      </c>
    </row>
    <row r="669" spans="1:1" x14ac:dyDescent="0.45">
      <c r="A669" t="s">
        <v>2434</v>
      </c>
    </row>
    <row r="670" spans="1:1" x14ac:dyDescent="0.45">
      <c r="A670" t="s">
        <v>2435</v>
      </c>
    </row>
    <row r="672" spans="1:1" x14ac:dyDescent="0.45">
      <c r="A672" t="s">
        <v>2436</v>
      </c>
    </row>
    <row r="673" spans="1:1" x14ac:dyDescent="0.45">
      <c r="A673" t="s">
        <v>10</v>
      </c>
    </row>
    <row r="674" spans="1:1" x14ac:dyDescent="0.45">
      <c r="A674" t="s">
        <v>11</v>
      </c>
    </row>
    <row r="675" spans="1:1" x14ac:dyDescent="0.45">
      <c r="A675" t="s">
        <v>12</v>
      </c>
    </row>
    <row r="677" spans="1:1" x14ac:dyDescent="0.45">
      <c r="A677" t="s">
        <v>400</v>
      </c>
    </row>
    <row r="678" spans="1:1" x14ac:dyDescent="0.45">
      <c r="A678" t="s">
        <v>401</v>
      </c>
    </row>
    <row r="679" spans="1:1" x14ac:dyDescent="0.45">
      <c r="A679" t="s">
        <v>402</v>
      </c>
    </row>
    <row r="680" spans="1:1" x14ac:dyDescent="0.45">
      <c r="A680" t="s">
        <v>403</v>
      </c>
    </row>
    <row r="681" spans="1:1" x14ac:dyDescent="0.45">
      <c r="A681" t="s">
        <v>404</v>
      </c>
    </row>
    <row r="682" spans="1:1" x14ac:dyDescent="0.45">
      <c r="A682" t="s">
        <v>405</v>
      </c>
    </row>
    <row r="683" spans="1:1" x14ac:dyDescent="0.45">
      <c r="A683" t="s">
        <v>406</v>
      </c>
    </row>
    <row r="685" spans="1:1" x14ac:dyDescent="0.45">
      <c r="A685" t="s">
        <v>407</v>
      </c>
    </row>
    <row r="686" spans="1:1" x14ac:dyDescent="0.45">
      <c r="A686" t="s">
        <v>10</v>
      </c>
    </row>
    <row r="687" spans="1:1" x14ac:dyDescent="0.45">
      <c r="A687" t="s">
        <v>11</v>
      </c>
    </row>
    <row r="688" spans="1:1" x14ac:dyDescent="0.45">
      <c r="A688" t="s">
        <v>12</v>
      </c>
    </row>
    <row r="690" spans="1:1" x14ac:dyDescent="0.45">
      <c r="A690" t="s">
        <v>408</v>
      </c>
    </row>
    <row r="691" spans="1:1" x14ac:dyDescent="0.45">
      <c r="A691" t="s">
        <v>409</v>
      </c>
    </row>
    <row r="692" spans="1:1" x14ac:dyDescent="0.45">
      <c r="A692">
        <v>57206897602</v>
      </c>
    </row>
    <row r="693" spans="1:1" x14ac:dyDescent="0.45">
      <c r="A693" t="s">
        <v>410</v>
      </c>
    </row>
    <row r="694" spans="1:1" x14ac:dyDescent="0.45">
      <c r="A694" t="s">
        <v>411</v>
      </c>
    </row>
    <row r="695" spans="1:1" x14ac:dyDescent="0.45">
      <c r="A695" t="s">
        <v>412</v>
      </c>
    </row>
    <row r="696" spans="1:1" x14ac:dyDescent="0.45">
      <c r="A696" t="s">
        <v>413</v>
      </c>
    </row>
    <row r="698" spans="1:1" x14ac:dyDescent="0.45">
      <c r="A698" t="s">
        <v>414</v>
      </c>
    </row>
    <row r="699" spans="1:1" x14ac:dyDescent="0.45">
      <c r="A699" t="s">
        <v>10</v>
      </c>
    </row>
    <row r="700" spans="1:1" x14ac:dyDescent="0.45">
      <c r="A700" t="s">
        <v>11</v>
      </c>
    </row>
    <row r="701" spans="1:1" x14ac:dyDescent="0.45">
      <c r="A701" t="s">
        <v>12</v>
      </c>
    </row>
    <row r="703" spans="1:1" x14ac:dyDescent="0.45">
      <c r="A703" t="s">
        <v>2437</v>
      </c>
    </row>
    <row r="704" spans="1:1" x14ac:dyDescent="0.45">
      <c r="A704" t="s">
        <v>2438</v>
      </c>
    </row>
    <row r="705" spans="1:1" x14ac:dyDescent="0.45">
      <c r="A705" t="s">
        <v>2439</v>
      </c>
    </row>
    <row r="706" spans="1:1" x14ac:dyDescent="0.45">
      <c r="A706" t="s">
        <v>2440</v>
      </c>
    </row>
    <row r="707" spans="1:1" x14ac:dyDescent="0.45">
      <c r="A707" t="s">
        <v>2441</v>
      </c>
    </row>
    <row r="708" spans="1:1" x14ac:dyDescent="0.45">
      <c r="A708" t="s">
        <v>2442</v>
      </c>
    </row>
    <row r="709" spans="1:1" x14ac:dyDescent="0.45">
      <c r="A709" t="s">
        <v>2443</v>
      </c>
    </row>
    <row r="711" spans="1:1" x14ac:dyDescent="0.45">
      <c r="A711" t="s">
        <v>2444</v>
      </c>
    </row>
    <row r="712" spans="1:1" x14ac:dyDescent="0.45">
      <c r="A712" t="s">
        <v>10</v>
      </c>
    </row>
    <row r="713" spans="1:1" x14ac:dyDescent="0.45">
      <c r="A713" t="s">
        <v>11</v>
      </c>
    </row>
    <row r="714" spans="1:1" x14ac:dyDescent="0.45">
      <c r="A714" t="s">
        <v>12</v>
      </c>
    </row>
    <row r="716" spans="1:1" x14ac:dyDescent="0.45">
      <c r="A716" t="s">
        <v>453</v>
      </c>
    </row>
    <row r="717" spans="1:1" x14ac:dyDescent="0.45">
      <c r="A717" t="s">
        <v>454</v>
      </c>
    </row>
    <row r="718" spans="1:1" x14ac:dyDescent="0.45">
      <c r="A718" t="s">
        <v>455</v>
      </c>
    </row>
    <row r="719" spans="1:1" x14ac:dyDescent="0.45">
      <c r="A719" t="s">
        <v>456</v>
      </c>
    </row>
    <row r="720" spans="1:1" x14ac:dyDescent="0.45">
      <c r="A720" t="s">
        <v>457</v>
      </c>
    </row>
    <row r="721" spans="1:1" x14ac:dyDescent="0.45">
      <c r="A721" t="s">
        <v>458</v>
      </c>
    </row>
    <row r="722" spans="1:1" x14ac:dyDescent="0.45">
      <c r="A722" t="s">
        <v>459</v>
      </c>
    </row>
    <row r="724" spans="1:1" x14ac:dyDescent="0.45">
      <c r="A724" t="s">
        <v>460</v>
      </c>
    </row>
    <row r="725" spans="1:1" x14ac:dyDescent="0.45">
      <c r="A725" t="s">
        <v>10</v>
      </c>
    </row>
    <row r="726" spans="1:1" x14ac:dyDescent="0.45">
      <c r="A726" t="s">
        <v>11</v>
      </c>
    </row>
    <row r="727" spans="1:1" x14ac:dyDescent="0.45">
      <c r="A727" t="s">
        <v>12</v>
      </c>
    </row>
    <row r="729" spans="1:1" x14ac:dyDescent="0.45">
      <c r="A729" t="s">
        <v>2445</v>
      </c>
    </row>
    <row r="730" spans="1:1" x14ac:dyDescent="0.45">
      <c r="A730" t="s">
        <v>2446</v>
      </c>
    </row>
    <row r="731" spans="1:1" x14ac:dyDescent="0.45">
      <c r="A731" t="s">
        <v>2447</v>
      </c>
    </row>
    <row r="732" spans="1:1" x14ac:dyDescent="0.45">
      <c r="A732" t="s">
        <v>2448</v>
      </c>
    </row>
    <row r="733" spans="1:1" x14ac:dyDescent="0.45">
      <c r="A733" t="s">
        <v>2449</v>
      </c>
    </row>
    <row r="734" spans="1:1" x14ac:dyDescent="0.45">
      <c r="A734" t="s">
        <v>2450</v>
      </c>
    </row>
    <row r="735" spans="1:1" x14ac:dyDescent="0.45">
      <c r="A735" t="s">
        <v>2451</v>
      </c>
    </row>
    <row r="737" spans="1:1" x14ac:dyDescent="0.45">
      <c r="A737" t="s">
        <v>2452</v>
      </c>
    </row>
    <row r="738" spans="1:1" x14ac:dyDescent="0.45">
      <c r="A738" t="s">
        <v>10</v>
      </c>
    </row>
    <row r="739" spans="1:1" x14ac:dyDescent="0.45">
      <c r="A739" t="s">
        <v>11</v>
      </c>
    </row>
    <row r="740" spans="1:1" x14ac:dyDescent="0.45">
      <c r="A740" t="s">
        <v>12</v>
      </c>
    </row>
    <row r="742" spans="1:1" x14ac:dyDescent="0.45">
      <c r="A742" t="s">
        <v>483</v>
      </c>
    </row>
    <row r="743" spans="1:1" x14ac:dyDescent="0.45">
      <c r="A743" t="s">
        <v>484</v>
      </c>
    </row>
    <row r="744" spans="1:1" x14ac:dyDescent="0.45">
      <c r="A744" t="s">
        <v>485</v>
      </c>
    </row>
    <row r="745" spans="1:1" x14ac:dyDescent="0.45">
      <c r="A745" t="s">
        <v>486</v>
      </c>
    </row>
    <row r="746" spans="1:1" x14ac:dyDescent="0.45">
      <c r="A746" t="s">
        <v>487</v>
      </c>
    </row>
    <row r="747" spans="1:1" x14ac:dyDescent="0.45">
      <c r="A747" t="s">
        <v>488</v>
      </c>
    </row>
    <row r="748" spans="1:1" x14ac:dyDescent="0.45">
      <c r="A748" t="s">
        <v>489</v>
      </c>
    </row>
    <row r="750" spans="1:1" x14ac:dyDescent="0.45">
      <c r="A750" t="s">
        <v>490</v>
      </c>
    </row>
    <row r="751" spans="1:1" x14ac:dyDescent="0.45">
      <c r="A751" t="s">
        <v>10</v>
      </c>
    </row>
    <row r="752" spans="1:1" x14ac:dyDescent="0.45">
      <c r="A752" t="s">
        <v>11</v>
      </c>
    </row>
    <row r="753" spans="1:1" x14ac:dyDescent="0.45">
      <c r="A753" t="s">
        <v>12</v>
      </c>
    </row>
    <row r="755" spans="1:1" x14ac:dyDescent="0.45">
      <c r="A755" t="s">
        <v>491</v>
      </c>
    </row>
    <row r="756" spans="1:1" x14ac:dyDescent="0.45">
      <c r="A756" t="s">
        <v>492</v>
      </c>
    </row>
    <row r="757" spans="1:1" x14ac:dyDescent="0.45">
      <c r="A757" t="s">
        <v>493</v>
      </c>
    </row>
    <row r="758" spans="1:1" x14ac:dyDescent="0.45">
      <c r="A758" t="s">
        <v>494</v>
      </c>
    </row>
    <row r="759" spans="1:1" x14ac:dyDescent="0.45">
      <c r="A759" t="s">
        <v>495</v>
      </c>
    </row>
    <row r="760" spans="1:1" x14ac:dyDescent="0.45">
      <c r="A760" t="s">
        <v>496</v>
      </c>
    </row>
    <row r="761" spans="1:1" x14ac:dyDescent="0.45">
      <c r="A761" t="s">
        <v>497</v>
      </c>
    </row>
    <row r="763" spans="1:1" x14ac:dyDescent="0.45">
      <c r="A763" t="s">
        <v>498</v>
      </c>
    </row>
    <row r="764" spans="1:1" x14ac:dyDescent="0.45">
      <c r="A764" t="s">
        <v>10</v>
      </c>
    </row>
    <row r="765" spans="1:1" x14ac:dyDescent="0.45">
      <c r="A765" t="s">
        <v>11</v>
      </c>
    </row>
    <row r="766" spans="1:1" x14ac:dyDescent="0.45">
      <c r="A766" t="s">
        <v>12</v>
      </c>
    </row>
    <row r="768" spans="1:1" x14ac:dyDescent="0.45">
      <c r="A768" t="s">
        <v>507</v>
      </c>
    </row>
    <row r="769" spans="1:1" x14ac:dyDescent="0.45">
      <c r="A769" t="s">
        <v>508</v>
      </c>
    </row>
    <row r="770" spans="1:1" x14ac:dyDescent="0.45">
      <c r="A770">
        <v>16235144400</v>
      </c>
    </row>
    <row r="771" spans="1:1" x14ac:dyDescent="0.45">
      <c r="A771" t="s">
        <v>509</v>
      </c>
    </row>
    <row r="772" spans="1:1" x14ac:dyDescent="0.45">
      <c r="A772" t="s">
        <v>510</v>
      </c>
    </row>
    <row r="774" spans="1:1" x14ac:dyDescent="0.45">
      <c r="A774" t="s">
        <v>511</v>
      </c>
    </row>
    <row r="776" spans="1:1" x14ac:dyDescent="0.45">
      <c r="A776" t="s">
        <v>512</v>
      </c>
    </row>
    <row r="777" spans="1:1" x14ac:dyDescent="0.45">
      <c r="A777" t="s">
        <v>10</v>
      </c>
    </row>
    <row r="778" spans="1:1" x14ac:dyDescent="0.45">
      <c r="A778" t="s">
        <v>11</v>
      </c>
    </row>
    <row r="779" spans="1:1" x14ac:dyDescent="0.45">
      <c r="A779" t="s">
        <v>12</v>
      </c>
    </row>
    <row r="781" spans="1:1" x14ac:dyDescent="0.45">
      <c r="A781" t="s">
        <v>2453</v>
      </c>
    </row>
    <row r="782" spans="1:1" x14ac:dyDescent="0.45">
      <c r="A782" t="s">
        <v>2454</v>
      </c>
    </row>
    <row r="783" spans="1:1" x14ac:dyDescent="0.45">
      <c r="A783">
        <v>25825336800</v>
      </c>
    </row>
    <row r="784" spans="1:1" x14ac:dyDescent="0.45">
      <c r="A784" t="s">
        <v>2455</v>
      </c>
    </row>
    <row r="785" spans="1:1" x14ac:dyDescent="0.45">
      <c r="A785" t="s">
        <v>2456</v>
      </c>
    </row>
    <row r="786" spans="1:1" x14ac:dyDescent="0.45">
      <c r="A786" t="s">
        <v>2457</v>
      </c>
    </row>
    <row r="787" spans="1:1" x14ac:dyDescent="0.45">
      <c r="A787" t="s">
        <v>2458</v>
      </c>
    </row>
    <row r="789" spans="1:1" x14ac:dyDescent="0.45">
      <c r="A789" t="s">
        <v>2459</v>
      </c>
    </row>
    <row r="790" spans="1:1" x14ac:dyDescent="0.45">
      <c r="A790" t="s">
        <v>10</v>
      </c>
    </row>
    <row r="791" spans="1:1" x14ac:dyDescent="0.45">
      <c r="A791" t="s">
        <v>11</v>
      </c>
    </row>
    <row r="792" spans="1:1" x14ac:dyDescent="0.45">
      <c r="A792" t="s">
        <v>12</v>
      </c>
    </row>
    <row r="794" spans="1:1" x14ac:dyDescent="0.45">
      <c r="A794" t="s">
        <v>2460</v>
      </c>
    </row>
    <row r="795" spans="1:1" x14ac:dyDescent="0.45">
      <c r="A795" t="s">
        <v>2461</v>
      </c>
    </row>
    <row r="796" spans="1:1" x14ac:dyDescent="0.45">
      <c r="A796" t="s">
        <v>2462</v>
      </c>
    </row>
    <row r="797" spans="1:1" x14ac:dyDescent="0.45">
      <c r="A797" t="s">
        <v>2463</v>
      </c>
    </row>
    <row r="798" spans="1:1" x14ac:dyDescent="0.45">
      <c r="A798" t="s">
        <v>2464</v>
      </c>
    </row>
    <row r="799" spans="1:1" x14ac:dyDescent="0.45">
      <c r="A799" t="s">
        <v>2465</v>
      </c>
    </row>
    <row r="800" spans="1:1" x14ac:dyDescent="0.45">
      <c r="A800" t="s">
        <v>2466</v>
      </c>
    </row>
    <row r="802" spans="1:1" x14ac:dyDescent="0.45">
      <c r="A802" t="s">
        <v>2467</v>
      </c>
    </row>
    <row r="803" spans="1:1" x14ac:dyDescent="0.45">
      <c r="A803" t="s">
        <v>10</v>
      </c>
    </row>
    <row r="804" spans="1:1" x14ac:dyDescent="0.45">
      <c r="A804" t="s">
        <v>11</v>
      </c>
    </row>
    <row r="805" spans="1:1" x14ac:dyDescent="0.45">
      <c r="A805" t="s">
        <v>12</v>
      </c>
    </row>
    <row r="807" spans="1:1" x14ac:dyDescent="0.45">
      <c r="A807" t="s">
        <v>2468</v>
      </c>
    </row>
    <row r="808" spans="1:1" x14ac:dyDescent="0.45">
      <c r="A808" t="s">
        <v>2469</v>
      </c>
    </row>
    <row r="809" spans="1:1" x14ac:dyDescent="0.45">
      <c r="A809" t="s">
        <v>2470</v>
      </c>
    </row>
    <row r="810" spans="1:1" x14ac:dyDescent="0.45">
      <c r="A810" t="s">
        <v>2471</v>
      </c>
    </row>
    <row r="811" spans="1:1" x14ac:dyDescent="0.45">
      <c r="A811" t="s">
        <v>2472</v>
      </c>
    </row>
    <row r="812" spans="1:1" x14ac:dyDescent="0.45">
      <c r="A812" t="s">
        <v>2473</v>
      </c>
    </row>
    <row r="813" spans="1:1" x14ac:dyDescent="0.45">
      <c r="A813" t="s">
        <v>2474</v>
      </c>
    </row>
    <row r="815" spans="1:1" x14ac:dyDescent="0.45">
      <c r="A815" t="s">
        <v>2475</v>
      </c>
    </row>
    <row r="816" spans="1:1" x14ac:dyDescent="0.45">
      <c r="A816" t="s">
        <v>10</v>
      </c>
    </row>
    <row r="817" spans="1:1" x14ac:dyDescent="0.45">
      <c r="A817" t="s">
        <v>11</v>
      </c>
    </row>
    <row r="818" spans="1:1" x14ac:dyDescent="0.45">
      <c r="A818" t="s">
        <v>12</v>
      </c>
    </row>
    <row r="820" spans="1:1" x14ac:dyDescent="0.45">
      <c r="A820" t="s">
        <v>2476</v>
      </c>
    </row>
    <row r="821" spans="1:1" x14ac:dyDescent="0.45">
      <c r="A821" t="s">
        <v>2477</v>
      </c>
    </row>
    <row r="822" spans="1:1" x14ac:dyDescent="0.45">
      <c r="A822" t="s">
        <v>2478</v>
      </c>
    </row>
    <row r="823" spans="1:1" x14ac:dyDescent="0.45">
      <c r="A823" t="s">
        <v>2479</v>
      </c>
    </row>
    <row r="824" spans="1:1" x14ac:dyDescent="0.45">
      <c r="A824" t="s">
        <v>2480</v>
      </c>
    </row>
    <row r="825" spans="1:1" x14ac:dyDescent="0.45">
      <c r="A825" t="s">
        <v>2481</v>
      </c>
    </row>
    <row r="826" spans="1:1" x14ac:dyDescent="0.45">
      <c r="A826" t="s">
        <v>2482</v>
      </c>
    </row>
    <row r="828" spans="1:1" x14ac:dyDescent="0.45">
      <c r="A828" t="s">
        <v>2483</v>
      </c>
    </row>
    <row r="829" spans="1:1" x14ac:dyDescent="0.45">
      <c r="A829" t="s">
        <v>10</v>
      </c>
    </row>
    <row r="830" spans="1:1" x14ac:dyDescent="0.45">
      <c r="A830" t="s">
        <v>11</v>
      </c>
    </row>
    <row r="831" spans="1:1" x14ac:dyDescent="0.45">
      <c r="A831" t="s">
        <v>12</v>
      </c>
    </row>
    <row r="833" spans="1:1" x14ac:dyDescent="0.45">
      <c r="A833" t="s">
        <v>527</v>
      </c>
    </row>
    <row r="834" spans="1:1" x14ac:dyDescent="0.45">
      <c r="A834" t="s">
        <v>528</v>
      </c>
    </row>
    <row r="835" spans="1:1" x14ac:dyDescent="0.45">
      <c r="A835" t="s">
        <v>529</v>
      </c>
    </row>
    <row r="836" spans="1:1" x14ac:dyDescent="0.45">
      <c r="A836" t="s">
        <v>530</v>
      </c>
    </row>
    <row r="837" spans="1:1" x14ac:dyDescent="0.45">
      <c r="A837" t="s">
        <v>531</v>
      </c>
    </row>
    <row r="838" spans="1:1" x14ac:dyDescent="0.45">
      <c r="A838" t="s">
        <v>532</v>
      </c>
    </row>
    <row r="839" spans="1:1" x14ac:dyDescent="0.45">
      <c r="A839" t="s">
        <v>533</v>
      </c>
    </row>
    <row r="841" spans="1:1" x14ac:dyDescent="0.45">
      <c r="A841" t="s">
        <v>534</v>
      </c>
    </row>
    <row r="842" spans="1:1" x14ac:dyDescent="0.45">
      <c r="A842" t="s">
        <v>10</v>
      </c>
    </row>
    <row r="843" spans="1:1" x14ac:dyDescent="0.45">
      <c r="A843" t="s">
        <v>11</v>
      </c>
    </row>
    <row r="844" spans="1:1" x14ac:dyDescent="0.45">
      <c r="A844" t="s">
        <v>12</v>
      </c>
    </row>
    <row r="846" spans="1:1" x14ac:dyDescent="0.45">
      <c r="A846" t="s">
        <v>535</v>
      </c>
    </row>
    <row r="847" spans="1:1" x14ac:dyDescent="0.45">
      <c r="A847" t="s">
        <v>536</v>
      </c>
    </row>
    <row r="848" spans="1:1" x14ac:dyDescent="0.45">
      <c r="A848">
        <v>16453733000</v>
      </c>
    </row>
    <row r="849" spans="1:1" x14ac:dyDescent="0.45">
      <c r="A849" t="s">
        <v>537</v>
      </c>
    </row>
    <row r="850" spans="1:1" x14ac:dyDescent="0.45">
      <c r="A850" t="s">
        <v>538</v>
      </c>
    </row>
    <row r="851" spans="1:1" x14ac:dyDescent="0.45">
      <c r="A851" t="s">
        <v>539</v>
      </c>
    </row>
    <row r="852" spans="1:1" x14ac:dyDescent="0.45">
      <c r="A852" t="s">
        <v>540</v>
      </c>
    </row>
    <row r="854" spans="1:1" x14ac:dyDescent="0.45">
      <c r="A854" t="s">
        <v>541</v>
      </c>
    </row>
    <row r="855" spans="1:1" x14ac:dyDescent="0.45">
      <c r="A855" t="s">
        <v>10</v>
      </c>
    </row>
    <row r="856" spans="1:1" x14ac:dyDescent="0.45">
      <c r="A856" t="s">
        <v>11</v>
      </c>
    </row>
    <row r="857" spans="1:1" x14ac:dyDescent="0.45">
      <c r="A857" t="s">
        <v>12</v>
      </c>
    </row>
    <row r="859" spans="1:1" x14ac:dyDescent="0.45">
      <c r="A859" t="s">
        <v>2484</v>
      </c>
    </row>
    <row r="860" spans="1:1" x14ac:dyDescent="0.45">
      <c r="A860" t="s">
        <v>2485</v>
      </c>
    </row>
    <row r="861" spans="1:1" x14ac:dyDescent="0.45">
      <c r="A861" t="s">
        <v>2486</v>
      </c>
    </row>
    <row r="862" spans="1:1" x14ac:dyDescent="0.45">
      <c r="A862" t="s">
        <v>2487</v>
      </c>
    </row>
    <row r="863" spans="1:1" x14ac:dyDescent="0.45">
      <c r="A863" t="s">
        <v>2488</v>
      </c>
    </row>
    <row r="864" spans="1:1" x14ac:dyDescent="0.45">
      <c r="A864" t="s">
        <v>2489</v>
      </c>
    </row>
    <row r="865" spans="1:1" x14ac:dyDescent="0.45">
      <c r="A865" t="s">
        <v>2490</v>
      </c>
    </row>
    <row r="867" spans="1:1" x14ac:dyDescent="0.45">
      <c r="A867" t="s">
        <v>2491</v>
      </c>
    </row>
    <row r="868" spans="1:1" x14ac:dyDescent="0.45">
      <c r="A868" t="s">
        <v>10</v>
      </c>
    </row>
    <row r="869" spans="1:1" x14ac:dyDescent="0.45">
      <c r="A869" t="s">
        <v>11</v>
      </c>
    </row>
    <row r="870" spans="1:1" x14ac:dyDescent="0.45">
      <c r="A870" t="s">
        <v>12</v>
      </c>
    </row>
    <row r="872" spans="1:1" x14ac:dyDescent="0.45">
      <c r="A872" t="s">
        <v>2492</v>
      </c>
    </row>
    <row r="873" spans="1:1" x14ac:dyDescent="0.45">
      <c r="A873" t="s">
        <v>2493</v>
      </c>
    </row>
    <row r="874" spans="1:1" x14ac:dyDescent="0.45">
      <c r="A874">
        <v>55790220300</v>
      </c>
    </row>
    <row r="875" spans="1:1" x14ac:dyDescent="0.45">
      <c r="A875" t="s">
        <v>2494</v>
      </c>
    </row>
    <row r="876" spans="1:1" x14ac:dyDescent="0.45">
      <c r="A876" t="s">
        <v>2495</v>
      </c>
    </row>
    <row r="877" spans="1:1" x14ac:dyDescent="0.45">
      <c r="A877" t="s">
        <v>2496</v>
      </c>
    </row>
    <row r="878" spans="1:1" x14ac:dyDescent="0.45">
      <c r="A878" t="s">
        <v>2497</v>
      </c>
    </row>
    <row r="880" spans="1:1" x14ac:dyDescent="0.45">
      <c r="A880" t="s">
        <v>2498</v>
      </c>
    </row>
    <row r="881" spans="1:1" x14ac:dyDescent="0.45">
      <c r="A881" t="s">
        <v>10</v>
      </c>
    </row>
    <row r="882" spans="1:1" x14ac:dyDescent="0.45">
      <c r="A882" t="s">
        <v>11</v>
      </c>
    </row>
    <row r="883" spans="1:1" x14ac:dyDescent="0.45">
      <c r="A883" t="s">
        <v>12</v>
      </c>
    </row>
    <row r="885" spans="1:1" x14ac:dyDescent="0.45">
      <c r="A885" t="s">
        <v>558</v>
      </c>
    </row>
    <row r="886" spans="1:1" x14ac:dyDescent="0.45">
      <c r="A886" t="s">
        <v>559</v>
      </c>
    </row>
    <row r="887" spans="1:1" x14ac:dyDescent="0.45">
      <c r="A887">
        <v>57193705397</v>
      </c>
    </row>
    <row r="888" spans="1:1" x14ac:dyDescent="0.45">
      <c r="A888" t="s">
        <v>560</v>
      </c>
    </row>
    <row r="889" spans="1:1" x14ac:dyDescent="0.45">
      <c r="A889" t="s">
        <v>561</v>
      </c>
    </row>
    <row r="890" spans="1:1" x14ac:dyDescent="0.45">
      <c r="A890" t="s">
        <v>562</v>
      </c>
    </row>
    <row r="891" spans="1:1" x14ac:dyDescent="0.45">
      <c r="A891" t="s">
        <v>563</v>
      </c>
    </row>
    <row r="893" spans="1:1" x14ac:dyDescent="0.45">
      <c r="A893" t="s">
        <v>564</v>
      </c>
    </row>
    <row r="894" spans="1:1" x14ac:dyDescent="0.45">
      <c r="A894" t="s">
        <v>10</v>
      </c>
    </row>
    <row r="895" spans="1:1" x14ac:dyDescent="0.45">
      <c r="A895" t="s">
        <v>128</v>
      </c>
    </row>
    <row r="896" spans="1:1" x14ac:dyDescent="0.45">
      <c r="A896" t="s">
        <v>12</v>
      </c>
    </row>
    <row r="898" spans="1:1" x14ac:dyDescent="0.45">
      <c r="A898" t="s">
        <v>565</v>
      </c>
    </row>
    <row r="899" spans="1:1" x14ac:dyDescent="0.45">
      <c r="A899" t="s">
        <v>566</v>
      </c>
    </row>
    <row r="900" spans="1:1" x14ac:dyDescent="0.45">
      <c r="A900" t="s">
        <v>567</v>
      </c>
    </row>
    <row r="901" spans="1:1" x14ac:dyDescent="0.45">
      <c r="A901" t="s">
        <v>568</v>
      </c>
    </row>
    <row r="902" spans="1:1" x14ac:dyDescent="0.45">
      <c r="A902" t="s">
        <v>569</v>
      </c>
    </row>
    <row r="903" spans="1:1" x14ac:dyDescent="0.45">
      <c r="A903" t="s">
        <v>570</v>
      </c>
    </row>
    <row r="904" spans="1:1" x14ac:dyDescent="0.45">
      <c r="A904" t="s">
        <v>571</v>
      </c>
    </row>
    <row r="906" spans="1:1" x14ac:dyDescent="0.45">
      <c r="A906" t="s">
        <v>572</v>
      </c>
    </row>
    <row r="907" spans="1:1" x14ac:dyDescent="0.45">
      <c r="A907" t="s">
        <v>10</v>
      </c>
    </row>
    <row r="908" spans="1:1" x14ac:dyDescent="0.45">
      <c r="A908" t="s">
        <v>11</v>
      </c>
    </row>
    <row r="909" spans="1:1" x14ac:dyDescent="0.45">
      <c r="A909" t="s">
        <v>12</v>
      </c>
    </row>
    <row r="911" spans="1:1" x14ac:dyDescent="0.45">
      <c r="A911" t="s">
        <v>2250</v>
      </c>
    </row>
    <row r="912" spans="1:1" x14ac:dyDescent="0.45">
      <c r="A912" t="s">
        <v>2251</v>
      </c>
    </row>
    <row r="913" spans="1:1" x14ac:dyDescent="0.45">
      <c r="A913" t="s">
        <v>2252</v>
      </c>
    </row>
    <row r="914" spans="1:1" x14ac:dyDescent="0.45">
      <c r="A914" t="s">
        <v>2253</v>
      </c>
    </row>
    <row r="915" spans="1:1" x14ac:dyDescent="0.45">
      <c r="A915" t="s">
        <v>2254</v>
      </c>
    </row>
    <row r="916" spans="1:1" x14ac:dyDescent="0.45">
      <c r="A916" t="s">
        <v>2255</v>
      </c>
    </row>
    <row r="917" spans="1:1" x14ac:dyDescent="0.45">
      <c r="A917" t="s">
        <v>2256</v>
      </c>
    </row>
    <row r="919" spans="1:1" x14ac:dyDescent="0.45">
      <c r="A919" t="s">
        <v>2257</v>
      </c>
    </row>
    <row r="920" spans="1:1" x14ac:dyDescent="0.45">
      <c r="A920" t="s">
        <v>10</v>
      </c>
    </row>
    <row r="921" spans="1:1" x14ac:dyDescent="0.45">
      <c r="A921" t="s">
        <v>11</v>
      </c>
    </row>
    <row r="922" spans="1:1" x14ac:dyDescent="0.45">
      <c r="A922" t="s">
        <v>12</v>
      </c>
    </row>
    <row r="924" spans="1:1" x14ac:dyDescent="0.45">
      <c r="A924" t="s">
        <v>573</v>
      </c>
    </row>
    <row r="925" spans="1:1" x14ac:dyDescent="0.45">
      <c r="A925" t="s">
        <v>574</v>
      </c>
    </row>
    <row r="926" spans="1:1" x14ac:dyDescent="0.45">
      <c r="A926" t="s">
        <v>575</v>
      </c>
    </row>
    <row r="927" spans="1:1" x14ac:dyDescent="0.45">
      <c r="A927" t="s">
        <v>576</v>
      </c>
    </row>
    <row r="928" spans="1:1" x14ac:dyDescent="0.45">
      <c r="A928" t="s">
        <v>577</v>
      </c>
    </row>
    <row r="929" spans="1:1" x14ac:dyDescent="0.45">
      <c r="A929" t="s">
        <v>578</v>
      </c>
    </row>
    <row r="930" spans="1:1" x14ac:dyDescent="0.45">
      <c r="A930" t="s">
        <v>579</v>
      </c>
    </row>
    <row r="932" spans="1:1" x14ac:dyDescent="0.45">
      <c r="A932" t="s">
        <v>580</v>
      </c>
    </row>
    <row r="933" spans="1:1" x14ac:dyDescent="0.45">
      <c r="A933" t="s">
        <v>10</v>
      </c>
    </row>
    <row r="934" spans="1:1" x14ac:dyDescent="0.45">
      <c r="A934" t="s">
        <v>11</v>
      </c>
    </row>
    <row r="935" spans="1:1" x14ac:dyDescent="0.45">
      <c r="A935" t="s">
        <v>12</v>
      </c>
    </row>
    <row r="937" spans="1:1" x14ac:dyDescent="0.45">
      <c r="A937" t="s">
        <v>581</v>
      </c>
    </row>
    <row r="938" spans="1:1" x14ac:dyDescent="0.45">
      <c r="A938" t="s">
        <v>582</v>
      </c>
    </row>
    <row r="939" spans="1:1" x14ac:dyDescent="0.45">
      <c r="A939" t="s">
        <v>583</v>
      </c>
    </row>
    <row r="940" spans="1:1" x14ac:dyDescent="0.45">
      <c r="A940" t="s">
        <v>584</v>
      </c>
    </row>
    <row r="941" spans="1:1" x14ac:dyDescent="0.45">
      <c r="A941" t="s">
        <v>585</v>
      </c>
    </row>
    <row r="942" spans="1:1" x14ac:dyDescent="0.45">
      <c r="A942" t="s">
        <v>586</v>
      </c>
    </row>
    <row r="943" spans="1:1" x14ac:dyDescent="0.45">
      <c r="A943" t="s">
        <v>587</v>
      </c>
    </row>
    <row r="945" spans="1:1" x14ac:dyDescent="0.45">
      <c r="A945" t="s">
        <v>588</v>
      </c>
    </row>
    <row r="946" spans="1:1" x14ac:dyDescent="0.45">
      <c r="A946" t="s">
        <v>10</v>
      </c>
    </row>
    <row r="947" spans="1:1" x14ac:dyDescent="0.45">
      <c r="A947" t="s">
        <v>11</v>
      </c>
    </row>
    <row r="948" spans="1:1" x14ac:dyDescent="0.45">
      <c r="A948" t="s">
        <v>12</v>
      </c>
    </row>
    <row r="950" spans="1:1" x14ac:dyDescent="0.45">
      <c r="A950" t="s">
        <v>2499</v>
      </c>
    </row>
    <row r="951" spans="1:1" x14ac:dyDescent="0.45">
      <c r="A951" t="s">
        <v>2500</v>
      </c>
    </row>
    <row r="952" spans="1:1" x14ac:dyDescent="0.45">
      <c r="A952" t="s">
        <v>2501</v>
      </c>
    </row>
    <row r="953" spans="1:1" x14ac:dyDescent="0.45">
      <c r="A953" t="s">
        <v>2502</v>
      </c>
    </row>
    <row r="954" spans="1:1" x14ac:dyDescent="0.45">
      <c r="A954" t="s">
        <v>2503</v>
      </c>
    </row>
    <row r="955" spans="1:1" x14ac:dyDescent="0.45">
      <c r="A955" t="s">
        <v>2504</v>
      </c>
    </row>
    <row r="956" spans="1:1" x14ac:dyDescent="0.45">
      <c r="A956" t="s">
        <v>2505</v>
      </c>
    </row>
    <row r="958" spans="1:1" x14ac:dyDescent="0.45">
      <c r="A958" t="s">
        <v>2506</v>
      </c>
    </row>
    <row r="959" spans="1:1" x14ac:dyDescent="0.45">
      <c r="A959" t="s">
        <v>10</v>
      </c>
    </row>
    <row r="960" spans="1:1" x14ac:dyDescent="0.45">
      <c r="A960" t="s">
        <v>11</v>
      </c>
    </row>
    <row r="961" spans="1:1" x14ac:dyDescent="0.45">
      <c r="A961" t="s">
        <v>12</v>
      </c>
    </row>
    <row r="963" spans="1:1" x14ac:dyDescent="0.45">
      <c r="A963" t="s">
        <v>589</v>
      </c>
    </row>
    <row r="964" spans="1:1" x14ac:dyDescent="0.45">
      <c r="A964" t="s">
        <v>590</v>
      </c>
    </row>
    <row r="965" spans="1:1" x14ac:dyDescent="0.45">
      <c r="A965" t="s">
        <v>591</v>
      </c>
    </row>
    <row r="966" spans="1:1" x14ac:dyDescent="0.45">
      <c r="A966" t="s">
        <v>592</v>
      </c>
    </row>
    <row r="967" spans="1:1" x14ac:dyDescent="0.45">
      <c r="A967" t="s">
        <v>593</v>
      </c>
    </row>
    <row r="968" spans="1:1" x14ac:dyDescent="0.45">
      <c r="A968" t="s">
        <v>594</v>
      </c>
    </row>
    <row r="969" spans="1:1" x14ac:dyDescent="0.45">
      <c r="A969" t="s">
        <v>595</v>
      </c>
    </row>
    <row r="971" spans="1:1" x14ac:dyDescent="0.45">
      <c r="A971" t="s">
        <v>596</v>
      </c>
    </row>
    <row r="972" spans="1:1" x14ac:dyDescent="0.45">
      <c r="A972" t="s">
        <v>10</v>
      </c>
    </row>
    <row r="973" spans="1:1" x14ac:dyDescent="0.45">
      <c r="A973" t="s">
        <v>11</v>
      </c>
    </row>
    <row r="974" spans="1:1" x14ac:dyDescent="0.45">
      <c r="A974" t="s">
        <v>12</v>
      </c>
    </row>
    <row r="976" spans="1:1" x14ac:dyDescent="0.45">
      <c r="A976" t="s">
        <v>2507</v>
      </c>
    </row>
    <row r="977" spans="1:1" x14ac:dyDescent="0.45">
      <c r="A977" t="s">
        <v>2508</v>
      </c>
    </row>
    <row r="978" spans="1:1" x14ac:dyDescent="0.45">
      <c r="A978" t="s">
        <v>2509</v>
      </c>
    </row>
    <row r="979" spans="1:1" x14ac:dyDescent="0.45">
      <c r="A979" t="s">
        <v>2510</v>
      </c>
    </row>
    <row r="980" spans="1:1" x14ac:dyDescent="0.45">
      <c r="A980" t="s">
        <v>2511</v>
      </c>
    </row>
    <row r="981" spans="1:1" x14ac:dyDescent="0.45">
      <c r="A981" t="s">
        <v>2512</v>
      </c>
    </row>
    <row r="982" spans="1:1" x14ac:dyDescent="0.45">
      <c r="A982" t="s">
        <v>2513</v>
      </c>
    </row>
    <row r="984" spans="1:1" x14ac:dyDescent="0.45">
      <c r="A984" t="s">
        <v>2514</v>
      </c>
    </row>
    <row r="985" spans="1:1" x14ac:dyDescent="0.45">
      <c r="A985" t="s">
        <v>10</v>
      </c>
    </row>
    <row r="986" spans="1:1" x14ac:dyDescent="0.45">
      <c r="A986" t="s">
        <v>11</v>
      </c>
    </row>
    <row r="987" spans="1:1" x14ac:dyDescent="0.45">
      <c r="A987" t="s">
        <v>12</v>
      </c>
    </row>
    <row r="989" spans="1:1" x14ac:dyDescent="0.45">
      <c r="A989" t="s">
        <v>604</v>
      </c>
    </row>
    <row r="990" spans="1:1" x14ac:dyDescent="0.45">
      <c r="A990" t="s">
        <v>605</v>
      </c>
    </row>
    <row r="991" spans="1:1" x14ac:dyDescent="0.45">
      <c r="A991">
        <v>57192099731</v>
      </c>
    </row>
    <row r="992" spans="1:1" x14ac:dyDescent="0.45">
      <c r="A992" t="s">
        <v>606</v>
      </c>
    </row>
    <row r="993" spans="1:1" x14ac:dyDescent="0.45">
      <c r="A993" t="s">
        <v>607</v>
      </c>
    </row>
    <row r="994" spans="1:1" x14ac:dyDescent="0.45">
      <c r="A994" t="s">
        <v>608</v>
      </c>
    </row>
    <row r="995" spans="1:1" x14ac:dyDescent="0.45">
      <c r="A995" t="s">
        <v>609</v>
      </c>
    </row>
    <row r="997" spans="1:1" x14ac:dyDescent="0.45">
      <c r="A997" t="s">
        <v>610</v>
      </c>
    </row>
    <row r="998" spans="1:1" x14ac:dyDescent="0.45">
      <c r="A998" t="s">
        <v>10</v>
      </c>
    </row>
    <row r="999" spans="1:1" x14ac:dyDescent="0.45">
      <c r="A999" t="s">
        <v>11</v>
      </c>
    </row>
    <row r="1000" spans="1:1" x14ac:dyDescent="0.45">
      <c r="A1000" t="s">
        <v>12</v>
      </c>
    </row>
    <row r="1002" spans="1:1" x14ac:dyDescent="0.45">
      <c r="A1002" t="s">
        <v>2515</v>
      </c>
    </row>
    <row r="1003" spans="1:1" x14ac:dyDescent="0.45">
      <c r="A1003" t="s">
        <v>2516</v>
      </c>
    </row>
    <row r="1004" spans="1:1" x14ac:dyDescent="0.45">
      <c r="A1004" t="s">
        <v>2517</v>
      </c>
    </row>
    <row r="1005" spans="1:1" x14ac:dyDescent="0.45">
      <c r="A1005" t="s">
        <v>2518</v>
      </c>
    </row>
    <row r="1006" spans="1:1" x14ac:dyDescent="0.45">
      <c r="A1006" t="s">
        <v>2519</v>
      </c>
    </row>
    <row r="1007" spans="1:1" x14ac:dyDescent="0.45">
      <c r="A1007" t="s">
        <v>2520</v>
      </c>
    </row>
    <row r="1008" spans="1:1" x14ac:dyDescent="0.45">
      <c r="A1008" t="s">
        <v>2521</v>
      </c>
    </row>
    <row r="1010" spans="1:1" x14ac:dyDescent="0.45">
      <c r="A1010" t="s">
        <v>2522</v>
      </c>
    </row>
    <row r="1011" spans="1:1" x14ac:dyDescent="0.45">
      <c r="A1011" t="s">
        <v>10</v>
      </c>
    </row>
    <row r="1012" spans="1:1" x14ac:dyDescent="0.45">
      <c r="A1012" t="s">
        <v>11</v>
      </c>
    </row>
    <row r="1013" spans="1:1" x14ac:dyDescent="0.45">
      <c r="A1013" t="s">
        <v>12</v>
      </c>
    </row>
    <row r="1015" spans="1:1" x14ac:dyDescent="0.45">
      <c r="A1015" t="s">
        <v>2523</v>
      </c>
    </row>
    <row r="1016" spans="1:1" x14ac:dyDescent="0.45">
      <c r="A1016" t="s">
        <v>2524</v>
      </c>
    </row>
    <row r="1017" spans="1:1" x14ac:dyDescent="0.45">
      <c r="A1017">
        <v>57204057627</v>
      </c>
    </row>
    <row r="1018" spans="1:1" x14ac:dyDescent="0.45">
      <c r="A1018" t="s">
        <v>2525</v>
      </c>
    </row>
    <row r="1019" spans="1:1" x14ac:dyDescent="0.45">
      <c r="A1019" t="s">
        <v>2526</v>
      </c>
    </row>
    <row r="1020" spans="1:1" x14ac:dyDescent="0.45">
      <c r="A1020" t="s">
        <v>2527</v>
      </c>
    </row>
    <row r="1021" spans="1:1" x14ac:dyDescent="0.45">
      <c r="A1021" t="s">
        <v>2528</v>
      </c>
    </row>
    <row r="1023" spans="1:1" x14ac:dyDescent="0.45">
      <c r="A1023" t="s">
        <v>2529</v>
      </c>
    </row>
    <row r="1024" spans="1:1" x14ac:dyDescent="0.45">
      <c r="A1024" t="s">
        <v>10</v>
      </c>
    </row>
    <row r="1025" spans="1:1" x14ac:dyDescent="0.45">
      <c r="A1025" t="s">
        <v>128</v>
      </c>
    </row>
    <row r="1026" spans="1:1" x14ac:dyDescent="0.45">
      <c r="A1026" t="s">
        <v>12</v>
      </c>
    </row>
    <row r="1028" spans="1:1" x14ac:dyDescent="0.45">
      <c r="A1028" t="s">
        <v>2530</v>
      </c>
    </row>
    <row r="1029" spans="1:1" x14ac:dyDescent="0.45">
      <c r="A1029" t="s">
        <v>2531</v>
      </c>
    </row>
    <row r="1030" spans="1:1" x14ac:dyDescent="0.45">
      <c r="A1030" t="s">
        <v>2532</v>
      </c>
    </row>
    <row r="1031" spans="1:1" x14ac:dyDescent="0.45">
      <c r="A1031" t="s">
        <v>2533</v>
      </c>
    </row>
    <row r="1032" spans="1:1" x14ac:dyDescent="0.45">
      <c r="A1032" t="s">
        <v>2534</v>
      </c>
    </row>
    <row r="1033" spans="1:1" x14ac:dyDescent="0.45">
      <c r="A1033" t="s">
        <v>2535</v>
      </c>
    </row>
    <row r="1034" spans="1:1" x14ac:dyDescent="0.45">
      <c r="A1034" t="s">
        <v>2536</v>
      </c>
    </row>
    <row r="1036" spans="1:1" x14ac:dyDescent="0.45">
      <c r="A1036" t="s">
        <v>2537</v>
      </c>
    </row>
    <row r="1037" spans="1:1" x14ac:dyDescent="0.45">
      <c r="A1037" t="s">
        <v>10</v>
      </c>
    </row>
    <row r="1038" spans="1:1" x14ac:dyDescent="0.45">
      <c r="A1038" t="s">
        <v>11</v>
      </c>
    </row>
    <row r="1039" spans="1:1" x14ac:dyDescent="0.45">
      <c r="A1039" t="s">
        <v>12</v>
      </c>
    </row>
    <row r="1041" spans="1:1" x14ac:dyDescent="0.45">
      <c r="A1041" t="s">
        <v>626</v>
      </c>
    </row>
    <row r="1042" spans="1:1" x14ac:dyDescent="0.45">
      <c r="A1042" t="s">
        <v>627</v>
      </c>
    </row>
    <row r="1043" spans="1:1" x14ac:dyDescent="0.45">
      <c r="A1043" t="s">
        <v>628</v>
      </c>
    </row>
    <row r="1044" spans="1:1" x14ac:dyDescent="0.45">
      <c r="A1044" t="s">
        <v>629</v>
      </c>
    </row>
    <row r="1045" spans="1:1" x14ac:dyDescent="0.45">
      <c r="A1045" t="s">
        <v>630</v>
      </c>
    </row>
    <row r="1046" spans="1:1" x14ac:dyDescent="0.45">
      <c r="A1046" t="s">
        <v>631</v>
      </c>
    </row>
    <row r="1047" spans="1:1" x14ac:dyDescent="0.45">
      <c r="A1047" t="s">
        <v>632</v>
      </c>
    </row>
    <row r="1049" spans="1:1" x14ac:dyDescent="0.45">
      <c r="A1049" t="s">
        <v>633</v>
      </c>
    </row>
    <row r="1050" spans="1:1" x14ac:dyDescent="0.45">
      <c r="A1050" t="s">
        <v>10</v>
      </c>
    </row>
    <row r="1051" spans="1:1" x14ac:dyDescent="0.45">
      <c r="A1051" t="s">
        <v>11</v>
      </c>
    </row>
    <row r="1052" spans="1:1" x14ac:dyDescent="0.45">
      <c r="A1052" t="s">
        <v>12</v>
      </c>
    </row>
    <row r="1054" spans="1:1" x14ac:dyDescent="0.45">
      <c r="A1054" t="s">
        <v>634</v>
      </c>
    </row>
    <row r="1055" spans="1:1" x14ac:dyDescent="0.45">
      <c r="A1055" t="s">
        <v>635</v>
      </c>
    </row>
    <row r="1056" spans="1:1" x14ac:dyDescent="0.45">
      <c r="A1056">
        <v>57202385802</v>
      </c>
    </row>
    <row r="1057" spans="1:1" x14ac:dyDescent="0.45">
      <c r="A1057" t="s">
        <v>636</v>
      </c>
    </row>
    <row r="1058" spans="1:1" x14ac:dyDescent="0.45">
      <c r="A1058" t="s">
        <v>637</v>
      </c>
    </row>
    <row r="1059" spans="1:1" x14ac:dyDescent="0.45">
      <c r="A1059" t="s">
        <v>638</v>
      </c>
    </row>
    <row r="1060" spans="1:1" x14ac:dyDescent="0.45">
      <c r="A1060" t="s">
        <v>639</v>
      </c>
    </row>
    <row r="1062" spans="1:1" x14ac:dyDescent="0.45">
      <c r="A1062" t="s">
        <v>640</v>
      </c>
    </row>
    <row r="1063" spans="1:1" x14ac:dyDescent="0.45">
      <c r="A1063" t="s">
        <v>10</v>
      </c>
    </row>
    <row r="1064" spans="1:1" x14ac:dyDescent="0.45">
      <c r="A1064" t="s">
        <v>11</v>
      </c>
    </row>
    <row r="1065" spans="1:1" x14ac:dyDescent="0.45">
      <c r="A1065" t="s">
        <v>12</v>
      </c>
    </row>
    <row r="1067" spans="1:1" x14ac:dyDescent="0.45">
      <c r="A1067" t="s">
        <v>641</v>
      </c>
    </row>
    <row r="1068" spans="1:1" x14ac:dyDescent="0.45">
      <c r="A1068" t="s">
        <v>642</v>
      </c>
    </row>
    <row r="1069" spans="1:1" x14ac:dyDescent="0.45">
      <c r="A1069">
        <v>14012840500</v>
      </c>
    </row>
    <row r="1070" spans="1:1" x14ac:dyDescent="0.45">
      <c r="A1070" t="s">
        <v>643</v>
      </c>
    </row>
    <row r="1071" spans="1:1" x14ac:dyDescent="0.45">
      <c r="A1071" t="s">
        <v>644</v>
      </c>
    </row>
    <row r="1072" spans="1:1" x14ac:dyDescent="0.45">
      <c r="A1072" t="s">
        <v>645</v>
      </c>
    </row>
    <row r="1073" spans="1:1" x14ac:dyDescent="0.45">
      <c r="A1073" t="s">
        <v>646</v>
      </c>
    </row>
    <row r="1075" spans="1:1" x14ac:dyDescent="0.45">
      <c r="A1075" t="s">
        <v>647</v>
      </c>
    </row>
    <row r="1076" spans="1:1" x14ac:dyDescent="0.45">
      <c r="A1076" t="s">
        <v>10</v>
      </c>
    </row>
    <row r="1077" spans="1:1" x14ac:dyDescent="0.45">
      <c r="A1077" t="s">
        <v>11</v>
      </c>
    </row>
    <row r="1078" spans="1:1" x14ac:dyDescent="0.45">
      <c r="A1078" t="s">
        <v>12</v>
      </c>
    </row>
    <row r="1080" spans="1:1" x14ac:dyDescent="0.45">
      <c r="A1080" t="s">
        <v>656</v>
      </c>
    </row>
    <row r="1081" spans="1:1" x14ac:dyDescent="0.45">
      <c r="A1081" t="s">
        <v>657</v>
      </c>
    </row>
    <row r="1082" spans="1:1" x14ac:dyDescent="0.45">
      <c r="A1082" t="s">
        <v>658</v>
      </c>
    </row>
    <row r="1083" spans="1:1" x14ac:dyDescent="0.45">
      <c r="A1083" t="s">
        <v>659</v>
      </c>
    </row>
    <row r="1084" spans="1:1" x14ac:dyDescent="0.45">
      <c r="A1084" t="s">
        <v>660</v>
      </c>
    </row>
    <row r="1085" spans="1:1" x14ac:dyDescent="0.45">
      <c r="A1085" t="s">
        <v>661</v>
      </c>
    </row>
    <row r="1086" spans="1:1" x14ac:dyDescent="0.45">
      <c r="A1086" t="s">
        <v>662</v>
      </c>
    </row>
    <row r="1088" spans="1:1" x14ac:dyDescent="0.45">
      <c r="A1088" t="s">
        <v>663</v>
      </c>
    </row>
    <row r="1089" spans="1:1" x14ac:dyDescent="0.45">
      <c r="A1089" t="s">
        <v>10</v>
      </c>
    </row>
    <row r="1090" spans="1:1" x14ac:dyDescent="0.45">
      <c r="A1090" t="s">
        <v>207</v>
      </c>
    </row>
    <row r="1091" spans="1:1" x14ac:dyDescent="0.45">
      <c r="A1091" t="s">
        <v>12</v>
      </c>
    </row>
    <row r="1093" spans="1:1" x14ac:dyDescent="0.45">
      <c r="A1093" t="s">
        <v>664</v>
      </c>
    </row>
    <row r="1094" spans="1:1" x14ac:dyDescent="0.45">
      <c r="A1094" t="s">
        <v>665</v>
      </c>
    </row>
    <row r="1095" spans="1:1" x14ac:dyDescent="0.45">
      <c r="A1095" t="s">
        <v>666</v>
      </c>
    </row>
    <row r="1096" spans="1:1" x14ac:dyDescent="0.45">
      <c r="A1096" t="s">
        <v>667</v>
      </c>
    </row>
    <row r="1097" spans="1:1" x14ac:dyDescent="0.45">
      <c r="A1097" t="s">
        <v>668</v>
      </c>
    </row>
    <row r="1098" spans="1:1" x14ac:dyDescent="0.45">
      <c r="A1098" t="s">
        <v>669</v>
      </c>
    </row>
    <row r="1099" spans="1:1" x14ac:dyDescent="0.45">
      <c r="A1099" t="s">
        <v>670</v>
      </c>
    </row>
    <row r="1101" spans="1:1" x14ac:dyDescent="0.45">
      <c r="A1101" t="s">
        <v>671</v>
      </c>
    </row>
    <row r="1102" spans="1:1" x14ac:dyDescent="0.45">
      <c r="A1102" t="s">
        <v>10</v>
      </c>
    </row>
    <row r="1103" spans="1:1" x14ac:dyDescent="0.45">
      <c r="A1103" t="s">
        <v>11</v>
      </c>
    </row>
    <row r="1104" spans="1:1" x14ac:dyDescent="0.45">
      <c r="A1104" t="s">
        <v>12</v>
      </c>
    </row>
    <row r="1106" spans="1:1" x14ac:dyDescent="0.45">
      <c r="A1106" t="s">
        <v>2538</v>
      </c>
    </row>
    <row r="1107" spans="1:1" x14ac:dyDescent="0.45">
      <c r="A1107" t="s">
        <v>2539</v>
      </c>
    </row>
    <row r="1108" spans="1:1" x14ac:dyDescent="0.45">
      <c r="A1108" t="s">
        <v>2501</v>
      </c>
    </row>
    <row r="1109" spans="1:1" x14ac:dyDescent="0.45">
      <c r="A1109" t="s">
        <v>2540</v>
      </c>
    </row>
    <row r="1110" spans="1:1" x14ac:dyDescent="0.45">
      <c r="A1110" t="s">
        <v>2541</v>
      </c>
    </row>
    <row r="1111" spans="1:1" x14ac:dyDescent="0.45">
      <c r="A1111" t="s">
        <v>2542</v>
      </c>
    </row>
    <row r="1112" spans="1:1" x14ac:dyDescent="0.45">
      <c r="A1112" t="s">
        <v>2543</v>
      </c>
    </row>
    <row r="1114" spans="1:1" x14ac:dyDescent="0.45">
      <c r="A1114" t="s">
        <v>2544</v>
      </c>
    </row>
    <row r="1115" spans="1:1" x14ac:dyDescent="0.45">
      <c r="A1115" t="s">
        <v>10</v>
      </c>
    </row>
    <row r="1116" spans="1:1" x14ac:dyDescent="0.45">
      <c r="A1116" t="s">
        <v>11</v>
      </c>
    </row>
    <row r="1117" spans="1:1" x14ac:dyDescent="0.45">
      <c r="A1117" t="s">
        <v>12</v>
      </c>
    </row>
    <row r="1119" spans="1:1" x14ac:dyDescent="0.45">
      <c r="A1119" t="s">
        <v>686</v>
      </c>
    </row>
    <row r="1120" spans="1:1" x14ac:dyDescent="0.45">
      <c r="A1120" t="s">
        <v>687</v>
      </c>
    </row>
    <row r="1121" spans="1:1" x14ac:dyDescent="0.45">
      <c r="A1121">
        <v>55829846000</v>
      </c>
    </row>
    <row r="1122" spans="1:1" x14ac:dyDescent="0.45">
      <c r="A1122" t="s">
        <v>688</v>
      </c>
    </row>
    <row r="1123" spans="1:1" x14ac:dyDescent="0.45">
      <c r="A1123" t="s">
        <v>689</v>
      </c>
    </row>
    <row r="1124" spans="1:1" x14ac:dyDescent="0.45">
      <c r="A1124" t="s">
        <v>690</v>
      </c>
    </row>
    <row r="1125" spans="1:1" x14ac:dyDescent="0.45">
      <c r="A1125" t="s">
        <v>691</v>
      </c>
    </row>
    <row r="1127" spans="1:1" x14ac:dyDescent="0.45">
      <c r="A1127" t="s">
        <v>692</v>
      </c>
    </row>
    <row r="1128" spans="1:1" x14ac:dyDescent="0.45">
      <c r="A1128" t="s">
        <v>10</v>
      </c>
    </row>
    <row r="1129" spans="1:1" x14ac:dyDescent="0.45">
      <c r="A1129" t="s">
        <v>11</v>
      </c>
    </row>
    <row r="1130" spans="1:1" x14ac:dyDescent="0.45">
      <c r="A1130" t="s">
        <v>12</v>
      </c>
    </row>
    <row r="1132" spans="1:1" x14ac:dyDescent="0.45">
      <c r="A1132" t="s">
        <v>2545</v>
      </c>
    </row>
    <row r="1133" spans="1:1" x14ac:dyDescent="0.45">
      <c r="A1133" t="s">
        <v>2546</v>
      </c>
    </row>
    <row r="1134" spans="1:1" x14ac:dyDescent="0.45">
      <c r="A1134" t="s">
        <v>2547</v>
      </c>
    </row>
    <row r="1135" spans="1:1" x14ac:dyDescent="0.45">
      <c r="A1135" t="s">
        <v>2548</v>
      </c>
    </row>
    <row r="1136" spans="1:1" x14ac:dyDescent="0.45">
      <c r="A1136" t="s">
        <v>2549</v>
      </c>
    </row>
    <row r="1137" spans="1:1" x14ac:dyDescent="0.45">
      <c r="A1137" t="s">
        <v>2550</v>
      </c>
    </row>
    <row r="1138" spans="1:1" x14ac:dyDescent="0.45">
      <c r="A1138" t="s">
        <v>2551</v>
      </c>
    </row>
    <row r="1140" spans="1:1" x14ac:dyDescent="0.45">
      <c r="A1140" t="s">
        <v>2552</v>
      </c>
    </row>
    <row r="1141" spans="1:1" x14ac:dyDescent="0.45">
      <c r="A1141" t="s">
        <v>10</v>
      </c>
    </row>
    <row r="1142" spans="1:1" x14ac:dyDescent="0.45">
      <c r="A1142" t="s">
        <v>11</v>
      </c>
    </row>
    <row r="1143" spans="1:1" x14ac:dyDescent="0.45">
      <c r="A1143" t="s">
        <v>12</v>
      </c>
    </row>
    <row r="1145" spans="1:1" x14ac:dyDescent="0.45">
      <c r="A1145" t="s">
        <v>701</v>
      </c>
    </row>
    <row r="1146" spans="1:1" x14ac:dyDescent="0.45">
      <c r="A1146" t="s">
        <v>702</v>
      </c>
    </row>
    <row r="1147" spans="1:1" x14ac:dyDescent="0.45">
      <c r="A1147" t="s">
        <v>703</v>
      </c>
    </row>
    <row r="1148" spans="1:1" x14ac:dyDescent="0.45">
      <c r="A1148" t="s">
        <v>704</v>
      </c>
    </row>
    <row r="1149" spans="1:1" x14ac:dyDescent="0.45">
      <c r="A1149" t="s">
        <v>705</v>
      </c>
    </row>
    <row r="1150" spans="1:1" x14ac:dyDescent="0.45">
      <c r="A1150" t="s">
        <v>706</v>
      </c>
    </row>
    <row r="1151" spans="1:1" x14ac:dyDescent="0.45">
      <c r="A1151" t="s">
        <v>707</v>
      </c>
    </row>
    <row r="1153" spans="1:1" x14ac:dyDescent="0.45">
      <c r="A1153" t="s">
        <v>708</v>
      </c>
    </row>
    <row r="1154" spans="1:1" x14ac:dyDescent="0.45">
      <c r="A1154" t="s">
        <v>10</v>
      </c>
    </row>
    <row r="1155" spans="1:1" x14ac:dyDescent="0.45">
      <c r="A1155" t="s">
        <v>207</v>
      </c>
    </row>
    <row r="1156" spans="1:1" x14ac:dyDescent="0.45">
      <c r="A1156" t="s">
        <v>12</v>
      </c>
    </row>
    <row r="1158" spans="1:1" x14ac:dyDescent="0.45">
      <c r="A1158" t="s">
        <v>2553</v>
      </c>
    </row>
    <row r="1159" spans="1:1" x14ac:dyDescent="0.45">
      <c r="A1159" t="s">
        <v>2554</v>
      </c>
    </row>
    <row r="1160" spans="1:1" x14ac:dyDescent="0.45">
      <c r="A1160" t="s">
        <v>2555</v>
      </c>
    </row>
    <row r="1161" spans="1:1" x14ac:dyDescent="0.45">
      <c r="A1161" t="s">
        <v>2556</v>
      </c>
    </row>
    <row r="1162" spans="1:1" x14ac:dyDescent="0.45">
      <c r="A1162" t="s">
        <v>2557</v>
      </c>
    </row>
    <row r="1163" spans="1:1" x14ac:dyDescent="0.45">
      <c r="A1163" t="s">
        <v>2558</v>
      </c>
    </row>
    <row r="1164" spans="1:1" x14ac:dyDescent="0.45">
      <c r="A1164" t="s">
        <v>2559</v>
      </c>
    </row>
    <row r="1166" spans="1:1" x14ac:dyDescent="0.45">
      <c r="A1166" t="s">
        <v>2560</v>
      </c>
    </row>
    <row r="1167" spans="1:1" x14ac:dyDescent="0.45">
      <c r="A1167" t="s">
        <v>10</v>
      </c>
    </row>
    <row r="1168" spans="1:1" x14ac:dyDescent="0.45">
      <c r="A1168" t="s">
        <v>11</v>
      </c>
    </row>
    <row r="1169" spans="1:1" x14ac:dyDescent="0.45">
      <c r="A1169" t="s">
        <v>12</v>
      </c>
    </row>
    <row r="1171" spans="1:1" x14ac:dyDescent="0.45">
      <c r="A1171" t="s">
        <v>724</v>
      </c>
    </row>
    <row r="1172" spans="1:1" x14ac:dyDescent="0.45">
      <c r="A1172" t="s">
        <v>725</v>
      </c>
    </row>
    <row r="1173" spans="1:1" x14ac:dyDescent="0.45">
      <c r="A1173" t="s">
        <v>726</v>
      </c>
    </row>
    <row r="1174" spans="1:1" x14ac:dyDescent="0.45">
      <c r="A1174" t="s">
        <v>727</v>
      </c>
    </row>
    <row r="1175" spans="1:1" x14ac:dyDescent="0.45">
      <c r="A1175" t="s">
        <v>728</v>
      </c>
    </row>
    <row r="1176" spans="1:1" x14ac:dyDescent="0.45">
      <c r="A1176" t="s">
        <v>729</v>
      </c>
    </row>
    <row r="1177" spans="1:1" x14ac:dyDescent="0.45">
      <c r="A1177" t="s">
        <v>730</v>
      </c>
    </row>
    <row r="1179" spans="1:1" x14ac:dyDescent="0.45">
      <c r="A1179" t="s">
        <v>731</v>
      </c>
    </row>
    <row r="1180" spans="1:1" x14ac:dyDescent="0.45">
      <c r="A1180" t="s">
        <v>10</v>
      </c>
    </row>
    <row r="1181" spans="1:1" x14ac:dyDescent="0.45">
      <c r="A1181" t="s">
        <v>11</v>
      </c>
    </row>
    <row r="1182" spans="1:1" x14ac:dyDescent="0.45">
      <c r="A1182" t="s">
        <v>12</v>
      </c>
    </row>
    <row r="1184" spans="1:1" x14ac:dyDescent="0.45">
      <c r="A1184" t="s">
        <v>2561</v>
      </c>
    </row>
    <row r="1185" spans="1:1" x14ac:dyDescent="0.45">
      <c r="A1185" t="s">
        <v>2562</v>
      </c>
    </row>
    <row r="1186" spans="1:1" x14ac:dyDescent="0.45">
      <c r="A1186" t="s">
        <v>2563</v>
      </c>
    </row>
    <row r="1187" spans="1:1" x14ac:dyDescent="0.45">
      <c r="A1187" t="s">
        <v>2564</v>
      </c>
    </row>
    <row r="1188" spans="1:1" x14ac:dyDescent="0.45">
      <c r="A1188" t="s">
        <v>2565</v>
      </c>
    </row>
    <row r="1189" spans="1:1" x14ac:dyDescent="0.45">
      <c r="A1189" t="s">
        <v>2566</v>
      </c>
    </row>
    <row r="1190" spans="1:1" x14ac:dyDescent="0.45">
      <c r="A1190" t="s">
        <v>2567</v>
      </c>
    </row>
    <row r="1192" spans="1:1" x14ac:dyDescent="0.45">
      <c r="A1192" t="s">
        <v>2568</v>
      </c>
    </row>
    <row r="1193" spans="1:1" x14ac:dyDescent="0.45">
      <c r="A1193" t="s">
        <v>10</v>
      </c>
    </row>
    <row r="1194" spans="1:1" x14ac:dyDescent="0.45">
      <c r="A1194" t="s">
        <v>11</v>
      </c>
    </row>
    <row r="1195" spans="1:1" x14ac:dyDescent="0.45">
      <c r="A1195" t="s">
        <v>12</v>
      </c>
    </row>
    <row r="1197" spans="1:1" x14ac:dyDescent="0.45">
      <c r="A1197" t="s">
        <v>732</v>
      </c>
    </row>
    <row r="1198" spans="1:1" x14ac:dyDescent="0.45">
      <c r="A1198" t="s">
        <v>733</v>
      </c>
    </row>
    <row r="1199" spans="1:1" x14ac:dyDescent="0.45">
      <c r="A1199" t="s">
        <v>734</v>
      </c>
    </row>
    <row r="1200" spans="1:1" x14ac:dyDescent="0.45">
      <c r="A1200" t="s">
        <v>735</v>
      </c>
    </row>
    <row r="1201" spans="1:1" x14ac:dyDescent="0.45">
      <c r="A1201" t="s">
        <v>736</v>
      </c>
    </row>
    <row r="1202" spans="1:1" x14ac:dyDescent="0.45">
      <c r="A1202" t="s">
        <v>737</v>
      </c>
    </row>
    <row r="1203" spans="1:1" x14ac:dyDescent="0.45">
      <c r="A1203" t="s">
        <v>738</v>
      </c>
    </row>
    <row r="1205" spans="1:1" x14ac:dyDescent="0.45">
      <c r="A1205" t="s">
        <v>739</v>
      </c>
    </row>
    <row r="1206" spans="1:1" x14ac:dyDescent="0.45">
      <c r="A1206" t="s">
        <v>10</v>
      </c>
    </row>
    <row r="1207" spans="1:1" x14ac:dyDescent="0.45">
      <c r="A1207" t="s">
        <v>11</v>
      </c>
    </row>
    <row r="1208" spans="1:1" x14ac:dyDescent="0.45">
      <c r="A1208" t="s">
        <v>12</v>
      </c>
    </row>
    <row r="1210" spans="1:1" x14ac:dyDescent="0.45">
      <c r="A1210" t="s">
        <v>740</v>
      </c>
    </row>
    <row r="1211" spans="1:1" x14ac:dyDescent="0.45">
      <c r="A1211" t="s">
        <v>741</v>
      </c>
    </row>
    <row r="1212" spans="1:1" x14ac:dyDescent="0.45">
      <c r="A1212" t="s">
        <v>742</v>
      </c>
    </row>
    <row r="1213" spans="1:1" x14ac:dyDescent="0.45">
      <c r="A1213" t="s">
        <v>743</v>
      </c>
    </row>
    <row r="1214" spans="1:1" x14ac:dyDescent="0.45">
      <c r="A1214" t="s">
        <v>744</v>
      </c>
    </row>
    <row r="1215" spans="1:1" x14ac:dyDescent="0.45">
      <c r="A1215" t="s">
        <v>745</v>
      </c>
    </row>
    <row r="1216" spans="1:1" x14ac:dyDescent="0.45">
      <c r="A1216" t="s">
        <v>746</v>
      </c>
    </row>
    <row r="1218" spans="1:1" x14ac:dyDescent="0.45">
      <c r="A1218" t="s">
        <v>747</v>
      </c>
    </row>
    <row r="1219" spans="1:1" x14ac:dyDescent="0.45">
      <c r="A1219" t="s">
        <v>10</v>
      </c>
    </row>
    <row r="1220" spans="1:1" x14ac:dyDescent="0.45">
      <c r="A1220" t="s">
        <v>11</v>
      </c>
    </row>
    <row r="1221" spans="1:1" x14ac:dyDescent="0.45">
      <c r="A1221" t="s">
        <v>12</v>
      </c>
    </row>
    <row r="1223" spans="1:1" x14ac:dyDescent="0.45">
      <c r="A1223" t="s">
        <v>2569</v>
      </c>
    </row>
    <row r="1224" spans="1:1" x14ac:dyDescent="0.45">
      <c r="A1224" t="s">
        <v>2570</v>
      </c>
    </row>
    <row r="1225" spans="1:1" x14ac:dyDescent="0.45">
      <c r="A1225" t="s">
        <v>2571</v>
      </c>
    </row>
    <row r="1226" spans="1:1" x14ac:dyDescent="0.45">
      <c r="A1226" t="s">
        <v>2572</v>
      </c>
    </row>
    <row r="1227" spans="1:1" x14ac:dyDescent="0.45">
      <c r="A1227" t="s">
        <v>2573</v>
      </c>
    </row>
    <row r="1228" spans="1:1" x14ac:dyDescent="0.45">
      <c r="A1228" t="s">
        <v>2574</v>
      </c>
    </row>
    <row r="1229" spans="1:1" x14ac:dyDescent="0.45">
      <c r="A1229" t="s">
        <v>2575</v>
      </c>
    </row>
    <row r="1231" spans="1:1" x14ac:dyDescent="0.45">
      <c r="A1231" t="s">
        <v>2576</v>
      </c>
    </row>
    <row r="1232" spans="1:1" x14ac:dyDescent="0.45">
      <c r="A1232" t="s">
        <v>10</v>
      </c>
    </row>
    <row r="1233" spans="1:1" x14ac:dyDescent="0.45">
      <c r="A1233" t="s">
        <v>11</v>
      </c>
    </row>
    <row r="1234" spans="1:1" x14ac:dyDescent="0.45">
      <c r="A1234" t="s">
        <v>12</v>
      </c>
    </row>
    <row r="1236" spans="1:1" x14ac:dyDescent="0.45">
      <c r="A1236" t="s">
        <v>2242</v>
      </c>
    </row>
    <row r="1237" spans="1:1" x14ac:dyDescent="0.45">
      <c r="A1237" t="s">
        <v>2243</v>
      </c>
    </row>
    <row r="1238" spans="1:1" x14ac:dyDescent="0.45">
      <c r="A1238" t="s">
        <v>2244</v>
      </c>
    </row>
    <row r="1239" spans="1:1" x14ac:dyDescent="0.45">
      <c r="A1239" t="s">
        <v>2245</v>
      </c>
    </row>
    <row r="1240" spans="1:1" x14ac:dyDescent="0.45">
      <c r="A1240" t="s">
        <v>2246</v>
      </c>
    </row>
    <row r="1241" spans="1:1" x14ac:dyDescent="0.45">
      <c r="A1241" t="s">
        <v>2247</v>
      </c>
    </row>
    <row r="1242" spans="1:1" x14ac:dyDescent="0.45">
      <c r="A1242" t="s">
        <v>2248</v>
      </c>
    </row>
    <row r="1244" spans="1:1" x14ac:dyDescent="0.45">
      <c r="A1244" t="s">
        <v>2249</v>
      </c>
    </row>
    <row r="1245" spans="1:1" x14ac:dyDescent="0.45">
      <c r="A1245" t="s">
        <v>10</v>
      </c>
    </row>
    <row r="1246" spans="1:1" x14ac:dyDescent="0.45">
      <c r="A1246" t="s">
        <v>11</v>
      </c>
    </row>
    <row r="1247" spans="1:1" x14ac:dyDescent="0.45">
      <c r="A1247" t="s">
        <v>12</v>
      </c>
    </row>
    <row r="1249" spans="1:1" x14ac:dyDescent="0.45">
      <c r="A1249" t="s">
        <v>2234</v>
      </c>
    </row>
    <row r="1250" spans="1:1" x14ac:dyDescent="0.45">
      <c r="A1250" t="s">
        <v>2235</v>
      </c>
    </row>
    <row r="1251" spans="1:1" x14ac:dyDescent="0.45">
      <c r="A1251" t="s">
        <v>2236</v>
      </c>
    </row>
    <row r="1252" spans="1:1" x14ac:dyDescent="0.45">
      <c r="A1252" t="s">
        <v>2237</v>
      </c>
    </row>
    <row r="1253" spans="1:1" x14ac:dyDescent="0.45">
      <c r="A1253" t="s">
        <v>2238</v>
      </c>
    </row>
    <row r="1254" spans="1:1" x14ac:dyDescent="0.45">
      <c r="A1254" t="s">
        <v>2239</v>
      </c>
    </row>
    <row r="1255" spans="1:1" x14ac:dyDescent="0.45">
      <c r="A1255" t="s">
        <v>2240</v>
      </c>
    </row>
    <row r="1257" spans="1:1" x14ac:dyDescent="0.45">
      <c r="A1257" t="s">
        <v>2241</v>
      </c>
    </row>
    <row r="1258" spans="1:1" x14ac:dyDescent="0.45">
      <c r="A1258" t="s">
        <v>10</v>
      </c>
    </row>
    <row r="1259" spans="1:1" x14ac:dyDescent="0.45">
      <c r="A1259" t="s">
        <v>11</v>
      </c>
    </row>
    <row r="1260" spans="1:1" x14ac:dyDescent="0.45">
      <c r="A1260" t="s">
        <v>12</v>
      </c>
    </row>
    <row r="1262" spans="1:1" x14ac:dyDescent="0.45">
      <c r="A1262" t="s">
        <v>2577</v>
      </c>
    </row>
    <row r="1263" spans="1:1" x14ac:dyDescent="0.45">
      <c r="A1263" t="s">
        <v>2578</v>
      </c>
    </row>
    <row r="1264" spans="1:1" x14ac:dyDescent="0.45">
      <c r="A1264" t="s">
        <v>2579</v>
      </c>
    </row>
    <row r="1265" spans="1:1" x14ac:dyDescent="0.45">
      <c r="A1265" t="s">
        <v>2580</v>
      </c>
    </row>
    <row r="1266" spans="1:1" x14ac:dyDescent="0.45">
      <c r="A1266" t="s">
        <v>2581</v>
      </c>
    </row>
    <row r="1267" spans="1:1" x14ac:dyDescent="0.45">
      <c r="A1267" t="s">
        <v>2582</v>
      </c>
    </row>
    <row r="1268" spans="1:1" x14ac:dyDescent="0.45">
      <c r="A1268" t="s">
        <v>2583</v>
      </c>
    </row>
    <row r="1270" spans="1:1" x14ac:dyDescent="0.45">
      <c r="A1270" t="s">
        <v>2584</v>
      </c>
    </row>
    <row r="1271" spans="1:1" x14ac:dyDescent="0.45">
      <c r="A1271" t="s">
        <v>10</v>
      </c>
    </row>
    <row r="1272" spans="1:1" x14ac:dyDescent="0.45">
      <c r="A1272" t="s">
        <v>11</v>
      </c>
    </row>
    <row r="1273" spans="1:1" x14ac:dyDescent="0.45">
      <c r="A1273" t="s">
        <v>12</v>
      </c>
    </row>
    <row r="1275" spans="1:1" x14ac:dyDescent="0.45">
      <c r="A1275" t="s">
        <v>2585</v>
      </c>
    </row>
    <row r="1276" spans="1:1" x14ac:dyDescent="0.45">
      <c r="A1276" t="s">
        <v>2586</v>
      </c>
    </row>
    <row r="1277" spans="1:1" x14ac:dyDescent="0.45">
      <c r="A1277" t="s">
        <v>2587</v>
      </c>
    </row>
    <row r="1278" spans="1:1" x14ac:dyDescent="0.45">
      <c r="A1278" t="s">
        <v>2588</v>
      </c>
    </row>
    <row r="1279" spans="1:1" x14ac:dyDescent="0.45">
      <c r="A1279" t="s">
        <v>2589</v>
      </c>
    </row>
    <row r="1280" spans="1:1" x14ac:dyDescent="0.45">
      <c r="A1280" t="s">
        <v>2590</v>
      </c>
    </row>
    <row r="1281" spans="1:1" x14ac:dyDescent="0.45">
      <c r="A1281" t="s">
        <v>2591</v>
      </c>
    </row>
    <row r="1283" spans="1:1" x14ac:dyDescent="0.45">
      <c r="A1283" t="s">
        <v>2592</v>
      </c>
    </row>
    <row r="1284" spans="1:1" x14ac:dyDescent="0.45">
      <c r="A1284" t="s">
        <v>10</v>
      </c>
    </row>
    <row r="1285" spans="1:1" x14ac:dyDescent="0.45">
      <c r="A1285" t="s">
        <v>207</v>
      </c>
    </row>
    <row r="1286" spans="1:1" x14ac:dyDescent="0.45">
      <c r="A1286" t="s">
        <v>12</v>
      </c>
    </row>
    <row r="1288" spans="1:1" x14ac:dyDescent="0.45">
      <c r="A1288" t="s">
        <v>756</v>
      </c>
    </row>
    <row r="1289" spans="1:1" x14ac:dyDescent="0.45">
      <c r="A1289" t="s">
        <v>757</v>
      </c>
    </row>
    <row r="1290" spans="1:1" x14ac:dyDescent="0.45">
      <c r="A1290">
        <v>7004248190</v>
      </c>
    </row>
    <row r="1291" spans="1:1" x14ac:dyDescent="0.45">
      <c r="A1291" t="s">
        <v>758</v>
      </c>
    </row>
    <row r="1292" spans="1:1" x14ac:dyDescent="0.45">
      <c r="A1292" t="s">
        <v>759</v>
      </c>
    </row>
    <row r="1293" spans="1:1" x14ac:dyDescent="0.45">
      <c r="A1293" t="s">
        <v>760</v>
      </c>
    </row>
    <row r="1294" spans="1:1" x14ac:dyDescent="0.45">
      <c r="A1294" t="s">
        <v>761</v>
      </c>
    </row>
    <row r="1296" spans="1:1" x14ac:dyDescent="0.45">
      <c r="A1296" t="s">
        <v>762</v>
      </c>
    </row>
    <row r="1297" spans="1:1" x14ac:dyDescent="0.45">
      <c r="A1297" t="s">
        <v>10</v>
      </c>
    </row>
    <row r="1298" spans="1:1" x14ac:dyDescent="0.45">
      <c r="A1298" t="s">
        <v>11</v>
      </c>
    </row>
    <row r="1299" spans="1:1" x14ac:dyDescent="0.45">
      <c r="A1299" t="s">
        <v>12</v>
      </c>
    </row>
    <row r="1301" spans="1:1" x14ac:dyDescent="0.45">
      <c r="A1301" t="s">
        <v>2593</v>
      </c>
    </row>
    <row r="1302" spans="1:1" x14ac:dyDescent="0.45">
      <c r="A1302" t="s">
        <v>2594</v>
      </c>
    </row>
    <row r="1303" spans="1:1" x14ac:dyDescent="0.45">
      <c r="A1303" t="s">
        <v>2595</v>
      </c>
    </row>
    <row r="1304" spans="1:1" x14ac:dyDescent="0.45">
      <c r="A1304" t="s">
        <v>2596</v>
      </c>
    </row>
    <row r="1305" spans="1:1" x14ac:dyDescent="0.45">
      <c r="A1305" t="s">
        <v>2597</v>
      </c>
    </row>
    <row r="1306" spans="1:1" x14ac:dyDescent="0.45">
      <c r="A1306" t="s">
        <v>2598</v>
      </c>
    </row>
    <row r="1307" spans="1:1" x14ac:dyDescent="0.45">
      <c r="A1307" t="s">
        <v>2599</v>
      </c>
    </row>
    <row r="1309" spans="1:1" x14ac:dyDescent="0.45">
      <c r="A1309" t="s">
        <v>2600</v>
      </c>
    </row>
    <row r="1310" spans="1:1" x14ac:dyDescent="0.45">
      <c r="A1310" t="s">
        <v>10</v>
      </c>
    </row>
    <row r="1311" spans="1:1" x14ac:dyDescent="0.45">
      <c r="A1311" t="s">
        <v>11</v>
      </c>
    </row>
    <row r="1312" spans="1:1" x14ac:dyDescent="0.45">
      <c r="A1312" t="s">
        <v>12</v>
      </c>
    </row>
    <row r="1314" spans="1:1" x14ac:dyDescent="0.45">
      <c r="A1314" t="s">
        <v>2601</v>
      </c>
    </row>
    <row r="1315" spans="1:1" x14ac:dyDescent="0.45">
      <c r="A1315" t="s">
        <v>2602</v>
      </c>
    </row>
    <row r="1316" spans="1:1" x14ac:dyDescent="0.45">
      <c r="A1316" t="s">
        <v>2603</v>
      </c>
    </row>
    <row r="1317" spans="1:1" x14ac:dyDescent="0.45">
      <c r="A1317" t="s">
        <v>2604</v>
      </c>
    </row>
    <row r="1318" spans="1:1" x14ac:dyDescent="0.45">
      <c r="A1318" t="s">
        <v>2605</v>
      </c>
    </row>
    <row r="1319" spans="1:1" x14ac:dyDescent="0.45">
      <c r="A1319" t="s">
        <v>2606</v>
      </c>
    </row>
    <row r="1320" spans="1:1" x14ac:dyDescent="0.45">
      <c r="A1320" t="s">
        <v>2607</v>
      </c>
    </row>
    <row r="1322" spans="1:1" x14ac:dyDescent="0.45">
      <c r="A1322" t="s">
        <v>2608</v>
      </c>
    </row>
    <row r="1323" spans="1:1" x14ac:dyDescent="0.45">
      <c r="A1323" t="s">
        <v>10</v>
      </c>
    </row>
    <row r="1324" spans="1:1" x14ac:dyDescent="0.45">
      <c r="A1324" t="s">
        <v>11</v>
      </c>
    </row>
    <row r="1325" spans="1:1" x14ac:dyDescent="0.45">
      <c r="A1325" t="s">
        <v>12</v>
      </c>
    </row>
    <row r="1327" spans="1:1" x14ac:dyDescent="0.45">
      <c r="A1327" t="s">
        <v>2609</v>
      </c>
    </row>
    <row r="1328" spans="1:1" x14ac:dyDescent="0.45">
      <c r="A1328" t="s">
        <v>2610</v>
      </c>
    </row>
    <row r="1329" spans="1:1" x14ac:dyDescent="0.45">
      <c r="A1329" t="s">
        <v>2611</v>
      </c>
    </row>
    <row r="1330" spans="1:1" x14ac:dyDescent="0.45">
      <c r="A1330" t="s">
        <v>2612</v>
      </c>
    </row>
    <row r="1331" spans="1:1" x14ac:dyDescent="0.45">
      <c r="A1331" t="s">
        <v>2613</v>
      </c>
    </row>
    <row r="1332" spans="1:1" x14ac:dyDescent="0.45">
      <c r="A1332" t="s">
        <v>2614</v>
      </c>
    </row>
    <row r="1333" spans="1:1" x14ac:dyDescent="0.45">
      <c r="A1333" t="s">
        <v>2615</v>
      </c>
    </row>
    <row r="1335" spans="1:1" x14ac:dyDescent="0.45">
      <c r="A1335" t="s">
        <v>2616</v>
      </c>
    </row>
    <row r="1336" spans="1:1" x14ac:dyDescent="0.45">
      <c r="A1336" t="s">
        <v>10</v>
      </c>
    </row>
    <row r="1337" spans="1:1" x14ac:dyDescent="0.45">
      <c r="A1337" t="s">
        <v>11</v>
      </c>
    </row>
    <row r="1338" spans="1:1" x14ac:dyDescent="0.45">
      <c r="A1338" t="s">
        <v>12</v>
      </c>
    </row>
    <row r="1340" spans="1:1" x14ac:dyDescent="0.45">
      <c r="A1340" t="s">
        <v>2617</v>
      </c>
    </row>
    <row r="1341" spans="1:1" x14ac:dyDescent="0.45">
      <c r="A1341" t="s">
        <v>2618</v>
      </c>
    </row>
    <row r="1342" spans="1:1" x14ac:dyDescent="0.45">
      <c r="A1342">
        <v>22952077100</v>
      </c>
    </row>
    <row r="1343" spans="1:1" x14ac:dyDescent="0.45">
      <c r="A1343" t="s">
        <v>2619</v>
      </c>
    </row>
    <row r="1344" spans="1:1" x14ac:dyDescent="0.45">
      <c r="A1344" t="s">
        <v>2620</v>
      </c>
    </row>
    <row r="1345" spans="1:1" x14ac:dyDescent="0.45">
      <c r="A1345" t="s">
        <v>2621</v>
      </c>
    </row>
    <row r="1346" spans="1:1" x14ac:dyDescent="0.45">
      <c r="A1346" t="s">
        <v>2622</v>
      </c>
    </row>
    <row r="1348" spans="1:1" x14ac:dyDescent="0.45">
      <c r="A1348" t="s">
        <v>2623</v>
      </c>
    </row>
    <row r="1349" spans="1:1" x14ac:dyDescent="0.45">
      <c r="A1349" t="s">
        <v>10</v>
      </c>
    </row>
    <row r="1350" spans="1:1" x14ac:dyDescent="0.45">
      <c r="A1350" t="s">
        <v>11</v>
      </c>
    </row>
    <row r="1351" spans="1:1" x14ac:dyDescent="0.45">
      <c r="A1351" t="s">
        <v>12</v>
      </c>
    </row>
    <row r="1353" spans="1:1" x14ac:dyDescent="0.45">
      <c r="A1353" t="s">
        <v>2624</v>
      </c>
    </row>
    <row r="1354" spans="1:1" x14ac:dyDescent="0.45">
      <c r="A1354" t="s">
        <v>2625</v>
      </c>
    </row>
    <row r="1355" spans="1:1" x14ac:dyDescent="0.45">
      <c r="A1355">
        <v>55708414600</v>
      </c>
    </row>
    <row r="1356" spans="1:1" x14ac:dyDescent="0.45">
      <c r="A1356" t="s">
        <v>2626</v>
      </c>
    </row>
    <row r="1357" spans="1:1" x14ac:dyDescent="0.45">
      <c r="A1357" t="s">
        <v>2627</v>
      </c>
    </row>
    <row r="1358" spans="1:1" x14ac:dyDescent="0.45">
      <c r="A1358" t="s">
        <v>2628</v>
      </c>
    </row>
    <row r="1359" spans="1:1" x14ac:dyDescent="0.45">
      <c r="A1359" t="s">
        <v>2629</v>
      </c>
    </row>
    <row r="1361" spans="1:1" x14ac:dyDescent="0.45">
      <c r="A1361" t="s">
        <v>2630</v>
      </c>
    </row>
    <row r="1362" spans="1:1" x14ac:dyDescent="0.45">
      <c r="A1362" t="s">
        <v>10</v>
      </c>
    </row>
    <row r="1363" spans="1:1" x14ac:dyDescent="0.45">
      <c r="A1363" t="s">
        <v>11</v>
      </c>
    </row>
    <row r="1364" spans="1:1" x14ac:dyDescent="0.45">
      <c r="A1364" t="s">
        <v>12</v>
      </c>
    </row>
    <row r="1366" spans="1:1" x14ac:dyDescent="0.45">
      <c r="A1366" t="s">
        <v>21</v>
      </c>
    </row>
    <row r="1367" spans="1:1" x14ac:dyDescent="0.45">
      <c r="A1367" t="s">
        <v>22</v>
      </c>
    </row>
    <row r="1368" spans="1:1" x14ac:dyDescent="0.45">
      <c r="A1368">
        <v>57207917552</v>
      </c>
    </row>
    <row r="1369" spans="1:1" x14ac:dyDescent="0.45">
      <c r="A1369" t="s">
        <v>23</v>
      </c>
    </row>
    <row r="1370" spans="1:1" x14ac:dyDescent="0.45">
      <c r="A1370" t="s">
        <v>24</v>
      </c>
    </row>
    <row r="1371" spans="1:1" x14ac:dyDescent="0.45">
      <c r="A1371" t="s">
        <v>25</v>
      </c>
    </row>
    <row r="1372" spans="1:1" x14ac:dyDescent="0.45">
      <c r="A1372" t="s">
        <v>26</v>
      </c>
    </row>
    <row r="1374" spans="1:1" x14ac:dyDescent="0.45">
      <c r="A1374" t="s">
        <v>27</v>
      </c>
    </row>
    <row r="1375" spans="1:1" x14ac:dyDescent="0.45">
      <c r="A1375" t="s">
        <v>10</v>
      </c>
    </row>
    <row r="1376" spans="1:1" x14ac:dyDescent="0.45">
      <c r="A1376" t="s">
        <v>11</v>
      </c>
    </row>
    <row r="1377" spans="1:1" x14ac:dyDescent="0.45">
      <c r="A1377" t="s">
        <v>12</v>
      </c>
    </row>
    <row r="1379" spans="1:1" x14ac:dyDescent="0.45">
      <c r="A1379" t="s">
        <v>2631</v>
      </c>
    </row>
    <row r="1380" spans="1:1" x14ac:dyDescent="0.45">
      <c r="A1380" t="s">
        <v>2632</v>
      </c>
    </row>
    <row r="1381" spans="1:1" x14ac:dyDescent="0.45">
      <c r="A1381" t="s">
        <v>2633</v>
      </c>
    </row>
    <row r="1382" spans="1:1" x14ac:dyDescent="0.45">
      <c r="A1382" t="s">
        <v>2634</v>
      </c>
    </row>
    <row r="1383" spans="1:1" x14ac:dyDescent="0.45">
      <c r="A1383" t="s">
        <v>2635</v>
      </c>
    </row>
    <row r="1384" spans="1:1" x14ac:dyDescent="0.45">
      <c r="A1384" t="s">
        <v>2636</v>
      </c>
    </row>
    <row r="1385" spans="1:1" x14ac:dyDescent="0.45">
      <c r="A1385" t="s">
        <v>2637</v>
      </c>
    </row>
    <row r="1387" spans="1:1" x14ac:dyDescent="0.45">
      <c r="A1387" t="s">
        <v>2638</v>
      </c>
    </row>
    <row r="1388" spans="1:1" x14ac:dyDescent="0.45">
      <c r="A1388" t="s">
        <v>10</v>
      </c>
    </row>
    <row r="1389" spans="1:1" x14ac:dyDescent="0.45">
      <c r="A1389" t="s">
        <v>11</v>
      </c>
    </row>
    <row r="1390" spans="1:1" x14ac:dyDescent="0.45">
      <c r="A1390" t="s">
        <v>12</v>
      </c>
    </row>
    <row r="1392" spans="1:1" x14ac:dyDescent="0.45">
      <c r="A1392" t="s">
        <v>2639</v>
      </c>
    </row>
    <row r="1393" spans="1:1" x14ac:dyDescent="0.45">
      <c r="A1393" t="s">
        <v>2640</v>
      </c>
    </row>
    <row r="1394" spans="1:1" x14ac:dyDescent="0.45">
      <c r="A1394" t="s">
        <v>2641</v>
      </c>
    </row>
    <row r="1395" spans="1:1" x14ac:dyDescent="0.45">
      <c r="A1395" t="s">
        <v>2642</v>
      </c>
    </row>
    <row r="1396" spans="1:1" x14ac:dyDescent="0.45">
      <c r="A1396" t="s">
        <v>2643</v>
      </c>
    </row>
    <row r="1397" spans="1:1" x14ac:dyDescent="0.45">
      <c r="A1397" t="s">
        <v>2644</v>
      </c>
    </row>
    <row r="1398" spans="1:1" x14ac:dyDescent="0.45">
      <c r="A1398" t="s">
        <v>2645</v>
      </c>
    </row>
    <row r="1400" spans="1:1" x14ac:dyDescent="0.45">
      <c r="A1400" t="s">
        <v>2646</v>
      </c>
    </row>
    <row r="1401" spans="1:1" x14ac:dyDescent="0.45">
      <c r="A1401" t="s">
        <v>10</v>
      </c>
    </row>
    <row r="1402" spans="1:1" x14ac:dyDescent="0.45">
      <c r="A1402" t="s">
        <v>11</v>
      </c>
    </row>
    <row r="1403" spans="1:1" x14ac:dyDescent="0.45">
      <c r="A1403" t="s">
        <v>12</v>
      </c>
    </row>
    <row r="1405" spans="1:1" x14ac:dyDescent="0.45">
      <c r="A1405" t="s">
        <v>2647</v>
      </c>
    </row>
    <row r="1406" spans="1:1" x14ac:dyDescent="0.45">
      <c r="A1406" t="s">
        <v>2648</v>
      </c>
    </row>
    <row r="1407" spans="1:1" x14ac:dyDescent="0.45">
      <c r="A1407" t="s">
        <v>2649</v>
      </c>
    </row>
    <row r="1408" spans="1:1" x14ac:dyDescent="0.45">
      <c r="A1408" t="s">
        <v>2650</v>
      </c>
    </row>
    <row r="1409" spans="1:1" x14ac:dyDescent="0.45">
      <c r="A1409" t="s">
        <v>2651</v>
      </c>
    </row>
    <row r="1410" spans="1:1" x14ac:dyDescent="0.45">
      <c r="A1410" t="s">
        <v>2652</v>
      </c>
    </row>
    <row r="1411" spans="1:1" x14ac:dyDescent="0.45">
      <c r="A1411" t="s">
        <v>2653</v>
      </c>
    </row>
    <row r="1413" spans="1:1" x14ac:dyDescent="0.45">
      <c r="A1413" t="s">
        <v>2654</v>
      </c>
    </row>
    <row r="1414" spans="1:1" x14ac:dyDescent="0.45">
      <c r="A1414" t="s">
        <v>10</v>
      </c>
    </row>
    <row r="1415" spans="1:1" x14ac:dyDescent="0.45">
      <c r="A1415" t="s">
        <v>11</v>
      </c>
    </row>
    <row r="1416" spans="1:1" x14ac:dyDescent="0.45">
      <c r="A1416" t="s">
        <v>12</v>
      </c>
    </row>
    <row r="1418" spans="1:1" x14ac:dyDescent="0.45">
      <c r="A1418" t="s">
        <v>2655</v>
      </c>
    </row>
    <row r="1419" spans="1:1" x14ac:dyDescent="0.45">
      <c r="A1419" t="s">
        <v>2656</v>
      </c>
    </row>
    <row r="1420" spans="1:1" x14ac:dyDescent="0.45">
      <c r="A1420" t="s">
        <v>2657</v>
      </c>
    </row>
    <row r="1421" spans="1:1" x14ac:dyDescent="0.45">
      <c r="A1421" t="s">
        <v>2658</v>
      </c>
    </row>
    <row r="1422" spans="1:1" x14ac:dyDescent="0.45">
      <c r="A1422" t="s">
        <v>2659</v>
      </c>
    </row>
    <row r="1423" spans="1:1" x14ac:dyDescent="0.45">
      <c r="A1423" t="s">
        <v>2660</v>
      </c>
    </row>
    <row r="1424" spans="1:1" x14ac:dyDescent="0.45">
      <c r="A1424" t="s">
        <v>2661</v>
      </c>
    </row>
    <row r="1426" spans="1:1" x14ac:dyDescent="0.45">
      <c r="A1426" t="s">
        <v>2662</v>
      </c>
    </row>
    <row r="1427" spans="1:1" x14ac:dyDescent="0.45">
      <c r="A1427" t="s">
        <v>10</v>
      </c>
    </row>
    <row r="1428" spans="1:1" x14ac:dyDescent="0.45">
      <c r="A1428" t="s">
        <v>11</v>
      </c>
    </row>
    <row r="1429" spans="1:1" x14ac:dyDescent="0.45">
      <c r="A1429" t="s">
        <v>12</v>
      </c>
    </row>
    <row r="1431" spans="1:1" x14ac:dyDescent="0.45">
      <c r="A1431" t="s">
        <v>36</v>
      </c>
    </row>
    <row r="1432" spans="1:1" x14ac:dyDescent="0.45">
      <c r="A1432" t="s">
        <v>37</v>
      </c>
    </row>
    <row r="1433" spans="1:1" x14ac:dyDescent="0.45">
      <c r="A1433">
        <v>55574793000</v>
      </c>
    </row>
    <row r="1434" spans="1:1" x14ac:dyDescent="0.45">
      <c r="A1434" t="s">
        <v>38</v>
      </c>
    </row>
    <row r="1435" spans="1:1" x14ac:dyDescent="0.45">
      <c r="A1435" t="s">
        <v>39</v>
      </c>
    </row>
    <row r="1436" spans="1:1" x14ac:dyDescent="0.45">
      <c r="A1436" t="s">
        <v>40</v>
      </c>
    </row>
    <row r="1437" spans="1:1" x14ac:dyDescent="0.45">
      <c r="A1437" t="s">
        <v>41</v>
      </c>
    </row>
    <row r="1439" spans="1:1" x14ac:dyDescent="0.45">
      <c r="A1439" t="s">
        <v>42</v>
      </c>
    </row>
    <row r="1440" spans="1:1" x14ac:dyDescent="0.45">
      <c r="A1440" t="s">
        <v>10</v>
      </c>
    </row>
    <row r="1441" spans="1:1" x14ac:dyDescent="0.45">
      <c r="A1441" t="s">
        <v>11</v>
      </c>
    </row>
    <row r="1442" spans="1:1" x14ac:dyDescent="0.45">
      <c r="A1442" t="s">
        <v>12</v>
      </c>
    </row>
    <row r="1444" spans="1:1" x14ac:dyDescent="0.45">
      <c r="A1444" t="s">
        <v>43</v>
      </c>
    </row>
    <row r="1445" spans="1:1" x14ac:dyDescent="0.45">
      <c r="A1445" t="s">
        <v>44</v>
      </c>
    </row>
    <row r="1446" spans="1:1" x14ac:dyDescent="0.45">
      <c r="A1446">
        <v>56051006100</v>
      </c>
    </row>
    <row r="1447" spans="1:1" x14ac:dyDescent="0.45">
      <c r="A1447" t="s">
        <v>45</v>
      </c>
    </row>
    <row r="1448" spans="1:1" x14ac:dyDescent="0.45">
      <c r="A1448" t="s">
        <v>46</v>
      </c>
    </row>
    <row r="1449" spans="1:1" x14ac:dyDescent="0.45">
      <c r="A1449" t="s">
        <v>47</v>
      </c>
    </row>
    <row r="1450" spans="1:1" x14ac:dyDescent="0.45">
      <c r="A1450" t="s">
        <v>48</v>
      </c>
    </row>
    <row r="1452" spans="1:1" x14ac:dyDescent="0.45">
      <c r="A1452" t="s">
        <v>49</v>
      </c>
    </row>
    <row r="1453" spans="1:1" x14ac:dyDescent="0.45">
      <c r="A1453" t="s">
        <v>10</v>
      </c>
    </row>
    <row r="1454" spans="1:1" x14ac:dyDescent="0.45">
      <c r="A1454" t="s">
        <v>11</v>
      </c>
    </row>
    <row r="1455" spans="1:1" x14ac:dyDescent="0.45">
      <c r="A1455" t="s">
        <v>12</v>
      </c>
    </row>
    <row r="1457" spans="1:1" x14ac:dyDescent="0.45">
      <c r="A1457" t="s">
        <v>58</v>
      </c>
    </row>
    <row r="1458" spans="1:1" x14ac:dyDescent="0.45">
      <c r="A1458" t="s">
        <v>59</v>
      </c>
    </row>
    <row r="1459" spans="1:1" x14ac:dyDescent="0.45">
      <c r="A1459" t="s">
        <v>60</v>
      </c>
    </row>
    <row r="1460" spans="1:1" x14ac:dyDescent="0.45">
      <c r="A1460" t="s">
        <v>61</v>
      </c>
    </row>
    <row r="1461" spans="1:1" x14ac:dyDescent="0.45">
      <c r="A1461" t="s">
        <v>62</v>
      </c>
    </row>
    <row r="1462" spans="1:1" x14ac:dyDescent="0.45">
      <c r="A1462" t="s">
        <v>63</v>
      </c>
    </row>
    <row r="1463" spans="1:1" x14ac:dyDescent="0.45">
      <c r="A1463" t="s">
        <v>64</v>
      </c>
    </row>
    <row r="1465" spans="1:1" x14ac:dyDescent="0.45">
      <c r="A1465" t="s">
        <v>65</v>
      </c>
    </row>
    <row r="1466" spans="1:1" x14ac:dyDescent="0.45">
      <c r="A1466" t="s">
        <v>10</v>
      </c>
    </row>
    <row r="1467" spans="1:1" x14ac:dyDescent="0.45">
      <c r="A1467" t="s">
        <v>11</v>
      </c>
    </row>
    <row r="1468" spans="1:1" x14ac:dyDescent="0.45">
      <c r="A1468" t="s">
        <v>12</v>
      </c>
    </row>
    <row r="1470" spans="1:1" x14ac:dyDescent="0.45">
      <c r="A1470" t="s">
        <v>66</v>
      </c>
    </row>
    <row r="1471" spans="1:1" x14ac:dyDescent="0.45">
      <c r="A1471" t="s">
        <v>67</v>
      </c>
    </row>
    <row r="1472" spans="1:1" x14ac:dyDescent="0.45">
      <c r="A1472" t="s">
        <v>68</v>
      </c>
    </row>
    <row r="1473" spans="1:1" x14ac:dyDescent="0.45">
      <c r="A1473" t="s">
        <v>69</v>
      </c>
    </row>
    <row r="1474" spans="1:1" x14ac:dyDescent="0.45">
      <c r="A1474" t="s">
        <v>70</v>
      </c>
    </row>
    <row r="1475" spans="1:1" x14ac:dyDescent="0.45">
      <c r="A1475" t="s">
        <v>71</v>
      </c>
    </row>
    <row r="1476" spans="1:1" x14ac:dyDescent="0.45">
      <c r="A1476" t="s">
        <v>72</v>
      </c>
    </row>
    <row r="1478" spans="1:1" x14ac:dyDescent="0.45">
      <c r="A1478" t="s">
        <v>73</v>
      </c>
    </row>
    <row r="1479" spans="1:1" x14ac:dyDescent="0.45">
      <c r="A1479" t="s">
        <v>10</v>
      </c>
    </row>
    <row r="1480" spans="1:1" x14ac:dyDescent="0.45">
      <c r="A1480" t="s">
        <v>11</v>
      </c>
    </row>
    <row r="1481" spans="1:1" x14ac:dyDescent="0.45">
      <c r="A1481" t="s">
        <v>12</v>
      </c>
    </row>
    <row r="1483" spans="1:1" x14ac:dyDescent="0.45">
      <c r="A1483" t="s">
        <v>2663</v>
      </c>
    </row>
    <row r="1484" spans="1:1" x14ac:dyDescent="0.45">
      <c r="A1484" t="s">
        <v>2664</v>
      </c>
    </row>
    <row r="1485" spans="1:1" x14ac:dyDescent="0.45">
      <c r="A1485" t="s">
        <v>2665</v>
      </c>
    </row>
    <row r="1486" spans="1:1" x14ac:dyDescent="0.45">
      <c r="A1486" t="s">
        <v>2666</v>
      </c>
    </row>
    <row r="1487" spans="1:1" x14ac:dyDescent="0.45">
      <c r="A1487" t="s">
        <v>2667</v>
      </c>
    </row>
    <row r="1488" spans="1:1" x14ac:dyDescent="0.45">
      <c r="A1488" t="s">
        <v>2668</v>
      </c>
    </row>
    <row r="1489" spans="1:1" x14ac:dyDescent="0.45">
      <c r="A1489" t="s">
        <v>2669</v>
      </c>
    </row>
    <row r="1491" spans="1:1" x14ac:dyDescent="0.45">
      <c r="A1491" t="s">
        <v>2670</v>
      </c>
    </row>
    <row r="1492" spans="1:1" x14ac:dyDescent="0.45">
      <c r="A1492" t="s">
        <v>10</v>
      </c>
    </row>
    <row r="1493" spans="1:1" x14ac:dyDescent="0.45">
      <c r="A1493" t="s">
        <v>11</v>
      </c>
    </row>
    <row r="1494" spans="1:1" x14ac:dyDescent="0.45">
      <c r="A1494" t="s">
        <v>12</v>
      </c>
    </row>
    <row r="1496" spans="1:1" x14ac:dyDescent="0.45">
      <c r="A1496" t="s">
        <v>98</v>
      </c>
    </row>
    <row r="1497" spans="1:1" x14ac:dyDescent="0.45">
      <c r="A1497" t="s">
        <v>99</v>
      </c>
    </row>
    <row r="1498" spans="1:1" x14ac:dyDescent="0.45">
      <c r="A1498">
        <v>56960526600</v>
      </c>
    </row>
    <row r="1499" spans="1:1" x14ac:dyDescent="0.45">
      <c r="A1499" t="s">
        <v>100</v>
      </c>
    </row>
    <row r="1500" spans="1:1" x14ac:dyDescent="0.45">
      <c r="A1500" t="s">
        <v>101</v>
      </c>
    </row>
    <row r="1501" spans="1:1" x14ac:dyDescent="0.45">
      <c r="A1501" t="s">
        <v>102</v>
      </c>
    </row>
    <row r="1502" spans="1:1" x14ac:dyDescent="0.45">
      <c r="A1502" t="s">
        <v>103</v>
      </c>
    </row>
    <row r="1504" spans="1:1" x14ac:dyDescent="0.45">
      <c r="A1504" t="s">
        <v>104</v>
      </c>
    </row>
    <row r="1505" spans="1:1" x14ac:dyDescent="0.45">
      <c r="A1505" t="s">
        <v>10</v>
      </c>
    </row>
    <row r="1506" spans="1:1" x14ac:dyDescent="0.45">
      <c r="A1506" t="s">
        <v>11</v>
      </c>
    </row>
    <row r="1507" spans="1:1" x14ac:dyDescent="0.45">
      <c r="A1507" t="s">
        <v>12</v>
      </c>
    </row>
    <row r="1509" spans="1:1" x14ac:dyDescent="0.45">
      <c r="A1509" t="s">
        <v>2671</v>
      </c>
    </row>
    <row r="1510" spans="1:1" x14ac:dyDescent="0.45">
      <c r="A1510" t="s">
        <v>2672</v>
      </c>
    </row>
    <row r="1511" spans="1:1" x14ac:dyDescent="0.45">
      <c r="A1511" t="s">
        <v>2673</v>
      </c>
    </row>
    <row r="1512" spans="1:1" x14ac:dyDescent="0.45">
      <c r="A1512" t="s">
        <v>2674</v>
      </c>
    </row>
    <row r="1513" spans="1:1" x14ac:dyDescent="0.45">
      <c r="A1513" t="s">
        <v>2675</v>
      </c>
    </row>
    <row r="1515" spans="1:1" x14ac:dyDescent="0.45">
      <c r="A1515" t="s">
        <v>2676</v>
      </c>
    </row>
    <row r="1517" spans="1:1" x14ac:dyDescent="0.45">
      <c r="A1517" t="s">
        <v>2677</v>
      </c>
    </row>
    <row r="1518" spans="1:1" x14ac:dyDescent="0.45">
      <c r="A1518" t="s">
        <v>10</v>
      </c>
    </row>
    <row r="1519" spans="1:1" x14ac:dyDescent="0.45">
      <c r="A1519" t="s">
        <v>207</v>
      </c>
    </row>
    <row r="1520" spans="1:1" x14ac:dyDescent="0.45">
      <c r="A1520" t="s">
        <v>12</v>
      </c>
    </row>
    <row r="1522" spans="1:1" x14ac:dyDescent="0.45">
      <c r="A1522" t="s">
        <v>2678</v>
      </c>
    </row>
    <row r="1523" spans="1:1" x14ac:dyDescent="0.45">
      <c r="A1523" t="s">
        <v>2679</v>
      </c>
    </row>
    <row r="1524" spans="1:1" x14ac:dyDescent="0.45">
      <c r="A1524">
        <v>24559461300</v>
      </c>
    </row>
    <row r="1525" spans="1:1" x14ac:dyDescent="0.45">
      <c r="A1525" t="s">
        <v>2680</v>
      </c>
    </row>
    <row r="1526" spans="1:1" x14ac:dyDescent="0.45">
      <c r="A1526" t="s">
        <v>2681</v>
      </c>
    </row>
    <row r="1527" spans="1:1" x14ac:dyDescent="0.45">
      <c r="A1527" t="s">
        <v>2682</v>
      </c>
    </row>
    <row r="1528" spans="1:1" x14ac:dyDescent="0.45">
      <c r="A1528" t="s">
        <v>2683</v>
      </c>
    </row>
    <row r="1530" spans="1:1" x14ac:dyDescent="0.45">
      <c r="A1530" t="s">
        <v>2684</v>
      </c>
    </row>
    <row r="1531" spans="1:1" x14ac:dyDescent="0.45">
      <c r="A1531" t="s">
        <v>10</v>
      </c>
    </row>
    <row r="1532" spans="1:1" x14ac:dyDescent="0.45">
      <c r="A1532" t="s">
        <v>128</v>
      </c>
    </row>
    <row r="1533" spans="1:1" x14ac:dyDescent="0.45">
      <c r="A1533" t="s">
        <v>12</v>
      </c>
    </row>
    <row r="1535" spans="1:1" x14ac:dyDescent="0.45">
      <c r="A1535" t="s">
        <v>2685</v>
      </c>
    </row>
    <row r="1536" spans="1:1" x14ac:dyDescent="0.45">
      <c r="A1536" t="s">
        <v>2686</v>
      </c>
    </row>
    <row r="1537" spans="1:1" x14ac:dyDescent="0.45">
      <c r="A1537" t="s">
        <v>2687</v>
      </c>
    </row>
    <row r="1538" spans="1:1" x14ac:dyDescent="0.45">
      <c r="A1538" t="s">
        <v>2688</v>
      </c>
    </row>
    <row r="1539" spans="1:1" x14ac:dyDescent="0.45">
      <c r="A1539" t="s">
        <v>2689</v>
      </c>
    </row>
    <row r="1540" spans="1:1" x14ac:dyDescent="0.45">
      <c r="A1540" t="s">
        <v>2690</v>
      </c>
    </row>
    <row r="1541" spans="1:1" x14ac:dyDescent="0.45">
      <c r="A1541" t="s">
        <v>2691</v>
      </c>
    </row>
    <row r="1543" spans="1:1" x14ac:dyDescent="0.45">
      <c r="A1543" t="s">
        <v>2692</v>
      </c>
    </row>
    <row r="1544" spans="1:1" x14ac:dyDescent="0.45">
      <c r="A1544" t="s">
        <v>10</v>
      </c>
    </row>
    <row r="1545" spans="1:1" x14ac:dyDescent="0.45">
      <c r="A1545" t="s">
        <v>11</v>
      </c>
    </row>
    <row r="1546" spans="1:1" x14ac:dyDescent="0.45">
      <c r="A1546" t="s">
        <v>12</v>
      </c>
    </row>
    <row r="1548" spans="1:1" x14ac:dyDescent="0.45">
      <c r="A1548" t="s">
        <v>2693</v>
      </c>
    </row>
    <row r="1549" spans="1:1" x14ac:dyDescent="0.45">
      <c r="A1549" t="s">
        <v>2694</v>
      </c>
    </row>
    <row r="1550" spans="1:1" x14ac:dyDescent="0.45">
      <c r="A1550" t="s">
        <v>2695</v>
      </c>
    </row>
    <row r="1551" spans="1:1" x14ac:dyDescent="0.45">
      <c r="A1551" t="s">
        <v>2696</v>
      </c>
    </row>
    <row r="1552" spans="1:1" x14ac:dyDescent="0.45">
      <c r="A1552" t="s">
        <v>2697</v>
      </c>
    </row>
    <row r="1553" spans="1:1" x14ac:dyDescent="0.45">
      <c r="A1553" t="s">
        <v>2698</v>
      </c>
    </row>
    <row r="1554" spans="1:1" x14ac:dyDescent="0.45">
      <c r="A1554" t="s">
        <v>2699</v>
      </c>
    </row>
    <row r="1556" spans="1:1" x14ac:dyDescent="0.45">
      <c r="A1556" t="s">
        <v>2700</v>
      </c>
    </row>
    <row r="1557" spans="1:1" x14ac:dyDescent="0.45">
      <c r="A1557" t="s">
        <v>10</v>
      </c>
    </row>
    <row r="1558" spans="1:1" x14ac:dyDescent="0.45">
      <c r="A1558" t="s">
        <v>11</v>
      </c>
    </row>
    <row r="1559" spans="1:1" x14ac:dyDescent="0.45">
      <c r="A1559" t="s">
        <v>12</v>
      </c>
    </row>
    <row r="1561" spans="1:1" x14ac:dyDescent="0.45">
      <c r="A1561" t="s">
        <v>2701</v>
      </c>
    </row>
    <row r="1562" spans="1:1" x14ac:dyDescent="0.45">
      <c r="A1562" t="s">
        <v>2702</v>
      </c>
    </row>
    <row r="1563" spans="1:1" x14ac:dyDescent="0.45">
      <c r="A1563" t="s">
        <v>2703</v>
      </c>
    </row>
    <row r="1564" spans="1:1" x14ac:dyDescent="0.45">
      <c r="A1564" t="s">
        <v>2704</v>
      </c>
    </row>
    <row r="1565" spans="1:1" x14ac:dyDescent="0.45">
      <c r="A1565" t="s">
        <v>2705</v>
      </c>
    </row>
    <row r="1566" spans="1:1" x14ac:dyDescent="0.45">
      <c r="A1566" t="s">
        <v>2706</v>
      </c>
    </row>
    <row r="1567" spans="1:1" x14ac:dyDescent="0.45">
      <c r="A1567" t="s">
        <v>2707</v>
      </c>
    </row>
    <row r="1569" spans="1:1" x14ac:dyDescent="0.45">
      <c r="A1569" t="s">
        <v>2708</v>
      </c>
    </row>
    <row r="1570" spans="1:1" x14ac:dyDescent="0.45">
      <c r="A1570" t="s">
        <v>10</v>
      </c>
    </row>
    <row r="1571" spans="1:1" x14ac:dyDescent="0.45">
      <c r="A1571" t="s">
        <v>11</v>
      </c>
    </row>
    <row r="1572" spans="1:1" x14ac:dyDescent="0.45">
      <c r="A1572" t="s">
        <v>12</v>
      </c>
    </row>
    <row r="1574" spans="1:1" x14ac:dyDescent="0.45">
      <c r="A1574" t="s">
        <v>2709</v>
      </c>
    </row>
    <row r="1575" spans="1:1" x14ac:dyDescent="0.45">
      <c r="A1575" t="s">
        <v>2710</v>
      </c>
    </row>
    <row r="1576" spans="1:1" x14ac:dyDescent="0.45">
      <c r="A1576" t="s">
        <v>2711</v>
      </c>
    </row>
    <row r="1577" spans="1:1" x14ac:dyDescent="0.45">
      <c r="A1577" t="s">
        <v>2712</v>
      </c>
    </row>
    <row r="1578" spans="1:1" x14ac:dyDescent="0.45">
      <c r="A1578" t="s">
        <v>2713</v>
      </c>
    </row>
    <row r="1579" spans="1:1" x14ac:dyDescent="0.45">
      <c r="A1579" t="s">
        <v>2714</v>
      </c>
    </row>
    <row r="1580" spans="1:1" x14ac:dyDescent="0.45">
      <c r="A1580" t="s">
        <v>2715</v>
      </c>
    </row>
    <row r="1582" spans="1:1" x14ac:dyDescent="0.45">
      <c r="A1582" t="s">
        <v>2716</v>
      </c>
    </row>
    <row r="1583" spans="1:1" x14ac:dyDescent="0.45">
      <c r="A1583" t="s">
        <v>10</v>
      </c>
    </row>
    <row r="1584" spans="1:1" x14ac:dyDescent="0.45">
      <c r="A1584" t="s">
        <v>11</v>
      </c>
    </row>
    <row r="1585" spans="1:1" x14ac:dyDescent="0.45">
      <c r="A1585" t="s">
        <v>12</v>
      </c>
    </row>
    <row r="1587" spans="1:1" x14ac:dyDescent="0.45">
      <c r="A1587" t="s">
        <v>2460</v>
      </c>
    </row>
    <row r="1588" spans="1:1" x14ac:dyDescent="0.45">
      <c r="A1588" t="s">
        <v>2717</v>
      </c>
    </row>
    <row r="1589" spans="1:1" x14ac:dyDescent="0.45">
      <c r="A1589" t="s">
        <v>2462</v>
      </c>
    </row>
    <row r="1590" spans="1:1" x14ac:dyDescent="0.45">
      <c r="A1590" t="s">
        <v>2718</v>
      </c>
    </row>
    <row r="1591" spans="1:1" x14ac:dyDescent="0.45">
      <c r="A1591" t="s">
        <v>2719</v>
      </c>
    </row>
    <row r="1593" spans="1:1" x14ac:dyDescent="0.45">
      <c r="A1593" t="s">
        <v>2720</v>
      </c>
    </row>
    <row r="1595" spans="1:1" x14ac:dyDescent="0.45">
      <c r="A1595" t="s">
        <v>2721</v>
      </c>
    </row>
    <row r="1596" spans="1:1" x14ac:dyDescent="0.45">
      <c r="A1596" t="s">
        <v>10</v>
      </c>
    </row>
    <row r="1597" spans="1:1" x14ac:dyDescent="0.45">
      <c r="A1597" t="s">
        <v>11</v>
      </c>
    </row>
    <row r="1598" spans="1:1" x14ac:dyDescent="0.45">
      <c r="A1598" t="s">
        <v>12</v>
      </c>
    </row>
    <row r="1600" spans="1:1" x14ac:dyDescent="0.45">
      <c r="A1600" t="s">
        <v>2722</v>
      </c>
    </row>
    <row r="1601" spans="1:1" x14ac:dyDescent="0.45">
      <c r="A1601" t="s">
        <v>2723</v>
      </c>
    </row>
    <row r="1602" spans="1:1" x14ac:dyDescent="0.45">
      <c r="A1602" t="s">
        <v>2724</v>
      </c>
    </row>
    <row r="1603" spans="1:1" x14ac:dyDescent="0.45">
      <c r="A1603" t="s">
        <v>2725</v>
      </c>
    </row>
    <row r="1604" spans="1:1" x14ac:dyDescent="0.45">
      <c r="A1604" t="s">
        <v>2726</v>
      </c>
    </row>
    <row r="1605" spans="1:1" x14ac:dyDescent="0.45">
      <c r="A1605" t="s">
        <v>2727</v>
      </c>
    </row>
    <row r="1606" spans="1:1" x14ac:dyDescent="0.45">
      <c r="A1606" t="s">
        <v>2728</v>
      </c>
    </row>
    <row r="1608" spans="1:1" x14ac:dyDescent="0.45">
      <c r="A1608" t="s">
        <v>2729</v>
      </c>
    </row>
    <row r="1609" spans="1:1" x14ac:dyDescent="0.45">
      <c r="A1609" t="s">
        <v>10</v>
      </c>
    </row>
    <row r="1610" spans="1:1" x14ac:dyDescent="0.45">
      <c r="A1610" t="s">
        <v>11</v>
      </c>
    </row>
    <row r="1611" spans="1:1" x14ac:dyDescent="0.45">
      <c r="A1611" t="s">
        <v>12</v>
      </c>
    </row>
    <row r="1613" spans="1:1" x14ac:dyDescent="0.45">
      <c r="A1613" t="s">
        <v>2730</v>
      </c>
    </row>
    <row r="1614" spans="1:1" x14ac:dyDescent="0.45">
      <c r="A1614" t="s">
        <v>2731</v>
      </c>
    </row>
    <row r="1615" spans="1:1" x14ac:dyDescent="0.45">
      <c r="A1615" t="s">
        <v>2732</v>
      </c>
    </row>
    <row r="1616" spans="1:1" x14ac:dyDescent="0.45">
      <c r="A1616" t="s">
        <v>2733</v>
      </c>
    </row>
    <row r="1617" spans="1:1" x14ac:dyDescent="0.45">
      <c r="A1617" t="s">
        <v>2734</v>
      </c>
    </row>
    <row r="1618" spans="1:1" x14ac:dyDescent="0.45">
      <c r="A1618" t="s">
        <v>2735</v>
      </c>
    </row>
    <row r="1619" spans="1:1" x14ac:dyDescent="0.45">
      <c r="A1619" t="s">
        <v>2736</v>
      </c>
    </row>
    <row r="1621" spans="1:1" x14ac:dyDescent="0.45">
      <c r="A1621" t="s">
        <v>2737</v>
      </c>
    </row>
    <row r="1622" spans="1:1" x14ac:dyDescent="0.45">
      <c r="A1622" t="s">
        <v>10</v>
      </c>
    </row>
    <row r="1623" spans="1:1" x14ac:dyDescent="0.45">
      <c r="A1623" t="s">
        <v>11</v>
      </c>
    </row>
    <row r="1624" spans="1:1" x14ac:dyDescent="0.45">
      <c r="A1624" t="s">
        <v>12</v>
      </c>
    </row>
    <row r="1626" spans="1:1" x14ac:dyDescent="0.45">
      <c r="A1626" t="s">
        <v>2738</v>
      </c>
    </row>
    <row r="1627" spans="1:1" x14ac:dyDescent="0.45">
      <c r="A1627" t="s">
        <v>2739</v>
      </c>
    </row>
    <row r="1628" spans="1:1" x14ac:dyDescent="0.45">
      <c r="A1628" t="s">
        <v>2740</v>
      </c>
    </row>
    <row r="1629" spans="1:1" x14ac:dyDescent="0.45">
      <c r="A1629" t="s">
        <v>2741</v>
      </c>
    </row>
    <row r="1630" spans="1:1" x14ac:dyDescent="0.45">
      <c r="A1630" t="s">
        <v>2742</v>
      </c>
    </row>
    <row r="1631" spans="1:1" x14ac:dyDescent="0.45">
      <c r="A1631" t="s">
        <v>2743</v>
      </c>
    </row>
    <row r="1632" spans="1:1" x14ac:dyDescent="0.45">
      <c r="A1632" t="s">
        <v>2744</v>
      </c>
    </row>
    <row r="1634" spans="1:1" x14ac:dyDescent="0.45">
      <c r="A1634" t="s">
        <v>2745</v>
      </c>
    </row>
    <row r="1635" spans="1:1" x14ac:dyDescent="0.45">
      <c r="A1635" t="s">
        <v>10</v>
      </c>
    </row>
    <row r="1636" spans="1:1" x14ac:dyDescent="0.45">
      <c r="A1636" t="s">
        <v>11</v>
      </c>
    </row>
    <row r="1637" spans="1:1" x14ac:dyDescent="0.45">
      <c r="A1637" t="s">
        <v>12</v>
      </c>
    </row>
    <row r="1639" spans="1:1" x14ac:dyDescent="0.45">
      <c r="A1639" t="s">
        <v>2746</v>
      </c>
    </row>
    <row r="1640" spans="1:1" x14ac:dyDescent="0.45">
      <c r="A1640" t="s">
        <v>2747</v>
      </c>
    </row>
    <row r="1641" spans="1:1" x14ac:dyDescent="0.45">
      <c r="A1641" t="s">
        <v>2748</v>
      </c>
    </row>
    <row r="1642" spans="1:1" x14ac:dyDescent="0.45">
      <c r="A1642" t="s">
        <v>2749</v>
      </c>
    </row>
    <row r="1643" spans="1:1" x14ac:dyDescent="0.45">
      <c r="A1643" t="s">
        <v>2750</v>
      </c>
    </row>
    <row r="1644" spans="1:1" x14ac:dyDescent="0.45">
      <c r="A1644" t="s">
        <v>2751</v>
      </c>
    </row>
    <row r="1645" spans="1:1" x14ac:dyDescent="0.45">
      <c r="A1645" t="s">
        <v>2752</v>
      </c>
    </row>
    <row r="1647" spans="1:1" x14ac:dyDescent="0.45">
      <c r="A1647" t="s">
        <v>2753</v>
      </c>
    </row>
    <row r="1648" spans="1:1" x14ac:dyDescent="0.45">
      <c r="A1648" t="s">
        <v>10</v>
      </c>
    </row>
    <row r="1649" spans="1:1" x14ac:dyDescent="0.45">
      <c r="A1649" t="s">
        <v>11</v>
      </c>
    </row>
    <row r="1650" spans="1:1" x14ac:dyDescent="0.45">
      <c r="A1650" t="s">
        <v>12</v>
      </c>
    </row>
    <row r="1652" spans="1:1" x14ac:dyDescent="0.45">
      <c r="A1652" t="s">
        <v>2754</v>
      </c>
    </row>
    <row r="1653" spans="1:1" x14ac:dyDescent="0.45">
      <c r="A1653" t="s">
        <v>2755</v>
      </c>
    </row>
    <row r="1654" spans="1:1" x14ac:dyDescent="0.45">
      <c r="A1654" t="s">
        <v>2756</v>
      </c>
    </row>
    <row r="1655" spans="1:1" x14ac:dyDescent="0.45">
      <c r="A1655" t="s">
        <v>2757</v>
      </c>
    </row>
    <row r="1656" spans="1:1" x14ac:dyDescent="0.45">
      <c r="A1656" t="s">
        <v>2758</v>
      </c>
    </row>
    <row r="1658" spans="1:1" x14ac:dyDescent="0.45">
      <c r="A1658" t="s">
        <v>2759</v>
      </c>
    </row>
    <row r="1660" spans="1:1" x14ac:dyDescent="0.45">
      <c r="A1660" t="s">
        <v>2760</v>
      </c>
    </row>
    <row r="1661" spans="1:1" x14ac:dyDescent="0.45">
      <c r="A1661" t="s">
        <v>10</v>
      </c>
    </row>
    <row r="1662" spans="1:1" x14ac:dyDescent="0.45">
      <c r="A1662" t="s">
        <v>11</v>
      </c>
    </row>
    <row r="1663" spans="1:1" x14ac:dyDescent="0.45">
      <c r="A1663" t="s">
        <v>12</v>
      </c>
    </row>
    <row r="1665" spans="1:1" x14ac:dyDescent="0.45">
      <c r="A1665" t="s">
        <v>2761</v>
      </c>
    </row>
    <row r="1666" spans="1:1" x14ac:dyDescent="0.45">
      <c r="A1666" t="s">
        <v>2762</v>
      </c>
    </row>
    <row r="1667" spans="1:1" x14ac:dyDescent="0.45">
      <c r="A1667" t="s">
        <v>2763</v>
      </c>
    </row>
    <row r="1668" spans="1:1" x14ac:dyDescent="0.45">
      <c r="A1668" t="s">
        <v>2764</v>
      </c>
    </row>
    <row r="1669" spans="1:1" x14ac:dyDescent="0.45">
      <c r="A1669" t="s">
        <v>2765</v>
      </c>
    </row>
    <row r="1670" spans="1:1" x14ac:dyDescent="0.45">
      <c r="A1670" t="s">
        <v>2766</v>
      </c>
    </row>
    <row r="1671" spans="1:1" x14ac:dyDescent="0.45">
      <c r="A1671" t="s">
        <v>2767</v>
      </c>
    </row>
    <row r="1673" spans="1:1" x14ac:dyDescent="0.45">
      <c r="A1673" t="s">
        <v>2768</v>
      </c>
    </row>
    <row r="1674" spans="1:1" x14ac:dyDescent="0.45">
      <c r="A1674" t="s">
        <v>10</v>
      </c>
    </row>
    <row r="1675" spans="1:1" x14ac:dyDescent="0.45">
      <c r="A1675" t="s">
        <v>11</v>
      </c>
    </row>
    <row r="1676" spans="1:1" x14ac:dyDescent="0.45">
      <c r="A1676" t="s">
        <v>12</v>
      </c>
    </row>
    <row r="1678" spans="1:1" x14ac:dyDescent="0.45">
      <c r="A1678" t="s">
        <v>183</v>
      </c>
    </row>
    <row r="1679" spans="1:1" x14ac:dyDescent="0.45">
      <c r="A1679" t="s">
        <v>184</v>
      </c>
    </row>
    <row r="1680" spans="1:1" x14ac:dyDescent="0.45">
      <c r="A1680" t="s">
        <v>185</v>
      </c>
    </row>
    <row r="1681" spans="1:1" x14ac:dyDescent="0.45">
      <c r="A1681" t="s">
        <v>186</v>
      </c>
    </row>
    <row r="1682" spans="1:1" x14ac:dyDescent="0.45">
      <c r="A1682" t="s">
        <v>187</v>
      </c>
    </row>
    <row r="1683" spans="1:1" x14ac:dyDescent="0.45">
      <c r="A1683" t="s">
        <v>188</v>
      </c>
    </row>
    <row r="1684" spans="1:1" x14ac:dyDescent="0.45">
      <c r="A1684" t="s">
        <v>189</v>
      </c>
    </row>
    <row r="1686" spans="1:1" x14ac:dyDescent="0.45">
      <c r="A1686" t="s">
        <v>190</v>
      </c>
    </row>
    <row r="1687" spans="1:1" x14ac:dyDescent="0.45">
      <c r="A1687" t="s">
        <v>10</v>
      </c>
    </row>
    <row r="1688" spans="1:1" x14ac:dyDescent="0.45">
      <c r="A1688" t="s">
        <v>11</v>
      </c>
    </row>
    <row r="1689" spans="1:1" x14ac:dyDescent="0.45">
      <c r="A1689" t="s">
        <v>12</v>
      </c>
    </row>
    <row r="1691" spans="1:1" x14ac:dyDescent="0.45">
      <c r="A1691" t="s">
        <v>2769</v>
      </c>
    </row>
    <row r="1692" spans="1:1" x14ac:dyDescent="0.45">
      <c r="A1692" t="s">
        <v>2770</v>
      </c>
    </row>
    <row r="1693" spans="1:1" x14ac:dyDescent="0.45">
      <c r="A1693" t="s">
        <v>2771</v>
      </c>
    </row>
    <row r="1694" spans="1:1" x14ac:dyDescent="0.45">
      <c r="A1694" t="s">
        <v>2772</v>
      </c>
    </row>
    <row r="1695" spans="1:1" x14ac:dyDescent="0.45">
      <c r="A1695" t="s">
        <v>2773</v>
      </c>
    </row>
    <row r="1696" spans="1:1" x14ac:dyDescent="0.45">
      <c r="A1696" t="s">
        <v>2774</v>
      </c>
    </row>
    <row r="1697" spans="1:1" x14ac:dyDescent="0.45">
      <c r="A1697" t="s">
        <v>2775</v>
      </c>
    </row>
    <row r="1699" spans="1:1" x14ac:dyDescent="0.45">
      <c r="A1699" t="s">
        <v>2776</v>
      </c>
    </row>
    <row r="1700" spans="1:1" x14ac:dyDescent="0.45">
      <c r="A1700" t="s">
        <v>10</v>
      </c>
    </row>
    <row r="1701" spans="1:1" x14ac:dyDescent="0.45">
      <c r="A1701" t="s">
        <v>11</v>
      </c>
    </row>
    <row r="1702" spans="1:1" x14ac:dyDescent="0.45">
      <c r="A1702" t="s">
        <v>12</v>
      </c>
    </row>
    <row r="1704" spans="1:1" x14ac:dyDescent="0.45">
      <c r="A1704" t="s">
        <v>199</v>
      </c>
    </row>
    <row r="1705" spans="1:1" x14ac:dyDescent="0.45">
      <c r="A1705" t="s">
        <v>200</v>
      </c>
    </row>
    <row r="1706" spans="1:1" x14ac:dyDescent="0.45">
      <c r="A1706" t="s">
        <v>201</v>
      </c>
    </row>
    <row r="1707" spans="1:1" x14ac:dyDescent="0.45">
      <c r="A1707" t="s">
        <v>202</v>
      </c>
    </row>
    <row r="1708" spans="1:1" x14ac:dyDescent="0.45">
      <c r="A1708" t="s">
        <v>203</v>
      </c>
    </row>
    <row r="1709" spans="1:1" x14ac:dyDescent="0.45">
      <c r="A1709" t="s">
        <v>204</v>
      </c>
    </row>
    <row r="1710" spans="1:1" x14ac:dyDescent="0.45">
      <c r="A1710" t="s">
        <v>205</v>
      </c>
    </row>
    <row r="1712" spans="1:1" x14ac:dyDescent="0.45">
      <c r="A1712" t="s">
        <v>206</v>
      </c>
    </row>
    <row r="1713" spans="1:1" x14ac:dyDescent="0.45">
      <c r="A1713" t="s">
        <v>10</v>
      </c>
    </row>
    <row r="1714" spans="1:1" x14ac:dyDescent="0.45">
      <c r="A1714" t="s">
        <v>207</v>
      </c>
    </row>
    <row r="1715" spans="1:1" x14ac:dyDescent="0.45">
      <c r="A1715" t="s">
        <v>12</v>
      </c>
    </row>
    <row r="1717" spans="1:1" x14ac:dyDescent="0.45">
      <c r="A1717" t="s">
        <v>2777</v>
      </c>
    </row>
    <row r="1718" spans="1:1" x14ac:dyDescent="0.45">
      <c r="A1718" t="s">
        <v>2778</v>
      </c>
    </row>
    <row r="1719" spans="1:1" x14ac:dyDescent="0.45">
      <c r="A1719">
        <v>56454051800</v>
      </c>
    </row>
    <row r="1720" spans="1:1" x14ac:dyDescent="0.45">
      <c r="A1720" t="s">
        <v>2779</v>
      </c>
    </row>
    <row r="1721" spans="1:1" x14ac:dyDescent="0.45">
      <c r="A1721" t="s">
        <v>2780</v>
      </c>
    </row>
    <row r="1722" spans="1:1" x14ac:dyDescent="0.45">
      <c r="A1722" t="s">
        <v>2781</v>
      </c>
    </row>
    <row r="1723" spans="1:1" x14ac:dyDescent="0.45">
      <c r="A1723" t="s">
        <v>2782</v>
      </c>
    </row>
    <row r="1725" spans="1:1" x14ac:dyDescent="0.45">
      <c r="A1725" t="s">
        <v>2783</v>
      </c>
    </row>
    <row r="1726" spans="1:1" x14ac:dyDescent="0.45">
      <c r="A1726" t="s">
        <v>10</v>
      </c>
    </row>
    <row r="1727" spans="1:1" x14ac:dyDescent="0.45">
      <c r="A1727" t="s">
        <v>11</v>
      </c>
    </row>
    <row r="1728" spans="1:1" x14ac:dyDescent="0.45">
      <c r="A1728" t="s">
        <v>12</v>
      </c>
    </row>
    <row r="1730" spans="1:1" x14ac:dyDescent="0.45">
      <c r="A1730" t="s">
        <v>208</v>
      </c>
    </row>
    <row r="1731" spans="1:1" x14ac:dyDescent="0.45">
      <c r="A1731" t="s">
        <v>209</v>
      </c>
    </row>
    <row r="1732" spans="1:1" x14ac:dyDescent="0.45">
      <c r="A1732" t="s">
        <v>210</v>
      </c>
    </row>
    <row r="1733" spans="1:1" x14ac:dyDescent="0.45">
      <c r="A1733" t="s">
        <v>211</v>
      </c>
    </row>
    <row r="1734" spans="1:1" x14ac:dyDescent="0.45">
      <c r="A1734" t="s">
        <v>212</v>
      </c>
    </row>
    <row r="1735" spans="1:1" x14ac:dyDescent="0.45">
      <c r="A1735" t="s">
        <v>213</v>
      </c>
    </row>
    <row r="1736" spans="1:1" x14ac:dyDescent="0.45">
      <c r="A1736" t="s">
        <v>214</v>
      </c>
    </row>
    <row r="1738" spans="1:1" x14ac:dyDescent="0.45">
      <c r="A1738" t="s">
        <v>215</v>
      </c>
    </row>
    <row r="1739" spans="1:1" x14ac:dyDescent="0.45">
      <c r="A1739" t="s">
        <v>10</v>
      </c>
    </row>
    <row r="1740" spans="1:1" x14ac:dyDescent="0.45">
      <c r="A1740" t="s">
        <v>11</v>
      </c>
    </row>
    <row r="1741" spans="1:1" x14ac:dyDescent="0.45">
      <c r="A1741" t="s">
        <v>12</v>
      </c>
    </row>
    <row r="1743" spans="1:1" x14ac:dyDescent="0.45">
      <c r="A1743" t="s">
        <v>216</v>
      </c>
    </row>
    <row r="1744" spans="1:1" x14ac:dyDescent="0.45">
      <c r="A1744" t="s">
        <v>217</v>
      </c>
    </row>
    <row r="1745" spans="1:1" x14ac:dyDescent="0.45">
      <c r="A1745" t="s">
        <v>218</v>
      </c>
    </row>
    <row r="1746" spans="1:1" x14ac:dyDescent="0.45">
      <c r="A1746" t="s">
        <v>219</v>
      </c>
    </row>
    <row r="1747" spans="1:1" x14ac:dyDescent="0.45">
      <c r="A1747" t="s">
        <v>220</v>
      </c>
    </row>
    <row r="1748" spans="1:1" x14ac:dyDescent="0.45">
      <c r="A1748" t="s">
        <v>221</v>
      </c>
    </row>
    <row r="1749" spans="1:1" x14ac:dyDescent="0.45">
      <c r="A1749" t="s">
        <v>222</v>
      </c>
    </row>
    <row r="1751" spans="1:1" x14ac:dyDescent="0.45">
      <c r="A1751" t="s">
        <v>223</v>
      </c>
    </row>
    <row r="1752" spans="1:1" x14ac:dyDescent="0.45">
      <c r="A1752" t="s">
        <v>10</v>
      </c>
    </row>
    <row r="1753" spans="1:1" x14ac:dyDescent="0.45">
      <c r="A1753" t="s">
        <v>11</v>
      </c>
    </row>
    <row r="1754" spans="1:1" x14ac:dyDescent="0.45">
      <c r="A1754" t="s">
        <v>12</v>
      </c>
    </row>
    <row r="1756" spans="1:1" x14ac:dyDescent="0.45">
      <c r="A1756" t="s">
        <v>2784</v>
      </c>
    </row>
    <row r="1757" spans="1:1" x14ac:dyDescent="0.45">
      <c r="A1757" t="s">
        <v>2785</v>
      </c>
    </row>
    <row r="1758" spans="1:1" x14ac:dyDescent="0.45">
      <c r="A1758">
        <v>23670734000</v>
      </c>
    </row>
    <row r="1759" spans="1:1" x14ac:dyDescent="0.45">
      <c r="A1759" t="s">
        <v>2786</v>
      </c>
    </row>
    <row r="1760" spans="1:1" x14ac:dyDescent="0.45">
      <c r="A1760" t="s">
        <v>2787</v>
      </c>
    </row>
    <row r="1761" spans="1:1" x14ac:dyDescent="0.45">
      <c r="A1761" t="s">
        <v>2788</v>
      </c>
    </row>
    <row r="1762" spans="1:1" x14ac:dyDescent="0.45">
      <c r="A1762" t="s">
        <v>2789</v>
      </c>
    </row>
    <row r="1764" spans="1:1" x14ac:dyDescent="0.45">
      <c r="A1764" t="s">
        <v>2790</v>
      </c>
    </row>
    <row r="1765" spans="1:1" x14ac:dyDescent="0.45">
      <c r="A1765" t="s">
        <v>10</v>
      </c>
    </row>
    <row r="1766" spans="1:1" x14ac:dyDescent="0.45">
      <c r="A1766" t="s">
        <v>11</v>
      </c>
    </row>
    <row r="1767" spans="1:1" x14ac:dyDescent="0.45">
      <c r="A1767" t="s">
        <v>12</v>
      </c>
    </row>
    <row r="1769" spans="1:1" x14ac:dyDescent="0.45">
      <c r="A1769" t="s">
        <v>232</v>
      </c>
    </row>
    <row r="1770" spans="1:1" x14ac:dyDescent="0.45">
      <c r="A1770" t="s">
        <v>233</v>
      </c>
    </row>
    <row r="1771" spans="1:1" x14ac:dyDescent="0.45">
      <c r="A1771" t="s">
        <v>234</v>
      </c>
    </row>
    <row r="1772" spans="1:1" x14ac:dyDescent="0.45">
      <c r="A1772" t="s">
        <v>235</v>
      </c>
    </row>
    <row r="1773" spans="1:1" x14ac:dyDescent="0.45">
      <c r="A1773" t="s">
        <v>236</v>
      </c>
    </row>
    <row r="1774" spans="1:1" x14ac:dyDescent="0.45">
      <c r="A1774" t="s">
        <v>237</v>
      </c>
    </row>
    <row r="1775" spans="1:1" x14ac:dyDescent="0.45">
      <c r="A1775" t="s">
        <v>238</v>
      </c>
    </row>
    <row r="1777" spans="1:1" x14ac:dyDescent="0.45">
      <c r="A1777" t="s">
        <v>239</v>
      </c>
    </row>
    <row r="1778" spans="1:1" x14ac:dyDescent="0.45">
      <c r="A1778" t="s">
        <v>10</v>
      </c>
    </row>
    <row r="1779" spans="1:1" x14ac:dyDescent="0.45">
      <c r="A1779" t="s">
        <v>11</v>
      </c>
    </row>
    <row r="1780" spans="1:1" x14ac:dyDescent="0.45">
      <c r="A1780" t="s">
        <v>12</v>
      </c>
    </row>
    <row r="1782" spans="1:1" x14ac:dyDescent="0.45">
      <c r="A1782" t="s">
        <v>240</v>
      </c>
    </row>
    <row r="1783" spans="1:1" x14ac:dyDescent="0.45">
      <c r="A1783" t="s">
        <v>241</v>
      </c>
    </row>
    <row r="1784" spans="1:1" x14ac:dyDescent="0.45">
      <c r="A1784">
        <v>35219563200</v>
      </c>
    </row>
    <row r="1785" spans="1:1" x14ac:dyDescent="0.45">
      <c r="A1785" t="s">
        <v>242</v>
      </c>
    </row>
    <row r="1786" spans="1:1" x14ac:dyDescent="0.45">
      <c r="A1786" t="s">
        <v>243</v>
      </c>
    </row>
    <row r="1787" spans="1:1" x14ac:dyDescent="0.45">
      <c r="A1787" t="s">
        <v>244</v>
      </c>
    </row>
    <row r="1788" spans="1:1" x14ac:dyDescent="0.45">
      <c r="A1788" t="s">
        <v>245</v>
      </c>
    </row>
    <row r="1790" spans="1:1" x14ac:dyDescent="0.45">
      <c r="A1790" t="s">
        <v>246</v>
      </c>
    </row>
    <row r="1791" spans="1:1" x14ac:dyDescent="0.45">
      <c r="A1791" t="s">
        <v>10</v>
      </c>
    </row>
    <row r="1792" spans="1:1" x14ac:dyDescent="0.45">
      <c r="A1792" t="s">
        <v>11</v>
      </c>
    </row>
    <row r="1793" spans="1:1" x14ac:dyDescent="0.45">
      <c r="A1793" t="s">
        <v>12</v>
      </c>
    </row>
    <row r="1795" spans="1:1" x14ac:dyDescent="0.45">
      <c r="A1795" t="s">
        <v>285</v>
      </c>
    </row>
    <row r="1796" spans="1:1" x14ac:dyDescent="0.45">
      <c r="A1796" t="s">
        <v>286</v>
      </c>
    </row>
    <row r="1797" spans="1:1" x14ac:dyDescent="0.45">
      <c r="A1797" t="s">
        <v>287</v>
      </c>
    </row>
    <row r="1798" spans="1:1" x14ac:dyDescent="0.45">
      <c r="A1798" t="s">
        <v>288</v>
      </c>
    </row>
    <row r="1799" spans="1:1" x14ac:dyDescent="0.45">
      <c r="A1799" t="s">
        <v>289</v>
      </c>
    </row>
    <row r="1800" spans="1:1" x14ac:dyDescent="0.45">
      <c r="A1800" t="s">
        <v>290</v>
      </c>
    </row>
    <row r="1801" spans="1:1" x14ac:dyDescent="0.45">
      <c r="A1801" t="s">
        <v>291</v>
      </c>
    </row>
    <row r="1803" spans="1:1" x14ac:dyDescent="0.45">
      <c r="A1803" t="s">
        <v>292</v>
      </c>
    </row>
    <row r="1804" spans="1:1" x14ac:dyDescent="0.45">
      <c r="A1804" t="s">
        <v>10</v>
      </c>
    </row>
    <row r="1805" spans="1:1" x14ac:dyDescent="0.45">
      <c r="A1805" t="s">
        <v>11</v>
      </c>
    </row>
    <row r="1806" spans="1:1" x14ac:dyDescent="0.45">
      <c r="A1806" t="s">
        <v>12</v>
      </c>
    </row>
    <row r="1808" spans="1:1" x14ac:dyDescent="0.45">
      <c r="A1808" t="s">
        <v>2791</v>
      </c>
    </row>
    <row r="1809" spans="1:1" x14ac:dyDescent="0.45">
      <c r="A1809" t="s">
        <v>2792</v>
      </c>
    </row>
    <row r="1810" spans="1:1" x14ac:dyDescent="0.45">
      <c r="A1810" t="s">
        <v>2793</v>
      </c>
    </row>
    <row r="1811" spans="1:1" x14ac:dyDescent="0.45">
      <c r="A1811" t="s">
        <v>2794</v>
      </c>
    </row>
    <row r="1812" spans="1:1" x14ac:dyDescent="0.45">
      <c r="A1812" t="s">
        <v>2795</v>
      </c>
    </row>
    <row r="1813" spans="1:1" x14ac:dyDescent="0.45">
      <c r="A1813" t="s">
        <v>2796</v>
      </c>
    </row>
    <row r="1814" spans="1:1" x14ac:dyDescent="0.45">
      <c r="A1814" t="s">
        <v>2797</v>
      </c>
    </row>
    <row r="1816" spans="1:1" x14ac:dyDescent="0.45">
      <c r="A1816" t="s">
        <v>2798</v>
      </c>
    </row>
    <row r="1817" spans="1:1" x14ac:dyDescent="0.45">
      <c r="A1817" t="s">
        <v>10</v>
      </c>
    </row>
    <row r="1818" spans="1:1" x14ac:dyDescent="0.45">
      <c r="A1818" t="s">
        <v>11</v>
      </c>
    </row>
    <row r="1819" spans="1:1" x14ac:dyDescent="0.45">
      <c r="A1819" t="s">
        <v>12</v>
      </c>
    </row>
    <row r="1821" spans="1:1" x14ac:dyDescent="0.45">
      <c r="A1821" t="s">
        <v>2799</v>
      </c>
    </row>
    <row r="1822" spans="1:1" x14ac:dyDescent="0.45">
      <c r="A1822" t="s">
        <v>2800</v>
      </c>
    </row>
    <row r="1823" spans="1:1" x14ac:dyDescent="0.45">
      <c r="A1823" t="s">
        <v>2801</v>
      </c>
    </row>
    <row r="1824" spans="1:1" x14ac:dyDescent="0.45">
      <c r="A1824" t="s">
        <v>2802</v>
      </c>
    </row>
    <row r="1825" spans="1:1" x14ac:dyDescent="0.45">
      <c r="A1825" t="s">
        <v>2803</v>
      </c>
    </row>
    <row r="1826" spans="1:1" x14ac:dyDescent="0.45">
      <c r="A1826" t="s">
        <v>2804</v>
      </c>
    </row>
    <row r="1827" spans="1:1" x14ac:dyDescent="0.45">
      <c r="A1827" t="s">
        <v>2805</v>
      </c>
    </row>
    <row r="1829" spans="1:1" x14ac:dyDescent="0.45">
      <c r="A1829" t="s">
        <v>2806</v>
      </c>
    </row>
    <row r="1830" spans="1:1" x14ac:dyDescent="0.45">
      <c r="A1830" t="s">
        <v>10</v>
      </c>
    </row>
    <row r="1831" spans="1:1" x14ac:dyDescent="0.45">
      <c r="A1831" t="s">
        <v>11</v>
      </c>
    </row>
    <row r="1832" spans="1:1" x14ac:dyDescent="0.45">
      <c r="A1832" t="s">
        <v>12</v>
      </c>
    </row>
    <row r="1834" spans="1:1" x14ac:dyDescent="0.45">
      <c r="A1834" t="s">
        <v>2398</v>
      </c>
    </row>
    <row r="1835" spans="1:1" x14ac:dyDescent="0.45">
      <c r="A1835" t="s">
        <v>2399</v>
      </c>
    </row>
    <row r="1836" spans="1:1" x14ac:dyDescent="0.45">
      <c r="A1836" t="s">
        <v>2236</v>
      </c>
    </row>
    <row r="1837" spans="1:1" x14ac:dyDescent="0.45">
      <c r="A1837" t="s">
        <v>2807</v>
      </c>
    </row>
    <row r="1838" spans="1:1" x14ac:dyDescent="0.45">
      <c r="A1838" t="s">
        <v>2808</v>
      </c>
    </row>
    <row r="1839" spans="1:1" x14ac:dyDescent="0.45">
      <c r="A1839" t="s">
        <v>2809</v>
      </c>
    </row>
    <row r="1840" spans="1:1" x14ac:dyDescent="0.45">
      <c r="A1840" t="s">
        <v>2810</v>
      </c>
    </row>
    <row r="1842" spans="1:1" x14ac:dyDescent="0.45">
      <c r="A1842" t="s">
        <v>2811</v>
      </c>
    </row>
    <row r="1843" spans="1:1" x14ac:dyDescent="0.45">
      <c r="A1843" t="s">
        <v>10</v>
      </c>
    </row>
    <row r="1844" spans="1:1" x14ac:dyDescent="0.45">
      <c r="A1844" t="s">
        <v>11</v>
      </c>
    </row>
    <row r="1845" spans="1:1" x14ac:dyDescent="0.45">
      <c r="A1845" t="s">
        <v>12</v>
      </c>
    </row>
    <row r="1847" spans="1:1" x14ac:dyDescent="0.45">
      <c r="A1847" t="s">
        <v>293</v>
      </c>
    </row>
    <row r="1848" spans="1:1" x14ac:dyDescent="0.45">
      <c r="A1848" t="s">
        <v>294</v>
      </c>
    </row>
    <row r="1849" spans="1:1" x14ac:dyDescent="0.45">
      <c r="A1849">
        <v>57194149867</v>
      </c>
    </row>
    <row r="1850" spans="1:1" x14ac:dyDescent="0.45">
      <c r="A1850" t="s">
        <v>295</v>
      </c>
    </row>
    <row r="1851" spans="1:1" x14ac:dyDescent="0.45">
      <c r="A1851" t="s">
        <v>296</v>
      </c>
    </row>
    <row r="1852" spans="1:1" x14ac:dyDescent="0.45">
      <c r="A1852" t="s">
        <v>297</v>
      </c>
    </row>
    <row r="1853" spans="1:1" x14ac:dyDescent="0.45">
      <c r="A1853" t="s">
        <v>298</v>
      </c>
    </row>
    <row r="1855" spans="1:1" x14ac:dyDescent="0.45">
      <c r="A1855" t="s">
        <v>299</v>
      </c>
    </row>
    <row r="1856" spans="1:1" x14ac:dyDescent="0.45">
      <c r="A1856" t="s">
        <v>10</v>
      </c>
    </row>
    <row r="1857" spans="1:1" x14ac:dyDescent="0.45">
      <c r="A1857" t="s">
        <v>11</v>
      </c>
    </row>
    <row r="1858" spans="1:1" x14ac:dyDescent="0.45">
      <c r="A1858" t="s">
        <v>12</v>
      </c>
    </row>
    <row r="1860" spans="1:1" x14ac:dyDescent="0.45">
      <c r="A1860" t="s">
        <v>300</v>
      </c>
    </row>
    <row r="1861" spans="1:1" x14ac:dyDescent="0.45">
      <c r="A1861" t="s">
        <v>301</v>
      </c>
    </row>
    <row r="1862" spans="1:1" x14ac:dyDescent="0.45">
      <c r="A1862" t="s">
        <v>302</v>
      </c>
    </row>
    <row r="1863" spans="1:1" x14ac:dyDescent="0.45">
      <c r="A1863" t="s">
        <v>303</v>
      </c>
    </row>
    <row r="1864" spans="1:1" x14ac:dyDescent="0.45">
      <c r="A1864" t="s">
        <v>304</v>
      </c>
    </row>
    <row r="1865" spans="1:1" x14ac:dyDescent="0.45">
      <c r="A1865" t="s">
        <v>305</v>
      </c>
    </row>
    <row r="1866" spans="1:1" x14ac:dyDescent="0.45">
      <c r="A1866" t="s">
        <v>306</v>
      </c>
    </row>
    <row r="1869" spans="1:1" x14ac:dyDescent="0.45">
      <c r="A1869" t="s">
        <v>10</v>
      </c>
    </row>
    <row r="1870" spans="1:1" x14ac:dyDescent="0.45">
      <c r="A1870" t="s">
        <v>307</v>
      </c>
    </row>
    <row r="1871" spans="1:1" x14ac:dyDescent="0.45">
      <c r="A1871" t="s">
        <v>12</v>
      </c>
    </row>
    <row r="1873" spans="1:1" x14ac:dyDescent="0.45">
      <c r="A1873" t="s">
        <v>2812</v>
      </c>
    </row>
    <row r="1874" spans="1:1" x14ac:dyDescent="0.45">
      <c r="A1874" t="s">
        <v>2813</v>
      </c>
    </row>
    <row r="1875" spans="1:1" x14ac:dyDescent="0.45">
      <c r="A1875">
        <v>56151567400</v>
      </c>
    </row>
    <row r="1876" spans="1:1" x14ac:dyDescent="0.45">
      <c r="A1876" t="s">
        <v>2814</v>
      </c>
    </row>
    <row r="1877" spans="1:1" x14ac:dyDescent="0.45">
      <c r="A1877" t="s">
        <v>2815</v>
      </c>
    </row>
    <row r="1878" spans="1:1" x14ac:dyDescent="0.45">
      <c r="A1878" t="s">
        <v>2816</v>
      </c>
    </row>
    <row r="1879" spans="1:1" x14ac:dyDescent="0.45">
      <c r="A1879" t="s">
        <v>2817</v>
      </c>
    </row>
    <row r="1881" spans="1:1" x14ac:dyDescent="0.45">
      <c r="A1881" t="s">
        <v>2818</v>
      </c>
    </row>
    <row r="1882" spans="1:1" x14ac:dyDescent="0.45">
      <c r="A1882" t="s">
        <v>10</v>
      </c>
    </row>
    <row r="1883" spans="1:1" x14ac:dyDescent="0.45">
      <c r="A1883" t="s">
        <v>11</v>
      </c>
    </row>
    <row r="1884" spans="1:1" x14ac:dyDescent="0.45">
      <c r="A1884" t="s">
        <v>12</v>
      </c>
    </row>
    <row r="1886" spans="1:1" x14ac:dyDescent="0.45">
      <c r="A1886" t="s">
        <v>323</v>
      </c>
    </row>
    <row r="1887" spans="1:1" x14ac:dyDescent="0.45">
      <c r="A1887" t="s">
        <v>324</v>
      </c>
    </row>
    <row r="1888" spans="1:1" x14ac:dyDescent="0.45">
      <c r="A1888" t="s">
        <v>325</v>
      </c>
    </row>
    <row r="1889" spans="1:1" x14ac:dyDescent="0.45">
      <c r="A1889" t="s">
        <v>326</v>
      </c>
    </row>
    <row r="1890" spans="1:1" x14ac:dyDescent="0.45">
      <c r="A1890" t="s">
        <v>327</v>
      </c>
    </row>
    <row r="1891" spans="1:1" x14ac:dyDescent="0.45">
      <c r="A1891" t="s">
        <v>328</v>
      </c>
    </row>
    <row r="1892" spans="1:1" x14ac:dyDescent="0.45">
      <c r="A1892" t="s">
        <v>329</v>
      </c>
    </row>
    <row r="1894" spans="1:1" x14ac:dyDescent="0.45">
      <c r="A1894" t="s">
        <v>330</v>
      </c>
    </row>
    <row r="1895" spans="1:1" x14ac:dyDescent="0.45">
      <c r="A1895" t="s">
        <v>10</v>
      </c>
    </row>
    <row r="1896" spans="1:1" x14ac:dyDescent="0.45">
      <c r="A1896" t="s">
        <v>11</v>
      </c>
    </row>
    <row r="1897" spans="1:1" x14ac:dyDescent="0.45">
      <c r="A1897" t="s">
        <v>12</v>
      </c>
    </row>
    <row r="1899" spans="1:1" x14ac:dyDescent="0.45">
      <c r="A1899" t="s">
        <v>2538</v>
      </c>
    </row>
    <row r="1900" spans="1:1" x14ac:dyDescent="0.45">
      <c r="A1900" t="s">
        <v>2539</v>
      </c>
    </row>
    <row r="1901" spans="1:1" x14ac:dyDescent="0.45">
      <c r="A1901" t="s">
        <v>2501</v>
      </c>
    </row>
    <row r="1902" spans="1:1" x14ac:dyDescent="0.45">
      <c r="A1902" t="s">
        <v>2819</v>
      </c>
    </row>
    <row r="1903" spans="1:1" x14ac:dyDescent="0.45">
      <c r="A1903" t="s">
        <v>2820</v>
      </c>
    </row>
    <row r="1904" spans="1:1" x14ac:dyDescent="0.45">
      <c r="A1904" t="s">
        <v>2821</v>
      </c>
    </row>
    <row r="1905" spans="1:1" x14ac:dyDescent="0.45">
      <c r="A1905" t="s">
        <v>2822</v>
      </c>
    </row>
    <row r="1907" spans="1:1" x14ac:dyDescent="0.45">
      <c r="A1907" t="s">
        <v>2823</v>
      </c>
    </row>
    <row r="1908" spans="1:1" x14ac:dyDescent="0.45">
      <c r="A1908" t="s">
        <v>10</v>
      </c>
    </row>
    <row r="1909" spans="1:1" x14ac:dyDescent="0.45">
      <c r="A1909" t="s">
        <v>11</v>
      </c>
    </row>
    <row r="1910" spans="1:1" x14ac:dyDescent="0.45">
      <c r="A1910" t="s">
        <v>12</v>
      </c>
    </row>
    <row r="1912" spans="1:1" x14ac:dyDescent="0.45">
      <c r="A1912" t="s">
        <v>331</v>
      </c>
    </row>
    <row r="1913" spans="1:1" x14ac:dyDescent="0.45">
      <c r="A1913" t="s">
        <v>332</v>
      </c>
    </row>
    <row r="1914" spans="1:1" x14ac:dyDescent="0.45">
      <c r="A1914">
        <v>55793190008</v>
      </c>
    </row>
    <row r="1915" spans="1:1" x14ac:dyDescent="0.45">
      <c r="A1915" t="s">
        <v>333</v>
      </c>
    </row>
    <row r="1916" spans="1:1" x14ac:dyDescent="0.45">
      <c r="A1916" t="s">
        <v>334</v>
      </c>
    </row>
    <row r="1917" spans="1:1" x14ac:dyDescent="0.45">
      <c r="A1917" t="s">
        <v>335</v>
      </c>
    </row>
    <row r="1918" spans="1:1" x14ac:dyDescent="0.45">
      <c r="A1918" t="s">
        <v>336</v>
      </c>
    </row>
    <row r="1920" spans="1:1" x14ac:dyDescent="0.45">
      <c r="A1920" t="s">
        <v>337</v>
      </c>
    </row>
    <row r="1921" spans="1:1" x14ac:dyDescent="0.45">
      <c r="A1921" t="s">
        <v>10</v>
      </c>
    </row>
    <row r="1922" spans="1:1" x14ac:dyDescent="0.45">
      <c r="A1922" t="s">
        <v>338</v>
      </c>
    </row>
    <row r="1923" spans="1:1" x14ac:dyDescent="0.45">
      <c r="A1923" t="s">
        <v>12</v>
      </c>
    </row>
    <row r="1925" spans="1:1" x14ac:dyDescent="0.45">
      <c r="A1925" t="s">
        <v>2824</v>
      </c>
    </row>
    <row r="1926" spans="1:1" x14ac:dyDescent="0.45">
      <c r="A1926" t="s">
        <v>2825</v>
      </c>
    </row>
    <row r="1927" spans="1:1" x14ac:dyDescent="0.45">
      <c r="A1927" t="s">
        <v>2826</v>
      </c>
    </row>
    <row r="1928" spans="1:1" x14ac:dyDescent="0.45">
      <c r="A1928" t="s">
        <v>2827</v>
      </c>
    </row>
    <row r="1929" spans="1:1" x14ac:dyDescent="0.45">
      <c r="A1929" t="s">
        <v>2828</v>
      </c>
    </row>
    <row r="1931" spans="1:1" x14ac:dyDescent="0.45">
      <c r="A1931" t="s">
        <v>2829</v>
      </c>
    </row>
    <row r="1933" spans="1:1" x14ac:dyDescent="0.45">
      <c r="A1933" t="s">
        <v>2830</v>
      </c>
    </row>
    <row r="1934" spans="1:1" x14ac:dyDescent="0.45">
      <c r="A1934" t="s">
        <v>10</v>
      </c>
    </row>
    <row r="1935" spans="1:1" x14ac:dyDescent="0.45">
      <c r="A1935" t="s">
        <v>11</v>
      </c>
    </row>
    <row r="1936" spans="1:1" x14ac:dyDescent="0.45">
      <c r="A1936" t="s">
        <v>12</v>
      </c>
    </row>
    <row r="1938" spans="1:1" x14ac:dyDescent="0.45">
      <c r="A1938" t="s">
        <v>2831</v>
      </c>
    </row>
    <row r="1939" spans="1:1" x14ac:dyDescent="0.45">
      <c r="A1939" t="s">
        <v>2832</v>
      </c>
    </row>
    <row r="1940" spans="1:1" x14ac:dyDescent="0.45">
      <c r="A1940" t="s">
        <v>2833</v>
      </c>
    </row>
    <row r="1941" spans="1:1" x14ac:dyDescent="0.45">
      <c r="A1941" t="s">
        <v>2834</v>
      </c>
    </row>
    <row r="1942" spans="1:1" x14ac:dyDescent="0.45">
      <c r="A1942" t="s">
        <v>2835</v>
      </c>
    </row>
    <row r="1943" spans="1:1" x14ac:dyDescent="0.45">
      <c r="A1943" t="s">
        <v>2836</v>
      </c>
    </row>
    <row r="1944" spans="1:1" x14ac:dyDescent="0.45">
      <c r="A1944" t="s">
        <v>2837</v>
      </c>
    </row>
    <row r="1946" spans="1:1" x14ac:dyDescent="0.45">
      <c r="A1946" t="s">
        <v>2838</v>
      </c>
    </row>
    <row r="1947" spans="1:1" x14ac:dyDescent="0.45">
      <c r="A1947" t="s">
        <v>10</v>
      </c>
    </row>
    <row r="1948" spans="1:1" x14ac:dyDescent="0.45">
      <c r="A1948" t="s">
        <v>11</v>
      </c>
    </row>
    <row r="1949" spans="1:1" x14ac:dyDescent="0.45">
      <c r="A1949" t="s">
        <v>12</v>
      </c>
    </row>
    <row r="1951" spans="1:1" x14ac:dyDescent="0.45">
      <c r="A1951" t="s">
        <v>339</v>
      </c>
    </row>
    <row r="1952" spans="1:1" x14ac:dyDescent="0.45">
      <c r="A1952" t="s">
        <v>340</v>
      </c>
    </row>
    <row r="1953" spans="1:1" x14ac:dyDescent="0.45">
      <c r="A1953" t="s">
        <v>341</v>
      </c>
    </row>
    <row r="1954" spans="1:1" x14ac:dyDescent="0.45">
      <c r="A1954" t="s">
        <v>342</v>
      </c>
    </row>
    <row r="1955" spans="1:1" x14ac:dyDescent="0.45">
      <c r="A1955" t="s">
        <v>343</v>
      </c>
    </row>
    <row r="1956" spans="1:1" x14ac:dyDescent="0.45">
      <c r="A1956" t="s">
        <v>344</v>
      </c>
    </row>
    <row r="1957" spans="1:1" x14ac:dyDescent="0.45">
      <c r="A1957" t="s">
        <v>345</v>
      </c>
    </row>
    <row r="1959" spans="1:1" x14ac:dyDescent="0.45">
      <c r="A1959" t="s">
        <v>346</v>
      </c>
    </row>
    <row r="1960" spans="1:1" x14ac:dyDescent="0.45">
      <c r="A1960" t="s">
        <v>10</v>
      </c>
    </row>
    <row r="1961" spans="1:1" x14ac:dyDescent="0.45">
      <c r="A1961" t="s">
        <v>11</v>
      </c>
    </row>
    <row r="1962" spans="1:1" x14ac:dyDescent="0.45">
      <c r="A1962" t="s">
        <v>12</v>
      </c>
    </row>
    <row r="1964" spans="1:1" x14ac:dyDescent="0.45">
      <c r="A1964" t="s">
        <v>2839</v>
      </c>
    </row>
    <row r="1965" spans="1:1" x14ac:dyDescent="0.45">
      <c r="A1965" t="s">
        <v>2840</v>
      </c>
    </row>
    <row r="1966" spans="1:1" x14ac:dyDescent="0.45">
      <c r="A1966" t="s">
        <v>2841</v>
      </c>
    </row>
    <row r="1967" spans="1:1" x14ac:dyDescent="0.45">
      <c r="A1967" t="s">
        <v>2842</v>
      </c>
    </row>
    <row r="1968" spans="1:1" x14ac:dyDescent="0.45">
      <c r="A1968" t="s">
        <v>2843</v>
      </c>
    </row>
    <row r="1969" spans="1:1" x14ac:dyDescent="0.45">
      <c r="A1969" t="s">
        <v>2844</v>
      </c>
    </row>
    <row r="1970" spans="1:1" x14ac:dyDescent="0.45">
      <c r="A1970" t="s">
        <v>2845</v>
      </c>
    </row>
    <row r="1972" spans="1:1" x14ac:dyDescent="0.45">
      <c r="A1972" t="s">
        <v>2846</v>
      </c>
    </row>
    <row r="1973" spans="1:1" x14ac:dyDescent="0.45">
      <c r="A1973" t="s">
        <v>10</v>
      </c>
    </row>
    <row r="1974" spans="1:1" x14ac:dyDescent="0.45">
      <c r="A1974" t="s">
        <v>11</v>
      </c>
    </row>
    <row r="1975" spans="1:1" x14ac:dyDescent="0.45">
      <c r="A1975" t="s">
        <v>12</v>
      </c>
    </row>
    <row r="1977" spans="1:1" x14ac:dyDescent="0.45">
      <c r="A1977" t="s">
        <v>362</v>
      </c>
    </row>
    <row r="1978" spans="1:1" x14ac:dyDescent="0.45">
      <c r="A1978" t="s">
        <v>363</v>
      </c>
    </row>
    <row r="1979" spans="1:1" x14ac:dyDescent="0.45">
      <c r="A1979">
        <v>57708948800</v>
      </c>
    </row>
    <row r="1980" spans="1:1" x14ac:dyDescent="0.45">
      <c r="A1980" t="s">
        <v>364</v>
      </c>
    </row>
    <row r="1981" spans="1:1" x14ac:dyDescent="0.45">
      <c r="A1981" t="s">
        <v>365</v>
      </c>
    </row>
    <row r="1982" spans="1:1" x14ac:dyDescent="0.45">
      <c r="A1982" t="s">
        <v>366</v>
      </c>
    </row>
    <row r="1983" spans="1:1" x14ac:dyDescent="0.45">
      <c r="A1983" t="s">
        <v>367</v>
      </c>
    </row>
    <row r="1985" spans="1:1" x14ac:dyDescent="0.45">
      <c r="A1985" t="s">
        <v>368</v>
      </c>
    </row>
    <row r="1986" spans="1:1" x14ac:dyDescent="0.45">
      <c r="A1986" t="s">
        <v>10</v>
      </c>
    </row>
    <row r="1987" spans="1:1" x14ac:dyDescent="0.45">
      <c r="A1987" t="s">
        <v>11</v>
      </c>
    </row>
    <row r="1988" spans="1:1" x14ac:dyDescent="0.45">
      <c r="A1988" t="s">
        <v>12</v>
      </c>
    </row>
    <row r="1990" spans="1:1" x14ac:dyDescent="0.45">
      <c r="A1990" t="s">
        <v>2847</v>
      </c>
    </row>
    <row r="1991" spans="1:1" x14ac:dyDescent="0.45">
      <c r="A1991" t="s">
        <v>2848</v>
      </c>
    </row>
    <row r="1992" spans="1:1" x14ac:dyDescent="0.45">
      <c r="A1992">
        <v>6507322701</v>
      </c>
    </row>
    <row r="1993" spans="1:1" x14ac:dyDescent="0.45">
      <c r="A1993" t="s">
        <v>2849</v>
      </c>
    </row>
    <row r="1994" spans="1:1" x14ac:dyDescent="0.45">
      <c r="A1994" t="s">
        <v>2850</v>
      </c>
    </row>
    <row r="1995" spans="1:1" x14ac:dyDescent="0.45">
      <c r="A1995" t="s">
        <v>2851</v>
      </c>
    </row>
    <row r="1996" spans="1:1" x14ac:dyDescent="0.45">
      <c r="A1996" t="s">
        <v>2852</v>
      </c>
    </row>
    <row r="1998" spans="1:1" x14ac:dyDescent="0.45">
      <c r="A1998" t="s">
        <v>2853</v>
      </c>
    </row>
    <row r="1999" spans="1:1" x14ac:dyDescent="0.45">
      <c r="A1999" t="s">
        <v>10</v>
      </c>
    </row>
    <row r="2000" spans="1:1" x14ac:dyDescent="0.45">
      <c r="A2000" t="s">
        <v>11</v>
      </c>
    </row>
    <row r="2001" spans="1:1" x14ac:dyDescent="0.45">
      <c r="A2001" t="s">
        <v>12</v>
      </c>
    </row>
    <row r="2003" spans="1:1" x14ac:dyDescent="0.45">
      <c r="A2003" t="s">
        <v>384</v>
      </c>
    </row>
    <row r="2004" spans="1:1" x14ac:dyDescent="0.45">
      <c r="A2004" t="s">
        <v>385</v>
      </c>
    </row>
    <row r="2005" spans="1:1" x14ac:dyDescent="0.45">
      <c r="A2005" t="s">
        <v>386</v>
      </c>
    </row>
    <row r="2006" spans="1:1" x14ac:dyDescent="0.45">
      <c r="A2006" t="s">
        <v>387</v>
      </c>
    </row>
    <row r="2007" spans="1:1" x14ac:dyDescent="0.45">
      <c r="A2007" t="s">
        <v>388</v>
      </c>
    </row>
    <row r="2008" spans="1:1" x14ac:dyDescent="0.45">
      <c r="A2008" t="s">
        <v>389</v>
      </c>
    </row>
    <row r="2009" spans="1:1" x14ac:dyDescent="0.45">
      <c r="A2009" t="s">
        <v>390</v>
      </c>
    </row>
    <row r="2011" spans="1:1" x14ac:dyDescent="0.45">
      <c r="A2011" t="s">
        <v>391</v>
      </c>
    </row>
    <row r="2012" spans="1:1" x14ac:dyDescent="0.45">
      <c r="A2012" t="s">
        <v>10</v>
      </c>
    </row>
    <row r="2013" spans="1:1" x14ac:dyDescent="0.45">
      <c r="A2013" t="s">
        <v>11</v>
      </c>
    </row>
    <row r="2014" spans="1:1" x14ac:dyDescent="0.45">
      <c r="A2014" t="s">
        <v>12</v>
      </c>
    </row>
    <row r="2016" spans="1:1" x14ac:dyDescent="0.45">
      <c r="A2016" t="s">
        <v>2854</v>
      </c>
    </row>
    <row r="2017" spans="1:1" x14ac:dyDescent="0.45">
      <c r="A2017" t="s">
        <v>2855</v>
      </c>
    </row>
    <row r="2018" spans="1:1" x14ac:dyDescent="0.45">
      <c r="A2018" t="s">
        <v>2856</v>
      </c>
    </row>
    <row r="2019" spans="1:1" x14ac:dyDescent="0.45">
      <c r="A2019" t="s">
        <v>2857</v>
      </c>
    </row>
    <row r="2020" spans="1:1" x14ac:dyDescent="0.45">
      <c r="A2020" t="s">
        <v>2858</v>
      </c>
    </row>
    <row r="2021" spans="1:1" x14ac:dyDescent="0.45">
      <c r="A2021" t="s">
        <v>2859</v>
      </c>
    </row>
    <row r="2022" spans="1:1" x14ac:dyDescent="0.45">
      <c r="A2022" t="s">
        <v>2860</v>
      </c>
    </row>
    <row r="2024" spans="1:1" x14ac:dyDescent="0.45">
      <c r="A2024" t="s">
        <v>2861</v>
      </c>
    </row>
    <row r="2025" spans="1:1" x14ac:dyDescent="0.45">
      <c r="A2025" t="s">
        <v>10</v>
      </c>
    </row>
    <row r="2026" spans="1:1" x14ac:dyDescent="0.45">
      <c r="A2026" t="s">
        <v>11</v>
      </c>
    </row>
    <row r="2027" spans="1:1" x14ac:dyDescent="0.45">
      <c r="A2027" t="s">
        <v>12</v>
      </c>
    </row>
    <row r="2029" spans="1:1" x14ac:dyDescent="0.45">
      <c r="A2029" t="s">
        <v>392</v>
      </c>
    </row>
    <row r="2030" spans="1:1" x14ac:dyDescent="0.45">
      <c r="A2030" t="s">
        <v>393</v>
      </c>
    </row>
    <row r="2031" spans="1:1" x14ac:dyDescent="0.45">
      <c r="A2031" t="s">
        <v>394</v>
      </c>
    </row>
    <row r="2032" spans="1:1" x14ac:dyDescent="0.45">
      <c r="A2032" t="s">
        <v>395</v>
      </c>
    </row>
    <row r="2033" spans="1:1" x14ac:dyDescent="0.45">
      <c r="A2033" t="s">
        <v>396</v>
      </c>
    </row>
    <row r="2034" spans="1:1" x14ac:dyDescent="0.45">
      <c r="A2034" t="s">
        <v>397</v>
      </c>
    </row>
    <row r="2035" spans="1:1" x14ac:dyDescent="0.45">
      <c r="A2035" t="s">
        <v>398</v>
      </c>
    </row>
    <row r="2037" spans="1:1" x14ac:dyDescent="0.45">
      <c r="A2037" t="s">
        <v>399</v>
      </c>
    </row>
    <row r="2038" spans="1:1" x14ac:dyDescent="0.45">
      <c r="A2038" t="s">
        <v>10</v>
      </c>
    </row>
    <row r="2039" spans="1:1" x14ac:dyDescent="0.45">
      <c r="A2039" t="s">
        <v>11</v>
      </c>
    </row>
    <row r="2040" spans="1:1" x14ac:dyDescent="0.45">
      <c r="A2040" t="s">
        <v>12</v>
      </c>
    </row>
    <row r="2042" spans="1:1" x14ac:dyDescent="0.45">
      <c r="A2042" t="s">
        <v>2862</v>
      </c>
    </row>
    <row r="2043" spans="1:1" x14ac:dyDescent="0.45">
      <c r="A2043" t="s">
        <v>2863</v>
      </c>
    </row>
    <row r="2044" spans="1:1" x14ac:dyDescent="0.45">
      <c r="A2044">
        <v>7005210328</v>
      </c>
    </row>
    <row r="2045" spans="1:1" x14ac:dyDescent="0.45">
      <c r="A2045" t="s">
        <v>2864</v>
      </c>
    </row>
    <row r="2046" spans="1:1" x14ac:dyDescent="0.45">
      <c r="A2046" t="s">
        <v>2865</v>
      </c>
    </row>
    <row r="2048" spans="1:1" x14ac:dyDescent="0.45">
      <c r="A2048" t="s">
        <v>2866</v>
      </c>
    </row>
    <row r="2050" spans="1:1" x14ac:dyDescent="0.45">
      <c r="A2050" t="s">
        <v>2867</v>
      </c>
    </row>
    <row r="2051" spans="1:1" x14ac:dyDescent="0.45">
      <c r="A2051" t="s">
        <v>10</v>
      </c>
    </row>
    <row r="2052" spans="1:1" x14ac:dyDescent="0.45">
      <c r="A2052" t="s">
        <v>207</v>
      </c>
    </row>
    <row r="2053" spans="1:1" x14ac:dyDescent="0.45">
      <c r="A2053" t="s">
        <v>12</v>
      </c>
    </row>
    <row r="2055" spans="1:1" x14ac:dyDescent="0.45">
      <c r="A2055" t="s">
        <v>415</v>
      </c>
    </row>
    <row r="2056" spans="1:1" x14ac:dyDescent="0.45">
      <c r="A2056" t="s">
        <v>416</v>
      </c>
    </row>
    <row r="2057" spans="1:1" x14ac:dyDescent="0.45">
      <c r="A2057" t="s">
        <v>417</v>
      </c>
    </row>
    <row r="2058" spans="1:1" x14ac:dyDescent="0.45">
      <c r="A2058" t="s">
        <v>418</v>
      </c>
    </row>
    <row r="2059" spans="1:1" x14ac:dyDescent="0.45">
      <c r="A2059" t="s">
        <v>419</v>
      </c>
    </row>
    <row r="2060" spans="1:1" x14ac:dyDescent="0.45">
      <c r="A2060" t="s">
        <v>420</v>
      </c>
    </row>
    <row r="2061" spans="1:1" x14ac:dyDescent="0.45">
      <c r="A2061" t="s">
        <v>421</v>
      </c>
    </row>
    <row r="2063" spans="1:1" x14ac:dyDescent="0.45">
      <c r="A2063" t="s">
        <v>422</v>
      </c>
    </row>
    <row r="2064" spans="1:1" x14ac:dyDescent="0.45">
      <c r="A2064" t="s">
        <v>10</v>
      </c>
    </row>
    <row r="2065" spans="1:1" x14ac:dyDescent="0.45">
      <c r="A2065" t="s">
        <v>11</v>
      </c>
    </row>
    <row r="2066" spans="1:1" x14ac:dyDescent="0.45">
      <c r="A2066" t="s">
        <v>12</v>
      </c>
    </row>
    <row r="2068" spans="1:1" x14ac:dyDescent="0.45">
      <c r="A2068" t="s">
        <v>2868</v>
      </c>
    </row>
    <row r="2069" spans="1:1" x14ac:dyDescent="0.45">
      <c r="A2069" t="s">
        <v>2869</v>
      </c>
    </row>
    <row r="2070" spans="1:1" x14ac:dyDescent="0.45">
      <c r="A2070" t="s">
        <v>2870</v>
      </c>
    </row>
    <row r="2071" spans="1:1" x14ac:dyDescent="0.45">
      <c r="A2071" t="s">
        <v>2871</v>
      </c>
    </row>
    <row r="2072" spans="1:1" x14ac:dyDescent="0.45">
      <c r="A2072" t="s">
        <v>2872</v>
      </c>
    </row>
    <row r="2073" spans="1:1" x14ac:dyDescent="0.45">
      <c r="A2073" t="s">
        <v>2873</v>
      </c>
    </row>
    <row r="2074" spans="1:1" x14ac:dyDescent="0.45">
      <c r="A2074" t="s">
        <v>2874</v>
      </c>
    </row>
    <row r="2076" spans="1:1" x14ac:dyDescent="0.45">
      <c r="A2076" t="s">
        <v>2875</v>
      </c>
    </row>
    <row r="2077" spans="1:1" x14ac:dyDescent="0.45">
      <c r="A2077" t="s">
        <v>10</v>
      </c>
    </row>
    <row r="2078" spans="1:1" x14ac:dyDescent="0.45">
      <c r="A2078" t="s">
        <v>11</v>
      </c>
    </row>
    <row r="2079" spans="1:1" x14ac:dyDescent="0.45">
      <c r="A2079" t="s">
        <v>12</v>
      </c>
    </row>
    <row r="2081" spans="1:1" x14ac:dyDescent="0.45">
      <c r="A2081" t="s">
        <v>2876</v>
      </c>
    </row>
    <row r="2082" spans="1:1" x14ac:dyDescent="0.45">
      <c r="A2082" t="s">
        <v>2877</v>
      </c>
    </row>
    <row r="2083" spans="1:1" x14ac:dyDescent="0.45">
      <c r="A2083" t="s">
        <v>2878</v>
      </c>
    </row>
    <row r="2084" spans="1:1" x14ac:dyDescent="0.45">
      <c r="A2084" t="s">
        <v>2879</v>
      </c>
    </row>
    <row r="2085" spans="1:1" x14ac:dyDescent="0.45">
      <c r="A2085" t="s">
        <v>2880</v>
      </c>
    </row>
    <row r="2086" spans="1:1" x14ac:dyDescent="0.45">
      <c r="A2086" t="s">
        <v>2881</v>
      </c>
    </row>
    <row r="2087" spans="1:1" x14ac:dyDescent="0.45">
      <c r="A2087" t="s">
        <v>2882</v>
      </c>
    </row>
    <row r="2089" spans="1:1" x14ac:dyDescent="0.45">
      <c r="A2089" t="s">
        <v>2883</v>
      </c>
    </row>
    <row r="2090" spans="1:1" x14ac:dyDescent="0.45">
      <c r="A2090" t="s">
        <v>10</v>
      </c>
    </row>
    <row r="2091" spans="1:1" x14ac:dyDescent="0.45">
      <c r="A2091" t="s">
        <v>11</v>
      </c>
    </row>
    <row r="2092" spans="1:1" x14ac:dyDescent="0.45">
      <c r="A2092" t="s">
        <v>12</v>
      </c>
    </row>
    <row r="2094" spans="1:1" x14ac:dyDescent="0.45">
      <c r="A2094" t="s">
        <v>423</v>
      </c>
    </row>
    <row r="2095" spans="1:1" x14ac:dyDescent="0.45">
      <c r="A2095" t="s">
        <v>424</v>
      </c>
    </row>
    <row r="2096" spans="1:1" x14ac:dyDescent="0.45">
      <c r="A2096">
        <v>56697978400</v>
      </c>
    </row>
    <row r="2097" spans="1:1" x14ac:dyDescent="0.45">
      <c r="A2097" t="s">
        <v>425</v>
      </c>
    </row>
    <row r="2098" spans="1:1" x14ac:dyDescent="0.45">
      <c r="A2098" t="s">
        <v>426</v>
      </c>
    </row>
    <row r="2099" spans="1:1" x14ac:dyDescent="0.45">
      <c r="A2099" t="s">
        <v>427</v>
      </c>
    </row>
    <row r="2100" spans="1:1" x14ac:dyDescent="0.45">
      <c r="A2100" t="s">
        <v>428</v>
      </c>
    </row>
    <row r="2102" spans="1:1" x14ac:dyDescent="0.45">
      <c r="A2102" t="s">
        <v>429</v>
      </c>
    </row>
    <row r="2103" spans="1:1" x14ac:dyDescent="0.45">
      <c r="A2103" t="s">
        <v>10</v>
      </c>
    </row>
    <row r="2104" spans="1:1" x14ac:dyDescent="0.45">
      <c r="A2104" t="s">
        <v>11</v>
      </c>
    </row>
    <row r="2105" spans="1:1" x14ac:dyDescent="0.45">
      <c r="A2105" t="s">
        <v>12</v>
      </c>
    </row>
    <row r="2107" spans="1:1" x14ac:dyDescent="0.45">
      <c r="A2107" t="s">
        <v>430</v>
      </c>
    </row>
    <row r="2108" spans="1:1" x14ac:dyDescent="0.45">
      <c r="A2108" t="s">
        <v>431</v>
      </c>
    </row>
    <row r="2109" spans="1:1" x14ac:dyDescent="0.45">
      <c r="A2109">
        <v>7202674246</v>
      </c>
    </row>
    <row r="2110" spans="1:1" x14ac:dyDescent="0.45">
      <c r="A2110" t="s">
        <v>432</v>
      </c>
    </row>
    <row r="2111" spans="1:1" x14ac:dyDescent="0.45">
      <c r="A2111" t="s">
        <v>433</v>
      </c>
    </row>
    <row r="2112" spans="1:1" x14ac:dyDescent="0.45">
      <c r="A2112" t="s">
        <v>434</v>
      </c>
    </row>
    <row r="2113" spans="1:1" x14ac:dyDescent="0.45">
      <c r="A2113" t="s">
        <v>435</v>
      </c>
    </row>
    <row r="2115" spans="1:1" x14ac:dyDescent="0.45">
      <c r="A2115" t="s">
        <v>436</v>
      </c>
    </row>
    <row r="2116" spans="1:1" x14ac:dyDescent="0.45">
      <c r="A2116" t="s">
        <v>10</v>
      </c>
    </row>
    <row r="2117" spans="1:1" x14ac:dyDescent="0.45">
      <c r="A2117" t="s">
        <v>338</v>
      </c>
    </row>
    <row r="2118" spans="1:1" x14ac:dyDescent="0.45">
      <c r="A2118" t="s">
        <v>12</v>
      </c>
    </row>
    <row r="2120" spans="1:1" x14ac:dyDescent="0.45">
      <c r="A2120" t="s">
        <v>437</v>
      </c>
    </row>
    <row r="2121" spans="1:1" x14ac:dyDescent="0.45">
      <c r="A2121" t="s">
        <v>438</v>
      </c>
    </row>
    <row r="2122" spans="1:1" x14ac:dyDescent="0.45">
      <c r="A2122" t="s">
        <v>439</v>
      </c>
    </row>
    <row r="2123" spans="1:1" x14ac:dyDescent="0.45">
      <c r="A2123" t="s">
        <v>440</v>
      </c>
    </row>
    <row r="2124" spans="1:1" x14ac:dyDescent="0.45">
      <c r="A2124" t="s">
        <v>441</v>
      </c>
    </row>
    <row r="2125" spans="1:1" x14ac:dyDescent="0.45">
      <c r="A2125" t="s">
        <v>442</v>
      </c>
    </row>
    <row r="2126" spans="1:1" x14ac:dyDescent="0.45">
      <c r="A2126" t="s">
        <v>443</v>
      </c>
    </row>
    <row r="2128" spans="1:1" x14ac:dyDescent="0.45">
      <c r="A2128" t="s">
        <v>444</v>
      </c>
    </row>
    <row r="2129" spans="1:1" x14ac:dyDescent="0.45">
      <c r="A2129" t="s">
        <v>10</v>
      </c>
    </row>
    <row r="2130" spans="1:1" x14ac:dyDescent="0.45">
      <c r="A2130" t="s">
        <v>11</v>
      </c>
    </row>
    <row r="2131" spans="1:1" x14ac:dyDescent="0.45">
      <c r="A2131" t="s">
        <v>12</v>
      </c>
    </row>
    <row r="2133" spans="1:1" x14ac:dyDescent="0.45">
      <c r="A2133" t="s">
        <v>445</v>
      </c>
    </row>
    <row r="2134" spans="1:1" x14ac:dyDescent="0.45">
      <c r="A2134" t="s">
        <v>446</v>
      </c>
    </row>
    <row r="2135" spans="1:1" x14ac:dyDescent="0.45">
      <c r="A2135" t="s">
        <v>447</v>
      </c>
    </row>
    <row r="2136" spans="1:1" x14ac:dyDescent="0.45">
      <c r="A2136" t="s">
        <v>448</v>
      </c>
    </row>
    <row r="2137" spans="1:1" x14ac:dyDescent="0.45">
      <c r="A2137" t="s">
        <v>449</v>
      </c>
    </row>
    <row r="2138" spans="1:1" x14ac:dyDescent="0.45">
      <c r="A2138" t="s">
        <v>450</v>
      </c>
    </row>
    <row r="2139" spans="1:1" x14ac:dyDescent="0.45">
      <c r="A2139" t="s">
        <v>451</v>
      </c>
    </row>
    <row r="2141" spans="1:1" x14ac:dyDescent="0.45">
      <c r="A2141" t="s">
        <v>452</v>
      </c>
    </row>
    <row r="2142" spans="1:1" x14ac:dyDescent="0.45">
      <c r="A2142" t="s">
        <v>10</v>
      </c>
    </row>
    <row r="2143" spans="1:1" x14ac:dyDescent="0.45">
      <c r="A2143" t="s">
        <v>11</v>
      </c>
    </row>
    <row r="2144" spans="1:1" x14ac:dyDescent="0.45">
      <c r="A2144" t="s">
        <v>12</v>
      </c>
    </row>
    <row r="2146" spans="1:1" x14ac:dyDescent="0.45">
      <c r="A2146" t="s">
        <v>461</v>
      </c>
    </row>
    <row r="2147" spans="1:1" x14ac:dyDescent="0.45">
      <c r="A2147" t="s">
        <v>462</v>
      </c>
    </row>
    <row r="2148" spans="1:1" x14ac:dyDescent="0.45">
      <c r="A2148">
        <v>56219120200</v>
      </c>
    </row>
    <row r="2149" spans="1:1" x14ac:dyDescent="0.45">
      <c r="A2149" t="s">
        <v>463</v>
      </c>
    </row>
    <row r="2150" spans="1:1" x14ac:dyDescent="0.45">
      <c r="A2150" t="s">
        <v>464</v>
      </c>
    </row>
    <row r="2151" spans="1:1" x14ac:dyDescent="0.45">
      <c r="A2151" t="s">
        <v>465</v>
      </c>
    </row>
    <row r="2152" spans="1:1" x14ac:dyDescent="0.45">
      <c r="A2152" t="s">
        <v>466</v>
      </c>
    </row>
    <row r="2154" spans="1:1" x14ac:dyDescent="0.45">
      <c r="A2154" t="s">
        <v>467</v>
      </c>
    </row>
    <row r="2155" spans="1:1" x14ac:dyDescent="0.45">
      <c r="A2155" t="s">
        <v>10</v>
      </c>
    </row>
    <row r="2156" spans="1:1" x14ac:dyDescent="0.45">
      <c r="A2156" t="s">
        <v>11</v>
      </c>
    </row>
    <row r="2157" spans="1:1" x14ac:dyDescent="0.45">
      <c r="A2157" t="s">
        <v>12</v>
      </c>
    </row>
    <row r="2159" spans="1:1" x14ac:dyDescent="0.45">
      <c r="A2159" t="s">
        <v>468</v>
      </c>
    </row>
    <row r="2160" spans="1:1" x14ac:dyDescent="0.45">
      <c r="A2160" t="s">
        <v>469</v>
      </c>
    </row>
    <row r="2161" spans="1:1" x14ac:dyDescent="0.45">
      <c r="A2161">
        <v>56747586700</v>
      </c>
    </row>
    <row r="2162" spans="1:1" x14ac:dyDescent="0.45">
      <c r="A2162" t="s">
        <v>470</v>
      </c>
    </row>
    <row r="2163" spans="1:1" x14ac:dyDescent="0.45">
      <c r="A2163" t="s">
        <v>471</v>
      </c>
    </row>
    <row r="2164" spans="1:1" x14ac:dyDescent="0.45">
      <c r="A2164" t="s">
        <v>472</v>
      </c>
    </row>
    <row r="2165" spans="1:1" x14ac:dyDescent="0.45">
      <c r="A2165" t="s">
        <v>473</v>
      </c>
    </row>
    <row r="2167" spans="1:1" x14ac:dyDescent="0.45">
      <c r="A2167" t="s">
        <v>474</v>
      </c>
    </row>
    <row r="2168" spans="1:1" x14ac:dyDescent="0.45">
      <c r="A2168" t="s">
        <v>10</v>
      </c>
    </row>
    <row r="2169" spans="1:1" x14ac:dyDescent="0.45">
      <c r="A2169" t="s">
        <v>11</v>
      </c>
    </row>
    <row r="2170" spans="1:1" x14ac:dyDescent="0.45">
      <c r="A2170" t="s">
        <v>12</v>
      </c>
    </row>
    <row r="2172" spans="1:1" x14ac:dyDescent="0.45">
      <c r="A2172" t="s">
        <v>2884</v>
      </c>
    </row>
    <row r="2173" spans="1:1" x14ac:dyDescent="0.45">
      <c r="A2173" t="s">
        <v>2885</v>
      </c>
    </row>
    <row r="2174" spans="1:1" x14ac:dyDescent="0.45">
      <c r="A2174" t="s">
        <v>2886</v>
      </c>
    </row>
    <row r="2175" spans="1:1" x14ac:dyDescent="0.45">
      <c r="A2175" t="s">
        <v>2887</v>
      </c>
    </row>
    <row r="2176" spans="1:1" x14ac:dyDescent="0.45">
      <c r="A2176" t="s">
        <v>2888</v>
      </c>
    </row>
    <row r="2177" spans="1:1" x14ac:dyDescent="0.45">
      <c r="A2177" t="s">
        <v>2889</v>
      </c>
    </row>
    <row r="2178" spans="1:1" x14ac:dyDescent="0.45">
      <c r="A2178" t="s">
        <v>2890</v>
      </c>
    </row>
    <row r="2180" spans="1:1" x14ac:dyDescent="0.45">
      <c r="A2180" t="s">
        <v>2891</v>
      </c>
    </row>
    <row r="2181" spans="1:1" x14ac:dyDescent="0.45">
      <c r="A2181" t="s">
        <v>10</v>
      </c>
    </row>
    <row r="2182" spans="1:1" x14ac:dyDescent="0.45">
      <c r="A2182" t="s">
        <v>11</v>
      </c>
    </row>
    <row r="2183" spans="1:1" x14ac:dyDescent="0.45">
      <c r="A2183" t="s">
        <v>12</v>
      </c>
    </row>
    <row r="2185" spans="1:1" x14ac:dyDescent="0.45">
      <c r="A2185" t="s">
        <v>475</v>
      </c>
    </row>
    <row r="2186" spans="1:1" x14ac:dyDescent="0.45">
      <c r="A2186" t="s">
        <v>476</v>
      </c>
    </row>
    <row r="2187" spans="1:1" x14ac:dyDescent="0.45">
      <c r="A2187" t="s">
        <v>477</v>
      </c>
    </row>
    <row r="2188" spans="1:1" x14ac:dyDescent="0.45">
      <c r="A2188" t="s">
        <v>478</v>
      </c>
    </row>
    <row r="2189" spans="1:1" x14ac:dyDescent="0.45">
      <c r="A2189" t="s">
        <v>479</v>
      </c>
    </row>
    <row r="2190" spans="1:1" x14ac:dyDescent="0.45">
      <c r="A2190" t="s">
        <v>480</v>
      </c>
    </row>
    <row r="2191" spans="1:1" x14ac:dyDescent="0.45">
      <c r="A2191" t="s">
        <v>481</v>
      </c>
    </row>
    <row r="2193" spans="1:1" x14ac:dyDescent="0.45">
      <c r="A2193" t="s">
        <v>482</v>
      </c>
    </row>
    <row r="2194" spans="1:1" x14ac:dyDescent="0.45">
      <c r="A2194" t="s">
        <v>10</v>
      </c>
    </row>
    <row r="2195" spans="1:1" x14ac:dyDescent="0.45">
      <c r="A2195" t="s">
        <v>11</v>
      </c>
    </row>
    <row r="2196" spans="1:1" x14ac:dyDescent="0.45">
      <c r="A2196" t="s">
        <v>12</v>
      </c>
    </row>
    <row r="2198" spans="1:1" x14ac:dyDescent="0.45">
      <c r="A2198" t="s">
        <v>499</v>
      </c>
    </row>
    <row r="2199" spans="1:1" x14ac:dyDescent="0.45">
      <c r="A2199" t="s">
        <v>500</v>
      </c>
    </row>
    <row r="2200" spans="1:1" x14ac:dyDescent="0.45">
      <c r="A2200" t="s">
        <v>501</v>
      </c>
    </row>
    <row r="2201" spans="1:1" x14ac:dyDescent="0.45">
      <c r="A2201" t="s">
        <v>502</v>
      </c>
    </row>
    <row r="2202" spans="1:1" x14ac:dyDescent="0.45">
      <c r="A2202" t="s">
        <v>503</v>
      </c>
    </row>
    <row r="2203" spans="1:1" x14ac:dyDescent="0.45">
      <c r="A2203" t="s">
        <v>504</v>
      </c>
    </row>
    <row r="2204" spans="1:1" x14ac:dyDescent="0.45">
      <c r="A2204" t="s">
        <v>505</v>
      </c>
    </row>
    <row r="2206" spans="1:1" x14ac:dyDescent="0.45">
      <c r="A2206" t="s">
        <v>506</v>
      </c>
    </row>
    <row r="2207" spans="1:1" x14ac:dyDescent="0.45">
      <c r="A2207" t="s">
        <v>10</v>
      </c>
    </row>
    <row r="2208" spans="1:1" x14ac:dyDescent="0.45">
      <c r="A2208" t="s">
        <v>11</v>
      </c>
    </row>
    <row r="2209" spans="1:1" x14ac:dyDescent="0.45">
      <c r="A2209" t="s">
        <v>12</v>
      </c>
    </row>
    <row r="2211" spans="1:1" x14ac:dyDescent="0.45">
      <c r="A2211" t="s">
        <v>513</v>
      </c>
    </row>
    <row r="2212" spans="1:1" x14ac:dyDescent="0.45">
      <c r="A2212" t="s">
        <v>514</v>
      </c>
    </row>
    <row r="2213" spans="1:1" x14ac:dyDescent="0.45">
      <c r="A2213">
        <v>57193631238</v>
      </c>
    </row>
    <row r="2214" spans="1:1" x14ac:dyDescent="0.45">
      <c r="A2214" t="s">
        <v>515</v>
      </c>
    </row>
    <row r="2215" spans="1:1" x14ac:dyDescent="0.45">
      <c r="A2215" t="s">
        <v>516</v>
      </c>
    </row>
    <row r="2216" spans="1:1" x14ac:dyDescent="0.45">
      <c r="A2216" t="s">
        <v>517</v>
      </c>
    </row>
    <row r="2217" spans="1:1" x14ac:dyDescent="0.45">
      <c r="A2217" t="s">
        <v>518</v>
      </c>
    </row>
    <row r="2219" spans="1:1" x14ac:dyDescent="0.45">
      <c r="A2219" t="s">
        <v>519</v>
      </c>
    </row>
    <row r="2220" spans="1:1" x14ac:dyDescent="0.45">
      <c r="A2220" t="s">
        <v>10</v>
      </c>
    </row>
    <row r="2221" spans="1:1" x14ac:dyDescent="0.45">
      <c r="A2221" t="s">
        <v>11</v>
      </c>
    </row>
    <row r="2222" spans="1:1" x14ac:dyDescent="0.45">
      <c r="A2222" t="s">
        <v>12</v>
      </c>
    </row>
    <row r="2224" spans="1:1" x14ac:dyDescent="0.45">
      <c r="A2224" t="s">
        <v>520</v>
      </c>
    </row>
    <row r="2225" spans="1:1" x14ac:dyDescent="0.45">
      <c r="A2225" t="s">
        <v>521</v>
      </c>
    </row>
    <row r="2226" spans="1:1" x14ac:dyDescent="0.45">
      <c r="A2226">
        <v>57194719620</v>
      </c>
    </row>
    <row r="2227" spans="1:1" x14ac:dyDescent="0.45">
      <c r="A2227" t="s">
        <v>522</v>
      </c>
    </row>
    <row r="2228" spans="1:1" x14ac:dyDescent="0.45">
      <c r="A2228" t="s">
        <v>523</v>
      </c>
    </row>
    <row r="2229" spans="1:1" x14ac:dyDescent="0.45">
      <c r="A2229" t="s">
        <v>524</v>
      </c>
    </row>
    <row r="2230" spans="1:1" x14ac:dyDescent="0.45">
      <c r="A2230" t="s">
        <v>525</v>
      </c>
    </row>
    <row r="2232" spans="1:1" x14ac:dyDescent="0.45">
      <c r="A2232" t="s">
        <v>526</v>
      </c>
    </row>
    <row r="2233" spans="1:1" x14ac:dyDescent="0.45">
      <c r="A2233" t="s">
        <v>10</v>
      </c>
    </row>
    <row r="2234" spans="1:1" x14ac:dyDescent="0.45">
      <c r="A2234" t="s">
        <v>11</v>
      </c>
    </row>
    <row r="2235" spans="1:1" x14ac:dyDescent="0.45">
      <c r="A2235" t="s">
        <v>12</v>
      </c>
    </row>
    <row r="2237" spans="1:1" x14ac:dyDescent="0.45">
      <c r="A2237" t="s">
        <v>542</v>
      </c>
    </row>
    <row r="2238" spans="1:1" x14ac:dyDescent="0.45">
      <c r="A2238" t="s">
        <v>543</v>
      </c>
    </row>
    <row r="2239" spans="1:1" x14ac:dyDescent="0.45">
      <c r="A2239" t="s">
        <v>544</v>
      </c>
    </row>
    <row r="2240" spans="1:1" x14ac:dyDescent="0.45">
      <c r="A2240" t="s">
        <v>545</v>
      </c>
    </row>
    <row r="2241" spans="1:1" x14ac:dyDescent="0.45">
      <c r="A2241" t="s">
        <v>546</v>
      </c>
    </row>
    <row r="2242" spans="1:1" x14ac:dyDescent="0.45">
      <c r="A2242" t="s">
        <v>547</v>
      </c>
    </row>
    <row r="2243" spans="1:1" x14ac:dyDescent="0.45">
      <c r="A2243" t="s">
        <v>548</v>
      </c>
    </row>
    <row r="2245" spans="1:1" x14ac:dyDescent="0.45">
      <c r="A2245" t="s">
        <v>549</v>
      </c>
    </row>
    <row r="2246" spans="1:1" x14ac:dyDescent="0.45">
      <c r="A2246" t="s">
        <v>10</v>
      </c>
    </row>
    <row r="2247" spans="1:1" x14ac:dyDescent="0.45">
      <c r="A2247" t="s">
        <v>11</v>
      </c>
    </row>
    <row r="2248" spans="1:1" x14ac:dyDescent="0.45">
      <c r="A2248" t="s">
        <v>12</v>
      </c>
    </row>
    <row r="2250" spans="1:1" x14ac:dyDescent="0.45">
      <c r="A2250" t="s">
        <v>2892</v>
      </c>
    </row>
    <row r="2251" spans="1:1" x14ac:dyDescent="0.45">
      <c r="A2251" t="s">
        <v>2893</v>
      </c>
    </row>
    <row r="2252" spans="1:1" x14ac:dyDescent="0.45">
      <c r="A2252" t="s">
        <v>2894</v>
      </c>
    </row>
    <row r="2253" spans="1:1" x14ac:dyDescent="0.45">
      <c r="A2253" t="s">
        <v>2895</v>
      </c>
    </row>
    <row r="2254" spans="1:1" x14ac:dyDescent="0.45">
      <c r="A2254" t="s">
        <v>2896</v>
      </c>
    </row>
    <row r="2255" spans="1:1" x14ac:dyDescent="0.45">
      <c r="A2255" t="s">
        <v>2897</v>
      </c>
    </row>
    <row r="2256" spans="1:1" x14ac:dyDescent="0.45">
      <c r="A2256" t="s">
        <v>2898</v>
      </c>
    </row>
    <row r="2258" spans="1:1" x14ac:dyDescent="0.45">
      <c r="A2258" t="s">
        <v>2899</v>
      </c>
    </row>
    <row r="2259" spans="1:1" x14ac:dyDescent="0.45">
      <c r="A2259" t="s">
        <v>10</v>
      </c>
    </row>
    <row r="2260" spans="1:1" x14ac:dyDescent="0.45">
      <c r="A2260" t="s">
        <v>11</v>
      </c>
    </row>
    <row r="2261" spans="1:1" x14ac:dyDescent="0.45">
      <c r="A2261" t="s">
        <v>12</v>
      </c>
    </row>
    <row r="2263" spans="1:1" x14ac:dyDescent="0.45">
      <c r="A2263" t="s">
        <v>2900</v>
      </c>
    </row>
    <row r="2264" spans="1:1" x14ac:dyDescent="0.45">
      <c r="A2264" t="s">
        <v>2901</v>
      </c>
    </row>
    <row r="2265" spans="1:1" x14ac:dyDescent="0.45">
      <c r="A2265" t="s">
        <v>2902</v>
      </c>
    </row>
    <row r="2266" spans="1:1" x14ac:dyDescent="0.45">
      <c r="A2266" t="s">
        <v>2903</v>
      </c>
    </row>
    <row r="2267" spans="1:1" x14ac:dyDescent="0.45">
      <c r="A2267" t="s">
        <v>2904</v>
      </c>
    </row>
    <row r="2268" spans="1:1" x14ac:dyDescent="0.45">
      <c r="A2268" t="s">
        <v>2905</v>
      </c>
    </row>
    <row r="2269" spans="1:1" x14ac:dyDescent="0.45">
      <c r="A2269" t="s">
        <v>2906</v>
      </c>
    </row>
    <row r="2271" spans="1:1" x14ac:dyDescent="0.45">
      <c r="A2271" t="s">
        <v>2907</v>
      </c>
    </row>
    <row r="2272" spans="1:1" x14ac:dyDescent="0.45">
      <c r="A2272" t="s">
        <v>10</v>
      </c>
    </row>
    <row r="2273" spans="1:1" x14ac:dyDescent="0.45">
      <c r="A2273" t="s">
        <v>11</v>
      </c>
    </row>
    <row r="2274" spans="1:1" x14ac:dyDescent="0.45">
      <c r="A2274" t="s">
        <v>12</v>
      </c>
    </row>
    <row r="2276" spans="1:1" x14ac:dyDescent="0.45">
      <c r="A2276" t="s">
        <v>550</v>
      </c>
    </row>
    <row r="2277" spans="1:1" x14ac:dyDescent="0.45">
      <c r="A2277" t="s">
        <v>551</v>
      </c>
    </row>
    <row r="2278" spans="1:1" x14ac:dyDescent="0.45">
      <c r="A2278" t="s">
        <v>552</v>
      </c>
    </row>
    <row r="2279" spans="1:1" x14ac:dyDescent="0.45">
      <c r="A2279" t="s">
        <v>553</v>
      </c>
    </row>
    <row r="2280" spans="1:1" x14ac:dyDescent="0.45">
      <c r="A2280" t="s">
        <v>554</v>
      </c>
    </row>
    <row r="2281" spans="1:1" x14ac:dyDescent="0.45">
      <c r="A2281" t="s">
        <v>555</v>
      </c>
    </row>
    <row r="2282" spans="1:1" x14ac:dyDescent="0.45">
      <c r="A2282" t="s">
        <v>556</v>
      </c>
    </row>
    <row r="2284" spans="1:1" x14ac:dyDescent="0.45">
      <c r="A2284" t="s">
        <v>557</v>
      </c>
    </row>
    <row r="2285" spans="1:1" x14ac:dyDescent="0.45">
      <c r="A2285" t="s">
        <v>10</v>
      </c>
    </row>
    <row r="2286" spans="1:1" x14ac:dyDescent="0.45">
      <c r="A2286" t="s">
        <v>11</v>
      </c>
    </row>
    <row r="2287" spans="1:1" x14ac:dyDescent="0.45">
      <c r="A2287" t="s">
        <v>12</v>
      </c>
    </row>
    <row r="2289" spans="1:1" x14ac:dyDescent="0.45">
      <c r="A2289" t="s">
        <v>2908</v>
      </c>
    </row>
    <row r="2290" spans="1:1" x14ac:dyDescent="0.45">
      <c r="A2290" t="s">
        <v>2909</v>
      </c>
    </row>
    <row r="2291" spans="1:1" x14ac:dyDescent="0.45">
      <c r="A2291" t="s">
        <v>2910</v>
      </c>
    </row>
    <row r="2292" spans="1:1" x14ac:dyDescent="0.45">
      <c r="A2292" t="s">
        <v>2911</v>
      </c>
    </row>
    <row r="2293" spans="1:1" x14ac:dyDescent="0.45">
      <c r="A2293" t="s">
        <v>2912</v>
      </c>
    </row>
    <row r="2294" spans="1:1" x14ac:dyDescent="0.45">
      <c r="A2294" t="s">
        <v>2913</v>
      </c>
    </row>
    <row r="2295" spans="1:1" x14ac:dyDescent="0.45">
      <c r="A2295" t="s">
        <v>2914</v>
      </c>
    </row>
    <row r="2297" spans="1:1" x14ac:dyDescent="0.45">
      <c r="A2297" t="s">
        <v>2915</v>
      </c>
    </row>
    <row r="2298" spans="1:1" x14ac:dyDescent="0.45">
      <c r="A2298" t="s">
        <v>10</v>
      </c>
    </row>
    <row r="2299" spans="1:1" x14ac:dyDescent="0.45">
      <c r="A2299" t="s">
        <v>11</v>
      </c>
    </row>
    <row r="2300" spans="1:1" x14ac:dyDescent="0.45">
      <c r="A2300" t="s">
        <v>12</v>
      </c>
    </row>
    <row r="2302" spans="1:1" x14ac:dyDescent="0.45">
      <c r="A2302" t="s">
        <v>2916</v>
      </c>
    </row>
    <row r="2303" spans="1:1" x14ac:dyDescent="0.45">
      <c r="A2303" t="s">
        <v>2917</v>
      </c>
    </row>
    <row r="2304" spans="1:1" x14ac:dyDescent="0.45">
      <c r="A2304">
        <v>57190336478</v>
      </c>
    </row>
    <row r="2305" spans="1:1" x14ac:dyDescent="0.45">
      <c r="A2305" t="s">
        <v>2918</v>
      </c>
    </row>
    <row r="2306" spans="1:1" x14ac:dyDescent="0.45">
      <c r="A2306" t="s">
        <v>2919</v>
      </c>
    </row>
    <row r="2307" spans="1:1" x14ac:dyDescent="0.45">
      <c r="A2307" t="s">
        <v>2920</v>
      </c>
    </row>
    <row r="2308" spans="1:1" x14ac:dyDescent="0.45">
      <c r="A2308" t="s">
        <v>2921</v>
      </c>
    </row>
    <row r="2310" spans="1:1" x14ac:dyDescent="0.45">
      <c r="A2310" t="s">
        <v>2922</v>
      </c>
    </row>
    <row r="2311" spans="1:1" x14ac:dyDescent="0.45">
      <c r="A2311" t="s">
        <v>10</v>
      </c>
    </row>
    <row r="2312" spans="1:1" x14ac:dyDescent="0.45">
      <c r="A2312" t="s">
        <v>11</v>
      </c>
    </row>
    <row r="2313" spans="1:1" x14ac:dyDescent="0.45">
      <c r="A2313" t="s">
        <v>12</v>
      </c>
    </row>
    <row r="2315" spans="1:1" x14ac:dyDescent="0.45">
      <c r="A2315" t="s">
        <v>597</v>
      </c>
    </row>
    <row r="2316" spans="1:1" x14ac:dyDescent="0.45">
      <c r="A2316" t="s">
        <v>598</v>
      </c>
    </row>
    <row r="2317" spans="1:1" x14ac:dyDescent="0.45">
      <c r="A2317">
        <v>57194873722</v>
      </c>
    </row>
    <row r="2318" spans="1:1" x14ac:dyDescent="0.45">
      <c r="A2318" t="s">
        <v>599</v>
      </c>
    </row>
    <row r="2319" spans="1:1" x14ac:dyDescent="0.45">
      <c r="A2319" t="s">
        <v>600</v>
      </c>
    </row>
    <row r="2320" spans="1:1" x14ac:dyDescent="0.45">
      <c r="A2320" t="s">
        <v>601</v>
      </c>
    </row>
    <row r="2321" spans="1:1" x14ac:dyDescent="0.45">
      <c r="A2321" t="s">
        <v>602</v>
      </c>
    </row>
    <row r="2323" spans="1:1" x14ac:dyDescent="0.45">
      <c r="A2323" t="s">
        <v>603</v>
      </c>
    </row>
    <row r="2324" spans="1:1" x14ac:dyDescent="0.45">
      <c r="A2324" t="s">
        <v>10</v>
      </c>
    </row>
    <row r="2325" spans="1:1" x14ac:dyDescent="0.45">
      <c r="A2325" t="s">
        <v>11</v>
      </c>
    </row>
    <row r="2326" spans="1:1" x14ac:dyDescent="0.45">
      <c r="A2326" t="s">
        <v>12</v>
      </c>
    </row>
    <row r="2328" spans="1:1" x14ac:dyDescent="0.45">
      <c r="A2328" t="s">
        <v>2923</v>
      </c>
    </row>
    <row r="2329" spans="1:1" x14ac:dyDescent="0.45">
      <c r="A2329" t="s">
        <v>2924</v>
      </c>
    </row>
    <row r="2330" spans="1:1" x14ac:dyDescent="0.45">
      <c r="A2330" t="s">
        <v>2925</v>
      </c>
    </row>
    <row r="2331" spans="1:1" x14ac:dyDescent="0.45">
      <c r="A2331" t="s">
        <v>2926</v>
      </c>
    </row>
    <row r="2332" spans="1:1" x14ac:dyDescent="0.45">
      <c r="A2332" t="s">
        <v>2927</v>
      </c>
    </row>
    <row r="2333" spans="1:1" x14ac:dyDescent="0.45">
      <c r="A2333" t="s">
        <v>2928</v>
      </c>
    </row>
    <row r="2334" spans="1:1" x14ac:dyDescent="0.45">
      <c r="A2334" t="s">
        <v>2929</v>
      </c>
    </row>
    <row r="2336" spans="1:1" x14ac:dyDescent="0.45">
      <c r="A2336" t="s">
        <v>2930</v>
      </c>
    </row>
    <row r="2337" spans="1:1" x14ac:dyDescent="0.45">
      <c r="A2337" t="s">
        <v>10</v>
      </c>
    </row>
    <row r="2338" spans="1:1" x14ac:dyDescent="0.45">
      <c r="A2338" t="s">
        <v>11</v>
      </c>
    </row>
    <row r="2339" spans="1:1" x14ac:dyDescent="0.45">
      <c r="A2339" t="s">
        <v>12</v>
      </c>
    </row>
    <row r="2341" spans="1:1" x14ac:dyDescent="0.45">
      <c r="A2341" t="s">
        <v>2931</v>
      </c>
    </row>
    <row r="2342" spans="1:1" x14ac:dyDescent="0.45">
      <c r="A2342" t="s">
        <v>2932</v>
      </c>
    </row>
    <row r="2343" spans="1:1" x14ac:dyDescent="0.45">
      <c r="A2343" t="s">
        <v>2933</v>
      </c>
    </row>
    <row r="2344" spans="1:1" x14ac:dyDescent="0.45">
      <c r="A2344" t="s">
        <v>2934</v>
      </c>
    </row>
    <row r="2345" spans="1:1" x14ac:dyDescent="0.45">
      <c r="A2345" t="s">
        <v>2935</v>
      </c>
    </row>
    <row r="2346" spans="1:1" x14ac:dyDescent="0.45">
      <c r="A2346" t="s">
        <v>2936</v>
      </c>
    </row>
    <row r="2347" spans="1:1" x14ac:dyDescent="0.45">
      <c r="A2347" t="s">
        <v>2937</v>
      </c>
    </row>
    <row r="2349" spans="1:1" x14ac:dyDescent="0.45">
      <c r="A2349" t="s">
        <v>2938</v>
      </c>
    </row>
    <row r="2350" spans="1:1" x14ac:dyDescent="0.45">
      <c r="A2350" t="s">
        <v>10</v>
      </c>
    </row>
    <row r="2351" spans="1:1" x14ac:dyDescent="0.45">
      <c r="A2351" t="s">
        <v>207</v>
      </c>
    </row>
    <row r="2352" spans="1:1" x14ac:dyDescent="0.45">
      <c r="A2352" t="s">
        <v>12</v>
      </c>
    </row>
    <row r="2354" spans="1:1" x14ac:dyDescent="0.45">
      <c r="A2354" t="s">
        <v>611</v>
      </c>
    </row>
    <row r="2355" spans="1:1" x14ac:dyDescent="0.45">
      <c r="A2355" t="s">
        <v>612</v>
      </c>
    </row>
    <row r="2356" spans="1:1" x14ac:dyDescent="0.45">
      <c r="A2356" t="s">
        <v>613</v>
      </c>
    </row>
    <row r="2357" spans="1:1" x14ac:dyDescent="0.45">
      <c r="A2357" t="s">
        <v>614</v>
      </c>
    </row>
    <row r="2358" spans="1:1" x14ac:dyDescent="0.45">
      <c r="A2358" t="s">
        <v>615</v>
      </c>
    </row>
    <row r="2360" spans="1:1" x14ac:dyDescent="0.45">
      <c r="A2360" t="s">
        <v>616</v>
      </c>
    </row>
    <row r="2362" spans="1:1" x14ac:dyDescent="0.45">
      <c r="A2362" t="s">
        <v>617</v>
      </c>
    </row>
    <row r="2363" spans="1:1" x14ac:dyDescent="0.45">
      <c r="A2363" t="s">
        <v>10</v>
      </c>
    </row>
    <row r="2364" spans="1:1" x14ac:dyDescent="0.45">
      <c r="A2364" t="s">
        <v>11</v>
      </c>
    </row>
    <row r="2365" spans="1:1" x14ac:dyDescent="0.45">
      <c r="A2365" t="s">
        <v>12</v>
      </c>
    </row>
    <row r="2367" spans="1:1" x14ac:dyDescent="0.45">
      <c r="A2367" t="s">
        <v>2939</v>
      </c>
    </row>
    <row r="2368" spans="1:1" x14ac:dyDescent="0.45">
      <c r="A2368" t="s">
        <v>2940</v>
      </c>
    </row>
    <row r="2369" spans="1:1" x14ac:dyDescent="0.45">
      <c r="A2369" t="s">
        <v>2941</v>
      </c>
    </row>
    <row r="2370" spans="1:1" x14ac:dyDescent="0.45">
      <c r="A2370" t="s">
        <v>2942</v>
      </c>
    </row>
    <row r="2371" spans="1:1" x14ac:dyDescent="0.45">
      <c r="A2371" t="s">
        <v>2943</v>
      </c>
    </row>
    <row r="2372" spans="1:1" x14ac:dyDescent="0.45">
      <c r="A2372" t="s">
        <v>2944</v>
      </c>
    </row>
    <row r="2373" spans="1:1" x14ac:dyDescent="0.45">
      <c r="A2373" t="s">
        <v>2945</v>
      </c>
    </row>
    <row r="2375" spans="1:1" x14ac:dyDescent="0.45">
      <c r="A2375" t="s">
        <v>2946</v>
      </c>
    </row>
    <row r="2376" spans="1:1" x14ac:dyDescent="0.45">
      <c r="A2376" t="s">
        <v>10</v>
      </c>
    </row>
    <row r="2377" spans="1:1" x14ac:dyDescent="0.45">
      <c r="A2377" t="s">
        <v>11</v>
      </c>
    </row>
    <row r="2378" spans="1:1" x14ac:dyDescent="0.45">
      <c r="A2378" t="s">
        <v>12</v>
      </c>
    </row>
    <row r="2380" spans="1:1" x14ac:dyDescent="0.45">
      <c r="A2380" t="s">
        <v>618</v>
      </c>
    </row>
    <row r="2381" spans="1:1" x14ac:dyDescent="0.45">
      <c r="A2381" t="s">
        <v>619</v>
      </c>
    </row>
    <row r="2382" spans="1:1" x14ac:dyDescent="0.45">
      <c r="A2382" t="s">
        <v>620</v>
      </c>
    </row>
    <row r="2383" spans="1:1" x14ac:dyDescent="0.45">
      <c r="A2383" t="s">
        <v>621</v>
      </c>
    </row>
    <row r="2384" spans="1:1" x14ac:dyDescent="0.45">
      <c r="A2384" t="s">
        <v>622</v>
      </c>
    </row>
    <row r="2385" spans="1:1" x14ac:dyDescent="0.45">
      <c r="A2385" t="s">
        <v>623</v>
      </c>
    </row>
    <row r="2386" spans="1:1" x14ac:dyDescent="0.45">
      <c r="A2386" t="s">
        <v>624</v>
      </c>
    </row>
    <row r="2388" spans="1:1" x14ac:dyDescent="0.45">
      <c r="A2388" t="s">
        <v>625</v>
      </c>
    </row>
    <row r="2389" spans="1:1" x14ac:dyDescent="0.45">
      <c r="A2389" t="s">
        <v>10</v>
      </c>
    </row>
    <row r="2390" spans="1:1" x14ac:dyDescent="0.45">
      <c r="A2390" t="s">
        <v>11</v>
      </c>
    </row>
    <row r="2391" spans="1:1" x14ac:dyDescent="0.45">
      <c r="A2391" t="s">
        <v>12</v>
      </c>
    </row>
    <row r="2393" spans="1:1" x14ac:dyDescent="0.45">
      <c r="A2393" t="s">
        <v>2947</v>
      </c>
    </row>
    <row r="2394" spans="1:1" x14ac:dyDescent="0.45">
      <c r="A2394" t="s">
        <v>2948</v>
      </c>
    </row>
    <row r="2395" spans="1:1" x14ac:dyDescent="0.45">
      <c r="A2395">
        <v>23670734000</v>
      </c>
    </row>
    <row r="2396" spans="1:1" x14ac:dyDescent="0.45">
      <c r="A2396" t="s">
        <v>2949</v>
      </c>
    </row>
    <row r="2397" spans="1:1" x14ac:dyDescent="0.45">
      <c r="A2397" t="s">
        <v>2950</v>
      </c>
    </row>
    <row r="2398" spans="1:1" x14ac:dyDescent="0.45">
      <c r="A2398" t="s">
        <v>2951</v>
      </c>
    </row>
    <row r="2399" spans="1:1" x14ac:dyDescent="0.45">
      <c r="A2399" t="s">
        <v>2952</v>
      </c>
    </row>
    <row r="2401" spans="1:1" x14ac:dyDescent="0.45">
      <c r="A2401" t="s">
        <v>2953</v>
      </c>
    </row>
    <row r="2402" spans="1:1" x14ac:dyDescent="0.45">
      <c r="A2402" t="s">
        <v>10</v>
      </c>
    </row>
    <row r="2403" spans="1:1" x14ac:dyDescent="0.45">
      <c r="A2403" t="s">
        <v>11</v>
      </c>
    </row>
    <row r="2404" spans="1:1" x14ac:dyDescent="0.45">
      <c r="A2404" t="s">
        <v>12</v>
      </c>
    </row>
    <row r="2406" spans="1:1" x14ac:dyDescent="0.45">
      <c r="A2406" t="s">
        <v>2954</v>
      </c>
    </row>
    <row r="2407" spans="1:1" x14ac:dyDescent="0.45">
      <c r="A2407" t="s">
        <v>2955</v>
      </c>
    </row>
    <row r="2408" spans="1:1" x14ac:dyDescent="0.45">
      <c r="A2408">
        <v>6508003341</v>
      </c>
    </row>
    <row r="2409" spans="1:1" x14ac:dyDescent="0.45">
      <c r="A2409" t="s">
        <v>2956</v>
      </c>
    </row>
    <row r="2410" spans="1:1" x14ac:dyDescent="0.45">
      <c r="A2410" t="s">
        <v>2957</v>
      </c>
    </row>
    <row r="2411" spans="1:1" x14ac:dyDescent="0.45">
      <c r="A2411" t="s">
        <v>2958</v>
      </c>
    </row>
    <row r="2412" spans="1:1" x14ac:dyDescent="0.45">
      <c r="A2412" t="s">
        <v>2959</v>
      </c>
    </row>
    <row r="2414" spans="1:1" x14ac:dyDescent="0.45">
      <c r="A2414" t="s">
        <v>2960</v>
      </c>
    </row>
    <row r="2415" spans="1:1" x14ac:dyDescent="0.45">
      <c r="A2415" t="s">
        <v>10</v>
      </c>
    </row>
    <row r="2416" spans="1:1" x14ac:dyDescent="0.45">
      <c r="A2416" t="s">
        <v>175</v>
      </c>
    </row>
    <row r="2417" spans="1:1" x14ac:dyDescent="0.45">
      <c r="A2417" t="s">
        <v>12</v>
      </c>
    </row>
    <row r="2419" spans="1:1" x14ac:dyDescent="0.45">
      <c r="A2419" t="s">
        <v>2961</v>
      </c>
    </row>
    <row r="2420" spans="1:1" x14ac:dyDescent="0.45">
      <c r="A2420" t="s">
        <v>2962</v>
      </c>
    </row>
    <row r="2421" spans="1:1" x14ac:dyDescent="0.45">
      <c r="A2421" t="s">
        <v>2963</v>
      </c>
    </row>
    <row r="2422" spans="1:1" x14ac:dyDescent="0.45">
      <c r="A2422" t="s">
        <v>2964</v>
      </c>
    </row>
    <row r="2423" spans="1:1" x14ac:dyDescent="0.45">
      <c r="A2423" t="s">
        <v>2965</v>
      </c>
    </row>
    <row r="2424" spans="1:1" x14ac:dyDescent="0.45">
      <c r="A2424" t="s">
        <v>2966</v>
      </c>
    </row>
    <row r="2425" spans="1:1" x14ac:dyDescent="0.45">
      <c r="A2425" t="s">
        <v>2967</v>
      </c>
    </row>
    <row r="2427" spans="1:1" x14ac:dyDescent="0.45">
      <c r="A2427" t="s">
        <v>2968</v>
      </c>
    </row>
    <row r="2428" spans="1:1" x14ac:dyDescent="0.45">
      <c r="A2428" t="s">
        <v>10</v>
      </c>
    </row>
    <row r="2429" spans="1:1" x14ac:dyDescent="0.45">
      <c r="A2429" t="s">
        <v>11</v>
      </c>
    </row>
    <row r="2430" spans="1:1" x14ac:dyDescent="0.45">
      <c r="A2430" t="s">
        <v>12</v>
      </c>
    </row>
    <row r="2432" spans="1:1" x14ac:dyDescent="0.45">
      <c r="A2432" t="s">
        <v>648</v>
      </c>
    </row>
    <row r="2433" spans="1:1" x14ac:dyDescent="0.45">
      <c r="A2433" t="s">
        <v>649</v>
      </c>
    </row>
    <row r="2434" spans="1:1" x14ac:dyDescent="0.45">
      <c r="A2434" t="s">
        <v>650</v>
      </c>
    </row>
    <row r="2435" spans="1:1" x14ac:dyDescent="0.45">
      <c r="A2435" t="s">
        <v>651</v>
      </c>
    </row>
    <row r="2436" spans="1:1" x14ac:dyDescent="0.45">
      <c r="A2436" t="s">
        <v>652</v>
      </c>
    </row>
    <row r="2437" spans="1:1" x14ac:dyDescent="0.45">
      <c r="A2437" t="s">
        <v>653</v>
      </c>
    </row>
    <row r="2438" spans="1:1" x14ac:dyDescent="0.45">
      <c r="A2438" t="s">
        <v>654</v>
      </c>
    </row>
    <row r="2440" spans="1:1" x14ac:dyDescent="0.45">
      <c r="A2440" t="s">
        <v>655</v>
      </c>
    </row>
    <row r="2441" spans="1:1" x14ac:dyDescent="0.45">
      <c r="A2441" t="s">
        <v>10</v>
      </c>
    </row>
    <row r="2442" spans="1:1" x14ac:dyDescent="0.45">
      <c r="A2442" t="s">
        <v>11</v>
      </c>
    </row>
    <row r="2443" spans="1:1" x14ac:dyDescent="0.45">
      <c r="A2443" t="s">
        <v>12</v>
      </c>
    </row>
    <row r="2445" spans="1:1" x14ac:dyDescent="0.45">
      <c r="A2445" t="s">
        <v>2538</v>
      </c>
    </row>
    <row r="2446" spans="1:1" x14ac:dyDescent="0.45">
      <c r="A2446" t="s">
        <v>2539</v>
      </c>
    </row>
    <row r="2447" spans="1:1" x14ac:dyDescent="0.45">
      <c r="A2447" t="s">
        <v>2501</v>
      </c>
    </row>
    <row r="2448" spans="1:1" x14ac:dyDescent="0.45">
      <c r="A2448" t="s">
        <v>2969</v>
      </c>
    </row>
    <row r="2449" spans="1:1" x14ac:dyDescent="0.45">
      <c r="A2449" t="s">
        <v>2970</v>
      </c>
    </row>
    <row r="2450" spans="1:1" x14ac:dyDescent="0.45">
      <c r="A2450" t="s">
        <v>2971</v>
      </c>
    </row>
    <row r="2451" spans="1:1" x14ac:dyDescent="0.45">
      <c r="A2451" t="s">
        <v>2972</v>
      </c>
    </row>
    <row r="2453" spans="1:1" x14ac:dyDescent="0.45">
      <c r="A2453" t="s">
        <v>2973</v>
      </c>
    </row>
    <row r="2454" spans="1:1" x14ac:dyDescent="0.45">
      <c r="A2454" t="s">
        <v>10</v>
      </c>
    </row>
    <row r="2455" spans="1:1" x14ac:dyDescent="0.45">
      <c r="A2455" t="s">
        <v>11</v>
      </c>
    </row>
    <row r="2456" spans="1:1" x14ac:dyDescent="0.45">
      <c r="A2456" t="s">
        <v>12</v>
      </c>
    </row>
    <row r="2458" spans="1:1" x14ac:dyDescent="0.45">
      <c r="A2458" t="s">
        <v>672</v>
      </c>
    </row>
    <row r="2459" spans="1:1" x14ac:dyDescent="0.45">
      <c r="A2459" t="s">
        <v>673</v>
      </c>
    </row>
    <row r="2460" spans="1:1" x14ac:dyDescent="0.45">
      <c r="A2460">
        <v>57213347785</v>
      </c>
    </row>
    <row r="2461" spans="1:1" x14ac:dyDescent="0.45">
      <c r="A2461" t="s">
        <v>674</v>
      </c>
    </row>
    <row r="2462" spans="1:1" x14ac:dyDescent="0.45">
      <c r="A2462" t="s">
        <v>675</v>
      </c>
    </row>
    <row r="2463" spans="1:1" x14ac:dyDescent="0.45">
      <c r="A2463" t="s">
        <v>676</v>
      </c>
    </row>
    <row r="2464" spans="1:1" x14ac:dyDescent="0.45">
      <c r="A2464" t="s">
        <v>677</v>
      </c>
    </row>
    <row r="2466" spans="1:1" x14ac:dyDescent="0.45">
      <c r="A2466" t="s">
        <v>678</v>
      </c>
    </row>
    <row r="2467" spans="1:1" x14ac:dyDescent="0.45">
      <c r="A2467" t="s">
        <v>10</v>
      </c>
    </row>
    <row r="2468" spans="1:1" x14ac:dyDescent="0.45">
      <c r="A2468" t="s">
        <v>11</v>
      </c>
    </row>
    <row r="2469" spans="1:1" x14ac:dyDescent="0.45">
      <c r="A2469" t="s">
        <v>12</v>
      </c>
    </row>
    <row r="2471" spans="1:1" x14ac:dyDescent="0.45">
      <c r="A2471" t="s">
        <v>679</v>
      </c>
    </row>
    <row r="2472" spans="1:1" x14ac:dyDescent="0.45">
      <c r="A2472" t="s">
        <v>680</v>
      </c>
    </row>
    <row r="2473" spans="1:1" x14ac:dyDescent="0.45">
      <c r="A2473">
        <v>57209744775</v>
      </c>
    </row>
    <row r="2474" spans="1:1" x14ac:dyDescent="0.45">
      <c r="A2474" t="s">
        <v>681</v>
      </c>
    </row>
    <row r="2475" spans="1:1" x14ac:dyDescent="0.45">
      <c r="A2475" t="s">
        <v>682</v>
      </c>
    </row>
    <row r="2476" spans="1:1" x14ac:dyDescent="0.45">
      <c r="A2476" t="s">
        <v>683</v>
      </c>
    </row>
    <row r="2477" spans="1:1" x14ac:dyDescent="0.45">
      <c r="A2477" t="s">
        <v>684</v>
      </c>
    </row>
    <row r="2479" spans="1:1" x14ac:dyDescent="0.45">
      <c r="A2479" t="s">
        <v>685</v>
      </c>
    </row>
    <row r="2480" spans="1:1" x14ac:dyDescent="0.45">
      <c r="A2480" t="s">
        <v>10</v>
      </c>
    </row>
    <row r="2481" spans="1:1" x14ac:dyDescent="0.45">
      <c r="A2481" t="s">
        <v>11</v>
      </c>
    </row>
    <row r="2482" spans="1:1" x14ac:dyDescent="0.45">
      <c r="A2482" t="s">
        <v>12</v>
      </c>
    </row>
    <row r="2484" spans="1:1" x14ac:dyDescent="0.45">
      <c r="A2484" t="s">
        <v>693</v>
      </c>
    </row>
    <row r="2485" spans="1:1" x14ac:dyDescent="0.45">
      <c r="A2485" t="s">
        <v>694</v>
      </c>
    </row>
    <row r="2486" spans="1:1" x14ac:dyDescent="0.45">
      <c r="A2486" t="s">
        <v>695</v>
      </c>
    </row>
    <row r="2487" spans="1:1" x14ac:dyDescent="0.45">
      <c r="A2487" t="s">
        <v>696</v>
      </c>
    </row>
    <row r="2488" spans="1:1" x14ac:dyDescent="0.45">
      <c r="A2488" t="s">
        <v>697</v>
      </c>
    </row>
    <row r="2489" spans="1:1" x14ac:dyDescent="0.45">
      <c r="A2489" t="s">
        <v>698</v>
      </c>
    </row>
    <row r="2490" spans="1:1" x14ac:dyDescent="0.45">
      <c r="A2490" t="s">
        <v>699</v>
      </c>
    </row>
    <row r="2492" spans="1:1" x14ac:dyDescent="0.45">
      <c r="A2492" t="s">
        <v>700</v>
      </c>
    </row>
    <row r="2493" spans="1:1" x14ac:dyDescent="0.45">
      <c r="A2493" t="s">
        <v>10</v>
      </c>
    </row>
    <row r="2494" spans="1:1" x14ac:dyDescent="0.45">
      <c r="A2494" t="s">
        <v>11</v>
      </c>
    </row>
    <row r="2495" spans="1:1" x14ac:dyDescent="0.45">
      <c r="A2495" t="s">
        <v>12</v>
      </c>
    </row>
    <row r="2497" spans="1:1" x14ac:dyDescent="0.45">
      <c r="A2497" t="s">
        <v>716</v>
      </c>
    </row>
    <row r="2498" spans="1:1" x14ac:dyDescent="0.45">
      <c r="A2498" t="s">
        <v>717</v>
      </c>
    </row>
    <row r="2499" spans="1:1" x14ac:dyDescent="0.45">
      <c r="A2499" t="s">
        <v>718</v>
      </c>
    </row>
    <row r="2500" spans="1:1" x14ac:dyDescent="0.45">
      <c r="A2500" t="s">
        <v>719</v>
      </c>
    </row>
    <row r="2501" spans="1:1" x14ac:dyDescent="0.45">
      <c r="A2501" t="s">
        <v>720</v>
      </c>
    </row>
    <row r="2502" spans="1:1" x14ac:dyDescent="0.45">
      <c r="A2502" t="s">
        <v>721</v>
      </c>
    </row>
    <row r="2503" spans="1:1" x14ac:dyDescent="0.45">
      <c r="A2503" t="s">
        <v>722</v>
      </c>
    </row>
    <row r="2505" spans="1:1" x14ac:dyDescent="0.45">
      <c r="A2505" t="s">
        <v>723</v>
      </c>
    </row>
    <row r="2506" spans="1:1" x14ac:dyDescent="0.45">
      <c r="A2506" t="s">
        <v>10</v>
      </c>
    </row>
    <row r="2507" spans="1:1" x14ac:dyDescent="0.45">
      <c r="A2507" t="s">
        <v>207</v>
      </c>
    </row>
    <row r="2508" spans="1:1" x14ac:dyDescent="0.45">
      <c r="A2508" t="s">
        <v>12</v>
      </c>
    </row>
    <row r="2510" spans="1:1" x14ac:dyDescent="0.45">
      <c r="A2510" t="s">
        <v>2974</v>
      </c>
    </row>
    <row r="2511" spans="1:1" x14ac:dyDescent="0.45">
      <c r="A2511" t="s">
        <v>2975</v>
      </c>
    </row>
    <row r="2512" spans="1:1" x14ac:dyDescent="0.45">
      <c r="A2512" t="s">
        <v>2976</v>
      </c>
    </row>
    <row r="2513" spans="1:1" x14ac:dyDescent="0.45">
      <c r="A2513" t="s">
        <v>2977</v>
      </c>
    </row>
    <row r="2514" spans="1:1" x14ac:dyDescent="0.45">
      <c r="A2514" t="s">
        <v>2978</v>
      </c>
    </row>
    <row r="2515" spans="1:1" x14ac:dyDescent="0.45">
      <c r="A2515" t="s">
        <v>2979</v>
      </c>
    </row>
    <row r="2516" spans="1:1" x14ac:dyDescent="0.45">
      <c r="A2516" t="s">
        <v>2980</v>
      </c>
    </row>
    <row r="2518" spans="1:1" x14ac:dyDescent="0.45">
      <c r="A2518" t="s">
        <v>2981</v>
      </c>
    </row>
    <row r="2519" spans="1:1" x14ac:dyDescent="0.45">
      <c r="A2519" t="s">
        <v>10</v>
      </c>
    </row>
    <row r="2520" spans="1:1" x14ac:dyDescent="0.45">
      <c r="A2520" t="s">
        <v>11</v>
      </c>
    </row>
    <row r="2521" spans="1:1" x14ac:dyDescent="0.45">
      <c r="A2521" t="s">
        <v>12</v>
      </c>
    </row>
    <row r="2523" spans="1:1" x14ac:dyDescent="0.45">
      <c r="A2523" t="s">
        <v>748</v>
      </c>
    </row>
    <row r="2524" spans="1:1" x14ac:dyDescent="0.45">
      <c r="A2524" t="s">
        <v>749</v>
      </c>
    </row>
    <row r="2525" spans="1:1" x14ac:dyDescent="0.45">
      <c r="A2525" t="s">
        <v>750</v>
      </c>
    </row>
    <row r="2526" spans="1:1" x14ac:dyDescent="0.45">
      <c r="A2526" t="s">
        <v>751</v>
      </c>
    </row>
    <row r="2527" spans="1:1" x14ac:dyDescent="0.45">
      <c r="A2527" t="s">
        <v>752</v>
      </c>
    </row>
    <row r="2528" spans="1:1" x14ac:dyDescent="0.45">
      <c r="A2528" t="s">
        <v>753</v>
      </c>
    </row>
    <row r="2529" spans="1:1" x14ac:dyDescent="0.45">
      <c r="A2529" t="s">
        <v>754</v>
      </c>
    </row>
    <row r="2531" spans="1:1" x14ac:dyDescent="0.45">
      <c r="A2531" t="s">
        <v>755</v>
      </c>
    </row>
    <row r="2532" spans="1:1" x14ac:dyDescent="0.45">
      <c r="A2532" t="s">
        <v>10</v>
      </c>
    </row>
    <row r="2533" spans="1:1" x14ac:dyDescent="0.45">
      <c r="A2533" t="s">
        <v>11</v>
      </c>
    </row>
    <row r="2534" spans="1:1" x14ac:dyDescent="0.45">
      <c r="A2534" t="s">
        <v>12</v>
      </c>
    </row>
    <row r="2536" spans="1:1" x14ac:dyDescent="0.45">
      <c r="A2536" t="s">
        <v>2982</v>
      </c>
    </row>
    <row r="2537" spans="1:1" x14ac:dyDescent="0.45">
      <c r="A2537" t="s">
        <v>2983</v>
      </c>
    </row>
    <row r="2538" spans="1:1" x14ac:dyDescent="0.45">
      <c r="A2538" t="s">
        <v>2984</v>
      </c>
    </row>
    <row r="2539" spans="1:1" x14ac:dyDescent="0.45">
      <c r="A2539" t="s">
        <v>2985</v>
      </c>
    </row>
    <row r="2540" spans="1:1" x14ac:dyDescent="0.45">
      <c r="A2540" t="s">
        <v>2986</v>
      </c>
    </row>
    <row r="2541" spans="1:1" x14ac:dyDescent="0.45">
      <c r="A2541" t="s">
        <v>2987</v>
      </c>
    </row>
    <row r="2542" spans="1:1" x14ac:dyDescent="0.45">
      <c r="A2542" t="s">
        <v>2988</v>
      </c>
    </row>
    <row r="2544" spans="1:1" x14ac:dyDescent="0.45">
      <c r="A2544" t="s">
        <v>4384</v>
      </c>
    </row>
    <row r="2545" spans="1:1" x14ac:dyDescent="0.45">
      <c r="A2545" t="s">
        <v>10</v>
      </c>
    </row>
    <row r="2546" spans="1:1" x14ac:dyDescent="0.45">
      <c r="A2546" t="s">
        <v>11</v>
      </c>
    </row>
    <row r="2547" spans="1:1" x14ac:dyDescent="0.45">
      <c r="A2547" t="s">
        <v>12</v>
      </c>
    </row>
    <row r="2549" spans="1:1" x14ac:dyDescent="0.45">
      <c r="A2549" t="s">
        <v>2991</v>
      </c>
    </row>
    <row r="2550" spans="1:1" x14ac:dyDescent="0.45">
      <c r="A2550" t="s">
        <v>2992</v>
      </c>
    </row>
    <row r="2551" spans="1:1" x14ac:dyDescent="0.45">
      <c r="A2551" t="s">
        <v>2993</v>
      </c>
    </row>
    <row r="2552" spans="1:1" x14ac:dyDescent="0.45">
      <c r="A2552" t="s">
        <v>2994</v>
      </c>
    </row>
    <row r="2553" spans="1:1" x14ac:dyDescent="0.45">
      <c r="A2553" t="s">
        <v>2995</v>
      </c>
    </row>
    <row r="2554" spans="1:1" x14ac:dyDescent="0.45">
      <c r="A2554" t="s">
        <v>2996</v>
      </c>
    </row>
    <row r="2555" spans="1:1" x14ac:dyDescent="0.45">
      <c r="A2555" t="s">
        <v>2997</v>
      </c>
    </row>
    <row r="2557" spans="1:1" x14ac:dyDescent="0.45">
      <c r="A2557" t="s">
        <v>2998</v>
      </c>
    </row>
    <row r="2558" spans="1:1" x14ac:dyDescent="0.45">
      <c r="A2558" t="s">
        <v>10</v>
      </c>
    </row>
    <row r="2559" spans="1:1" x14ac:dyDescent="0.45">
      <c r="A2559" t="s">
        <v>11</v>
      </c>
    </row>
    <row r="2560" spans="1:1" x14ac:dyDescent="0.45">
      <c r="A2560" t="s">
        <v>12</v>
      </c>
    </row>
    <row r="2562" spans="1:1" x14ac:dyDescent="0.45">
      <c r="A2562" t="s">
        <v>2999</v>
      </c>
    </row>
    <row r="2563" spans="1:1" x14ac:dyDescent="0.45">
      <c r="A2563" t="s">
        <v>3000</v>
      </c>
    </row>
    <row r="2564" spans="1:1" x14ac:dyDescent="0.45">
      <c r="A2564" t="s">
        <v>3001</v>
      </c>
    </row>
    <row r="2565" spans="1:1" x14ac:dyDescent="0.45">
      <c r="A2565" t="s">
        <v>3002</v>
      </c>
    </row>
    <row r="2566" spans="1:1" x14ac:dyDescent="0.45">
      <c r="A2566" t="s">
        <v>3003</v>
      </c>
    </row>
    <row r="2567" spans="1:1" x14ac:dyDescent="0.45">
      <c r="A2567" t="s">
        <v>3004</v>
      </c>
    </row>
    <row r="2568" spans="1:1" x14ac:dyDescent="0.45">
      <c r="A2568" t="s">
        <v>3005</v>
      </c>
    </row>
    <row r="2570" spans="1:1" x14ac:dyDescent="0.45">
      <c r="A2570" t="s">
        <v>3006</v>
      </c>
    </row>
    <row r="2571" spans="1:1" x14ac:dyDescent="0.45">
      <c r="A2571" t="s">
        <v>10</v>
      </c>
    </row>
    <row r="2572" spans="1:1" x14ac:dyDescent="0.45">
      <c r="A2572" t="s">
        <v>11</v>
      </c>
    </row>
    <row r="2573" spans="1:1" x14ac:dyDescent="0.45">
      <c r="A2573" t="s">
        <v>12</v>
      </c>
    </row>
    <row r="2575" spans="1:1" x14ac:dyDescent="0.45">
      <c r="A2575" t="s">
        <v>763</v>
      </c>
    </row>
    <row r="2576" spans="1:1" x14ac:dyDescent="0.45">
      <c r="A2576" t="s">
        <v>764</v>
      </c>
    </row>
    <row r="2577" spans="1:1" x14ac:dyDescent="0.45">
      <c r="A2577" t="s">
        <v>765</v>
      </c>
    </row>
    <row r="2578" spans="1:1" x14ac:dyDescent="0.45">
      <c r="A2578" t="s">
        <v>766</v>
      </c>
    </row>
    <row r="2579" spans="1:1" x14ac:dyDescent="0.45">
      <c r="A2579" t="s">
        <v>767</v>
      </c>
    </row>
    <row r="2580" spans="1:1" x14ac:dyDescent="0.45">
      <c r="A2580" t="s">
        <v>768</v>
      </c>
    </row>
    <row r="2581" spans="1:1" x14ac:dyDescent="0.45">
      <c r="A2581" t="s">
        <v>769</v>
      </c>
    </row>
    <row r="2583" spans="1:1" x14ac:dyDescent="0.45">
      <c r="A2583" t="s">
        <v>770</v>
      </c>
    </row>
    <row r="2584" spans="1:1" x14ac:dyDescent="0.45">
      <c r="A2584" t="s">
        <v>10</v>
      </c>
    </row>
    <row r="2585" spans="1:1" x14ac:dyDescent="0.45">
      <c r="A2585" t="s">
        <v>11</v>
      </c>
    </row>
    <row r="2586" spans="1:1" x14ac:dyDescent="0.45">
      <c r="A2586" t="s">
        <v>12</v>
      </c>
    </row>
    <row r="2588" spans="1:1" x14ac:dyDescent="0.45">
      <c r="A2588" t="s">
        <v>3007</v>
      </c>
    </row>
    <row r="2589" spans="1:1" x14ac:dyDescent="0.45">
      <c r="A2589" t="s">
        <v>3008</v>
      </c>
    </row>
    <row r="2590" spans="1:1" x14ac:dyDescent="0.45">
      <c r="A2590" t="s">
        <v>3009</v>
      </c>
    </row>
    <row r="2591" spans="1:1" x14ac:dyDescent="0.45">
      <c r="A2591" t="s">
        <v>3010</v>
      </c>
    </row>
    <row r="2592" spans="1:1" x14ac:dyDescent="0.45">
      <c r="A2592" t="s">
        <v>3011</v>
      </c>
    </row>
    <row r="2593" spans="1:1" x14ac:dyDescent="0.45">
      <c r="A2593" t="s">
        <v>3012</v>
      </c>
    </row>
    <row r="2594" spans="1:1" x14ac:dyDescent="0.45">
      <c r="A2594" t="s">
        <v>3013</v>
      </c>
    </row>
    <row r="2596" spans="1:1" x14ac:dyDescent="0.45">
      <c r="A2596" t="s">
        <v>3014</v>
      </c>
    </row>
    <row r="2597" spans="1:1" x14ac:dyDescent="0.45">
      <c r="A2597" t="s">
        <v>10</v>
      </c>
    </row>
    <row r="2598" spans="1:1" x14ac:dyDescent="0.45">
      <c r="A2598" t="s">
        <v>11</v>
      </c>
    </row>
    <row r="2599" spans="1:1" x14ac:dyDescent="0.45">
      <c r="A2599" t="s">
        <v>12</v>
      </c>
    </row>
    <row r="2601" spans="1:1" x14ac:dyDescent="0.45">
      <c r="A2601" t="s">
        <v>771</v>
      </c>
    </row>
    <row r="2602" spans="1:1" x14ac:dyDescent="0.45">
      <c r="A2602" t="s">
        <v>772</v>
      </c>
    </row>
    <row r="2603" spans="1:1" x14ac:dyDescent="0.45">
      <c r="A2603" t="s">
        <v>773</v>
      </c>
    </row>
    <row r="2604" spans="1:1" x14ac:dyDescent="0.45">
      <c r="A2604" t="s">
        <v>774</v>
      </c>
    </row>
    <row r="2605" spans="1:1" x14ac:dyDescent="0.45">
      <c r="A2605" t="s">
        <v>775</v>
      </c>
    </row>
    <row r="2606" spans="1:1" x14ac:dyDescent="0.45">
      <c r="A2606" t="s">
        <v>776</v>
      </c>
    </row>
    <row r="2607" spans="1:1" x14ac:dyDescent="0.45">
      <c r="A2607" t="s">
        <v>777</v>
      </c>
    </row>
    <row r="2609" spans="1:1" x14ac:dyDescent="0.45">
      <c r="A2609" t="s">
        <v>778</v>
      </c>
    </row>
    <row r="2610" spans="1:1" x14ac:dyDescent="0.45">
      <c r="A2610" t="s">
        <v>10</v>
      </c>
    </row>
    <row r="2611" spans="1:1" x14ac:dyDescent="0.45">
      <c r="A2611" t="s">
        <v>128</v>
      </c>
    </row>
    <row r="2612" spans="1:1" x14ac:dyDescent="0.45">
      <c r="A2612" t="s">
        <v>12</v>
      </c>
    </row>
    <row r="2614" spans="1:1" x14ac:dyDescent="0.45">
      <c r="A2614" t="s">
        <v>779</v>
      </c>
    </row>
    <row r="2615" spans="1:1" x14ac:dyDescent="0.45">
      <c r="A2615" t="s">
        <v>780</v>
      </c>
    </row>
    <row r="2616" spans="1:1" x14ac:dyDescent="0.45">
      <c r="A2616" t="s">
        <v>781</v>
      </c>
    </row>
    <row r="2617" spans="1:1" x14ac:dyDescent="0.45">
      <c r="A2617" t="s">
        <v>782</v>
      </c>
    </row>
    <row r="2618" spans="1:1" x14ac:dyDescent="0.45">
      <c r="A2618" t="s">
        <v>783</v>
      </c>
    </row>
    <row r="2619" spans="1:1" x14ac:dyDescent="0.45">
      <c r="A2619" t="s">
        <v>784</v>
      </c>
    </row>
    <row r="2620" spans="1:1" x14ac:dyDescent="0.45">
      <c r="A2620" t="s">
        <v>785</v>
      </c>
    </row>
    <row r="2622" spans="1:1" x14ac:dyDescent="0.45">
      <c r="A2622" t="s">
        <v>786</v>
      </c>
    </row>
    <row r="2623" spans="1:1" x14ac:dyDescent="0.45">
      <c r="A2623" t="s">
        <v>10</v>
      </c>
    </row>
    <row r="2624" spans="1:1" x14ac:dyDescent="0.45">
      <c r="A2624" t="s">
        <v>11</v>
      </c>
    </row>
    <row r="2625" spans="1:1" x14ac:dyDescent="0.45">
      <c r="A2625" t="s">
        <v>12</v>
      </c>
    </row>
    <row r="2627" spans="1:1" x14ac:dyDescent="0.45">
      <c r="A2627" t="s">
        <v>787</v>
      </c>
    </row>
    <row r="2628" spans="1:1" x14ac:dyDescent="0.45">
      <c r="A2628" t="s">
        <v>788</v>
      </c>
    </row>
    <row r="2629" spans="1:1" x14ac:dyDescent="0.45">
      <c r="A2629" t="s">
        <v>789</v>
      </c>
    </row>
    <row r="2630" spans="1:1" x14ac:dyDescent="0.45">
      <c r="A2630" t="s">
        <v>790</v>
      </c>
    </row>
    <row r="2631" spans="1:1" x14ac:dyDescent="0.45">
      <c r="A2631" t="s">
        <v>791</v>
      </c>
    </row>
    <row r="2632" spans="1:1" x14ac:dyDescent="0.45">
      <c r="A2632" t="s">
        <v>792</v>
      </c>
    </row>
    <row r="2633" spans="1:1" x14ac:dyDescent="0.45">
      <c r="A2633" t="s">
        <v>793</v>
      </c>
    </row>
    <row r="2635" spans="1:1" x14ac:dyDescent="0.45">
      <c r="A2635" t="s">
        <v>794</v>
      </c>
    </row>
    <row r="2636" spans="1:1" x14ac:dyDescent="0.45">
      <c r="A2636" t="s">
        <v>10</v>
      </c>
    </row>
    <row r="2637" spans="1:1" x14ac:dyDescent="0.45">
      <c r="A2637" t="s">
        <v>207</v>
      </c>
    </row>
    <row r="2638" spans="1:1" x14ac:dyDescent="0.45">
      <c r="A2638" t="s">
        <v>12</v>
      </c>
    </row>
    <row r="2640" spans="1:1" x14ac:dyDescent="0.45">
      <c r="A2640" t="s">
        <v>3015</v>
      </c>
    </row>
    <row r="2641" spans="1:1" x14ac:dyDescent="0.45">
      <c r="A2641" t="s">
        <v>3016</v>
      </c>
    </row>
    <row r="2642" spans="1:1" x14ac:dyDescent="0.45">
      <c r="A2642" t="s">
        <v>3017</v>
      </c>
    </row>
    <row r="2643" spans="1:1" x14ac:dyDescent="0.45">
      <c r="A2643" t="s">
        <v>3018</v>
      </c>
    </row>
    <row r="2644" spans="1:1" x14ac:dyDescent="0.45">
      <c r="A2644" t="s">
        <v>3019</v>
      </c>
    </row>
    <row r="2645" spans="1:1" x14ac:dyDescent="0.45">
      <c r="A2645" t="s">
        <v>3020</v>
      </c>
    </row>
    <row r="2646" spans="1:1" x14ac:dyDescent="0.45">
      <c r="A2646" t="s">
        <v>3021</v>
      </c>
    </row>
    <row r="2648" spans="1:1" x14ac:dyDescent="0.45">
      <c r="A2648" t="s">
        <v>3022</v>
      </c>
    </row>
    <row r="2649" spans="1:1" x14ac:dyDescent="0.45">
      <c r="A2649" t="s">
        <v>10</v>
      </c>
    </row>
    <row r="2650" spans="1:1" x14ac:dyDescent="0.45">
      <c r="A2650" t="s">
        <v>11</v>
      </c>
    </row>
    <row r="2651" spans="1:1" x14ac:dyDescent="0.45">
      <c r="A2651" t="s">
        <v>12</v>
      </c>
    </row>
    <row r="2653" spans="1:1" x14ac:dyDescent="0.45">
      <c r="A2653" t="s">
        <v>3023</v>
      </c>
    </row>
    <row r="2654" spans="1:1" x14ac:dyDescent="0.45">
      <c r="A2654" t="s">
        <v>3024</v>
      </c>
    </row>
    <row r="2655" spans="1:1" x14ac:dyDescent="0.45">
      <c r="A2655">
        <v>55332176200</v>
      </c>
    </row>
    <row r="2656" spans="1:1" x14ac:dyDescent="0.45">
      <c r="A2656" t="s">
        <v>3025</v>
      </c>
    </row>
    <row r="2657" spans="1:1" x14ac:dyDescent="0.45">
      <c r="A2657" t="s">
        <v>3026</v>
      </c>
    </row>
    <row r="2659" spans="1:1" x14ac:dyDescent="0.45">
      <c r="A2659" t="s">
        <v>3027</v>
      </c>
    </row>
    <row r="2661" spans="1:1" x14ac:dyDescent="0.45">
      <c r="A2661" t="s">
        <v>3028</v>
      </c>
    </row>
    <row r="2662" spans="1:1" x14ac:dyDescent="0.45">
      <c r="A2662" t="s">
        <v>3029</v>
      </c>
    </row>
    <row r="2663" spans="1:1" x14ac:dyDescent="0.45">
      <c r="A2663" t="s">
        <v>11</v>
      </c>
    </row>
    <row r="2664" spans="1:1" x14ac:dyDescent="0.45">
      <c r="A2664" t="s">
        <v>12</v>
      </c>
    </row>
    <row r="2666" spans="1:1" x14ac:dyDescent="0.45">
      <c r="A2666" t="s">
        <v>3030</v>
      </c>
    </row>
    <row r="2667" spans="1:1" x14ac:dyDescent="0.45">
      <c r="A2667" t="s">
        <v>3031</v>
      </c>
    </row>
    <row r="2668" spans="1:1" x14ac:dyDescent="0.45">
      <c r="A2668">
        <v>57201698264</v>
      </c>
    </row>
    <row r="2669" spans="1:1" x14ac:dyDescent="0.45">
      <c r="A2669" t="s">
        <v>3032</v>
      </c>
    </row>
    <row r="2670" spans="1:1" x14ac:dyDescent="0.45">
      <c r="A2670" t="s">
        <v>3033</v>
      </c>
    </row>
    <row r="2671" spans="1:1" x14ac:dyDescent="0.45">
      <c r="A2671" t="s">
        <v>3034</v>
      </c>
    </row>
    <row r="2672" spans="1:1" x14ac:dyDescent="0.45">
      <c r="A2672" t="s">
        <v>3035</v>
      </c>
    </row>
    <row r="2674" spans="1:1" x14ac:dyDescent="0.45">
      <c r="A2674" t="s">
        <v>3036</v>
      </c>
    </row>
    <row r="2675" spans="1:1" x14ac:dyDescent="0.45">
      <c r="A2675" t="s">
        <v>10</v>
      </c>
    </row>
    <row r="2676" spans="1:1" x14ac:dyDescent="0.45">
      <c r="A2676" t="s">
        <v>11</v>
      </c>
    </row>
    <row r="2677" spans="1:1" x14ac:dyDescent="0.45">
      <c r="A2677" t="s">
        <v>12</v>
      </c>
    </row>
    <row r="2679" spans="1:1" x14ac:dyDescent="0.45">
      <c r="A2679" t="s">
        <v>803</v>
      </c>
    </row>
    <row r="2680" spans="1:1" x14ac:dyDescent="0.45">
      <c r="A2680" t="s">
        <v>804</v>
      </c>
    </row>
    <row r="2681" spans="1:1" x14ac:dyDescent="0.45">
      <c r="A2681" t="s">
        <v>805</v>
      </c>
    </row>
    <row r="2682" spans="1:1" x14ac:dyDescent="0.45">
      <c r="A2682" t="s">
        <v>806</v>
      </c>
    </row>
    <row r="2683" spans="1:1" x14ac:dyDescent="0.45">
      <c r="A2683" t="s">
        <v>807</v>
      </c>
    </row>
    <row r="2684" spans="1:1" x14ac:dyDescent="0.45">
      <c r="A2684" t="s">
        <v>808</v>
      </c>
    </row>
    <row r="2685" spans="1:1" x14ac:dyDescent="0.45">
      <c r="A2685" t="s">
        <v>809</v>
      </c>
    </row>
    <row r="2687" spans="1:1" x14ac:dyDescent="0.45">
      <c r="A2687" t="s">
        <v>810</v>
      </c>
    </row>
    <row r="2688" spans="1:1" x14ac:dyDescent="0.45">
      <c r="A2688" t="s">
        <v>10</v>
      </c>
    </row>
    <row r="2689" spans="1:1" x14ac:dyDescent="0.45">
      <c r="A2689" t="s">
        <v>11</v>
      </c>
    </row>
    <row r="2690" spans="1:1" x14ac:dyDescent="0.45">
      <c r="A2690" t="s">
        <v>12</v>
      </c>
    </row>
    <row r="2692" spans="1:1" x14ac:dyDescent="0.45">
      <c r="A2692" t="s">
        <v>819</v>
      </c>
    </row>
    <row r="2693" spans="1:1" x14ac:dyDescent="0.45">
      <c r="A2693" t="s">
        <v>820</v>
      </c>
    </row>
    <row r="2694" spans="1:1" x14ac:dyDescent="0.45">
      <c r="A2694" t="s">
        <v>821</v>
      </c>
    </row>
    <row r="2695" spans="1:1" x14ac:dyDescent="0.45">
      <c r="A2695" t="s">
        <v>822</v>
      </c>
    </row>
    <row r="2696" spans="1:1" x14ac:dyDescent="0.45">
      <c r="A2696" t="s">
        <v>823</v>
      </c>
    </row>
    <row r="2697" spans="1:1" x14ac:dyDescent="0.45">
      <c r="A2697" t="s">
        <v>824</v>
      </c>
    </row>
    <row r="2698" spans="1:1" x14ac:dyDescent="0.45">
      <c r="A2698" t="s">
        <v>825</v>
      </c>
    </row>
    <row r="2700" spans="1:1" x14ac:dyDescent="0.45">
      <c r="A2700" t="s">
        <v>826</v>
      </c>
    </row>
    <row r="2701" spans="1:1" x14ac:dyDescent="0.45">
      <c r="A2701" t="s">
        <v>10</v>
      </c>
    </row>
    <row r="2702" spans="1:1" x14ac:dyDescent="0.45">
      <c r="A2702" t="s">
        <v>11</v>
      </c>
    </row>
    <row r="2703" spans="1:1" x14ac:dyDescent="0.45">
      <c r="A2703" t="s">
        <v>12</v>
      </c>
    </row>
    <row r="2705" spans="1:1" x14ac:dyDescent="0.45">
      <c r="A2705" t="s">
        <v>3037</v>
      </c>
    </row>
    <row r="2706" spans="1:1" x14ac:dyDescent="0.45">
      <c r="A2706" t="s">
        <v>3038</v>
      </c>
    </row>
    <row r="2707" spans="1:1" x14ac:dyDescent="0.45">
      <c r="A2707" t="s">
        <v>3039</v>
      </c>
    </row>
    <row r="2708" spans="1:1" x14ac:dyDescent="0.45">
      <c r="A2708" t="s">
        <v>3040</v>
      </c>
    </row>
    <row r="2709" spans="1:1" x14ac:dyDescent="0.45">
      <c r="A2709" t="s">
        <v>3041</v>
      </c>
    </row>
    <row r="2710" spans="1:1" x14ac:dyDescent="0.45">
      <c r="A2710" t="s">
        <v>3042</v>
      </c>
    </row>
    <row r="2711" spans="1:1" x14ac:dyDescent="0.45">
      <c r="A2711" t="s">
        <v>3043</v>
      </c>
    </row>
    <row r="2713" spans="1:1" x14ac:dyDescent="0.45">
      <c r="A2713" t="s">
        <v>3044</v>
      </c>
    </row>
    <row r="2714" spans="1:1" x14ac:dyDescent="0.45">
      <c r="A2714" t="s">
        <v>10</v>
      </c>
    </row>
    <row r="2715" spans="1:1" x14ac:dyDescent="0.45">
      <c r="A2715" t="s">
        <v>11</v>
      </c>
    </row>
    <row r="2716" spans="1:1" x14ac:dyDescent="0.45">
      <c r="A2716" t="s">
        <v>12</v>
      </c>
    </row>
    <row r="2718" spans="1:1" x14ac:dyDescent="0.45">
      <c r="A2718" t="s">
        <v>3045</v>
      </c>
    </row>
    <row r="2719" spans="1:1" x14ac:dyDescent="0.45">
      <c r="A2719" t="s">
        <v>3046</v>
      </c>
    </row>
    <row r="2720" spans="1:1" x14ac:dyDescent="0.45">
      <c r="A2720" t="s">
        <v>3047</v>
      </c>
    </row>
    <row r="2721" spans="1:1" x14ac:dyDescent="0.45">
      <c r="A2721" t="s">
        <v>3048</v>
      </c>
    </row>
    <row r="2722" spans="1:1" x14ac:dyDescent="0.45">
      <c r="A2722" t="s">
        <v>3049</v>
      </c>
    </row>
    <row r="2723" spans="1:1" x14ac:dyDescent="0.45">
      <c r="A2723" t="s">
        <v>3050</v>
      </c>
    </row>
    <row r="2724" spans="1:1" x14ac:dyDescent="0.45">
      <c r="A2724" t="s">
        <v>3051</v>
      </c>
    </row>
    <row r="2726" spans="1:1" x14ac:dyDescent="0.45">
      <c r="A2726" t="s">
        <v>3052</v>
      </c>
    </row>
    <row r="2727" spans="1:1" x14ac:dyDescent="0.45">
      <c r="A2727" t="s">
        <v>10</v>
      </c>
    </row>
    <row r="2728" spans="1:1" x14ac:dyDescent="0.45">
      <c r="A2728" t="s">
        <v>11</v>
      </c>
    </row>
    <row r="2729" spans="1:1" x14ac:dyDescent="0.45">
      <c r="A2729" t="s">
        <v>12</v>
      </c>
    </row>
    <row r="2731" spans="1:1" x14ac:dyDescent="0.45">
      <c r="A2731" t="s">
        <v>3053</v>
      </c>
    </row>
    <row r="2732" spans="1:1" x14ac:dyDescent="0.45">
      <c r="A2732" t="s">
        <v>3054</v>
      </c>
    </row>
    <row r="2733" spans="1:1" x14ac:dyDescent="0.45">
      <c r="A2733">
        <v>57193256637</v>
      </c>
    </row>
    <row r="2734" spans="1:1" x14ac:dyDescent="0.45">
      <c r="A2734" t="s">
        <v>3055</v>
      </c>
    </row>
    <row r="2735" spans="1:1" x14ac:dyDescent="0.45">
      <c r="A2735" t="s">
        <v>3056</v>
      </c>
    </row>
    <row r="2736" spans="1:1" x14ac:dyDescent="0.45">
      <c r="A2736" t="s">
        <v>3057</v>
      </c>
    </row>
    <row r="2737" spans="1:1" x14ac:dyDescent="0.45">
      <c r="A2737" t="s">
        <v>3058</v>
      </c>
    </row>
    <row r="2739" spans="1:1" x14ac:dyDescent="0.45">
      <c r="A2739" t="s">
        <v>3059</v>
      </c>
    </row>
    <row r="2740" spans="1:1" x14ac:dyDescent="0.45">
      <c r="A2740" t="s">
        <v>10</v>
      </c>
    </row>
    <row r="2741" spans="1:1" x14ac:dyDescent="0.45">
      <c r="A2741" t="s">
        <v>207</v>
      </c>
    </row>
    <row r="2742" spans="1:1" x14ac:dyDescent="0.45">
      <c r="A2742" t="s">
        <v>12</v>
      </c>
    </row>
    <row r="2744" spans="1:1" x14ac:dyDescent="0.45">
      <c r="A2744" t="s">
        <v>3060</v>
      </c>
    </row>
    <row r="2745" spans="1:1" x14ac:dyDescent="0.45">
      <c r="A2745" t="s">
        <v>3061</v>
      </c>
    </row>
    <row r="2746" spans="1:1" x14ac:dyDescent="0.45">
      <c r="A2746" t="s">
        <v>3062</v>
      </c>
    </row>
    <row r="2747" spans="1:1" x14ac:dyDescent="0.45">
      <c r="A2747" t="s">
        <v>3063</v>
      </c>
    </row>
    <row r="2748" spans="1:1" x14ac:dyDescent="0.45">
      <c r="A2748" t="s">
        <v>3064</v>
      </c>
    </row>
    <row r="2749" spans="1:1" x14ac:dyDescent="0.45">
      <c r="A2749" t="s">
        <v>3065</v>
      </c>
    </row>
    <row r="2750" spans="1:1" x14ac:dyDescent="0.45">
      <c r="A2750" t="s">
        <v>3066</v>
      </c>
    </row>
    <row r="2752" spans="1:1" x14ac:dyDescent="0.45">
      <c r="A2752" t="s">
        <v>3067</v>
      </c>
    </row>
    <row r="2753" spans="1:1" x14ac:dyDescent="0.45">
      <c r="A2753" t="s">
        <v>10</v>
      </c>
    </row>
    <row r="2754" spans="1:1" x14ac:dyDescent="0.45">
      <c r="A2754" t="s">
        <v>207</v>
      </c>
    </row>
    <row r="2755" spans="1:1" x14ac:dyDescent="0.45">
      <c r="A2755" t="s">
        <v>12</v>
      </c>
    </row>
    <row r="2757" spans="1:1" x14ac:dyDescent="0.45">
      <c r="A2757" t="s">
        <v>3068</v>
      </c>
    </row>
    <row r="2758" spans="1:1" x14ac:dyDescent="0.45">
      <c r="A2758" t="s">
        <v>3069</v>
      </c>
    </row>
    <row r="2759" spans="1:1" x14ac:dyDescent="0.45">
      <c r="A2759" t="s">
        <v>3070</v>
      </c>
    </row>
    <row r="2760" spans="1:1" x14ac:dyDescent="0.45">
      <c r="A2760" t="s">
        <v>3071</v>
      </c>
    </row>
    <row r="2761" spans="1:1" x14ac:dyDescent="0.45">
      <c r="A2761" t="s">
        <v>3072</v>
      </c>
    </row>
    <row r="2763" spans="1:1" x14ac:dyDescent="0.45">
      <c r="A2763" t="s">
        <v>3073</v>
      </c>
    </row>
    <row r="2765" spans="1:1" x14ac:dyDescent="0.45">
      <c r="A2765" t="s">
        <v>3074</v>
      </c>
    </row>
    <row r="2766" spans="1:1" x14ac:dyDescent="0.45">
      <c r="A2766" t="s">
        <v>10</v>
      </c>
    </row>
    <row r="2767" spans="1:1" x14ac:dyDescent="0.45">
      <c r="A2767" t="s">
        <v>11</v>
      </c>
    </row>
    <row r="2768" spans="1:1" x14ac:dyDescent="0.45">
      <c r="A2768" t="s">
        <v>12</v>
      </c>
    </row>
    <row r="2770" spans="1:1" x14ac:dyDescent="0.45">
      <c r="A2770" t="s">
        <v>851</v>
      </c>
    </row>
    <row r="2771" spans="1:1" x14ac:dyDescent="0.45">
      <c r="A2771" t="s">
        <v>852</v>
      </c>
    </row>
    <row r="2772" spans="1:1" x14ac:dyDescent="0.45">
      <c r="A2772" t="s">
        <v>853</v>
      </c>
    </row>
    <row r="2773" spans="1:1" x14ac:dyDescent="0.45">
      <c r="A2773" t="s">
        <v>854</v>
      </c>
    </row>
    <row r="2774" spans="1:1" x14ac:dyDescent="0.45">
      <c r="A2774" t="s">
        <v>855</v>
      </c>
    </row>
    <row r="2775" spans="1:1" x14ac:dyDescent="0.45">
      <c r="A2775" t="s">
        <v>856</v>
      </c>
    </row>
    <row r="2776" spans="1:1" x14ac:dyDescent="0.45">
      <c r="A2776" t="s">
        <v>857</v>
      </c>
    </row>
    <row r="2778" spans="1:1" x14ac:dyDescent="0.45">
      <c r="A2778" t="s">
        <v>858</v>
      </c>
    </row>
    <row r="2779" spans="1:1" x14ac:dyDescent="0.45">
      <c r="A2779" t="s">
        <v>10</v>
      </c>
    </row>
    <row r="2780" spans="1:1" x14ac:dyDescent="0.45">
      <c r="A2780" t="s">
        <v>128</v>
      </c>
    </row>
    <row r="2781" spans="1:1" x14ac:dyDescent="0.45">
      <c r="A2781" t="s">
        <v>12</v>
      </c>
    </row>
    <row r="2783" spans="1:1" x14ac:dyDescent="0.45">
      <c r="A2783" t="s">
        <v>867</v>
      </c>
    </row>
    <row r="2784" spans="1:1" x14ac:dyDescent="0.45">
      <c r="A2784" t="s">
        <v>868</v>
      </c>
    </row>
    <row r="2785" spans="1:1" x14ac:dyDescent="0.45">
      <c r="A2785" t="s">
        <v>869</v>
      </c>
    </row>
    <row r="2786" spans="1:1" x14ac:dyDescent="0.45">
      <c r="A2786" t="s">
        <v>870</v>
      </c>
    </row>
    <row r="2787" spans="1:1" x14ac:dyDescent="0.45">
      <c r="A2787" t="s">
        <v>871</v>
      </c>
    </row>
    <row r="2788" spans="1:1" x14ac:dyDescent="0.45">
      <c r="A2788" t="s">
        <v>872</v>
      </c>
    </row>
    <row r="2789" spans="1:1" x14ac:dyDescent="0.45">
      <c r="A2789" t="s">
        <v>873</v>
      </c>
    </row>
    <row r="2791" spans="1:1" x14ac:dyDescent="0.45">
      <c r="A2791" t="s">
        <v>874</v>
      </c>
    </row>
    <row r="2792" spans="1:1" x14ac:dyDescent="0.45">
      <c r="A2792" t="s">
        <v>10</v>
      </c>
    </row>
    <row r="2793" spans="1:1" x14ac:dyDescent="0.45">
      <c r="A2793" t="s">
        <v>11</v>
      </c>
    </row>
    <row r="2794" spans="1:1" x14ac:dyDescent="0.45">
      <c r="A2794" t="s">
        <v>12</v>
      </c>
    </row>
    <row r="2796" spans="1:1" x14ac:dyDescent="0.45">
      <c r="A2796" t="s">
        <v>875</v>
      </c>
    </row>
    <row r="2797" spans="1:1" x14ac:dyDescent="0.45">
      <c r="A2797" t="s">
        <v>876</v>
      </c>
    </row>
    <row r="2798" spans="1:1" x14ac:dyDescent="0.45">
      <c r="A2798" t="s">
        <v>877</v>
      </c>
    </row>
    <row r="2799" spans="1:1" x14ac:dyDescent="0.45">
      <c r="A2799" t="s">
        <v>878</v>
      </c>
    </row>
    <row r="2800" spans="1:1" x14ac:dyDescent="0.45">
      <c r="A2800" t="s">
        <v>879</v>
      </c>
    </row>
    <row r="2801" spans="1:1" x14ac:dyDescent="0.45">
      <c r="A2801" t="s">
        <v>880</v>
      </c>
    </row>
    <row r="2802" spans="1:1" x14ac:dyDescent="0.45">
      <c r="A2802" t="s">
        <v>881</v>
      </c>
    </row>
    <row r="2804" spans="1:1" x14ac:dyDescent="0.45">
      <c r="A2804" t="s">
        <v>882</v>
      </c>
    </row>
    <row r="2805" spans="1:1" x14ac:dyDescent="0.45">
      <c r="A2805" t="s">
        <v>10</v>
      </c>
    </row>
    <row r="2806" spans="1:1" x14ac:dyDescent="0.45">
      <c r="A2806" t="s">
        <v>11</v>
      </c>
    </row>
    <row r="2807" spans="1:1" x14ac:dyDescent="0.45">
      <c r="A2807" t="s">
        <v>12</v>
      </c>
    </row>
    <row r="2809" spans="1:1" x14ac:dyDescent="0.45">
      <c r="A2809" t="s">
        <v>3075</v>
      </c>
    </row>
    <row r="2810" spans="1:1" x14ac:dyDescent="0.45">
      <c r="A2810" t="s">
        <v>3076</v>
      </c>
    </row>
    <row r="2811" spans="1:1" x14ac:dyDescent="0.45">
      <c r="A2811">
        <v>55336543400</v>
      </c>
    </row>
    <row r="2812" spans="1:1" x14ac:dyDescent="0.45">
      <c r="A2812" t="s">
        <v>3077</v>
      </c>
    </row>
    <row r="2813" spans="1:1" x14ac:dyDescent="0.45">
      <c r="A2813" t="s">
        <v>3078</v>
      </c>
    </row>
    <row r="2814" spans="1:1" x14ac:dyDescent="0.45">
      <c r="A2814" t="s">
        <v>3079</v>
      </c>
    </row>
    <row r="2815" spans="1:1" x14ac:dyDescent="0.45">
      <c r="A2815" t="s">
        <v>3080</v>
      </c>
    </row>
    <row r="2817" spans="1:1" x14ac:dyDescent="0.45">
      <c r="A2817" t="s">
        <v>3081</v>
      </c>
    </row>
    <row r="2818" spans="1:1" x14ac:dyDescent="0.45">
      <c r="A2818" t="s">
        <v>10</v>
      </c>
    </row>
    <row r="2819" spans="1:1" x14ac:dyDescent="0.45">
      <c r="A2819" t="s">
        <v>11</v>
      </c>
    </row>
    <row r="2820" spans="1:1" x14ac:dyDescent="0.45">
      <c r="A2820" t="s">
        <v>12</v>
      </c>
    </row>
    <row r="2822" spans="1:1" x14ac:dyDescent="0.45">
      <c r="A2822" t="s">
        <v>3082</v>
      </c>
    </row>
    <row r="2823" spans="1:1" x14ac:dyDescent="0.45">
      <c r="A2823" t="s">
        <v>3083</v>
      </c>
    </row>
    <row r="2824" spans="1:1" x14ac:dyDescent="0.45">
      <c r="A2824" t="s">
        <v>3084</v>
      </c>
    </row>
    <row r="2825" spans="1:1" x14ac:dyDescent="0.45">
      <c r="A2825" t="s">
        <v>3085</v>
      </c>
    </row>
    <row r="2826" spans="1:1" x14ac:dyDescent="0.45">
      <c r="A2826" t="s">
        <v>3086</v>
      </c>
    </row>
    <row r="2827" spans="1:1" x14ac:dyDescent="0.45">
      <c r="A2827" t="s">
        <v>3087</v>
      </c>
    </row>
    <row r="2828" spans="1:1" x14ac:dyDescent="0.45">
      <c r="A2828" t="s">
        <v>3088</v>
      </c>
    </row>
    <row r="2830" spans="1:1" x14ac:dyDescent="0.45">
      <c r="A2830" t="s">
        <v>3089</v>
      </c>
    </row>
    <row r="2831" spans="1:1" x14ac:dyDescent="0.45">
      <c r="A2831" t="s">
        <v>10</v>
      </c>
    </row>
    <row r="2832" spans="1:1" x14ac:dyDescent="0.45">
      <c r="A2832" t="s">
        <v>11</v>
      </c>
    </row>
    <row r="2833" spans="1:1" x14ac:dyDescent="0.45">
      <c r="A2833" t="s">
        <v>12</v>
      </c>
    </row>
    <row r="2835" spans="1:1" x14ac:dyDescent="0.45">
      <c r="A2835" t="s">
        <v>899</v>
      </c>
    </row>
    <row r="2836" spans="1:1" x14ac:dyDescent="0.45">
      <c r="A2836" t="s">
        <v>900</v>
      </c>
    </row>
    <row r="2837" spans="1:1" x14ac:dyDescent="0.45">
      <c r="A2837" t="s">
        <v>901</v>
      </c>
    </row>
    <row r="2838" spans="1:1" x14ac:dyDescent="0.45">
      <c r="A2838" t="s">
        <v>902</v>
      </c>
    </row>
    <row r="2839" spans="1:1" x14ac:dyDescent="0.45">
      <c r="A2839" t="s">
        <v>903</v>
      </c>
    </row>
    <row r="2840" spans="1:1" x14ac:dyDescent="0.45">
      <c r="A2840" t="s">
        <v>904</v>
      </c>
    </row>
    <row r="2841" spans="1:1" x14ac:dyDescent="0.45">
      <c r="A2841" t="s">
        <v>905</v>
      </c>
    </row>
    <row r="2843" spans="1:1" x14ac:dyDescent="0.45">
      <c r="A2843" t="s">
        <v>906</v>
      </c>
    </row>
    <row r="2844" spans="1:1" x14ac:dyDescent="0.45">
      <c r="A2844" t="s">
        <v>10</v>
      </c>
    </row>
    <row r="2845" spans="1:1" x14ac:dyDescent="0.45">
      <c r="A2845" t="s">
        <v>207</v>
      </c>
    </row>
    <row r="2846" spans="1:1" x14ac:dyDescent="0.45">
      <c r="A2846" t="s">
        <v>12</v>
      </c>
    </row>
    <row r="2848" spans="1:1" x14ac:dyDescent="0.45">
      <c r="A2848" t="s">
        <v>923</v>
      </c>
    </row>
    <row r="2849" spans="1:1" x14ac:dyDescent="0.45">
      <c r="A2849" t="s">
        <v>924</v>
      </c>
    </row>
    <row r="2850" spans="1:1" x14ac:dyDescent="0.45">
      <c r="A2850">
        <v>57208248685</v>
      </c>
    </row>
    <row r="2851" spans="1:1" x14ac:dyDescent="0.45">
      <c r="A2851" t="s">
        <v>925</v>
      </c>
    </row>
    <row r="2852" spans="1:1" x14ac:dyDescent="0.45">
      <c r="A2852" t="s">
        <v>926</v>
      </c>
    </row>
    <row r="2853" spans="1:1" x14ac:dyDescent="0.45">
      <c r="A2853" t="s">
        <v>927</v>
      </c>
    </row>
    <row r="2854" spans="1:1" x14ac:dyDescent="0.45">
      <c r="A2854" t="s">
        <v>928</v>
      </c>
    </row>
    <row r="2856" spans="1:1" x14ac:dyDescent="0.45">
      <c r="A2856" t="s">
        <v>929</v>
      </c>
    </row>
    <row r="2857" spans="1:1" x14ac:dyDescent="0.45">
      <c r="A2857" t="s">
        <v>10</v>
      </c>
    </row>
    <row r="2858" spans="1:1" x14ac:dyDescent="0.45">
      <c r="A2858" t="s">
        <v>11</v>
      </c>
    </row>
    <row r="2859" spans="1:1" x14ac:dyDescent="0.45">
      <c r="A2859" t="s">
        <v>12</v>
      </c>
    </row>
    <row r="2861" spans="1:1" x14ac:dyDescent="0.45">
      <c r="A2861" t="s">
        <v>3090</v>
      </c>
    </row>
    <row r="2862" spans="1:1" x14ac:dyDescent="0.45">
      <c r="A2862" t="s">
        <v>3091</v>
      </c>
    </row>
    <row r="2863" spans="1:1" x14ac:dyDescent="0.45">
      <c r="A2863" t="s">
        <v>3092</v>
      </c>
    </row>
    <row r="2864" spans="1:1" x14ac:dyDescent="0.45">
      <c r="A2864" t="s">
        <v>3093</v>
      </c>
    </row>
    <row r="2865" spans="1:1" x14ac:dyDescent="0.45">
      <c r="A2865" t="s">
        <v>3094</v>
      </c>
    </row>
    <row r="2866" spans="1:1" x14ac:dyDescent="0.45">
      <c r="A2866" t="s">
        <v>3095</v>
      </c>
    </row>
    <row r="2867" spans="1:1" x14ac:dyDescent="0.45">
      <c r="A2867" t="s">
        <v>3096</v>
      </c>
    </row>
    <row r="2869" spans="1:1" x14ac:dyDescent="0.45">
      <c r="A2869" t="s">
        <v>3097</v>
      </c>
    </row>
    <row r="2870" spans="1:1" x14ac:dyDescent="0.45">
      <c r="A2870" t="s">
        <v>10</v>
      </c>
    </row>
    <row r="2871" spans="1:1" x14ac:dyDescent="0.45">
      <c r="A2871" t="s">
        <v>11</v>
      </c>
    </row>
    <row r="2872" spans="1:1" x14ac:dyDescent="0.45">
      <c r="A2872" t="s">
        <v>12</v>
      </c>
    </row>
    <row r="2874" spans="1:1" x14ac:dyDescent="0.45">
      <c r="A2874" t="s">
        <v>942</v>
      </c>
    </row>
    <row r="2875" spans="1:1" x14ac:dyDescent="0.45">
      <c r="A2875" t="s">
        <v>943</v>
      </c>
    </row>
    <row r="2876" spans="1:1" x14ac:dyDescent="0.45">
      <c r="A2876" t="s">
        <v>944</v>
      </c>
    </row>
    <row r="2877" spans="1:1" x14ac:dyDescent="0.45">
      <c r="A2877" t="s">
        <v>945</v>
      </c>
    </row>
    <row r="2878" spans="1:1" x14ac:dyDescent="0.45">
      <c r="A2878" t="s">
        <v>946</v>
      </c>
    </row>
    <row r="2879" spans="1:1" x14ac:dyDescent="0.45">
      <c r="A2879" t="s">
        <v>947</v>
      </c>
    </row>
    <row r="2880" spans="1:1" x14ac:dyDescent="0.45">
      <c r="A2880" t="s">
        <v>948</v>
      </c>
    </row>
    <row r="2882" spans="1:1" x14ac:dyDescent="0.45">
      <c r="A2882" t="s">
        <v>949</v>
      </c>
    </row>
    <row r="2883" spans="1:1" x14ac:dyDescent="0.45">
      <c r="A2883" t="s">
        <v>10</v>
      </c>
    </row>
    <row r="2884" spans="1:1" x14ac:dyDescent="0.45">
      <c r="A2884" t="s">
        <v>11</v>
      </c>
    </row>
    <row r="2885" spans="1:1" x14ac:dyDescent="0.45">
      <c r="A2885" t="s">
        <v>12</v>
      </c>
    </row>
    <row r="2887" spans="1:1" x14ac:dyDescent="0.45">
      <c r="A2887" t="s">
        <v>950</v>
      </c>
    </row>
    <row r="2888" spans="1:1" x14ac:dyDescent="0.45">
      <c r="A2888" t="s">
        <v>951</v>
      </c>
    </row>
    <row r="2889" spans="1:1" x14ac:dyDescent="0.45">
      <c r="A2889">
        <v>54397614600</v>
      </c>
    </row>
    <row r="2890" spans="1:1" x14ac:dyDescent="0.45">
      <c r="A2890" t="s">
        <v>952</v>
      </c>
    </row>
    <row r="2891" spans="1:1" x14ac:dyDescent="0.45">
      <c r="A2891" t="s">
        <v>953</v>
      </c>
    </row>
    <row r="2892" spans="1:1" x14ac:dyDescent="0.45">
      <c r="A2892" t="s">
        <v>954</v>
      </c>
    </row>
    <row r="2893" spans="1:1" x14ac:dyDescent="0.45">
      <c r="A2893" t="s">
        <v>955</v>
      </c>
    </row>
    <row r="2895" spans="1:1" x14ac:dyDescent="0.45">
      <c r="A2895" t="s">
        <v>956</v>
      </c>
    </row>
    <row r="2896" spans="1:1" x14ac:dyDescent="0.45">
      <c r="A2896" t="s">
        <v>10</v>
      </c>
    </row>
    <row r="2897" spans="1:1" x14ac:dyDescent="0.45">
      <c r="A2897" t="s">
        <v>11</v>
      </c>
    </row>
    <row r="2898" spans="1:1" x14ac:dyDescent="0.45">
      <c r="A2898" t="s">
        <v>12</v>
      </c>
    </row>
    <row r="2900" spans="1:1" x14ac:dyDescent="0.45">
      <c r="A2900" t="s">
        <v>3098</v>
      </c>
    </row>
    <row r="2901" spans="1:1" x14ac:dyDescent="0.45">
      <c r="A2901" t="s">
        <v>3099</v>
      </c>
    </row>
    <row r="2902" spans="1:1" x14ac:dyDescent="0.45">
      <c r="A2902" t="s">
        <v>3100</v>
      </c>
    </row>
    <row r="2903" spans="1:1" x14ac:dyDescent="0.45">
      <c r="A2903" t="s">
        <v>3101</v>
      </c>
    </row>
    <row r="2904" spans="1:1" x14ac:dyDescent="0.45">
      <c r="A2904" t="s">
        <v>3102</v>
      </c>
    </row>
    <row r="2905" spans="1:1" x14ac:dyDescent="0.45">
      <c r="A2905" t="s">
        <v>3103</v>
      </c>
    </row>
    <row r="2906" spans="1:1" x14ac:dyDescent="0.45">
      <c r="A2906" t="s">
        <v>3104</v>
      </c>
    </row>
    <row r="2908" spans="1:1" x14ac:dyDescent="0.45">
      <c r="A2908" t="s">
        <v>3105</v>
      </c>
    </row>
    <row r="2909" spans="1:1" x14ac:dyDescent="0.45">
      <c r="A2909" t="s">
        <v>10</v>
      </c>
    </row>
    <row r="2910" spans="1:1" x14ac:dyDescent="0.45">
      <c r="A2910" t="s">
        <v>11</v>
      </c>
    </row>
    <row r="2911" spans="1:1" x14ac:dyDescent="0.45">
      <c r="A2911" t="s">
        <v>12</v>
      </c>
    </row>
    <row r="2913" spans="1:1" x14ac:dyDescent="0.45">
      <c r="A2913" t="s">
        <v>3106</v>
      </c>
    </row>
    <row r="2914" spans="1:1" x14ac:dyDescent="0.45">
      <c r="A2914" t="s">
        <v>3107</v>
      </c>
    </row>
    <row r="2915" spans="1:1" x14ac:dyDescent="0.45">
      <c r="A2915" t="s">
        <v>3108</v>
      </c>
    </row>
    <row r="2916" spans="1:1" x14ac:dyDescent="0.45">
      <c r="A2916" t="s">
        <v>3109</v>
      </c>
    </row>
    <row r="2917" spans="1:1" x14ac:dyDescent="0.45">
      <c r="A2917" t="s">
        <v>3110</v>
      </c>
    </row>
    <row r="2918" spans="1:1" x14ac:dyDescent="0.45">
      <c r="A2918" t="s">
        <v>3111</v>
      </c>
    </row>
    <row r="2919" spans="1:1" x14ac:dyDescent="0.45">
      <c r="A2919" t="s">
        <v>3112</v>
      </c>
    </row>
    <row r="2921" spans="1:1" x14ac:dyDescent="0.45">
      <c r="A2921" t="s">
        <v>3113</v>
      </c>
    </row>
    <row r="2922" spans="1:1" x14ac:dyDescent="0.45">
      <c r="A2922" t="s">
        <v>10</v>
      </c>
    </row>
    <row r="2923" spans="1:1" x14ac:dyDescent="0.45">
      <c r="A2923" t="s">
        <v>11</v>
      </c>
    </row>
    <row r="2924" spans="1:1" x14ac:dyDescent="0.45">
      <c r="A2924" t="s">
        <v>12</v>
      </c>
    </row>
    <row r="2926" spans="1:1" x14ac:dyDescent="0.45">
      <c r="A2926" t="s">
        <v>957</v>
      </c>
    </row>
    <row r="2927" spans="1:1" x14ac:dyDescent="0.45">
      <c r="A2927" t="s">
        <v>958</v>
      </c>
    </row>
    <row r="2928" spans="1:1" x14ac:dyDescent="0.45">
      <c r="A2928" t="s">
        <v>959</v>
      </c>
    </row>
    <row r="2929" spans="1:1" x14ac:dyDescent="0.45">
      <c r="A2929" t="s">
        <v>960</v>
      </c>
    </row>
    <row r="2930" spans="1:1" x14ac:dyDescent="0.45">
      <c r="A2930" t="s">
        <v>961</v>
      </c>
    </row>
    <row r="2931" spans="1:1" x14ac:dyDescent="0.45">
      <c r="A2931" t="s">
        <v>962</v>
      </c>
    </row>
    <row r="2932" spans="1:1" x14ac:dyDescent="0.45">
      <c r="A2932" t="s">
        <v>963</v>
      </c>
    </row>
    <row r="2934" spans="1:1" x14ac:dyDescent="0.45">
      <c r="A2934" t="s">
        <v>964</v>
      </c>
    </row>
    <row r="2935" spans="1:1" x14ac:dyDescent="0.45">
      <c r="A2935" t="s">
        <v>10</v>
      </c>
    </row>
    <row r="2936" spans="1:1" x14ac:dyDescent="0.45">
      <c r="A2936" t="s">
        <v>11</v>
      </c>
    </row>
    <row r="2937" spans="1:1" x14ac:dyDescent="0.45">
      <c r="A2937" t="s">
        <v>12</v>
      </c>
    </row>
    <row r="2939" spans="1:1" x14ac:dyDescent="0.45">
      <c r="A2939" t="s">
        <v>3114</v>
      </c>
    </row>
    <row r="2940" spans="1:1" x14ac:dyDescent="0.45">
      <c r="A2940" t="s">
        <v>3115</v>
      </c>
    </row>
    <row r="2941" spans="1:1" x14ac:dyDescent="0.45">
      <c r="A2941">
        <v>57204286919</v>
      </c>
    </row>
    <row r="2942" spans="1:1" x14ac:dyDescent="0.45">
      <c r="A2942" t="s">
        <v>3116</v>
      </c>
    </row>
    <row r="2943" spans="1:1" x14ac:dyDescent="0.45">
      <c r="A2943" t="s">
        <v>3117</v>
      </c>
    </row>
    <row r="2944" spans="1:1" x14ac:dyDescent="0.45">
      <c r="A2944" t="s">
        <v>3118</v>
      </c>
    </row>
    <row r="2945" spans="1:1" x14ac:dyDescent="0.45">
      <c r="A2945" t="s">
        <v>3119</v>
      </c>
    </row>
    <row r="2947" spans="1:1" x14ac:dyDescent="0.45">
      <c r="A2947" t="s">
        <v>3120</v>
      </c>
    </row>
    <row r="2948" spans="1:1" x14ac:dyDescent="0.45">
      <c r="A2948" t="s">
        <v>10</v>
      </c>
    </row>
    <row r="2949" spans="1:1" x14ac:dyDescent="0.45">
      <c r="A2949" t="s">
        <v>11</v>
      </c>
    </row>
    <row r="2950" spans="1:1" x14ac:dyDescent="0.45">
      <c r="A2950" t="s">
        <v>12</v>
      </c>
    </row>
    <row r="2952" spans="1:1" x14ac:dyDescent="0.45">
      <c r="A2952" t="s">
        <v>152</v>
      </c>
    </row>
    <row r="2953" spans="1:1" x14ac:dyDescent="0.45">
      <c r="A2953" t="s">
        <v>153</v>
      </c>
    </row>
    <row r="2954" spans="1:1" x14ac:dyDescent="0.45">
      <c r="A2954" t="s">
        <v>154</v>
      </c>
    </row>
    <row r="2955" spans="1:1" x14ac:dyDescent="0.45">
      <c r="A2955" t="s">
        <v>155</v>
      </c>
    </row>
    <row r="2956" spans="1:1" x14ac:dyDescent="0.45">
      <c r="A2956" t="s">
        <v>156</v>
      </c>
    </row>
    <row r="2957" spans="1:1" x14ac:dyDescent="0.45">
      <c r="A2957" t="s">
        <v>157</v>
      </c>
    </row>
    <row r="2958" spans="1:1" x14ac:dyDescent="0.45">
      <c r="A2958" t="s">
        <v>158</v>
      </c>
    </row>
    <row r="2960" spans="1:1" x14ac:dyDescent="0.45">
      <c r="A2960" t="s">
        <v>159</v>
      </c>
    </row>
    <row r="2961" spans="1:1" x14ac:dyDescent="0.45">
      <c r="A2961" t="s">
        <v>10</v>
      </c>
    </row>
    <row r="2962" spans="1:1" x14ac:dyDescent="0.45">
      <c r="A2962" t="s">
        <v>11</v>
      </c>
    </row>
    <row r="2963" spans="1:1" x14ac:dyDescent="0.45">
      <c r="A2963" t="s">
        <v>12</v>
      </c>
    </row>
    <row r="2965" spans="1:1" x14ac:dyDescent="0.45">
      <c r="A2965" t="s">
        <v>3121</v>
      </c>
    </row>
    <row r="2966" spans="1:1" x14ac:dyDescent="0.45">
      <c r="A2966" t="s">
        <v>3122</v>
      </c>
    </row>
    <row r="2967" spans="1:1" x14ac:dyDescent="0.45">
      <c r="A2967" t="s">
        <v>3123</v>
      </c>
    </row>
    <row r="2968" spans="1:1" x14ac:dyDescent="0.45">
      <c r="A2968" t="s">
        <v>3124</v>
      </c>
    </row>
    <row r="2969" spans="1:1" x14ac:dyDescent="0.45">
      <c r="A2969" t="s">
        <v>3125</v>
      </c>
    </row>
    <row r="2970" spans="1:1" x14ac:dyDescent="0.45">
      <c r="A2970" t="s">
        <v>3126</v>
      </c>
    </row>
    <row r="2971" spans="1:1" x14ac:dyDescent="0.45">
      <c r="A2971" t="s">
        <v>3127</v>
      </c>
    </row>
    <row r="2973" spans="1:1" x14ac:dyDescent="0.45">
      <c r="A2973" t="s">
        <v>3128</v>
      </c>
    </row>
    <row r="2974" spans="1:1" x14ac:dyDescent="0.45">
      <c r="A2974" t="s">
        <v>10</v>
      </c>
    </row>
    <row r="2975" spans="1:1" x14ac:dyDescent="0.45">
      <c r="A2975" t="s">
        <v>11</v>
      </c>
    </row>
    <row r="2976" spans="1:1" x14ac:dyDescent="0.45">
      <c r="A2976" t="s">
        <v>12</v>
      </c>
    </row>
    <row r="2978" spans="1:1" x14ac:dyDescent="0.45">
      <c r="A2978" t="s">
        <v>965</v>
      </c>
    </row>
    <row r="2979" spans="1:1" x14ac:dyDescent="0.45">
      <c r="A2979" t="s">
        <v>966</v>
      </c>
    </row>
    <row r="2980" spans="1:1" x14ac:dyDescent="0.45">
      <c r="A2980" t="s">
        <v>967</v>
      </c>
    </row>
    <row r="2981" spans="1:1" x14ac:dyDescent="0.45">
      <c r="A2981" t="s">
        <v>968</v>
      </c>
    </row>
    <row r="2982" spans="1:1" x14ac:dyDescent="0.45">
      <c r="A2982" t="s">
        <v>969</v>
      </c>
    </row>
    <row r="2983" spans="1:1" x14ac:dyDescent="0.45">
      <c r="A2983" t="s">
        <v>970</v>
      </c>
    </row>
    <row r="2984" spans="1:1" x14ac:dyDescent="0.45">
      <c r="A2984" t="s">
        <v>971</v>
      </c>
    </row>
    <row r="2986" spans="1:1" x14ac:dyDescent="0.45">
      <c r="A2986" t="s">
        <v>972</v>
      </c>
    </row>
    <row r="2987" spans="1:1" x14ac:dyDescent="0.45">
      <c r="A2987" t="s">
        <v>10</v>
      </c>
    </row>
    <row r="2988" spans="1:1" x14ac:dyDescent="0.45">
      <c r="A2988" t="s">
        <v>11</v>
      </c>
    </row>
    <row r="2989" spans="1:1" x14ac:dyDescent="0.45">
      <c r="A2989" t="s">
        <v>12</v>
      </c>
    </row>
    <row r="2991" spans="1:1" x14ac:dyDescent="0.45">
      <c r="A2991" t="s">
        <v>3129</v>
      </c>
    </row>
    <row r="2992" spans="1:1" x14ac:dyDescent="0.45">
      <c r="A2992" t="s">
        <v>3130</v>
      </c>
    </row>
    <row r="2993" spans="1:1" x14ac:dyDescent="0.45">
      <c r="A2993" t="s">
        <v>3131</v>
      </c>
    </row>
    <row r="2994" spans="1:1" x14ac:dyDescent="0.45">
      <c r="A2994" t="s">
        <v>3132</v>
      </c>
    </row>
    <row r="2995" spans="1:1" x14ac:dyDescent="0.45">
      <c r="A2995" t="s">
        <v>3133</v>
      </c>
    </row>
    <row r="2997" spans="1:1" x14ac:dyDescent="0.45">
      <c r="A2997" t="s">
        <v>3134</v>
      </c>
    </row>
    <row r="2999" spans="1:1" x14ac:dyDescent="0.45">
      <c r="A2999" t="s">
        <v>3135</v>
      </c>
    </row>
    <row r="3000" spans="1:1" x14ac:dyDescent="0.45">
      <c r="A3000" t="s">
        <v>10</v>
      </c>
    </row>
    <row r="3001" spans="1:1" x14ac:dyDescent="0.45">
      <c r="A3001" t="s">
        <v>207</v>
      </c>
    </row>
    <row r="3002" spans="1:1" x14ac:dyDescent="0.45">
      <c r="A3002" t="s">
        <v>12</v>
      </c>
    </row>
    <row r="3004" spans="1:1" x14ac:dyDescent="0.45">
      <c r="A3004" t="s">
        <v>3136</v>
      </c>
    </row>
    <row r="3005" spans="1:1" x14ac:dyDescent="0.45">
      <c r="A3005" t="s">
        <v>3137</v>
      </c>
    </row>
    <row r="3006" spans="1:1" x14ac:dyDescent="0.45">
      <c r="A3006" t="s">
        <v>3138</v>
      </c>
    </row>
    <row r="3007" spans="1:1" x14ac:dyDescent="0.45">
      <c r="A3007" t="s">
        <v>3139</v>
      </c>
    </row>
    <row r="3008" spans="1:1" x14ac:dyDescent="0.45">
      <c r="A3008" t="s">
        <v>3140</v>
      </c>
    </row>
    <row r="3009" spans="1:1" x14ac:dyDescent="0.45">
      <c r="A3009" t="s">
        <v>3141</v>
      </c>
    </row>
    <row r="3010" spans="1:1" x14ac:dyDescent="0.45">
      <c r="A3010" t="s">
        <v>3142</v>
      </c>
    </row>
    <row r="3012" spans="1:1" x14ac:dyDescent="0.45">
      <c r="A3012" t="s">
        <v>3143</v>
      </c>
    </row>
    <row r="3013" spans="1:1" x14ac:dyDescent="0.45">
      <c r="A3013" t="s">
        <v>10</v>
      </c>
    </row>
    <row r="3014" spans="1:1" x14ac:dyDescent="0.45">
      <c r="A3014" t="s">
        <v>11</v>
      </c>
    </row>
    <row r="3015" spans="1:1" x14ac:dyDescent="0.45">
      <c r="A3015" t="s">
        <v>12</v>
      </c>
    </row>
    <row r="3017" spans="1:1" x14ac:dyDescent="0.45">
      <c r="A3017" t="s">
        <v>3144</v>
      </c>
    </row>
    <row r="3018" spans="1:1" x14ac:dyDescent="0.45">
      <c r="A3018" t="s">
        <v>3145</v>
      </c>
    </row>
    <row r="3019" spans="1:1" x14ac:dyDescent="0.45">
      <c r="A3019" t="s">
        <v>2306</v>
      </c>
    </row>
    <row r="3020" spans="1:1" x14ac:dyDescent="0.45">
      <c r="A3020" t="s">
        <v>3146</v>
      </c>
    </row>
    <row r="3021" spans="1:1" x14ac:dyDescent="0.45">
      <c r="A3021" t="s">
        <v>3147</v>
      </c>
    </row>
    <row r="3023" spans="1:1" x14ac:dyDescent="0.45">
      <c r="A3023" t="s">
        <v>3148</v>
      </c>
    </row>
    <row r="3025" spans="1:1" x14ac:dyDescent="0.45">
      <c r="A3025" t="s">
        <v>3149</v>
      </c>
    </row>
    <row r="3026" spans="1:1" x14ac:dyDescent="0.45">
      <c r="A3026" t="s">
        <v>3029</v>
      </c>
    </row>
    <row r="3027" spans="1:1" x14ac:dyDescent="0.45">
      <c r="A3027" t="s">
        <v>11</v>
      </c>
    </row>
    <row r="3028" spans="1:1" x14ac:dyDescent="0.45">
      <c r="A3028" t="s">
        <v>12</v>
      </c>
    </row>
    <row r="3030" spans="1:1" x14ac:dyDescent="0.45">
      <c r="A3030" t="s">
        <v>987</v>
      </c>
    </row>
    <row r="3031" spans="1:1" x14ac:dyDescent="0.45">
      <c r="A3031" t="s">
        <v>988</v>
      </c>
    </row>
    <row r="3032" spans="1:1" x14ac:dyDescent="0.45">
      <c r="A3032" t="s">
        <v>989</v>
      </c>
    </row>
    <row r="3033" spans="1:1" x14ac:dyDescent="0.45">
      <c r="A3033" t="s">
        <v>990</v>
      </c>
    </row>
    <row r="3034" spans="1:1" x14ac:dyDescent="0.45">
      <c r="A3034" t="s">
        <v>991</v>
      </c>
    </row>
    <row r="3035" spans="1:1" x14ac:dyDescent="0.45">
      <c r="A3035" t="s">
        <v>992</v>
      </c>
    </row>
    <row r="3036" spans="1:1" x14ac:dyDescent="0.45">
      <c r="A3036" t="s">
        <v>993</v>
      </c>
    </row>
    <row r="3038" spans="1:1" x14ac:dyDescent="0.45">
      <c r="A3038" t="s">
        <v>994</v>
      </c>
    </row>
    <row r="3039" spans="1:1" x14ac:dyDescent="0.45">
      <c r="A3039" t="s">
        <v>10</v>
      </c>
    </row>
    <row r="3040" spans="1:1" x14ac:dyDescent="0.45">
      <c r="A3040" t="s">
        <v>11</v>
      </c>
    </row>
    <row r="3041" spans="1:1" x14ac:dyDescent="0.45">
      <c r="A3041" t="s">
        <v>12</v>
      </c>
    </row>
    <row r="3043" spans="1:1" x14ac:dyDescent="0.45">
      <c r="A3043" t="s">
        <v>995</v>
      </c>
    </row>
    <row r="3044" spans="1:1" x14ac:dyDescent="0.45">
      <c r="A3044" t="s">
        <v>996</v>
      </c>
    </row>
    <row r="3045" spans="1:1" x14ac:dyDescent="0.45">
      <c r="A3045" t="s">
        <v>997</v>
      </c>
    </row>
    <row r="3046" spans="1:1" x14ac:dyDescent="0.45">
      <c r="A3046" t="s">
        <v>998</v>
      </c>
    </row>
    <row r="3047" spans="1:1" x14ac:dyDescent="0.45">
      <c r="A3047" t="s">
        <v>999</v>
      </c>
    </row>
    <row r="3048" spans="1:1" x14ac:dyDescent="0.45">
      <c r="A3048" t="s">
        <v>1000</v>
      </c>
    </row>
    <row r="3049" spans="1:1" x14ac:dyDescent="0.45">
      <c r="A3049" t="s">
        <v>1001</v>
      </c>
    </row>
    <row r="3051" spans="1:1" x14ac:dyDescent="0.45">
      <c r="A3051" t="s">
        <v>1002</v>
      </c>
    </row>
    <row r="3052" spans="1:1" x14ac:dyDescent="0.45">
      <c r="A3052" t="s">
        <v>10</v>
      </c>
    </row>
    <row r="3053" spans="1:1" x14ac:dyDescent="0.45">
      <c r="A3053" t="s">
        <v>11</v>
      </c>
    </row>
    <row r="3054" spans="1:1" x14ac:dyDescent="0.45">
      <c r="A3054" t="s">
        <v>12</v>
      </c>
    </row>
    <row r="3056" spans="1:1" x14ac:dyDescent="0.45">
      <c r="A3056" t="s">
        <v>3150</v>
      </c>
    </row>
    <row r="3057" spans="1:1" x14ac:dyDescent="0.45">
      <c r="A3057" t="s">
        <v>3151</v>
      </c>
    </row>
    <row r="3058" spans="1:1" x14ac:dyDescent="0.45">
      <c r="A3058" t="s">
        <v>3152</v>
      </c>
    </row>
    <row r="3059" spans="1:1" x14ac:dyDescent="0.45">
      <c r="A3059" t="s">
        <v>3153</v>
      </c>
    </row>
    <row r="3060" spans="1:1" x14ac:dyDescent="0.45">
      <c r="A3060" t="s">
        <v>3154</v>
      </c>
    </row>
    <row r="3061" spans="1:1" x14ac:dyDescent="0.45">
      <c r="A3061" t="s">
        <v>3155</v>
      </c>
    </row>
    <row r="3062" spans="1:1" x14ac:dyDescent="0.45">
      <c r="A3062" t="s">
        <v>3156</v>
      </c>
    </row>
    <row r="3064" spans="1:1" x14ac:dyDescent="0.45">
      <c r="A3064" t="s">
        <v>3157</v>
      </c>
    </row>
    <row r="3065" spans="1:1" x14ac:dyDescent="0.45">
      <c r="A3065" t="s">
        <v>10</v>
      </c>
    </row>
    <row r="3066" spans="1:1" x14ac:dyDescent="0.45">
      <c r="A3066" t="s">
        <v>11</v>
      </c>
    </row>
    <row r="3067" spans="1:1" x14ac:dyDescent="0.45">
      <c r="A3067" t="s">
        <v>12</v>
      </c>
    </row>
    <row r="3069" spans="1:1" x14ac:dyDescent="0.45">
      <c r="A3069" t="s">
        <v>263</v>
      </c>
    </row>
    <row r="3070" spans="1:1" x14ac:dyDescent="0.45">
      <c r="A3070" t="s">
        <v>264</v>
      </c>
    </row>
    <row r="3071" spans="1:1" x14ac:dyDescent="0.45">
      <c r="A3071">
        <v>57205137846</v>
      </c>
    </row>
    <row r="3072" spans="1:1" x14ac:dyDescent="0.45">
      <c r="A3072" t="s">
        <v>265</v>
      </c>
    </row>
    <row r="3073" spans="1:1" x14ac:dyDescent="0.45">
      <c r="A3073" t="s">
        <v>266</v>
      </c>
    </row>
    <row r="3074" spans="1:1" x14ac:dyDescent="0.45">
      <c r="A3074" t="s">
        <v>267</v>
      </c>
    </row>
    <row r="3075" spans="1:1" x14ac:dyDescent="0.45">
      <c r="A3075" t="s">
        <v>268</v>
      </c>
    </row>
    <row r="3077" spans="1:1" x14ac:dyDescent="0.45">
      <c r="A3077" t="s">
        <v>269</v>
      </c>
    </row>
    <row r="3078" spans="1:1" x14ac:dyDescent="0.45">
      <c r="A3078" t="s">
        <v>10</v>
      </c>
    </row>
    <row r="3079" spans="1:1" x14ac:dyDescent="0.45">
      <c r="A3079" t="s">
        <v>128</v>
      </c>
    </row>
    <row r="3080" spans="1:1" x14ac:dyDescent="0.45">
      <c r="A3080" t="s">
        <v>12</v>
      </c>
    </row>
    <row r="3082" spans="1:1" x14ac:dyDescent="0.45">
      <c r="A3082" t="s">
        <v>1017</v>
      </c>
    </row>
    <row r="3083" spans="1:1" x14ac:dyDescent="0.45">
      <c r="A3083" t="s">
        <v>1018</v>
      </c>
    </row>
    <row r="3084" spans="1:1" x14ac:dyDescent="0.45">
      <c r="A3084" t="s">
        <v>1019</v>
      </c>
    </row>
    <row r="3085" spans="1:1" x14ac:dyDescent="0.45">
      <c r="A3085" t="s">
        <v>1020</v>
      </c>
    </row>
    <row r="3086" spans="1:1" x14ac:dyDescent="0.45">
      <c r="A3086" t="s">
        <v>1021</v>
      </c>
    </row>
    <row r="3087" spans="1:1" x14ac:dyDescent="0.45">
      <c r="A3087" t="s">
        <v>1022</v>
      </c>
    </row>
    <row r="3088" spans="1:1" x14ac:dyDescent="0.45">
      <c r="A3088" t="s">
        <v>1023</v>
      </c>
    </row>
    <row r="3090" spans="1:1" x14ac:dyDescent="0.45">
      <c r="A3090" t="s">
        <v>1024</v>
      </c>
    </row>
    <row r="3091" spans="1:1" x14ac:dyDescent="0.45">
      <c r="A3091" t="s">
        <v>10</v>
      </c>
    </row>
    <row r="3092" spans="1:1" x14ac:dyDescent="0.45">
      <c r="A3092" t="s">
        <v>11</v>
      </c>
    </row>
    <row r="3093" spans="1:1" x14ac:dyDescent="0.45">
      <c r="A3093" t="s">
        <v>12</v>
      </c>
    </row>
    <row r="3095" spans="1:1" x14ac:dyDescent="0.45">
      <c r="A3095" t="s">
        <v>3158</v>
      </c>
    </row>
    <row r="3096" spans="1:1" x14ac:dyDescent="0.45">
      <c r="A3096" t="s">
        <v>3159</v>
      </c>
    </row>
    <row r="3097" spans="1:1" x14ac:dyDescent="0.45">
      <c r="A3097" t="s">
        <v>3160</v>
      </c>
    </row>
    <row r="3098" spans="1:1" x14ac:dyDescent="0.45">
      <c r="A3098" t="s">
        <v>3161</v>
      </c>
    </row>
    <row r="3099" spans="1:1" x14ac:dyDescent="0.45">
      <c r="A3099" t="s">
        <v>3162</v>
      </c>
    </row>
    <row r="3100" spans="1:1" x14ac:dyDescent="0.45">
      <c r="A3100" t="s">
        <v>3163</v>
      </c>
    </row>
    <row r="3101" spans="1:1" x14ac:dyDescent="0.45">
      <c r="A3101" t="s">
        <v>3164</v>
      </c>
    </row>
    <row r="3103" spans="1:1" x14ac:dyDescent="0.45">
      <c r="A3103" t="s">
        <v>3165</v>
      </c>
    </row>
    <row r="3104" spans="1:1" x14ac:dyDescent="0.45">
      <c r="A3104" t="s">
        <v>10</v>
      </c>
    </row>
    <row r="3105" spans="1:1" x14ac:dyDescent="0.45">
      <c r="A3105" t="s">
        <v>11</v>
      </c>
    </row>
    <row r="3106" spans="1:1" x14ac:dyDescent="0.45">
      <c r="A3106" t="s">
        <v>12</v>
      </c>
    </row>
    <row r="3108" spans="1:1" x14ac:dyDescent="0.45">
      <c r="A3108" t="s">
        <v>3166</v>
      </c>
    </row>
    <row r="3109" spans="1:1" x14ac:dyDescent="0.45">
      <c r="A3109" t="s">
        <v>3167</v>
      </c>
    </row>
    <row r="3110" spans="1:1" x14ac:dyDescent="0.45">
      <c r="A3110" t="s">
        <v>3168</v>
      </c>
    </row>
    <row r="3111" spans="1:1" x14ac:dyDescent="0.45">
      <c r="A3111" t="s">
        <v>3169</v>
      </c>
    </row>
    <row r="3112" spans="1:1" x14ac:dyDescent="0.45">
      <c r="A3112" t="s">
        <v>3170</v>
      </c>
    </row>
    <row r="3113" spans="1:1" x14ac:dyDescent="0.45">
      <c r="A3113" t="s">
        <v>3171</v>
      </c>
    </row>
    <row r="3114" spans="1:1" x14ac:dyDescent="0.45">
      <c r="A3114" t="s">
        <v>3172</v>
      </c>
    </row>
    <row r="3116" spans="1:1" x14ac:dyDescent="0.45">
      <c r="A3116" t="s">
        <v>3173</v>
      </c>
    </row>
    <row r="3117" spans="1:1" x14ac:dyDescent="0.45">
      <c r="A3117" t="s">
        <v>10</v>
      </c>
    </row>
    <row r="3118" spans="1:1" x14ac:dyDescent="0.45">
      <c r="A3118" t="s">
        <v>11</v>
      </c>
    </row>
    <row r="3119" spans="1:1" x14ac:dyDescent="0.45">
      <c r="A3119" t="s">
        <v>12</v>
      </c>
    </row>
    <row r="3121" spans="1:1" x14ac:dyDescent="0.45">
      <c r="A3121" t="s">
        <v>3174</v>
      </c>
    </row>
    <row r="3122" spans="1:1" x14ac:dyDescent="0.45">
      <c r="A3122" t="s">
        <v>3175</v>
      </c>
    </row>
    <row r="3123" spans="1:1" x14ac:dyDescent="0.45">
      <c r="A3123" t="s">
        <v>3176</v>
      </c>
    </row>
    <row r="3124" spans="1:1" x14ac:dyDescent="0.45">
      <c r="A3124" t="s">
        <v>3177</v>
      </c>
    </row>
    <row r="3125" spans="1:1" x14ac:dyDescent="0.45">
      <c r="A3125" t="s">
        <v>3178</v>
      </c>
    </row>
    <row r="3127" spans="1:1" x14ac:dyDescent="0.45">
      <c r="A3127" t="s">
        <v>3179</v>
      </c>
    </row>
    <row r="3129" spans="1:1" x14ac:dyDescent="0.45">
      <c r="A3129" t="s">
        <v>3180</v>
      </c>
    </row>
    <row r="3130" spans="1:1" x14ac:dyDescent="0.45">
      <c r="A3130" t="s">
        <v>10</v>
      </c>
    </row>
    <row r="3131" spans="1:1" x14ac:dyDescent="0.45">
      <c r="A3131" t="s">
        <v>11</v>
      </c>
    </row>
    <row r="3132" spans="1:1" x14ac:dyDescent="0.45">
      <c r="A3132" t="s">
        <v>12</v>
      </c>
    </row>
    <row r="3134" spans="1:1" x14ac:dyDescent="0.45">
      <c r="A3134" t="s">
        <v>3181</v>
      </c>
    </row>
    <row r="3135" spans="1:1" x14ac:dyDescent="0.45">
      <c r="A3135" t="s">
        <v>3182</v>
      </c>
    </row>
    <row r="3136" spans="1:1" x14ac:dyDescent="0.45">
      <c r="A3136" t="s">
        <v>3183</v>
      </c>
    </row>
    <row r="3137" spans="1:1" x14ac:dyDescent="0.45">
      <c r="A3137" t="s">
        <v>3184</v>
      </c>
    </row>
    <row r="3138" spans="1:1" x14ac:dyDescent="0.45">
      <c r="A3138" t="s">
        <v>3185</v>
      </c>
    </row>
    <row r="3139" spans="1:1" x14ac:dyDescent="0.45">
      <c r="A3139" t="s">
        <v>3186</v>
      </c>
    </row>
    <row r="3140" spans="1:1" x14ac:dyDescent="0.45">
      <c r="A3140" t="s">
        <v>3187</v>
      </c>
    </row>
    <row r="3142" spans="1:1" x14ac:dyDescent="0.45">
      <c r="A3142" t="s">
        <v>3188</v>
      </c>
    </row>
    <row r="3143" spans="1:1" x14ac:dyDescent="0.45">
      <c r="A3143" t="s">
        <v>10</v>
      </c>
    </row>
    <row r="3144" spans="1:1" x14ac:dyDescent="0.45">
      <c r="A3144" t="s">
        <v>11</v>
      </c>
    </row>
    <row r="3145" spans="1:1" x14ac:dyDescent="0.45">
      <c r="A3145" t="s">
        <v>12</v>
      </c>
    </row>
    <row r="3147" spans="1:1" x14ac:dyDescent="0.45">
      <c r="A3147" t="s">
        <v>1055</v>
      </c>
    </row>
    <row r="3148" spans="1:1" x14ac:dyDescent="0.45">
      <c r="A3148" t="s">
        <v>1056</v>
      </c>
    </row>
    <row r="3149" spans="1:1" x14ac:dyDescent="0.45">
      <c r="A3149" t="s">
        <v>1057</v>
      </c>
    </row>
    <row r="3150" spans="1:1" x14ac:dyDescent="0.45">
      <c r="A3150" t="s">
        <v>1058</v>
      </c>
    </row>
    <row r="3151" spans="1:1" x14ac:dyDescent="0.45">
      <c r="A3151" t="s">
        <v>1059</v>
      </c>
    </row>
    <row r="3152" spans="1:1" x14ac:dyDescent="0.45">
      <c r="A3152" t="s">
        <v>1060</v>
      </c>
    </row>
    <row r="3153" spans="1:1" x14ac:dyDescent="0.45">
      <c r="A3153" t="s">
        <v>1061</v>
      </c>
    </row>
    <row r="3155" spans="1:1" x14ac:dyDescent="0.45">
      <c r="A3155" t="s">
        <v>1062</v>
      </c>
    </row>
    <row r="3156" spans="1:1" x14ac:dyDescent="0.45">
      <c r="A3156" t="s">
        <v>10</v>
      </c>
    </row>
    <row r="3157" spans="1:1" x14ac:dyDescent="0.45">
      <c r="A3157" t="s">
        <v>11</v>
      </c>
    </row>
    <row r="3158" spans="1:1" x14ac:dyDescent="0.45">
      <c r="A3158" t="s">
        <v>12</v>
      </c>
    </row>
    <row r="3160" spans="1:1" x14ac:dyDescent="0.45">
      <c r="A3160" t="s">
        <v>1063</v>
      </c>
    </row>
    <row r="3161" spans="1:1" x14ac:dyDescent="0.45">
      <c r="A3161" t="s">
        <v>1064</v>
      </c>
    </row>
    <row r="3162" spans="1:1" x14ac:dyDescent="0.45">
      <c r="A3162">
        <v>56277679400</v>
      </c>
    </row>
    <row r="3163" spans="1:1" x14ac:dyDescent="0.45">
      <c r="A3163" t="s">
        <v>1065</v>
      </c>
    </row>
    <row r="3164" spans="1:1" x14ac:dyDescent="0.45">
      <c r="A3164" t="s">
        <v>1066</v>
      </c>
    </row>
    <row r="3165" spans="1:1" x14ac:dyDescent="0.45">
      <c r="A3165" t="s">
        <v>1067</v>
      </c>
    </row>
    <row r="3166" spans="1:1" x14ac:dyDescent="0.45">
      <c r="A3166" t="s">
        <v>1068</v>
      </c>
    </row>
    <row r="3168" spans="1:1" x14ac:dyDescent="0.45">
      <c r="A3168" t="s">
        <v>1069</v>
      </c>
    </row>
    <row r="3169" spans="1:1" x14ac:dyDescent="0.45">
      <c r="A3169" t="s">
        <v>10</v>
      </c>
    </row>
    <row r="3170" spans="1:1" x14ac:dyDescent="0.45">
      <c r="A3170" t="s">
        <v>11</v>
      </c>
    </row>
    <row r="3171" spans="1:1" x14ac:dyDescent="0.45">
      <c r="A3171" t="s">
        <v>12</v>
      </c>
    </row>
    <row r="3173" spans="1:1" x14ac:dyDescent="0.45">
      <c r="A3173" t="s">
        <v>3189</v>
      </c>
    </row>
    <row r="3174" spans="1:1" x14ac:dyDescent="0.45">
      <c r="A3174" t="s">
        <v>3190</v>
      </c>
    </row>
    <row r="3175" spans="1:1" x14ac:dyDescent="0.45">
      <c r="A3175" t="s">
        <v>3191</v>
      </c>
    </row>
    <row r="3176" spans="1:1" x14ac:dyDescent="0.45">
      <c r="A3176" t="s">
        <v>3192</v>
      </c>
    </row>
    <row r="3177" spans="1:1" x14ac:dyDescent="0.45">
      <c r="A3177" t="s">
        <v>3193</v>
      </c>
    </row>
    <row r="3178" spans="1:1" x14ac:dyDescent="0.45">
      <c r="A3178" t="s">
        <v>3194</v>
      </c>
    </row>
    <row r="3179" spans="1:1" x14ac:dyDescent="0.45">
      <c r="A3179" t="s">
        <v>3195</v>
      </c>
    </row>
    <row r="3181" spans="1:1" x14ac:dyDescent="0.45">
      <c r="A3181" t="s">
        <v>3196</v>
      </c>
    </row>
    <row r="3182" spans="1:1" x14ac:dyDescent="0.45">
      <c r="A3182" t="s">
        <v>10</v>
      </c>
    </row>
    <row r="3183" spans="1:1" x14ac:dyDescent="0.45">
      <c r="A3183" t="s">
        <v>11</v>
      </c>
    </row>
    <row r="3184" spans="1:1" x14ac:dyDescent="0.45">
      <c r="A3184" t="s">
        <v>12</v>
      </c>
    </row>
    <row r="3186" spans="1:1" x14ac:dyDescent="0.45">
      <c r="A3186" t="s">
        <v>1070</v>
      </c>
    </row>
    <row r="3187" spans="1:1" x14ac:dyDescent="0.45">
      <c r="A3187" t="s">
        <v>1071</v>
      </c>
    </row>
    <row r="3188" spans="1:1" x14ac:dyDescent="0.45">
      <c r="A3188" t="s">
        <v>1072</v>
      </c>
    </row>
    <row r="3189" spans="1:1" x14ac:dyDescent="0.45">
      <c r="A3189" t="s">
        <v>1073</v>
      </c>
    </row>
    <row r="3190" spans="1:1" x14ac:dyDescent="0.45">
      <c r="A3190" t="s">
        <v>1074</v>
      </c>
    </row>
    <row r="3191" spans="1:1" x14ac:dyDescent="0.45">
      <c r="A3191" t="s">
        <v>1075</v>
      </c>
    </row>
    <row r="3192" spans="1:1" x14ac:dyDescent="0.45">
      <c r="A3192" t="s">
        <v>1076</v>
      </c>
    </row>
    <row r="3194" spans="1:1" x14ac:dyDescent="0.45">
      <c r="A3194" t="s">
        <v>1077</v>
      </c>
    </row>
    <row r="3195" spans="1:1" x14ac:dyDescent="0.45">
      <c r="A3195" t="s">
        <v>10</v>
      </c>
    </row>
    <row r="3196" spans="1:1" x14ac:dyDescent="0.45">
      <c r="A3196" t="s">
        <v>11</v>
      </c>
    </row>
    <row r="3197" spans="1:1" x14ac:dyDescent="0.45">
      <c r="A3197" t="s">
        <v>12</v>
      </c>
    </row>
    <row r="3199" spans="1:1" x14ac:dyDescent="0.45">
      <c r="A3199" t="s">
        <v>3197</v>
      </c>
    </row>
    <row r="3200" spans="1:1" x14ac:dyDescent="0.45">
      <c r="A3200" t="s">
        <v>3198</v>
      </c>
    </row>
    <row r="3201" spans="1:1" x14ac:dyDescent="0.45">
      <c r="A3201">
        <v>57223930829</v>
      </c>
    </row>
    <row r="3202" spans="1:1" x14ac:dyDescent="0.45">
      <c r="A3202" t="s">
        <v>3199</v>
      </c>
    </row>
    <row r="3203" spans="1:1" x14ac:dyDescent="0.45">
      <c r="A3203" t="s">
        <v>3200</v>
      </c>
    </row>
    <row r="3204" spans="1:1" x14ac:dyDescent="0.45">
      <c r="A3204" t="s">
        <v>3201</v>
      </c>
    </row>
    <row r="3205" spans="1:1" x14ac:dyDescent="0.45">
      <c r="A3205" t="s">
        <v>3202</v>
      </c>
    </row>
    <row r="3207" spans="1:1" x14ac:dyDescent="0.45">
      <c r="A3207" t="s">
        <v>3203</v>
      </c>
    </row>
    <row r="3208" spans="1:1" x14ac:dyDescent="0.45">
      <c r="A3208" t="s">
        <v>10</v>
      </c>
    </row>
    <row r="3209" spans="1:1" x14ac:dyDescent="0.45">
      <c r="A3209" t="s">
        <v>11</v>
      </c>
    </row>
    <row r="3210" spans="1:1" x14ac:dyDescent="0.45">
      <c r="A3210" t="s">
        <v>12</v>
      </c>
    </row>
    <row r="3212" spans="1:1" x14ac:dyDescent="0.45">
      <c r="A3212" t="s">
        <v>3204</v>
      </c>
    </row>
    <row r="3213" spans="1:1" x14ac:dyDescent="0.45">
      <c r="A3213" t="s">
        <v>3205</v>
      </c>
    </row>
    <row r="3214" spans="1:1" x14ac:dyDescent="0.45">
      <c r="A3214" t="s">
        <v>3206</v>
      </c>
    </row>
    <row r="3215" spans="1:1" x14ac:dyDescent="0.45">
      <c r="A3215" t="s">
        <v>3207</v>
      </c>
    </row>
    <row r="3216" spans="1:1" x14ac:dyDescent="0.45">
      <c r="A3216" t="s">
        <v>3208</v>
      </c>
    </row>
    <row r="3217" spans="1:1" x14ac:dyDescent="0.45">
      <c r="A3217" t="s">
        <v>3209</v>
      </c>
    </row>
    <row r="3218" spans="1:1" x14ac:dyDescent="0.45">
      <c r="A3218" t="s">
        <v>3210</v>
      </c>
    </row>
    <row r="3220" spans="1:1" x14ac:dyDescent="0.45">
      <c r="A3220" t="s">
        <v>3211</v>
      </c>
    </row>
    <row r="3221" spans="1:1" x14ac:dyDescent="0.45">
      <c r="A3221" t="s">
        <v>10</v>
      </c>
    </row>
    <row r="3222" spans="1:1" x14ac:dyDescent="0.45">
      <c r="A3222" t="s">
        <v>11</v>
      </c>
    </row>
    <row r="3223" spans="1:1" x14ac:dyDescent="0.45">
      <c r="A3223" t="s">
        <v>12</v>
      </c>
    </row>
    <row r="3225" spans="1:1" x14ac:dyDescent="0.45">
      <c r="A3225" t="s">
        <v>1101</v>
      </c>
    </row>
    <row r="3226" spans="1:1" x14ac:dyDescent="0.45">
      <c r="A3226" t="s">
        <v>1102</v>
      </c>
    </row>
    <row r="3227" spans="1:1" x14ac:dyDescent="0.45">
      <c r="A3227" t="s">
        <v>1103</v>
      </c>
    </row>
    <row r="3228" spans="1:1" x14ac:dyDescent="0.45">
      <c r="A3228" t="s">
        <v>1104</v>
      </c>
    </row>
    <row r="3229" spans="1:1" x14ac:dyDescent="0.45">
      <c r="A3229" t="s">
        <v>1105</v>
      </c>
    </row>
    <row r="3230" spans="1:1" x14ac:dyDescent="0.45">
      <c r="A3230" t="s">
        <v>1106</v>
      </c>
    </row>
    <row r="3231" spans="1:1" x14ac:dyDescent="0.45">
      <c r="A3231" t="s">
        <v>1107</v>
      </c>
    </row>
    <row r="3233" spans="1:1" x14ac:dyDescent="0.45">
      <c r="A3233" t="s">
        <v>1108</v>
      </c>
    </row>
    <row r="3234" spans="1:1" x14ac:dyDescent="0.45">
      <c r="A3234" t="s">
        <v>10</v>
      </c>
    </row>
    <row r="3235" spans="1:1" x14ac:dyDescent="0.45">
      <c r="A3235" t="s">
        <v>11</v>
      </c>
    </row>
    <row r="3236" spans="1:1" x14ac:dyDescent="0.45">
      <c r="A3236" t="s">
        <v>12</v>
      </c>
    </row>
    <row r="3238" spans="1:1" x14ac:dyDescent="0.45">
      <c r="A3238" t="s">
        <v>3212</v>
      </c>
    </row>
    <row r="3239" spans="1:1" x14ac:dyDescent="0.45">
      <c r="A3239" t="s">
        <v>3213</v>
      </c>
    </row>
    <row r="3240" spans="1:1" x14ac:dyDescent="0.45">
      <c r="A3240">
        <v>57194641842</v>
      </c>
    </row>
    <row r="3241" spans="1:1" x14ac:dyDescent="0.45">
      <c r="A3241" t="s">
        <v>3214</v>
      </c>
    </row>
    <row r="3242" spans="1:1" x14ac:dyDescent="0.45">
      <c r="A3242" t="s">
        <v>3215</v>
      </c>
    </row>
    <row r="3244" spans="1:1" x14ac:dyDescent="0.45">
      <c r="A3244" t="s">
        <v>3216</v>
      </c>
    </row>
    <row r="3246" spans="1:1" x14ac:dyDescent="0.45">
      <c r="A3246" t="s">
        <v>3217</v>
      </c>
    </row>
    <row r="3247" spans="1:1" x14ac:dyDescent="0.45">
      <c r="A3247" t="s">
        <v>10</v>
      </c>
    </row>
    <row r="3248" spans="1:1" x14ac:dyDescent="0.45">
      <c r="A3248" t="s">
        <v>11</v>
      </c>
    </row>
    <row r="3249" spans="1:1" x14ac:dyDescent="0.45">
      <c r="A3249" t="s">
        <v>12</v>
      </c>
    </row>
    <row r="3251" spans="1:1" x14ac:dyDescent="0.45">
      <c r="A3251" t="s">
        <v>3218</v>
      </c>
    </row>
    <row r="3252" spans="1:1" x14ac:dyDescent="0.45">
      <c r="A3252" t="s">
        <v>3219</v>
      </c>
    </row>
    <row r="3253" spans="1:1" x14ac:dyDescent="0.45">
      <c r="A3253" t="s">
        <v>3220</v>
      </c>
    </row>
    <row r="3254" spans="1:1" x14ac:dyDescent="0.45">
      <c r="A3254" t="s">
        <v>3221</v>
      </c>
    </row>
    <row r="3255" spans="1:1" x14ac:dyDescent="0.45">
      <c r="A3255" t="s">
        <v>3222</v>
      </c>
    </row>
    <row r="3256" spans="1:1" x14ac:dyDescent="0.45">
      <c r="A3256" t="s">
        <v>3223</v>
      </c>
    </row>
    <row r="3257" spans="1:1" x14ac:dyDescent="0.45">
      <c r="A3257" t="s">
        <v>3224</v>
      </c>
    </row>
    <row r="3259" spans="1:1" x14ac:dyDescent="0.45">
      <c r="A3259" t="s">
        <v>3225</v>
      </c>
    </row>
    <row r="3260" spans="1:1" x14ac:dyDescent="0.45">
      <c r="A3260" t="s">
        <v>10</v>
      </c>
    </row>
    <row r="3261" spans="1:1" x14ac:dyDescent="0.45">
      <c r="A3261" t="s">
        <v>207</v>
      </c>
    </row>
    <row r="3262" spans="1:1" x14ac:dyDescent="0.45">
      <c r="A3262" t="s">
        <v>12</v>
      </c>
    </row>
    <row r="3264" spans="1:1" x14ac:dyDescent="0.45">
      <c r="A3264" t="s">
        <v>1116</v>
      </c>
    </row>
    <row r="3265" spans="1:1" x14ac:dyDescent="0.45">
      <c r="A3265" t="s">
        <v>1117</v>
      </c>
    </row>
    <row r="3266" spans="1:1" x14ac:dyDescent="0.45">
      <c r="A3266">
        <v>16041949900</v>
      </c>
    </row>
    <row r="3267" spans="1:1" x14ac:dyDescent="0.45">
      <c r="A3267" t="s">
        <v>1118</v>
      </c>
    </row>
    <row r="3268" spans="1:1" x14ac:dyDescent="0.45">
      <c r="A3268" t="s">
        <v>1119</v>
      </c>
    </row>
    <row r="3270" spans="1:1" x14ac:dyDescent="0.45">
      <c r="A3270" t="s">
        <v>1120</v>
      </c>
    </row>
    <row r="3272" spans="1:1" x14ac:dyDescent="0.45">
      <c r="A3272" t="s">
        <v>1121</v>
      </c>
    </row>
    <row r="3273" spans="1:1" x14ac:dyDescent="0.45">
      <c r="A3273" t="s">
        <v>10</v>
      </c>
    </row>
    <row r="3274" spans="1:1" x14ac:dyDescent="0.45">
      <c r="A3274" t="s">
        <v>207</v>
      </c>
    </row>
    <row r="3275" spans="1:1" x14ac:dyDescent="0.45">
      <c r="A3275" t="s">
        <v>12</v>
      </c>
    </row>
    <row r="3277" spans="1:1" x14ac:dyDescent="0.45">
      <c r="A3277" t="s">
        <v>3226</v>
      </c>
    </row>
    <row r="3278" spans="1:1" x14ac:dyDescent="0.45">
      <c r="A3278" t="s">
        <v>3227</v>
      </c>
    </row>
    <row r="3279" spans="1:1" x14ac:dyDescent="0.45">
      <c r="A3279">
        <v>55969573100</v>
      </c>
    </row>
    <row r="3280" spans="1:1" x14ac:dyDescent="0.45">
      <c r="A3280" t="s">
        <v>3228</v>
      </c>
    </row>
    <row r="3281" spans="1:1" x14ac:dyDescent="0.45">
      <c r="A3281" t="s">
        <v>3229</v>
      </c>
    </row>
    <row r="3282" spans="1:1" x14ac:dyDescent="0.45">
      <c r="A3282" t="s">
        <v>3230</v>
      </c>
    </row>
    <row r="3283" spans="1:1" x14ac:dyDescent="0.45">
      <c r="A3283" t="s">
        <v>3231</v>
      </c>
    </row>
    <row r="3285" spans="1:1" x14ac:dyDescent="0.45">
      <c r="A3285" t="s">
        <v>3232</v>
      </c>
    </row>
    <row r="3286" spans="1:1" x14ac:dyDescent="0.45">
      <c r="A3286" t="s">
        <v>10</v>
      </c>
    </row>
    <row r="3287" spans="1:1" x14ac:dyDescent="0.45">
      <c r="A3287" t="s">
        <v>128</v>
      </c>
    </row>
    <row r="3288" spans="1:1" x14ac:dyDescent="0.45">
      <c r="A3288" t="s">
        <v>12</v>
      </c>
    </row>
    <row r="3290" spans="1:1" x14ac:dyDescent="0.45">
      <c r="A3290" t="s">
        <v>369</v>
      </c>
    </row>
    <row r="3291" spans="1:1" x14ac:dyDescent="0.45">
      <c r="A3291" t="s">
        <v>370</v>
      </c>
    </row>
    <row r="3292" spans="1:1" x14ac:dyDescent="0.45">
      <c r="A3292" t="s">
        <v>371</v>
      </c>
    </row>
    <row r="3293" spans="1:1" x14ac:dyDescent="0.45">
      <c r="A3293" t="s">
        <v>372</v>
      </c>
    </row>
    <row r="3294" spans="1:1" x14ac:dyDescent="0.45">
      <c r="A3294" t="s">
        <v>373</v>
      </c>
    </row>
    <row r="3295" spans="1:1" x14ac:dyDescent="0.45">
      <c r="A3295" t="s">
        <v>374</v>
      </c>
    </row>
    <row r="3296" spans="1:1" x14ac:dyDescent="0.45">
      <c r="A3296" t="s">
        <v>375</v>
      </c>
    </row>
    <row r="3298" spans="1:1" x14ac:dyDescent="0.45">
      <c r="A3298" t="s">
        <v>376</v>
      </c>
    </row>
    <row r="3299" spans="1:1" x14ac:dyDescent="0.45">
      <c r="A3299" t="s">
        <v>10</v>
      </c>
    </row>
    <row r="3300" spans="1:1" x14ac:dyDescent="0.45">
      <c r="A3300" t="s">
        <v>11</v>
      </c>
    </row>
    <row r="3301" spans="1:1" x14ac:dyDescent="0.45">
      <c r="A3301" t="s">
        <v>12</v>
      </c>
    </row>
    <row r="3303" spans="1:1" x14ac:dyDescent="0.45">
      <c r="A3303" t="s">
        <v>1146</v>
      </c>
    </row>
    <row r="3304" spans="1:1" x14ac:dyDescent="0.45">
      <c r="A3304" t="s">
        <v>1147</v>
      </c>
    </row>
    <row r="3305" spans="1:1" x14ac:dyDescent="0.45">
      <c r="A3305">
        <v>57197459114</v>
      </c>
    </row>
    <row r="3306" spans="1:1" x14ac:dyDescent="0.45">
      <c r="A3306" t="s">
        <v>1148</v>
      </c>
    </row>
    <row r="3307" spans="1:1" x14ac:dyDescent="0.45">
      <c r="A3307" t="s">
        <v>1149</v>
      </c>
    </row>
    <row r="3308" spans="1:1" x14ac:dyDescent="0.45">
      <c r="A3308" t="s">
        <v>1150</v>
      </c>
    </row>
    <row r="3309" spans="1:1" x14ac:dyDescent="0.45">
      <c r="A3309" t="s">
        <v>1151</v>
      </c>
    </row>
    <row r="3311" spans="1:1" x14ac:dyDescent="0.45">
      <c r="A3311" t="s">
        <v>1152</v>
      </c>
    </row>
    <row r="3312" spans="1:1" x14ac:dyDescent="0.45">
      <c r="A3312" t="s">
        <v>10</v>
      </c>
    </row>
    <row r="3313" spans="1:1" x14ac:dyDescent="0.45">
      <c r="A3313" t="s">
        <v>11</v>
      </c>
    </row>
    <row r="3314" spans="1:1" x14ac:dyDescent="0.45">
      <c r="A3314" t="s">
        <v>12</v>
      </c>
    </row>
    <row r="3316" spans="1:1" x14ac:dyDescent="0.45">
      <c r="A3316" t="s">
        <v>3233</v>
      </c>
    </row>
    <row r="3317" spans="1:1" x14ac:dyDescent="0.45">
      <c r="A3317" t="s">
        <v>3234</v>
      </c>
    </row>
    <row r="3318" spans="1:1" x14ac:dyDescent="0.45">
      <c r="A3318" t="s">
        <v>3235</v>
      </c>
    </row>
    <row r="3319" spans="1:1" x14ac:dyDescent="0.45">
      <c r="A3319" t="s">
        <v>3236</v>
      </c>
    </row>
    <row r="3320" spans="1:1" x14ac:dyDescent="0.45">
      <c r="A3320" t="s">
        <v>3237</v>
      </c>
    </row>
    <row r="3321" spans="1:1" x14ac:dyDescent="0.45">
      <c r="A3321" t="s">
        <v>3238</v>
      </c>
    </row>
    <row r="3322" spans="1:1" x14ac:dyDescent="0.45">
      <c r="A3322" t="s">
        <v>3239</v>
      </c>
    </row>
    <row r="3324" spans="1:1" x14ac:dyDescent="0.45">
      <c r="A3324" t="s">
        <v>3240</v>
      </c>
    </row>
    <row r="3325" spans="1:1" x14ac:dyDescent="0.45">
      <c r="A3325" t="s">
        <v>10</v>
      </c>
    </row>
    <row r="3326" spans="1:1" x14ac:dyDescent="0.45">
      <c r="A3326" t="s">
        <v>11</v>
      </c>
    </row>
    <row r="3327" spans="1:1" x14ac:dyDescent="0.45">
      <c r="A3327" t="s">
        <v>12</v>
      </c>
    </row>
    <row r="3329" spans="1:1" x14ac:dyDescent="0.45">
      <c r="A3329" t="s">
        <v>3241</v>
      </c>
    </row>
    <row r="3330" spans="1:1" x14ac:dyDescent="0.45">
      <c r="A3330" t="s">
        <v>3242</v>
      </c>
    </row>
    <row r="3331" spans="1:1" x14ac:dyDescent="0.45">
      <c r="A3331" t="s">
        <v>3243</v>
      </c>
    </row>
    <row r="3332" spans="1:1" x14ac:dyDescent="0.45">
      <c r="A3332" t="s">
        <v>3244</v>
      </c>
    </row>
    <row r="3333" spans="1:1" x14ac:dyDescent="0.45">
      <c r="A3333" t="s">
        <v>3245</v>
      </c>
    </row>
    <row r="3334" spans="1:1" x14ac:dyDescent="0.45">
      <c r="A3334" t="s">
        <v>3246</v>
      </c>
    </row>
    <row r="3335" spans="1:1" x14ac:dyDescent="0.45">
      <c r="A3335" t="s">
        <v>3247</v>
      </c>
    </row>
    <row r="3337" spans="1:1" x14ac:dyDescent="0.45">
      <c r="A3337" t="s">
        <v>3248</v>
      </c>
    </row>
    <row r="3338" spans="1:1" x14ac:dyDescent="0.45">
      <c r="A3338" t="s">
        <v>10</v>
      </c>
    </row>
    <row r="3339" spans="1:1" x14ac:dyDescent="0.45">
      <c r="A3339" t="s">
        <v>11</v>
      </c>
    </row>
    <row r="3340" spans="1:1" x14ac:dyDescent="0.45">
      <c r="A3340" t="s">
        <v>12</v>
      </c>
    </row>
    <row r="3342" spans="1:1" x14ac:dyDescent="0.45">
      <c r="A3342" t="s">
        <v>1153</v>
      </c>
    </row>
    <row r="3343" spans="1:1" x14ac:dyDescent="0.45">
      <c r="A3343" t="s">
        <v>1154</v>
      </c>
    </row>
    <row r="3344" spans="1:1" x14ac:dyDescent="0.45">
      <c r="A3344" t="s">
        <v>1155</v>
      </c>
    </row>
    <row r="3345" spans="1:1" x14ac:dyDescent="0.45">
      <c r="A3345" t="s">
        <v>1156</v>
      </c>
    </row>
    <row r="3346" spans="1:1" x14ac:dyDescent="0.45">
      <c r="A3346" t="s">
        <v>1157</v>
      </c>
    </row>
    <row r="3347" spans="1:1" x14ac:dyDescent="0.45">
      <c r="A3347" t="s">
        <v>1158</v>
      </c>
    </row>
    <row r="3348" spans="1:1" x14ac:dyDescent="0.45">
      <c r="A3348" t="s">
        <v>1159</v>
      </c>
    </row>
    <row r="3350" spans="1:1" x14ac:dyDescent="0.45">
      <c r="A3350" t="s">
        <v>1160</v>
      </c>
    </row>
    <row r="3351" spans="1:1" x14ac:dyDescent="0.45">
      <c r="A3351" t="s">
        <v>10</v>
      </c>
    </row>
    <row r="3352" spans="1:1" x14ac:dyDescent="0.45">
      <c r="A3352" t="s">
        <v>11</v>
      </c>
    </row>
    <row r="3353" spans="1:1" x14ac:dyDescent="0.45">
      <c r="A3353" t="s">
        <v>12</v>
      </c>
    </row>
    <row r="3355" spans="1:1" x14ac:dyDescent="0.45">
      <c r="A3355" t="s">
        <v>1161</v>
      </c>
    </row>
    <row r="3356" spans="1:1" x14ac:dyDescent="0.45">
      <c r="A3356" t="s">
        <v>1162</v>
      </c>
    </row>
    <row r="3357" spans="1:1" x14ac:dyDescent="0.45">
      <c r="A3357" t="s">
        <v>1163</v>
      </c>
    </row>
    <row r="3358" spans="1:1" x14ac:dyDescent="0.45">
      <c r="A3358" t="s">
        <v>1164</v>
      </c>
    </row>
    <row r="3359" spans="1:1" x14ac:dyDescent="0.45">
      <c r="A3359" t="s">
        <v>1165</v>
      </c>
    </row>
    <row r="3360" spans="1:1" x14ac:dyDescent="0.45">
      <c r="A3360" t="s">
        <v>1166</v>
      </c>
    </row>
    <row r="3361" spans="1:1" x14ac:dyDescent="0.45">
      <c r="A3361" t="s">
        <v>1167</v>
      </c>
    </row>
    <row r="3363" spans="1:1" x14ac:dyDescent="0.45">
      <c r="A3363" t="s">
        <v>1168</v>
      </c>
    </row>
    <row r="3364" spans="1:1" x14ac:dyDescent="0.45">
      <c r="A3364" t="s">
        <v>10</v>
      </c>
    </row>
    <row r="3365" spans="1:1" x14ac:dyDescent="0.45">
      <c r="A3365" t="s">
        <v>128</v>
      </c>
    </row>
    <row r="3366" spans="1:1" x14ac:dyDescent="0.45">
      <c r="A3366" t="s">
        <v>12</v>
      </c>
    </row>
    <row r="3368" spans="1:1" x14ac:dyDescent="0.45">
      <c r="A3368" t="s">
        <v>3249</v>
      </c>
    </row>
    <row r="3369" spans="1:1" x14ac:dyDescent="0.45">
      <c r="A3369" t="s">
        <v>3250</v>
      </c>
    </row>
    <row r="3370" spans="1:1" x14ac:dyDescent="0.45">
      <c r="A3370" t="s">
        <v>3251</v>
      </c>
    </row>
    <row r="3371" spans="1:1" x14ac:dyDescent="0.45">
      <c r="A3371" t="s">
        <v>3252</v>
      </c>
    </row>
    <row r="3372" spans="1:1" x14ac:dyDescent="0.45">
      <c r="A3372" t="s">
        <v>3253</v>
      </c>
    </row>
    <row r="3374" spans="1:1" x14ac:dyDescent="0.45">
      <c r="A3374" t="s">
        <v>3254</v>
      </c>
    </row>
    <row r="3376" spans="1:1" x14ac:dyDescent="0.45">
      <c r="A3376" t="s">
        <v>3255</v>
      </c>
    </row>
    <row r="3377" spans="1:1" x14ac:dyDescent="0.45">
      <c r="A3377" t="s">
        <v>10</v>
      </c>
    </row>
    <row r="3378" spans="1:1" x14ac:dyDescent="0.45">
      <c r="A3378" t="s">
        <v>207</v>
      </c>
    </row>
    <row r="3379" spans="1:1" x14ac:dyDescent="0.45">
      <c r="A3379" t="s">
        <v>12</v>
      </c>
    </row>
    <row r="3381" spans="1:1" x14ac:dyDescent="0.45">
      <c r="A3381" t="s">
        <v>3256</v>
      </c>
    </row>
    <row r="3382" spans="1:1" x14ac:dyDescent="0.45">
      <c r="A3382" t="s">
        <v>3257</v>
      </c>
    </row>
    <row r="3383" spans="1:1" x14ac:dyDescent="0.45">
      <c r="A3383">
        <v>57209295303</v>
      </c>
    </row>
    <row r="3384" spans="1:1" x14ac:dyDescent="0.45">
      <c r="A3384" t="s">
        <v>3258</v>
      </c>
    </row>
    <row r="3385" spans="1:1" x14ac:dyDescent="0.45">
      <c r="A3385" t="s">
        <v>3259</v>
      </c>
    </row>
    <row r="3386" spans="1:1" x14ac:dyDescent="0.45">
      <c r="A3386" t="s">
        <v>3260</v>
      </c>
    </row>
    <row r="3387" spans="1:1" x14ac:dyDescent="0.45">
      <c r="A3387" t="s">
        <v>3261</v>
      </c>
    </row>
    <row r="3389" spans="1:1" x14ac:dyDescent="0.45">
      <c r="A3389" t="s">
        <v>3262</v>
      </c>
    </row>
    <row r="3390" spans="1:1" x14ac:dyDescent="0.45">
      <c r="A3390" t="s">
        <v>10</v>
      </c>
    </row>
    <row r="3391" spans="1:1" x14ac:dyDescent="0.45">
      <c r="A3391" t="s">
        <v>11</v>
      </c>
    </row>
    <row r="3392" spans="1:1" x14ac:dyDescent="0.45">
      <c r="A3392" t="s">
        <v>12</v>
      </c>
    </row>
    <row r="3394" spans="1:1" x14ac:dyDescent="0.45">
      <c r="A3394" t="s">
        <v>1190</v>
      </c>
    </row>
    <row r="3395" spans="1:1" x14ac:dyDescent="0.45">
      <c r="A3395" t="s">
        <v>1191</v>
      </c>
    </row>
    <row r="3396" spans="1:1" x14ac:dyDescent="0.45">
      <c r="A3396" t="s">
        <v>1192</v>
      </c>
    </row>
    <row r="3397" spans="1:1" x14ac:dyDescent="0.45">
      <c r="A3397" t="s">
        <v>1193</v>
      </c>
    </row>
    <row r="3398" spans="1:1" x14ac:dyDescent="0.45">
      <c r="A3398" t="s">
        <v>1194</v>
      </c>
    </row>
    <row r="3399" spans="1:1" x14ac:dyDescent="0.45">
      <c r="A3399" t="s">
        <v>1195</v>
      </c>
    </row>
    <row r="3400" spans="1:1" x14ac:dyDescent="0.45">
      <c r="A3400" t="s">
        <v>1196</v>
      </c>
    </row>
    <row r="3402" spans="1:1" x14ac:dyDescent="0.45">
      <c r="A3402" t="s">
        <v>1197</v>
      </c>
    </row>
    <row r="3403" spans="1:1" x14ac:dyDescent="0.45">
      <c r="A3403" t="s">
        <v>1198</v>
      </c>
    </row>
    <row r="3404" spans="1:1" x14ac:dyDescent="0.45">
      <c r="A3404" t="s">
        <v>11</v>
      </c>
    </row>
    <row r="3405" spans="1:1" x14ac:dyDescent="0.45">
      <c r="A3405" t="s">
        <v>12</v>
      </c>
    </row>
    <row r="3407" spans="1:1" x14ac:dyDescent="0.45">
      <c r="A3407" t="s">
        <v>1199</v>
      </c>
    </row>
    <row r="3408" spans="1:1" x14ac:dyDescent="0.45">
      <c r="A3408" t="s">
        <v>1200</v>
      </c>
    </row>
    <row r="3409" spans="1:1" x14ac:dyDescent="0.45">
      <c r="A3409">
        <v>57213147688</v>
      </c>
    </row>
    <row r="3410" spans="1:1" x14ac:dyDescent="0.45">
      <c r="A3410" t="s">
        <v>1201</v>
      </c>
    </row>
    <row r="3411" spans="1:1" x14ac:dyDescent="0.45">
      <c r="A3411" t="s">
        <v>1202</v>
      </c>
    </row>
    <row r="3413" spans="1:1" x14ac:dyDescent="0.45">
      <c r="A3413" t="s">
        <v>1203</v>
      </c>
    </row>
    <row r="3415" spans="1:1" x14ac:dyDescent="0.45">
      <c r="A3415" t="s">
        <v>1204</v>
      </c>
    </row>
    <row r="3416" spans="1:1" x14ac:dyDescent="0.45">
      <c r="A3416" t="s">
        <v>10</v>
      </c>
    </row>
    <row r="3417" spans="1:1" x14ac:dyDescent="0.45">
      <c r="A3417" t="s">
        <v>11</v>
      </c>
    </row>
    <row r="3418" spans="1:1" x14ac:dyDescent="0.45">
      <c r="A3418" t="s">
        <v>12</v>
      </c>
    </row>
    <row r="3420" spans="1:1" x14ac:dyDescent="0.45">
      <c r="A3420" t="s">
        <v>1228</v>
      </c>
    </row>
    <row r="3421" spans="1:1" x14ac:dyDescent="0.45">
      <c r="A3421" t="s">
        <v>1229</v>
      </c>
    </row>
    <row r="3422" spans="1:1" x14ac:dyDescent="0.45">
      <c r="A3422" t="s">
        <v>1230</v>
      </c>
    </row>
    <row r="3423" spans="1:1" x14ac:dyDescent="0.45">
      <c r="A3423" t="s">
        <v>1231</v>
      </c>
    </row>
    <row r="3424" spans="1:1" x14ac:dyDescent="0.45">
      <c r="A3424" t="s">
        <v>1232</v>
      </c>
    </row>
    <row r="3425" spans="1:1" x14ac:dyDescent="0.45">
      <c r="A3425" t="s">
        <v>1233</v>
      </c>
    </row>
    <row r="3426" spans="1:1" x14ac:dyDescent="0.45">
      <c r="A3426" t="s">
        <v>1234</v>
      </c>
    </row>
    <row r="3428" spans="1:1" x14ac:dyDescent="0.45">
      <c r="A3428" t="s">
        <v>1235</v>
      </c>
    </row>
    <row r="3429" spans="1:1" x14ac:dyDescent="0.45">
      <c r="A3429" t="s">
        <v>10</v>
      </c>
    </row>
    <row r="3430" spans="1:1" x14ac:dyDescent="0.45">
      <c r="A3430" t="s">
        <v>128</v>
      </c>
    </row>
    <row r="3431" spans="1:1" x14ac:dyDescent="0.45">
      <c r="A3431" t="s">
        <v>12</v>
      </c>
    </row>
    <row r="3433" spans="1:1" x14ac:dyDescent="0.45">
      <c r="A3433" t="s">
        <v>3263</v>
      </c>
    </row>
    <row r="3434" spans="1:1" x14ac:dyDescent="0.45">
      <c r="A3434" t="s">
        <v>3264</v>
      </c>
    </row>
    <row r="3435" spans="1:1" x14ac:dyDescent="0.45">
      <c r="A3435" t="s">
        <v>3265</v>
      </c>
    </row>
    <row r="3436" spans="1:1" x14ac:dyDescent="0.45">
      <c r="A3436" t="s">
        <v>3266</v>
      </c>
    </row>
    <row r="3437" spans="1:1" x14ac:dyDescent="0.45">
      <c r="A3437" t="s">
        <v>3267</v>
      </c>
    </row>
    <row r="3438" spans="1:1" x14ac:dyDescent="0.45">
      <c r="A3438" t="s">
        <v>3268</v>
      </c>
    </row>
    <row r="3439" spans="1:1" x14ac:dyDescent="0.45">
      <c r="A3439" t="s">
        <v>3269</v>
      </c>
    </row>
    <row r="3441" spans="1:1" x14ac:dyDescent="0.45">
      <c r="A3441" t="s">
        <v>3270</v>
      </c>
    </row>
    <row r="3442" spans="1:1" x14ac:dyDescent="0.45">
      <c r="A3442" t="s">
        <v>10</v>
      </c>
    </row>
    <row r="3443" spans="1:1" x14ac:dyDescent="0.45">
      <c r="A3443" t="s">
        <v>128</v>
      </c>
    </row>
    <row r="3444" spans="1:1" x14ac:dyDescent="0.45">
      <c r="A3444" t="s">
        <v>12</v>
      </c>
    </row>
    <row r="3446" spans="1:1" x14ac:dyDescent="0.45">
      <c r="A3446" t="s">
        <v>3271</v>
      </c>
    </row>
    <row r="3447" spans="1:1" x14ac:dyDescent="0.45">
      <c r="A3447" t="s">
        <v>3272</v>
      </c>
    </row>
    <row r="3448" spans="1:1" x14ac:dyDescent="0.45">
      <c r="A3448" t="s">
        <v>3273</v>
      </c>
    </row>
    <row r="3449" spans="1:1" x14ac:dyDescent="0.45">
      <c r="A3449" t="s">
        <v>3274</v>
      </c>
    </row>
    <row r="3450" spans="1:1" x14ac:dyDescent="0.45">
      <c r="A3450" t="s">
        <v>3275</v>
      </c>
    </row>
    <row r="3451" spans="1:1" x14ac:dyDescent="0.45">
      <c r="A3451" t="s">
        <v>3276</v>
      </c>
    </row>
    <row r="3452" spans="1:1" x14ac:dyDescent="0.45">
      <c r="A3452" t="s">
        <v>3277</v>
      </c>
    </row>
    <row r="3454" spans="1:1" x14ac:dyDescent="0.45">
      <c r="A3454" t="s">
        <v>3278</v>
      </c>
    </row>
    <row r="3455" spans="1:1" x14ac:dyDescent="0.45">
      <c r="A3455" t="s">
        <v>10</v>
      </c>
    </row>
    <row r="3456" spans="1:1" x14ac:dyDescent="0.45">
      <c r="A3456" t="s">
        <v>11</v>
      </c>
    </row>
    <row r="3457" spans="1:1" x14ac:dyDescent="0.45">
      <c r="A3457" t="s">
        <v>12</v>
      </c>
    </row>
    <row r="3459" spans="1:1" x14ac:dyDescent="0.45">
      <c r="A3459" t="s">
        <v>3279</v>
      </c>
    </row>
    <row r="3460" spans="1:1" x14ac:dyDescent="0.45">
      <c r="A3460" t="s">
        <v>3280</v>
      </c>
    </row>
    <row r="3461" spans="1:1" x14ac:dyDescent="0.45">
      <c r="A3461" t="s">
        <v>3281</v>
      </c>
    </row>
    <row r="3462" spans="1:1" x14ac:dyDescent="0.45">
      <c r="A3462" t="s">
        <v>3282</v>
      </c>
    </row>
    <row r="3463" spans="1:1" x14ac:dyDescent="0.45">
      <c r="A3463" t="s">
        <v>3283</v>
      </c>
    </row>
    <row r="3464" spans="1:1" x14ac:dyDescent="0.45">
      <c r="A3464" t="s">
        <v>3284</v>
      </c>
    </row>
    <row r="3465" spans="1:1" x14ac:dyDescent="0.45">
      <c r="A3465" t="s">
        <v>3285</v>
      </c>
    </row>
    <row r="3467" spans="1:1" x14ac:dyDescent="0.45">
      <c r="A3467" t="s">
        <v>3286</v>
      </c>
    </row>
    <row r="3468" spans="1:1" x14ac:dyDescent="0.45">
      <c r="A3468" t="s">
        <v>10</v>
      </c>
    </row>
    <row r="3469" spans="1:1" x14ac:dyDescent="0.45">
      <c r="A3469" t="s">
        <v>11</v>
      </c>
    </row>
    <row r="3470" spans="1:1" x14ac:dyDescent="0.45">
      <c r="A3470" t="s">
        <v>12</v>
      </c>
    </row>
    <row r="3472" spans="1:1" x14ac:dyDescent="0.45">
      <c r="A3472" t="s">
        <v>3287</v>
      </c>
    </row>
    <row r="3473" spans="1:1" x14ac:dyDescent="0.45">
      <c r="A3473" t="s">
        <v>3288</v>
      </c>
    </row>
    <row r="3474" spans="1:1" x14ac:dyDescent="0.45">
      <c r="A3474">
        <v>57224999542</v>
      </c>
    </row>
    <row r="3475" spans="1:1" x14ac:dyDescent="0.45">
      <c r="A3475" t="s">
        <v>3289</v>
      </c>
    </row>
    <row r="3476" spans="1:1" x14ac:dyDescent="0.45">
      <c r="A3476" t="s">
        <v>3290</v>
      </c>
    </row>
    <row r="3478" spans="1:1" x14ac:dyDescent="0.45">
      <c r="A3478" t="s">
        <v>3291</v>
      </c>
    </row>
    <row r="3480" spans="1:1" x14ac:dyDescent="0.45">
      <c r="A3480" t="s">
        <v>3292</v>
      </c>
    </row>
    <row r="3481" spans="1:1" x14ac:dyDescent="0.45">
      <c r="A3481" t="s">
        <v>10</v>
      </c>
    </row>
    <row r="3482" spans="1:1" x14ac:dyDescent="0.45">
      <c r="A3482" t="s">
        <v>11</v>
      </c>
    </row>
    <row r="3483" spans="1:1" x14ac:dyDescent="0.45">
      <c r="A3483" t="s">
        <v>12</v>
      </c>
    </row>
    <row r="3485" spans="1:1" x14ac:dyDescent="0.45">
      <c r="A3485" t="s">
        <v>3293</v>
      </c>
    </row>
    <row r="3486" spans="1:1" x14ac:dyDescent="0.45">
      <c r="A3486" t="s">
        <v>3294</v>
      </c>
    </row>
    <row r="3487" spans="1:1" x14ac:dyDescent="0.45">
      <c r="A3487" t="s">
        <v>3295</v>
      </c>
    </row>
    <row r="3488" spans="1:1" x14ac:dyDescent="0.45">
      <c r="A3488" t="s">
        <v>3296</v>
      </c>
    </row>
    <row r="3489" spans="1:1" x14ac:dyDescent="0.45">
      <c r="A3489" t="s">
        <v>3297</v>
      </c>
    </row>
    <row r="3490" spans="1:1" x14ac:dyDescent="0.45">
      <c r="A3490" t="s">
        <v>3298</v>
      </c>
    </row>
    <row r="3491" spans="1:1" x14ac:dyDescent="0.45">
      <c r="A3491" t="s">
        <v>3299</v>
      </c>
    </row>
    <row r="3493" spans="1:1" x14ac:dyDescent="0.45">
      <c r="A3493" t="s">
        <v>3300</v>
      </c>
    </row>
    <row r="3494" spans="1:1" x14ac:dyDescent="0.45">
      <c r="A3494" t="s">
        <v>10</v>
      </c>
    </row>
    <row r="3495" spans="1:1" x14ac:dyDescent="0.45">
      <c r="A3495" t="s">
        <v>207</v>
      </c>
    </row>
    <row r="3496" spans="1:1" x14ac:dyDescent="0.45">
      <c r="A3496" t="s">
        <v>12</v>
      </c>
    </row>
    <row r="3498" spans="1:1" x14ac:dyDescent="0.45">
      <c r="A3498" t="s">
        <v>1275</v>
      </c>
    </row>
    <row r="3499" spans="1:1" x14ac:dyDescent="0.45">
      <c r="A3499" t="s">
        <v>1276</v>
      </c>
    </row>
    <row r="3500" spans="1:1" x14ac:dyDescent="0.45">
      <c r="A3500">
        <v>57190818944</v>
      </c>
    </row>
    <row r="3501" spans="1:1" x14ac:dyDescent="0.45">
      <c r="A3501" t="s">
        <v>1277</v>
      </c>
    </row>
    <row r="3502" spans="1:1" x14ac:dyDescent="0.45">
      <c r="A3502" t="s">
        <v>1278</v>
      </c>
    </row>
    <row r="3503" spans="1:1" x14ac:dyDescent="0.45">
      <c r="A3503" t="s">
        <v>1279</v>
      </c>
    </row>
    <row r="3504" spans="1:1" x14ac:dyDescent="0.45">
      <c r="A3504" t="s">
        <v>1280</v>
      </c>
    </row>
    <row r="3506" spans="1:1" x14ac:dyDescent="0.45">
      <c r="A3506" t="s">
        <v>1281</v>
      </c>
    </row>
    <row r="3507" spans="1:1" x14ac:dyDescent="0.45">
      <c r="A3507" t="s">
        <v>10</v>
      </c>
    </row>
    <row r="3508" spans="1:1" x14ac:dyDescent="0.45">
      <c r="A3508" t="s">
        <v>11</v>
      </c>
    </row>
    <row r="3509" spans="1:1" x14ac:dyDescent="0.45">
      <c r="A3509" t="s">
        <v>12</v>
      </c>
    </row>
    <row r="3511" spans="1:1" x14ac:dyDescent="0.45">
      <c r="A3511" t="s">
        <v>3301</v>
      </c>
    </row>
    <row r="3512" spans="1:1" x14ac:dyDescent="0.45">
      <c r="A3512" t="s">
        <v>3302</v>
      </c>
    </row>
    <row r="3513" spans="1:1" x14ac:dyDescent="0.45">
      <c r="A3513" t="s">
        <v>3303</v>
      </c>
    </row>
    <row r="3514" spans="1:1" x14ac:dyDescent="0.45">
      <c r="A3514" t="s">
        <v>3304</v>
      </c>
    </row>
    <row r="3515" spans="1:1" x14ac:dyDescent="0.45">
      <c r="A3515" t="s">
        <v>3305</v>
      </c>
    </row>
    <row r="3516" spans="1:1" x14ac:dyDescent="0.45">
      <c r="A3516" t="s">
        <v>3306</v>
      </c>
    </row>
    <row r="3517" spans="1:1" x14ac:dyDescent="0.45">
      <c r="A3517" t="s">
        <v>3307</v>
      </c>
    </row>
    <row r="3519" spans="1:1" x14ac:dyDescent="0.45">
      <c r="A3519" t="s">
        <v>3308</v>
      </c>
    </row>
    <row r="3520" spans="1:1" x14ac:dyDescent="0.45">
      <c r="A3520" t="s">
        <v>10</v>
      </c>
    </row>
    <row r="3521" spans="1:1" x14ac:dyDescent="0.45">
      <c r="A3521" t="s">
        <v>11</v>
      </c>
    </row>
    <row r="3522" spans="1:1" x14ac:dyDescent="0.45">
      <c r="A3522" t="s">
        <v>12</v>
      </c>
    </row>
    <row r="3524" spans="1:1" x14ac:dyDescent="0.45">
      <c r="A3524" t="s">
        <v>1306</v>
      </c>
    </row>
    <row r="3525" spans="1:1" x14ac:dyDescent="0.45">
      <c r="A3525" t="s">
        <v>1307</v>
      </c>
    </row>
    <row r="3526" spans="1:1" x14ac:dyDescent="0.45">
      <c r="A3526">
        <v>57190126552</v>
      </c>
    </row>
    <row r="3527" spans="1:1" x14ac:dyDescent="0.45">
      <c r="A3527" t="s">
        <v>1308</v>
      </c>
    </row>
    <row r="3528" spans="1:1" x14ac:dyDescent="0.45">
      <c r="A3528" t="s">
        <v>1309</v>
      </c>
    </row>
    <row r="3529" spans="1:1" x14ac:dyDescent="0.45">
      <c r="A3529" t="s">
        <v>1310</v>
      </c>
    </row>
    <row r="3530" spans="1:1" x14ac:dyDescent="0.45">
      <c r="A3530" t="s">
        <v>1311</v>
      </c>
    </row>
    <row r="3532" spans="1:1" x14ac:dyDescent="0.45">
      <c r="A3532" t="s">
        <v>1312</v>
      </c>
    </row>
    <row r="3533" spans="1:1" x14ac:dyDescent="0.45">
      <c r="A3533" t="s">
        <v>10</v>
      </c>
    </row>
    <row r="3534" spans="1:1" x14ac:dyDescent="0.45">
      <c r="A3534" t="s">
        <v>11</v>
      </c>
    </row>
    <row r="3535" spans="1:1" x14ac:dyDescent="0.45">
      <c r="A3535" t="s">
        <v>12</v>
      </c>
    </row>
    <row r="3537" spans="1:1" x14ac:dyDescent="0.45">
      <c r="A3537" t="s">
        <v>1352</v>
      </c>
    </row>
    <row r="3538" spans="1:1" x14ac:dyDescent="0.45">
      <c r="A3538" t="s">
        <v>1353</v>
      </c>
    </row>
    <row r="3539" spans="1:1" x14ac:dyDescent="0.45">
      <c r="A3539" t="s">
        <v>1354</v>
      </c>
    </row>
    <row r="3540" spans="1:1" x14ac:dyDescent="0.45">
      <c r="A3540" t="s">
        <v>1355</v>
      </c>
    </row>
    <row r="3541" spans="1:1" x14ac:dyDescent="0.45">
      <c r="A3541" t="s">
        <v>1356</v>
      </c>
    </row>
    <row r="3542" spans="1:1" x14ac:dyDescent="0.45">
      <c r="A3542" t="s">
        <v>1357</v>
      </c>
    </row>
    <row r="3543" spans="1:1" x14ac:dyDescent="0.45">
      <c r="A3543" t="s">
        <v>1358</v>
      </c>
    </row>
    <row r="3545" spans="1:1" x14ac:dyDescent="0.45">
      <c r="A3545" t="s">
        <v>1359</v>
      </c>
    </row>
    <row r="3546" spans="1:1" x14ac:dyDescent="0.45">
      <c r="A3546" t="s">
        <v>10</v>
      </c>
    </row>
    <row r="3547" spans="1:1" x14ac:dyDescent="0.45">
      <c r="A3547" t="s">
        <v>207</v>
      </c>
    </row>
    <row r="3548" spans="1:1" x14ac:dyDescent="0.45">
      <c r="A3548" t="s">
        <v>12</v>
      </c>
    </row>
    <row r="3550" spans="1:1" x14ac:dyDescent="0.45">
      <c r="A3550" t="s">
        <v>1360</v>
      </c>
    </row>
    <row r="3551" spans="1:1" x14ac:dyDescent="0.45">
      <c r="A3551" t="s">
        <v>1361</v>
      </c>
    </row>
    <row r="3552" spans="1:1" x14ac:dyDescent="0.45">
      <c r="A3552" t="s">
        <v>1362</v>
      </c>
    </row>
    <row r="3553" spans="1:1" x14ac:dyDescent="0.45">
      <c r="A3553" t="s">
        <v>1363</v>
      </c>
    </row>
    <row r="3554" spans="1:1" x14ac:dyDescent="0.45">
      <c r="A3554" t="s">
        <v>1364</v>
      </c>
    </row>
    <row r="3555" spans="1:1" x14ac:dyDescent="0.45">
      <c r="A3555" t="s">
        <v>1365</v>
      </c>
    </row>
    <row r="3556" spans="1:1" x14ac:dyDescent="0.45">
      <c r="A3556" t="s">
        <v>1366</v>
      </c>
    </row>
    <row r="3558" spans="1:1" x14ac:dyDescent="0.45">
      <c r="A3558" t="s">
        <v>1367</v>
      </c>
    </row>
    <row r="3559" spans="1:1" x14ac:dyDescent="0.45">
      <c r="A3559" t="s">
        <v>10</v>
      </c>
    </row>
    <row r="3560" spans="1:1" x14ac:dyDescent="0.45">
      <c r="A3560" t="s">
        <v>128</v>
      </c>
    </row>
    <row r="3561" spans="1:1" x14ac:dyDescent="0.45">
      <c r="A3561" t="s">
        <v>12</v>
      </c>
    </row>
    <row r="3563" spans="1:1" x14ac:dyDescent="0.45">
      <c r="A3563" t="s">
        <v>3309</v>
      </c>
    </row>
    <row r="3564" spans="1:1" x14ac:dyDescent="0.45">
      <c r="A3564" t="s">
        <v>3310</v>
      </c>
    </row>
    <row r="3565" spans="1:1" x14ac:dyDescent="0.45">
      <c r="A3565" t="s">
        <v>3311</v>
      </c>
    </row>
    <row r="3566" spans="1:1" x14ac:dyDescent="0.45">
      <c r="A3566" t="s">
        <v>3312</v>
      </c>
    </row>
    <row r="3567" spans="1:1" x14ac:dyDescent="0.45">
      <c r="A3567" t="s">
        <v>3313</v>
      </c>
    </row>
    <row r="3568" spans="1:1" x14ac:dyDescent="0.45">
      <c r="A3568" t="s">
        <v>3314</v>
      </c>
    </row>
    <row r="3569" spans="1:1" x14ac:dyDescent="0.45">
      <c r="A3569" t="s">
        <v>3315</v>
      </c>
    </row>
    <row r="3571" spans="1:1" x14ac:dyDescent="0.45">
      <c r="A3571" t="s">
        <v>3316</v>
      </c>
    </row>
    <row r="3572" spans="1:1" x14ac:dyDescent="0.45">
      <c r="A3572" t="s">
        <v>10</v>
      </c>
    </row>
    <row r="3573" spans="1:1" x14ac:dyDescent="0.45">
      <c r="A3573" t="s">
        <v>128</v>
      </c>
    </row>
    <row r="3574" spans="1:1" x14ac:dyDescent="0.45">
      <c r="A3574" t="s">
        <v>12</v>
      </c>
    </row>
    <row r="3576" spans="1:1" x14ac:dyDescent="0.45">
      <c r="A3576" t="s">
        <v>1368</v>
      </c>
    </row>
    <row r="3577" spans="1:1" x14ac:dyDescent="0.45">
      <c r="A3577" t="s">
        <v>1369</v>
      </c>
    </row>
    <row r="3578" spans="1:1" x14ac:dyDescent="0.45">
      <c r="A3578" t="s">
        <v>1370</v>
      </c>
    </row>
    <row r="3579" spans="1:1" x14ac:dyDescent="0.45">
      <c r="A3579" t="s">
        <v>1371</v>
      </c>
    </row>
    <row r="3580" spans="1:1" x14ac:dyDescent="0.45">
      <c r="A3580" t="s">
        <v>1372</v>
      </c>
    </row>
    <row r="3581" spans="1:1" x14ac:dyDescent="0.45">
      <c r="A3581" t="s">
        <v>1373</v>
      </c>
    </row>
    <row r="3582" spans="1:1" x14ac:dyDescent="0.45">
      <c r="A3582" t="s">
        <v>1374</v>
      </c>
    </row>
    <row r="3584" spans="1:1" x14ac:dyDescent="0.45">
      <c r="A3584" t="s">
        <v>1375</v>
      </c>
    </row>
    <row r="3585" spans="1:1" x14ac:dyDescent="0.45">
      <c r="A3585" t="s">
        <v>10</v>
      </c>
    </row>
    <row r="3586" spans="1:1" x14ac:dyDescent="0.45">
      <c r="A3586" t="s">
        <v>11</v>
      </c>
    </row>
    <row r="3587" spans="1:1" x14ac:dyDescent="0.45">
      <c r="A3587" t="s">
        <v>12</v>
      </c>
    </row>
    <row r="3589" spans="1:1" x14ac:dyDescent="0.45">
      <c r="A3589" t="s">
        <v>3317</v>
      </c>
    </row>
    <row r="3590" spans="1:1" x14ac:dyDescent="0.45">
      <c r="A3590" t="s">
        <v>3318</v>
      </c>
    </row>
    <row r="3591" spans="1:1" x14ac:dyDescent="0.45">
      <c r="A3591" t="s">
        <v>3319</v>
      </c>
    </row>
    <row r="3592" spans="1:1" x14ac:dyDescent="0.45">
      <c r="A3592" t="s">
        <v>3320</v>
      </c>
    </row>
    <row r="3593" spans="1:1" x14ac:dyDescent="0.45">
      <c r="A3593" t="s">
        <v>3321</v>
      </c>
    </row>
    <row r="3594" spans="1:1" x14ac:dyDescent="0.45">
      <c r="A3594" t="s">
        <v>3322</v>
      </c>
    </row>
    <row r="3595" spans="1:1" x14ac:dyDescent="0.45">
      <c r="A3595" t="s">
        <v>3323</v>
      </c>
    </row>
    <row r="3597" spans="1:1" x14ac:dyDescent="0.45">
      <c r="A3597" t="s">
        <v>3324</v>
      </c>
    </row>
    <row r="3598" spans="1:1" x14ac:dyDescent="0.45">
      <c r="A3598" t="s">
        <v>10</v>
      </c>
    </row>
    <row r="3599" spans="1:1" x14ac:dyDescent="0.45">
      <c r="A3599" t="s">
        <v>11</v>
      </c>
    </row>
    <row r="3600" spans="1:1" x14ac:dyDescent="0.45">
      <c r="A3600" t="s">
        <v>12</v>
      </c>
    </row>
    <row r="3602" spans="1:1" x14ac:dyDescent="0.45">
      <c r="A3602" t="s">
        <v>2916</v>
      </c>
    </row>
    <row r="3603" spans="1:1" x14ac:dyDescent="0.45">
      <c r="A3603" t="s">
        <v>2917</v>
      </c>
    </row>
    <row r="3604" spans="1:1" x14ac:dyDescent="0.45">
      <c r="A3604">
        <v>57190336478</v>
      </c>
    </row>
    <row r="3605" spans="1:1" x14ac:dyDescent="0.45">
      <c r="A3605" t="s">
        <v>3325</v>
      </c>
    </row>
    <row r="3606" spans="1:1" x14ac:dyDescent="0.45">
      <c r="A3606" t="s">
        <v>3326</v>
      </c>
    </row>
    <row r="3607" spans="1:1" x14ac:dyDescent="0.45">
      <c r="A3607" t="s">
        <v>3327</v>
      </c>
    </row>
    <row r="3608" spans="1:1" x14ac:dyDescent="0.45">
      <c r="A3608" t="s">
        <v>3328</v>
      </c>
    </row>
    <row r="3610" spans="1:1" x14ac:dyDescent="0.45">
      <c r="A3610" t="s">
        <v>3329</v>
      </c>
    </row>
    <row r="3611" spans="1:1" x14ac:dyDescent="0.45">
      <c r="A3611" t="s">
        <v>10</v>
      </c>
    </row>
    <row r="3612" spans="1:1" x14ac:dyDescent="0.45">
      <c r="A3612" t="s">
        <v>11</v>
      </c>
    </row>
    <row r="3613" spans="1:1" x14ac:dyDescent="0.45">
      <c r="A3613" t="s">
        <v>12</v>
      </c>
    </row>
    <row r="3615" spans="1:1" x14ac:dyDescent="0.45">
      <c r="A3615" t="s">
        <v>3330</v>
      </c>
    </row>
    <row r="3616" spans="1:1" x14ac:dyDescent="0.45">
      <c r="A3616" t="s">
        <v>3331</v>
      </c>
    </row>
    <row r="3617" spans="1:1" x14ac:dyDescent="0.45">
      <c r="A3617" t="s">
        <v>3332</v>
      </c>
    </row>
    <row r="3618" spans="1:1" x14ac:dyDescent="0.45">
      <c r="A3618" t="s">
        <v>3333</v>
      </c>
    </row>
    <row r="3619" spans="1:1" x14ac:dyDescent="0.45">
      <c r="A3619" t="s">
        <v>3334</v>
      </c>
    </row>
    <row r="3620" spans="1:1" x14ac:dyDescent="0.45">
      <c r="A3620" t="s">
        <v>3335</v>
      </c>
    </row>
    <row r="3621" spans="1:1" x14ac:dyDescent="0.45">
      <c r="A3621" t="s">
        <v>3336</v>
      </c>
    </row>
    <row r="3623" spans="1:1" x14ac:dyDescent="0.45">
      <c r="A3623" t="s">
        <v>3337</v>
      </c>
    </row>
    <row r="3624" spans="1:1" x14ac:dyDescent="0.45">
      <c r="A3624" t="s">
        <v>10</v>
      </c>
    </row>
    <row r="3625" spans="1:1" x14ac:dyDescent="0.45">
      <c r="A3625" t="s">
        <v>11</v>
      </c>
    </row>
    <row r="3626" spans="1:1" x14ac:dyDescent="0.45">
      <c r="A3626" t="s">
        <v>12</v>
      </c>
    </row>
    <row r="3628" spans="1:1" x14ac:dyDescent="0.45">
      <c r="A3628" t="s">
        <v>3338</v>
      </c>
    </row>
    <row r="3629" spans="1:1" x14ac:dyDescent="0.45">
      <c r="A3629" t="s">
        <v>3339</v>
      </c>
    </row>
    <row r="3630" spans="1:1" x14ac:dyDescent="0.45">
      <c r="A3630" t="s">
        <v>3340</v>
      </c>
    </row>
    <row r="3631" spans="1:1" x14ac:dyDescent="0.45">
      <c r="A3631" t="s">
        <v>3341</v>
      </c>
    </row>
    <row r="3632" spans="1:1" x14ac:dyDescent="0.45">
      <c r="A3632" t="s">
        <v>3342</v>
      </c>
    </row>
    <row r="3633" spans="1:1" x14ac:dyDescent="0.45">
      <c r="A3633" t="s">
        <v>3343</v>
      </c>
    </row>
    <row r="3634" spans="1:1" x14ac:dyDescent="0.45">
      <c r="A3634" t="s">
        <v>3344</v>
      </c>
    </row>
    <row r="3636" spans="1:1" x14ac:dyDescent="0.45">
      <c r="A3636" t="s">
        <v>3345</v>
      </c>
    </row>
    <row r="3637" spans="1:1" x14ac:dyDescent="0.45">
      <c r="A3637" t="s">
        <v>10</v>
      </c>
    </row>
    <row r="3638" spans="1:1" x14ac:dyDescent="0.45">
      <c r="A3638" t="s">
        <v>11</v>
      </c>
    </row>
    <row r="3639" spans="1:1" x14ac:dyDescent="0.45">
      <c r="A3639" t="s">
        <v>12</v>
      </c>
    </row>
    <row r="3641" spans="1:1" x14ac:dyDescent="0.45">
      <c r="A3641" t="s">
        <v>3346</v>
      </c>
    </row>
    <row r="3642" spans="1:1" x14ac:dyDescent="0.45">
      <c r="A3642" t="s">
        <v>3347</v>
      </c>
    </row>
    <row r="3643" spans="1:1" x14ac:dyDescent="0.45">
      <c r="A3643" t="s">
        <v>3348</v>
      </c>
    </row>
    <row r="3644" spans="1:1" x14ac:dyDescent="0.45">
      <c r="A3644" t="s">
        <v>3349</v>
      </c>
    </row>
    <row r="3645" spans="1:1" x14ac:dyDescent="0.45">
      <c r="A3645" t="s">
        <v>3350</v>
      </c>
    </row>
    <row r="3647" spans="1:1" x14ac:dyDescent="0.45">
      <c r="A3647" t="s">
        <v>3351</v>
      </c>
    </row>
    <row r="3649" spans="1:1" x14ac:dyDescent="0.45">
      <c r="A3649" t="s">
        <v>3352</v>
      </c>
    </row>
    <row r="3650" spans="1:1" x14ac:dyDescent="0.45">
      <c r="A3650" t="s">
        <v>10</v>
      </c>
    </row>
    <row r="3651" spans="1:1" x14ac:dyDescent="0.45">
      <c r="A3651" t="s">
        <v>11</v>
      </c>
    </row>
    <row r="3652" spans="1:1" x14ac:dyDescent="0.45">
      <c r="A3652" t="s">
        <v>12</v>
      </c>
    </row>
    <row r="3654" spans="1:1" x14ac:dyDescent="0.45">
      <c r="A3654" t="s">
        <v>3353</v>
      </c>
    </row>
    <row r="3655" spans="1:1" x14ac:dyDescent="0.45">
      <c r="A3655" t="s">
        <v>3354</v>
      </c>
    </row>
    <row r="3656" spans="1:1" x14ac:dyDescent="0.45">
      <c r="A3656" t="s">
        <v>3355</v>
      </c>
    </row>
    <row r="3657" spans="1:1" x14ac:dyDescent="0.45">
      <c r="A3657" t="s">
        <v>3356</v>
      </c>
    </row>
    <row r="3658" spans="1:1" x14ac:dyDescent="0.45">
      <c r="A3658" t="s">
        <v>3357</v>
      </c>
    </row>
    <row r="3659" spans="1:1" x14ac:dyDescent="0.45">
      <c r="A3659" t="s">
        <v>3358</v>
      </c>
    </row>
    <row r="3660" spans="1:1" x14ac:dyDescent="0.45">
      <c r="A3660" t="s">
        <v>3359</v>
      </c>
    </row>
    <row r="3662" spans="1:1" x14ac:dyDescent="0.45">
      <c r="A3662" t="s">
        <v>3360</v>
      </c>
    </row>
    <row r="3663" spans="1:1" x14ac:dyDescent="0.45">
      <c r="A3663" t="s">
        <v>10</v>
      </c>
    </row>
    <row r="3664" spans="1:1" x14ac:dyDescent="0.45">
      <c r="A3664" t="s">
        <v>207</v>
      </c>
    </row>
    <row r="3665" spans="1:1" x14ac:dyDescent="0.45">
      <c r="A3665" t="s">
        <v>12</v>
      </c>
    </row>
    <row r="3667" spans="1:1" x14ac:dyDescent="0.45">
      <c r="A3667" t="s">
        <v>709</v>
      </c>
    </row>
    <row r="3668" spans="1:1" x14ac:dyDescent="0.45">
      <c r="A3668" t="s">
        <v>710</v>
      </c>
    </row>
    <row r="3669" spans="1:1" x14ac:dyDescent="0.45">
      <c r="A3669" t="s">
        <v>711</v>
      </c>
    </row>
    <row r="3670" spans="1:1" x14ac:dyDescent="0.45">
      <c r="A3670" t="s">
        <v>712</v>
      </c>
    </row>
    <row r="3671" spans="1:1" x14ac:dyDescent="0.45">
      <c r="A3671" t="s">
        <v>713</v>
      </c>
    </row>
    <row r="3673" spans="1:1" x14ac:dyDescent="0.45">
      <c r="A3673" t="s">
        <v>714</v>
      </c>
    </row>
    <row r="3675" spans="1:1" x14ac:dyDescent="0.45">
      <c r="A3675" t="s">
        <v>715</v>
      </c>
    </row>
    <row r="3676" spans="1:1" x14ac:dyDescent="0.45">
      <c r="A3676" t="s">
        <v>10</v>
      </c>
    </row>
    <row r="3677" spans="1:1" x14ac:dyDescent="0.45">
      <c r="A3677" t="s">
        <v>207</v>
      </c>
    </row>
    <row r="3678" spans="1:1" x14ac:dyDescent="0.45">
      <c r="A3678" t="s">
        <v>12</v>
      </c>
    </row>
    <row r="3680" spans="1:1" x14ac:dyDescent="0.45">
      <c r="A3680" t="s">
        <v>3361</v>
      </c>
    </row>
    <row r="3681" spans="1:1" x14ac:dyDescent="0.45">
      <c r="A3681" t="s">
        <v>3362</v>
      </c>
    </row>
    <row r="3682" spans="1:1" x14ac:dyDescent="0.45">
      <c r="A3682" t="s">
        <v>3363</v>
      </c>
    </row>
    <row r="3683" spans="1:1" x14ac:dyDescent="0.45">
      <c r="A3683" t="s">
        <v>3364</v>
      </c>
    </row>
    <row r="3684" spans="1:1" x14ac:dyDescent="0.45">
      <c r="A3684" t="s">
        <v>3365</v>
      </c>
    </row>
    <row r="3685" spans="1:1" x14ac:dyDescent="0.45">
      <c r="A3685" t="s">
        <v>3366</v>
      </c>
    </row>
    <row r="3686" spans="1:1" x14ac:dyDescent="0.45">
      <c r="A3686" t="s">
        <v>3367</v>
      </c>
    </row>
    <row r="3688" spans="1:1" x14ac:dyDescent="0.45">
      <c r="A3688" t="s">
        <v>3368</v>
      </c>
    </row>
    <row r="3689" spans="1:1" x14ac:dyDescent="0.45">
      <c r="A3689" t="s">
        <v>10</v>
      </c>
    </row>
    <row r="3690" spans="1:1" x14ac:dyDescent="0.45">
      <c r="A3690" t="s">
        <v>207</v>
      </c>
    </row>
    <row r="3691" spans="1:1" x14ac:dyDescent="0.45">
      <c r="A3691" t="s">
        <v>12</v>
      </c>
    </row>
    <row r="3693" spans="1:1" x14ac:dyDescent="0.45">
      <c r="A3693" t="s">
        <v>3369</v>
      </c>
    </row>
    <row r="3694" spans="1:1" x14ac:dyDescent="0.45">
      <c r="A3694" t="s">
        <v>3370</v>
      </c>
    </row>
    <row r="3695" spans="1:1" x14ac:dyDescent="0.45">
      <c r="A3695" t="s">
        <v>3371</v>
      </c>
    </row>
    <row r="3696" spans="1:1" x14ac:dyDescent="0.45">
      <c r="A3696" t="s">
        <v>3372</v>
      </c>
    </row>
    <row r="3697" spans="1:1" x14ac:dyDescent="0.45">
      <c r="A3697" t="s">
        <v>3373</v>
      </c>
    </row>
    <row r="3698" spans="1:1" x14ac:dyDescent="0.45">
      <c r="A3698" t="s">
        <v>3374</v>
      </c>
    </row>
    <row r="3699" spans="1:1" x14ac:dyDescent="0.45">
      <c r="A3699" t="s">
        <v>3375</v>
      </c>
    </row>
    <row r="3701" spans="1:1" x14ac:dyDescent="0.45">
      <c r="A3701" t="s">
        <v>3376</v>
      </c>
    </row>
    <row r="3702" spans="1:1" x14ac:dyDescent="0.45">
      <c r="A3702" t="s">
        <v>10</v>
      </c>
    </row>
    <row r="3703" spans="1:1" x14ac:dyDescent="0.45">
      <c r="A3703" t="s">
        <v>128</v>
      </c>
    </row>
    <row r="3704" spans="1:1" x14ac:dyDescent="0.45">
      <c r="A3704" t="s">
        <v>12</v>
      </c>
    </row>
    <row r="3706" spans="1:1" x14ac:dyDescent="0.45">
      <c r="A3706" t="s">
        <v>3377</v>
      </c>
    </row>
    <row r="3707" spans="1:1" x14ac:dyDescent="0.45">
      <c r="A3707" t="s">
        <v>3378</v>
      </c>
    </row>
    <row r="3708" spans="1:1" x14ac:dyDescent="0.45">
      <c r="A3708" t="s">
        <v>3379</v>
      </c>
    </row>
    <row r="3709" spans="1:1" x14ac:dyDescent="0.45">
      <c r="A3709" t="s">
        <v>3380</v>
      </c>
    </row>
    <row r="3710" spans="1:1" x14ac:dyDescent="0.45">
      <c r="A3710" t="s">
        <v>3381</v>
      </c>
    </row>
    <row r="3711" spans="1:1" x14ac:dyDescent="0.45">
      <c r="A3711" t="s">
        <v>3382</v>
      </c>
    </row>
    <row r="3712" spans="1:1" x14ac:dyDescent="0.45">
      <c r="A3712" t="s">
        <v>3383</v>
      </c>
    </row>
    <row r="3714" spans="1:1" x14ac:dyDescent="0.45">
      <c r="A3714" t="s">
        <v>3384</v>
      </c>
    </row>
    <row r="3715" spans="1:1" x14ac:dyDescent="0.45">
      <c r="A3715" t="s">
        <v>10</v>
      </c>
    </row>
    <row r="3716" spans="1:1" x14ac:dyDescent="0.45">
      <c r="A3716" t="s">
        <v>11</v>
      </c>
    </row>
    <row r="3717" spans="1:1" x14ac:dyDescent="0.45">
      <c r="A3717" t="s">
        <v>12</v>
      </c>
    </row>
    <row r="3719" spans="1:1" x14ac:dyDescent="0.45">
      <c r="A3719" t="s">
        <v>1422</v>
      </c>
    </row>
    <row r="3720" spans="1:1" x14ac:dyDescent="0.45">
      <c r="A3720" t="s">
        <v>1423</v>
      </c>
    </row>
    <row r="3721" spans="1:1" x14ac:dyDescent="0.45">
      <c r="A3721">
        <v>25622738900</v>
      </c>
    </row>
    <row r="3722" spans="1:1" x14ac:dyDescent="0.45">
      <c r="A3722" t="s">
        <v>1424</v>
      </c>
    </row>
    <row r="3723" spans="1:1" x14ac:dyDescent="0.45">
      <c r="A3723" t="s">
        <v>1425</v>
      </c>
    </row>
    <row r="3724" spans="1:1" x14ac:dyDescent="0.45">
      <c r="A3724" t="s">
        <v>1426</v>
      </c>
    </row>
    <row r="3725" spans="1:1" x14ac:dyDescent="0.45">
      <c r="A3725" t="s">
        <v>1427</v>
      </c>
    </row>
    <row r="3727" spans="1:1" x14ac:dyDescent="0.45">
      <c r="A3727" t="s">
        <v>1428</v>
      </c>
    </row>
    <row r="3728" spans="1:1" x14ac:dyDescent="0.45">
      <c r="A3728" t="s">
        <v>10</v>
      </c>
    </row>
    <row r="3729" spans="1:1" x14ac:dyDescent="0.45">
      <c r="A3729" t="s">
        <v>11</v>
      </c>
    </row>
    <row r="3730" spans="1:1" x14ac:dyDescent="0.45">
      <c r="A3730" t="s">
        <v>12</v>
      </c>
    </row>
    <row r="3732" spans="1:1" x14ac:dyDescent="0.45">
      <c r="A3732" t="s">
        <v>3385</v>
      </c>
    </row>
    <row r="3733" spans="1:1" x14ac:dyDescent="0.45">
      <c r="A3733" t="s">
        <v>3386</v>
      </c>
    </row>
    <row r="3734" spans="1:1" x14ac:dyDescent="0.45">
      <c r="A3734" t="s">
        <v>3387</v>
      </c>
    </row>
    <row r="3735" spans="1:1" x14ac:dyDescent="0.45">
      <c r="A3735" t="s">
        <v>3388</v>
      </c>
    </row>
    <row r="3736" spans="1:1" x14ac:dyDescent="0.45">
      <c r="A3736" t="s">
        <v>3389</v>
      </c>
    </row>
    <row r="3737" spans="1:1" x14ac:dyDescent="0.45">
      <c r="A3737" t="s">
        <v>3390</v>
      </c>
    </row>
    <row r="3738" spans="1:1" x14ac:dyDescent="0.45">
      <c r="A3738" t="s">
        <v>3391</v>
      </c>
    </row>
    <row r="3740" spans="1:1" x14ac:dyDescent="0.45">
      <c r="A3740" t="s">
        <v>3392</v>
      </c>
    </row>
    <row r="3741" spans="1:1" x14ac:dyDescent="0.45">
      <c r="A3741" t="s">
        <v>10</v>
      </c>
    </row>
    <row r="3742" spans="1:1" x14ac:dyDescent="0.45">
      <c r="A3742" t="s">
        <v>11</v>
      </c>
    </row>
    <row r="3743" spans="1:1" x14ac:dyDescent="0.45">
      <c r="A3743" t="s">
        <v>12</v>
      </c>
    </row>
    <row r="3745" spans="1:1" x14ac:dyDescent="0.45">
      <c r="A3745" t="s">
        <v>1437</v>
      </c>
    </row>
    <row r="3746" spans="1:1" x14ac:dyDescent="0.45">
      <c r="A3746" t="s">
        <v>1438</v>
      </c>
    </row>
    <row r="3747" spans="1:1" x14ac:dyDescent="0.45">
      <c r="A3747" t="s">
        <v>1439</v>
      </c>
    </row>
    <row r="3748" spans="1:1" x14ac:dyDescent="0.45">
      <c r="A3748" t="s">
        <v>1440</v>
      </c>
    </row>
    <row r="3749" spans="1:1" x14ac:dyDescent="0.45">
      <c r="A3749" t="s">
        <v>1441</v>
      </c>
    </row>
    <row r="3750" spans="1:1" x14ac:dyDescent="0.45">
      <c r="A3750" t="s">
        <v>1442</v>
      </c>
    </row>
    <row r="3751" spans="1:1" x14ac:dyDescent="0.45">
      <c r="A3751" t="s">
        <v>1443</v>
      </c>
    </row>
    <row r="3753" spans="1:1" x14ac:dyDescent="0.45">
      <c r="A3753" t="s">
        <v>1444</v>
      </c>
    </row>
    <row r="3754" spans="1:1" x14ac:dyDescent="0.45">
      <c r="A3754" t="s">
        <v>10</v>
      </c>
    </row>
    <row r="3755" spans="1:1" x14ac:dyDescent="0.45">
      <c r="A3755" t="s">
        <v>11</v>
      </c>
    </row>
    <row r="3756" spans="1:1" x14ac:dyDescent="0.45">
      <c r="A3756" t="s">
        <v>12</v>
      </c>
    </row>
    <row r="3758" spans="1:1" x14ac:dyDescent="0.45">
      <c r="A3758" t="s">
        <v>3393</v>
      </c>
    </row>
    <row r="3759" spans="1:1" x14ac:dyDescent="0.45">
      <c r="A3759" t="s">
        <v>3394</v>
      </c>
    </row>
    <row r="3760" spans="1:1" x14ac:dyDescent="0.45">
      <c r="A3760" t="s">
        <v>3395</v>
      </c>
    </row>
    <row r="3761" spans="1:1" x14ac:dyDescent="0.45">
      <c r="A3761" t="s">
        <v>3396</v>
      </c>
    </row>
    <row r="3762" spans="1:1" x14ac:dyDescent="0.45">
      <c r="A3762" t="s">
        <v>3397</v>
      </c>
    </row>
    <row r="3763" spans="1:1" x14ac:dyDescent="0.45">
      <c r="A3763" t="s">
        <v>3398</v>
      </c>
    </row>
    <row r="3764" spans="1:1" x14ac:dyDescent="0.45">
      <c r="A3764" t="s">
        <v>3399</v>
      </c>
    </row>
    <row r="3766" spans="1:1" x14ac:dyDescent="0.45">
      <c r="A3766" t="s">
        <v>3400</v>
      </c>
    </row>
    <row r="3767" spans="1:1" x14ac:dyDescent="0.45">
      <c r="A3767" t="s">
        <v>10</v>
      </c>
    </row>
    <row r="3768" spans="1:1" x14ac:dyDescent="0.45">
      <c r="A3768" t="s">
        <v>11</v>
      </c>
    </row>
    <row r="3769" spans="1:1" x14ac:dyDescent="0.45">
      <c r="A3769" t="s">
        <v>12</v>
      </c>
    </row>
    <row r="3771" spans="1:1" x14ac:dyDescent="0.45">
      <c r="A3771" t="s">
        <v>3401</v>
      </c>
    </row>
    <row r="3772" spans="1:1" x14ac:dyDescent="0.45">
      <c r="A3772" t="s">
        <v>3402</v>
      </c>
    </row>
    <row r="3773" spans="1:1" x14ac:dyDescent="0.45">
      <c r="A3773" t="s">
        <v>3403</v>
      </c>
    </row>
    <row r="3774" spans="1:1" x14ac:dyDescent="0.45">
      <c r="A3774" t="s">
        <v>3404</v>
      </c>
    </row>
    <row r="3775" spans="1:1" x14ac:dyDescent="0.45">
      <c r="A3775" t="s">
        <v>3405</v>
      </c>
    </row>
    <row r="3776" spans="1:1" x14ac:dyDescent="0.45">
      <c r="A3776" t="s">
        <v>3406</v>
      </c>
    </row>
    <row r="3777" spans="1:1" x14ac:dyDescent="0.45">
      <c r="A3777" t="s">
        <v>3407</v>
      </c>
    </row>
    <row r="3779" spans="1:1" x14ac:dyDescent="0.45">
      <c r="A3779" t="s">
        <v>3408</v>
      </c>
    </row>
    <row r="3780" spans="1:1" x14ac:dyDescent="0.45">
      <c r="A3780" t="s">
        <v>10</v>
      </c>
    </row>
    <row r="3781" spans="1:1" x14ac:dyDescent="0.45">
      <c r="A3781" t="s">
        <v>11</v>
      </c>
    </row>
    <row r="3782" spans="1:1" x14ac:dyDescent="0.45">
      <c r="A3782" t="s">
        <v>12</v>
      </c>
    </row>
    <row r="3784" spans="1:1" x14ac:dyDescent="0.45">
      <c r="A3784" t="s">
        <v>3409</v>
      </c>
    </row>
    <row r="3785" spans="1:1" x14ac:dyDescent="0.45">
      <c r="A3785" t="s">
        <v>3410</v>
      </c>
    </row>
    <row r="3786" spans="1:1" x14ac:dyDescent="0.45">
      <c r="A3786" t="s">
        <v>3411</v>
      </c>
    </row>
    <row r="3787" spans="1:1" x14ac:dyDescent="0.45">
      <c r="A3787" t="s">
        <v>3412</v>
      </c>
    </row>
    <row r="3788" spans="1:1" x14ac:dyDescent="0.45">
      <c r="A3788" t="s">
        <v>3413</v>
      </c>
    </row>
    <row r="3789" spans="1:1" x14ac:dyDescent="0.45">
      <c r="A3789" t="s">
        <v>3414</v>
      </c>
    </row>
    <row r="3790" spans="1:1" x14ac:dyDescent="0.45">
      <c r="A3790" t="s">
        <v>3415</v>
      </c>
    </row>
    <row r="3792" spans="1:1" x14ac:dyDescent="0.45">
      <c r="A3792" t="s">
        <v>3416</v>
      </c>
    </row>
    <row r="3793" spans="1:1" x14ac:dyDescent="0.45">
      <c r="A3793" t="s">
        <v>10</v>
      </c>
    </row>
    <row r="3794" spans="1:1" x14ac:dyDescent="0.45">
      <c r="A3794" t="s">
        <v>11</v>
      </c>
    </row>
    <row r="3795" spans="1:1" x14ac:dyDescent="0.45">
      <c r="A3795" t="s">
        <v>12</v>
      </c>
    </row>
    <row r="3797" spans="1:1" x14ac:dyDescent="0.45">
      <c r="A3797" t="s">
        <v>1468</v>
      </c>
    </row>
    <row r="3798" spans="1:1" x14ac:dyDescent="0.45">
      <c r="A3798" t="s">
        <v>1469</v>
      </c>
    </row>
    <row r="3799" spans="1:1" x14ac:dyDescent="0.45">
      <c r="A3799">
        <v>57190394096</v>
      </c>
    </row>
    <row r="3800" spans="1:1" x14ac:dyDescent="0.45">
      <c r="A3800" t="s">
        <v>1470</v>
      </c>
    </row>
    <row r="3801" spans="1:1" x14ac:dyDescent="0.45">
      <c r="A3801" t="s">
        <v>1471</v>
      </c>
    </row>
    <row r="3802" spans="1:1" x14ac:dyDescent="0.45">
      <c r="A3802" t="s">
        <v>1472</v>
      </c>
    </row>
    <row r="3803" spans="1:1" x14ac:dyDescent="0.45">
      <c r="A3803" t="s">
        <v>1473</v>
      </c>
    </row>
    <row r="3805" spans="1:1" x14ac:dyDescent="0.45">
      <c r="A3805" t="s">
        <v>1474</v>
      </c>
    </row>
    <row r="3806" spans="1:1" x14ac:dyDescent="0.45">
      <c r="A3806" t="s">
        <v>10</v>
      </c>
    </row>
    <row r="3807" spans="1:1" x14ac:dyDescent="0.45">
      <c r="A3807" t="s">
        <v>207</v>
      </c>
    </row>
    <row r="3808" spans="1:1" x14ac:dyDescent="0.45">
      <c r="A3808" t="s">
        <v>12</v>
      </c>
    </row>
    <row r="3810" spans="1:1" x14ac:dyDescent="0.45">
      <c r="A3810" t="s">
        <v>1475</v>
      </c>
    </row>
    <row r="3811" spans="1:1" x14ac:dyDescent="0.45">
      <c r="A3811" t="s">
        <v>1476</v>
      </c>
    </row>
    <row r="3812" spans="1:1" x14ac:dyDescent="0.45">
      <c r="A3812">
        <v>14036092900</v>
      </c>
    </row>
    <row r="3813" spans="1:1" x14ac:dyDescent="0.45">
      <c r="A3813" t="s">
        <v>1477</v>
      </c>
    </row>
    <row r="3814" spans="1:1" x14ac:dyDescent="0.45">
      <c r="A3814" t="s">
        <v>1478</v>
      </c>
    </row>
    <row r="3815" spans="1:1" x14ac:dyDescent="0.45">
      <c r="A3815" t="s">
        <v>1479</v>
      </c>
    </row>
    <row r="3816" spans="1:1" x14ac:dyDescent="0.45">
      <c r="A3816" t="s">
        <v>1480</v>
      </c>
    </row>
    <row r="3818" spans="1:1" x14ac:dyDescent="0.45">
      <c r="A3818" t="s">
        <v>1481</v>
      </c>
    </row>
    <row r="3819" spans="1:1" x14ac:dyDescent="0.45">
      <c r="A3819" t="s">
        <v>10</v>
      </c>
    </row>
    <row r="3820" spans="1:1" x14ac:dyDescent="0.45">
      <c r="A3820" t="s">
        <v>11</v>
      </c>
    </row>
    <row r="3821" spans="1:1" x14ac:dyDescent="0.45">
      <c r="A3821" t="s">
        <v>12</v>
      </c>
    </row>
    <row r="3823" spans="1:1" x14ac:dyDescent="0.45">
      <c r="A3823" t="s">
        <v>1482</v>
      </c>
    </row>
    <row r="3824" spans="1:1" x14ac:dyDescent="0.45">
      <c r="A3824" t="s">
        <v>1483</v>
      </c>
    </row>
    <row r="3825" spans="1:1" x14ac:dyDescent="0.45">
      <c r="A3825">
        <v>57706418400</v>
      </c>
    </row>
    <row r="3826" spans="1:1" x14ac:dyDescent="0.45">
      <c r="A3826" t="s">
        <v>1484</v>
      </c>
    </row>
    <row r="3827" spans="1:1" x14ac:dyDescent="0.45">
      <c r="A3827" t="s">
        <v>1485</v>
      </c>
    </row>
    <row r="3828" spans="1:1" x14ac:dyDescent="0.45">
      <c r="A3828" t="s">
        <v>1486</v>
      </c>
    </row>
    <row r="3829" spans="1:1" x14ac:dyDescent="0.45">
      <c r="A3829" t="s">
        <v>1487</v>
      </c>
    </row>
    <row r="3831" spans="1:1" x14ac:dyDescent="0.45">
      <c r="A3831" t="s">
        <v>1488</v>
      </c>
    </row>
    <row r="3832" spans="1:1" x14ac:dyDescent="0.45">
      <c r="A3832" t="s">
        <v>10</v>
      </c>
    </row>
    <row r="3833" spans="1:1" x14ac:dyDescent="0.45">
      <c r="A3833" t="s">
        <v>11</v>
      </c>
    </row>
    <row r="3834" spans="1:1" x14ac:dyDescent="0.45">
      <c r="A3834" t="s">
        <v>12</v>
      </c>
    </row>
    <row r="3836" spans="1:1" x14ac:dyDescent="0.45">
      <c r="A3836" t="s">
        <v>1489</v>
      </c>
    </row>
    <row r="3837" spans="1:1" x14ac:dyDescent="0.45">
      <c r="A3837" t="s">
        <v>1490</v>
      </c>
    </row>
    <row r="3838" spans="1:1" x14ac:dyDescent="0.45">
      <c r="A3838" t="s">
        <v>1491</v>
      </c>
    </row>
    <row r="3839" spans="1:1" x14ac:dyDescent="0.45">
      <c r="A3839" t="s">
        <v>1492</v>
      </c>
    </row>
    <row r="3840" spans="1:1" x14ac:dyDescent="0.45">
      <c r="A3840" t="s">
        <v>1493</v>
      </c>
    </row>
    <row r="3841" spans="1:1" x14ac:dyDescent="0.45">
      <c r="A3841" t="s">
        <v>1494</v>
      </c>
    </row>
    <row r="3842" spans="1:1" x14ac:dyDescent="0.45">
      <c r="A3842" t="s">
        <v>1495</v>
      </c>
    </row>
    <row r="3844" spans="1:1" x14ac:dyDescent="0.45">
      <c r="A3844" t="s">
        <v>1496</v>
      </c>
    </row>
    <row r="3845" spans="1:1" x14ac:dyDescent="0.45">
      <c r="A3845" t="s">
        <v>10</v>
      </c>
    </row>
    <row r="3846" spans="1:1" x14ac:dyDescent="0.45">
      <c r="A3846" t="s">
        <v>11</v>
      </c>
    </row>
    <row r="3847" spans="1:1" x14ac:dyDescent="0.45">
      <c r="A3847" t="s">
        <v>12</v>
      </c>
    </row>
    <row r="3849" spans="1:1" x14ac:dyDescent="0.45">
      <c r="A3849" t="s">
        <v>1497</v>
      </c>
    </row>
    <row r="3850" spans="1:1" x14ac:dyDescent="0.45">
      <c r="A3850" t="s">
        <v>1498</v>
      </c>
    </row>
    <row r="3851" spans="1:1" x14ac:dyDescent="0.45">
      <c r="A3851" t="s">
        <v>1499</v>
      </c>
    </row>
    <row r="3852" spans="1:1" x14ac:dyDescent="0.45">
      <c r="A3852" t="s">
        <v>1500</v>
      </c>
    </row>
    <row r="3853" spans="1:1" x14ac:dyDescent="0.45">
      <c r="A3853" t="s">
        <v>1501</v>
      </c>
    </row>
    <row r="3854" spans="1:1" x14ac:dyDescent="0.45">
      <c r="A3854" t="s">
        <v>1502</v>
      </c>
    </row>
    <row r="3855" spans="1:1" x14ac:dyDescent="0.45">
      <c r="A3855" t="s">
        <v>1503</v>
      </c>
    </row>
    <row r="3857" spans="1:1" x14ac:dyDescent="0.45">
      <c r="A3857" t="s">
        <v>1504</v>
      </c>
    </row>
    <row r="3858" spans="1:1" x14ac:dyDescent="0.45">
      <c r="A3858" t="s">
        <v>10</v>
      </c>
    </row>
    <row r="3859" spans="1:1" x14ac:dyDescent="0.45">
      <c r="A3859" t="s">
        <v>11</v>
      </c>
    </row>
    <row r="3860" spans="1:1" x14ac:dyDescent="0.45">
      <c r="A3860" t="s">
        <v>12</v>
      </c>
    </row>
    <row r="3862" spans="1:1" x14ac:dyDescent="0.45">
      <c r="A3862" t="s">
        <v>1505</v>
      </c>
    </row>
    <row r="3863" spans="1:1" x14ac:dyDescent="0.45">
      <c r="A3863" t="s">
        <v>1506</v>
      </c>
    </row>
    <row r="3864" spans="1:1" x14ac:dyDescent="0.45">
      <c r="A3864" t="s">
        <v>1507</v>
      </c>
    </row>
    <row r="3865" spans="1:1" x14ac:dyDescent="0.45">
      <c r="A3865" t="s">
        <v>1508</v>
      </c>
    </row>
    <row r="3866" spans="1:1" x14ac:dyDescent="0.45">
      <c r="A3866" t="s">
        <v>1509</v>
      </c>
    </row>
    <row r="3867" spans="1:1" x14ac:dyDescent="0.45">
      <c r="A3867" t="s">
        <v>1510</v>
      </c>
    </row>
    <row r="3868" spans="1:1" x14ac:dyDescent="0.45">
      <c r="A3868" t="s">
        <v>1511</v>
      </c>
    </row>
    <row r="3870" spans="1:1" x14ac:dyDescent="0.45">
      <c r="A3870" t="s">
        <v>1512</v>
      </c>
    </row>
    <row r="3871" spans="1:1" x14ac:dyDescent="0.45">
      <c r="A3871" t="s">
        <v>10</v>
      </c>
    </row>
    <row r="3872" spans="1:1" x14ac:dyDescent="0.45">
      <c r="A3872" t="s">
        <v>207</v>
      </c>
    </row>
    <row r="3873" spans="1:1" x14ac:dyDescent="0.45">
      <c r="A3873" t="s">
        <v>12</v>
      </c>
    </row>
    <row r="3875" spans="1:1" x14ac:dyDescent="0.45">
      <c r="A3875" t="s">
        <v>3417</v>
      </c>
    </row>
    <row r="3876" spans="1:1" x14ac:dyDescent="0.45">
      <c r="A3876" t="s">
        <v>3418</v>
      </c>
    </row>
    <row r="3877" spans="1:1" x14ac:dyDescent="0.45">
      <c r="A3877" t="s">
        <v>3419</v>
      </c>
    </row>
    <row r="3878" spans="1:1" x14ac:dyDescent="0.45">
      <c r="A3878" t="s">
        <v>3420</v>
      </c>
    </row>
    <row r="3879" spans="1:1" x14ac:dyDescent="0.45">
      <c r="A3879" t="s">
        <v>3421</v>
      </c>
    </row>
    <row r="3880" spans="1:1" x14ac:dyDescent="0.45">
      <c r="A3880" t="s">
        <v>3422</v>
      </c>
    </row>
    <row r="3881" spans="1:1" x14ac:dyDescent="0.45">
      <c r="A3881" t="s">
        <v>3423</v>
      </c>
    </row>
    <row r="3883" spans="1:1" x14ac:dyDescent="0.45">
      <c r="A3883" t="s">
        <v>3424</v>
      </c>
    </row>
    <row r="3884" spans="1:1" x14ac:dyDescent="0.45">
      <c r="A3884" t="s">
        <v>10</v>
      </c>
    </row>
    <row r="3885" spans="1:1" x14ac:dyDescent="0.45">
      <c r="A3885" t="s">
        <v>207</v>
      </c>
    </row>
    <row r="3886" spans="1:1" x14ac:dyDescent="0.45">
      <c r="A3886" t="s">
        <v>12</v>
      </c>
    </row>
    <row r="3888" spans="1:1" x14ac:dyDescent="0.45">
      <c r="A3888" t="s">
        <v>3425</v>
      </c>
    </row>
    <row r="3889" spans="1:1" x14ac:dyDescent="0.45">
      <c r="A3889" t="s">
        <v>3426</v>
      </c>
    </row>
    <row r="3890" spans="1:1" x14ac:dyDescent="0.45">
      <c r="A3890" t="s">
        <v>3427</v>
      </c>
    </row>
    <row r="3891" spans="1:1" x14ac:dyDescent="0.45">
      <c r="A3891" t="s">
        <v>3428</v>
      </c>
    </row>
    <row r="3892" spans="1:1" x14ac:dyDescent="0.45">
      <c r="A3892" t="s">
        <v>3429</v>
      </c>
    </row>
    <row r="3893" spans="1:1" x14ac:dyDescent="0.45">
      <c r="A3893" t="s">
        <v>3430</v>
      </c>
    </row>
    <row r="3894" spans="1:1" x14ac:dyDescent="0.45">
      <c r="A3894" t="s">
        <v>3431</v>
      </c>
    </row>
    <row r="3896" spans="1:1" x14ac:dyDescent="0.45">
      <c r="A3896" t="s">
        <v>3432</v>
      </c>
    </row>
    <row r="3897" spans="1:1" x14ac:dyDescent="0.45">
      <c r="A3897" t="s">
        <v>10</v>
      </c>
    </row>
    <row r="3898" spans="1:1" x14ac:dyDescent="0.45">
      <c r="A3898" t="s">
        <v>11</v>
      </c>
    </row>
    <row r="3899" spans="1:1" x14ac:dyDescent="0.45">
      <c r="A3899" t="s">
        <v>12</v>
      </c>
    </row>
    <row r="3901" spans="1:1" x14ac:dyDescent="0.45">
      <c r="A3901" t="s">
        <v>3433</v>
      </c>
    </row>
    <row r="3902" spans="1:1" x14ac:dyDescent="0.45">
      <c r="A3902" t="s">
        <v>3434</v>
      </c>
    </row>
    <row r="3903" spans="1:1" x14ac:dyDescent="0.45">
      <c r="A3903" t="s">
        <v>3435</v>
      </c>
    </row>
    <row r="3904" spans="1:1" x14ac:dyDescent="0.45">
      <c r="A3904" t="s">
        <v>3436</v>
      </c>
    </row>
    <row r="3905" spans="1:1" x14ac:dyDescent="0.45">
      <c r="A3905" t="s">
        <v>3437</v>
      </c>
    </row>
    <row r="3907" spans="1:1" x14ac:dyDescent="0.45">
      <c r="A3907" t="s">
        <v>3438</v>
      </c>
    </row>
    <row r="3909" spans="1:1" x14ac:dyDescent="0.45">
      <c r="A3909" t="s">
        <v>3439</v>
      </c>
    </row>
    <row r="3910" spans="1:1" x14ac:dyDescent="0.45">
      <c r="A3910" t="s">
        <v>10</v>
      </c>
    </row>
    <row r="3911" spans="1:1" x14ac:dyDescent="0.45">
      <c r="A3911" t="s">
        <v>11</v>
      </c>
    </row>
    <row r="3912" spans="1:1" x14ac:dyDescent="0.45">
      <c r="A3912" t="s">
        <v>12</v>
      </c>
    </row>
    <row r="3914" spans="1:1" x14ac:dyDescent="0.45">
      <c r="A3914" t="s">
        <v>795</v>
      </c>
    </row>
    <row r="3915" spans="1:1" x14ac:dyDescent="0.45">
      <c r="A3915" t="s">
        <v>796</v>
      </c>
    </row>
    <row r="3916" spans="1:1" x14ac:dyDescent="0.45">
      <c r="A3916" t="s">
        <v>797</v>
      </c>
    </row>
    <row r="3917" spans="1:1" x14ac:dyDescent="0.45">
      <c r="A3917" t="s">
        <v>798</v>
      </c>
    </row>
    <row r="3918" spans="1:1" x14ac:dyDescent="0.45">
      <c r="A3918" t="s">
        <v>799</v>
      </c>
    </row>
    <row r="3919" spans="1:1" x14ac:dyDescent="0.45">
      <c r="A3919" t="s">
        <v>800</v>
      </c>
    </row>
    <row r="3920" spans="1:1" x14ac:dyDescent="0.45">
      <c r="A3920" t="s">
        <v>801</v>
      </c>
    </row>
    <row r="3922" spans="1:1" x14ac:dyDescent="0.45">
      <c r="A3922" t="s">
        <v>802</v>
      </c>
    </row>
    <row r="3923" spans="1:1" x14ac:dyDescent="0.45">
      <c r="A3923" t="s">
        <v>10</v>
      </c>
    </row>
    <row r="3924" spans="1:1" x14ac:dyDescent="0.45">
      <c r="A3924" t="s">
        <v>11</v>
      </c>
    </row>
    <row r="3925" spans="1:1" x14ac:dyDescent="0.45">
      <c r="A3925" t="s">
        <v>12</v>
      </c>
    </row>
    <row r="3927" spans="1:1" x14ac:dyDescent="0.45">
      <c r="A3927" t="s">
        <v>811</v>
      </c>
    </row>
    <row r="3928" spans="1:1" x14ac:dyDescent="0.45">
      <c r="A3928" t="s">
        <v>812</v>
      </c>
    </row>
    <row r="3929" spans="1:1" x14ac:dyDescent="0.45">
      <c r="A3929" t="s">
        <v>813</v>
      </c>
    </row>
    <row r="3930" spans="1:1" x14ac:dyDescent="0.45">
      <c r="A3930" t="s">
        <v>814</v>
      </c>
    </row>
    <row r="3931" spans="1:1" x14ac:dyDescent="0.45">
      <c r="A3931" t="s">
        <v>815</v>
      </c>
    </row>
    <row r="3932" spans="1:1" x14ac:dyDescent="0.45">
      <c r="A3932" t="s">
        <v>816</v>
      </c>
    </row>
    <row r="3933" spans="1:1" x14ac:dyDescent="0.45">
      <c r="A3933" t="s">
        <v>817</v>
      </c>
    </row>
    <row r="3935" spans="1:1" x14ac:dyDescent="0.45">
      <c r="A3935" t="s">
        <v>818</v>
      </c>
    </row>
    <row r="3936" spans="1:1" x14ac:dyDescent="0.45">
      <c r="A3936" t="s">
        <v>10</v>
      </c>
    </row>
    <row r="3937" spans="1:1" x14ac:dyDescent="0.45">
      <c r="A3937" t="s">
        <v>11</v>
      </c>
    </row>
    <row r="3938" spans="1:1" x14ac:dyDescent="0.45">
      <c r="A3938" t="s">
        <v>12</v>
      </c>
    </row>
    <row r="3940" spans="1:1" x14ac:dyDescent="0.45">
      <c r="A3940" t="s">
        <v>827</v>
      </c>
    </row>
    <row r="3941" spans="1:1" x14ac:dyDescent="0.45">
      <c r="A3941" t="s">
        <v>828</v>
      </c>
    </row>
    <row r="3942" spans="1:1" x14ac:dyDescent="0.45">
      <c r="A3942" t="s">
        <v>829</v>
      </c>
    </row>
    <row r="3943" spans="1:1" x14ac:dyDescent="0.45">
      <c r="A3943" t="s">
        <v>830</v>
      </c>
    </row>
    <row r="3944" spans="1:1" x14ac:dyDescent="0.45">
      <c r="A3944" t="s">
        <v>831</v>
      </c>
    </row>
    <row r="3945" spans="1:1" x14ac:dyDescent="0.45">
      <c r="A3945" t="s">
        <v>832</v>
      </c>
    </row>
    <row r="3946" spans="1:1" x14ac:dyDescent="0.45">
      <c r="A3946" t="s">
        <v>833</v>
      </c>
    </row>
    <row r="3948" spans="1:1" x14ac:dyDescent="0.45">
      <c r="A3948" t="s">
        <v>834</v>
      </c>
    </row>
    <row r="3949" spans="1:1" x14ac:dyDescent="0.45">
      <c r="A3949" t="s">
        <v>10</v>
      </c>
    </row>
    <row r="3950" spans="1:1" x14ac:dyDescent="0.45">
      <c r="A3950" t="s">
        <v>11</v>
      </c>
    </row>
    <row r="3951" spans="1:1" x14ac:dyDescent="0.45">
      <c r="A3951" t="s">
        <v>12</v>
      </c>
    </row>
    <row r="3953" spans="1:1" x14ac:dyDescent="0.45">
      <c r="A3953" t="s">
        <v>835</v>
      </c>
    </row>
    <row r="3954" spans="1:1" x14ac:dyDescent="0.45">
      <c r="A3954" t="s">
        <v>836</v>
      </c>
    </row>
    <row r="3955" spans="1:1" x14ac:dyDescent="0.45">
      <c r="A3955" t="s">
        <v>837</v>
      </c>
    </row>
    <row r="3956" spans="1:1" x14ac:dyDescent="0.45">
      <c r="A3956" t="s">
        <v>838</v>
      </c>
    </row>
    <row r="3957" spans="1:1" x14ac:dyDescent="0.45">
      <c r="A3957" t="s">
        <v>839</v>
      </c>
    </row>
    <row r="3958" spans="1:1" x14ac:dyDescent="0.45">
      <c r="A3958" t="s">
        <v>840</v>
      </c>
    </row>
    <row r="3959" spans="1:1" x14ac:dyDescent="0.45">
      <c r="A3959" t="s">
        <v>841</v>
      </c>
    </row>
    <row r="3961" spans="1:1" x14ac:dyDescent="0.45">
      <c r="A3961" t="s">
        <v>842</v>
      </c>
    </row>
    <row r="3962" spans="1:1" x14ac:dyDescent="0.45">
      <c r="A3962" t="s">
        <v>10</v>
      </c>
    </row>
    <row r="3963" spans="1:1" x14ac:dyDescent="0.45">
      <c r="A3963" t="s">
        <v>11</v>
      </c>
    </row>
    <row r="3964" spans="1:1" x14ac:dyDescent="0.45">
      <c r="A3964" t="s">
        <v>12</v>
      </c>
    </row>
    <row r="3966" spans="1:1" x14ac:dyDescent="0.45">
      <c r="A3966" t="s">
        <v>3440</v>
      </c>
    </row>
    <row r="3967" spans="1:1" x14ac:dyDescent="0.45">
      <c r="A3967" t="s">
        <v>3441</v>
      </c>
    </row>
    <row r="3968" spans="1:1" x14ac:dyDescent="0.45">
      <c r="A3968" t="s">
        <v>3442</v>
      </c>
    </row>
    <row r="3969" spans="1:1" x14ac:dyDescent="0.45">
      <c r="A3969" t="s">
        <v>3443</v>
      </c>
    </row>
    <row r="3970" spans="1:1" x14ac:dyDescent="0.45">
      <c r="A3970" t="s">
        <v>3444</v>
      </c>
    </row>
    <row r="3971" spans="1:1" x14ac:dyDescent="0.45">
      <c r="A3971" t="s">
        <v>3445</v>
      </c>
    </row>
    <row r="3972" spans="1:1" x14ac:dyDescent="0.45">
      <c r="A3972" t="s">
        <v>3446</v>
      </c>
    </row>
    <row r="3974" spans="1:1" x14ac:dyDescent="0.45">
      <c r="A3974" t="s">
        <v>3447</v>
      </c>
    </row>
    <row r="3975" spans="1:1" x14ac:dyDescent="0.45">
      <c r="A3975" t="s">
        <v>10</v>
      </c>
    </row>
    <row r="3976" spans="1:1" x14ac:dyDescent="0.45">
      <c r="A3976" t="s">
        <v>128</v>
      </c>
    </row>
    <row r="3977" spans="1:1" x14ac:dyDescent="0.45">
      <c r="A3977" t="s">
        <v>12</v>
      </c>
    </row>
    <row r="3979" spans="1:1" x14ac:dyDescent="0.45">
      <c r="A3979" t="s">
        <v>3448</v>
      </c>
    </row>
    <row r="3980" spans="1:1" x14ac:dyDescent="0.45">
      <c r="A3980" t="s">
        <v>3449</v>
      </c>
    </row>
    <row r="3981" spans="1:1" x14ac:dyDescent="0.45">
      <c r="A3981" t="s">
        <v>3450</v>
      </c>
    </row>
    <row r="3982" spans="1:1" x14ac:dyDescent="0.45">
      <c r="A3982" t="s">
        <v>3451</v>
      </c>
    </row>
    <row r="3983" spans="1:1" x14ac:dyDescent="0.45">
      <c r="A3983" t="s">
        <v>3452</v>
      </c>
    </row>
    <row r="3984" spans="1:1" x14ac:dyDescent="0.45">
      <c r="A3984" t="s">
        <v>3453</v>
      </c>
    </row>
    <row r="3985" spans="1:1" x14ac:dyDescent="0.45">
      <c r="A3985" t="s">
        <v>3454</v>
      </c>
    </row>
    <row r="3987" spans="1:1" x14ac:dyDescent="0.45">
      <c r="A3987" t="s">
        <v>3455</v>
      </c>
    </row>
    <row r="3988" spans="1:1" x14ac:dyDescent="0.45">
      <c r="A3988" t="s">
        <v>3029</v>
      </c>
    </row>
    <row r="3989" spans="1:1" x14ac:dyDescent="0.45">
      <c r="A3989" t="s">
        <v>11</v>
      </c>
    </row>
    <row r="3990" spans="1:1" x14ac:dyDescent="0.45">
      <c r="A3990" t="s">
        <v>12</v>
      </c>
    </row>
    <row r="3992" spans="1:1" x14ac:dyDescent="0.45">
      <c r="A3992" t="s">
        <v>843</v>
      </c>
    </row>
    <row r="3993" spans="1:1" x14ac:dyDescent="0.45">
      <c r="A3993" t="s">
        <v>844</v>
      </c>
    </row>
    <row r="3994" spans="1:1" x14ac:dyDescent="0.45">
      <c r="A3994" t="s">
        <v>845</v>
      </c>
    </row>
    <row r="3995" spans="1:1" x14ac:dyDescent="0.45">
      <c r="A3995" t="s">
        <v>846</v>
      </c>
    </row>
    <row r="3996" spans="1:1" x14ac:dyDescent="0.45">
      <c r="A3996" t="s">
        <v>847</v>
      </c>
    </row>
    <row r="3997" spans="1:1" x14ac:dyDescent="0.45">
      <c r="A3997" t="s">
        <v>848</v>
      </c>
    </row>
    <row r="3998" spans="1:1" x14ac:dyDescent="0.45">
      <c r="A3998" t="s">
        <v>849</v>
      </c>
    </row>
    <row r="4000" spans="1:1" x14ac:dyDescent="0.45">
      <c r="A4000" t="s">
        <v>850</v>
      </c>
    </row>
    <row r="4001" spans="1:1" x14ac:dyDescent="0.45">
      <c r="A4001" t="s">
        <v>10</v>
      </c>
    </row>
    <row r="4002" spans="1:1" x14ac:dyDescent="0.45">
      <c r="A4002" t="s">
        <v>11</v>
      </c>
    </row>
    <row r="4003" spans="1:1" x14ac:dyDescent="0.45">
      <c r="A4003" t="s">
        <v>12</v>
      </c>
    </row>
    <row r="4005" spans="1:1" x14ac:dyDescent="0.45">
      <c r="A4005" t="s">
        <v>3456</v>
      </c>
    </row>
    <row r="4006" spans="1:1" x14ac:dyDescent="0.45">
      <c r="A4006" t="s">
        <v>3457</v>
      </c>
    </row>
    <row r="4007" spans="1:1" x14ac:dyDescent="0.45">
      <c r="A4007" t="s">
        <v>3458</v>
      </c>
    </row>
    <row r="4008" spans="1:1" x14ac:dyDescent="0.45">
      <c r="A4008" t="s">
        <v>3459</v>
      </c>
    </row>
    <row r="4009" spans="1:1" x14ac:dyDescent="0.45">
      <c r="A4009" t="s">
        <v>3460</v>
      </c>
    </row>
    <row r="4010" spans="1:1" x14ac:dyDescent="0.45">
      <c r="A4010" t="s">
        <v>3461</v>
      </c>
    </row>
    <row r="4011" spans="1:1" x14ac:dyDescent="0.45">
      <c r="A4011" t="s">
        <v>3462</v>
      </c>
    </row>
    <row r="4013" spans="1:1" x14ac:dyDescent="0.45">
      <c r="A4013" t="s">
        <v>3463</v>
      </c>
    </row>
    <row r="4014" spans="1:1" x14ac:dyDescent="0.45">
      <c r="A4014" t="s">
        <v>10</v>
      </c>
    </row>
    <row r="4015" spans="1:1" x14ac:dyDescent="0.45">
      <c r="A4015" t="s">
        <v>11</v>
      </c>
    </row>
    <row r="4016" spans="1:1" x14ac:dyDescent="0.45">
      <c r="A4016" t="s">
        <v>12</v>
      </c>
    </row>
    <row r="4018" spans="1:1" x14ac:dyDescent="0.45">
      <c r="A4018" t="s">
        <v>3464</v>
      </c>
    </row>
    <row r="4019" spans="1:1" x14ac:dyDescent="0.45">
      <c r="A4019" t="s">
        <v>3465</v>
      </c>
    </row>
    <row r="4020" spans="1:1" x14ac:dyDescent="0.45">
      <c r="A4020" t="s">
        <v>3466</v>
      </c>
    </row>
    <row r="4021" spans="1:1" x14ac:dyDescent="0.45">
      <c r="A4021" t="s">
        <v>3467</v>
      </c>
    </row>
    <row r="4022" spans="1:1" x14ac:dyDescent="0.45">
      <c r="A4022" t="s">
        <v>3468</v>
      </c>
    </row>
    <row r="4023" spans="1:1" x14ac:dyDescent="0.45">
      <c r="A4023" t="s">
        <v>3469</v>
      </c>
    </row>
    <row r="4024" spans="1:1" x14ac:dyDescent="0.45">
      <c r="A4024" t="s">
        <v>3470</v>
      </c>
    </row>
    <row r="4026" spans="1:1" x14ac:dyDescent="0.45">
      <c r="A4026" t="s">
        <v>3471</v>
      </c>
    </row>
    <row r="4027" spans="1:1" x14ac:dyDescent="0.45">
      <c r="A4027" t="s">
        <v>10</v>
      </c>
    </row>
    <row r="4028" spans="1:1" x14ac:dyDescent="0.45">
      <c r="A4028" t="s">
        <v>11</v>
      </c>
    </row>
    <row r="4029" spans="1:1" x14ac:dyDescent="0.45">
      <c r="A4029" t="s">
        <v>12</v>
      </c>
    </row>
    <row r="4031" spans="1:1" x14ac:dyDescent="0.45">
      <c r="A4031" t="s">
        <v>859</v>
      </c>
    </row>
    <row r="4032" spans="1:1" x14ac:dyDescent="0.45">
      <c r="A4032" t="s">
        <v>860</v>
      </c>
    </row>
    <row r="4033" spans="1:1" x14ac:dyDescent="0.45">
      <c r="A4033" t="s">
        <v>861</v>
      </c>
    </row>
    <row r="4034" spans="1:1" x14ac:dyDescent="0.45">
      <c r="A4034" t="s">
        <v>862</v>
      </c>
    </row>
    <row r="4035" spans="1:1" x14ac:dyDescent="0.45">
      <c r="A4035" t="s">
        <v>863</v>
      </c>
    </row>
    <row r="4036" spans="1:1" x14ac:dyDescent="0.45">
      <c r="A4036" t="s">
        <v>864</v>
      </c>
    </row>
    <row r="4037" spans="1:1" x14ac:dyDescent="0.45">
      <c r="A4037" t="s">
        <v>865</v>
      </c>
    </row>
    <row r="4039" spans="1:1" x14ac:dyDescent="0.45">
      <c r="A4039" t="s">
        <v>866</v>
      </c>
    </row>
    <row r="4040" spans="1:1" x14ac:dyDescent="0.45">
      <c r="A4040" t="s">
        <v>10</v>
      </c>
    </row>
    <row r="4041" spans="1:1" x14ac:dyDescent="0.45">
      <c r="A4041" t="s">
        <v>11</v>
      </c>
    </row>
    <row r="4042" spans="1:1" x14ac:dyDescent="0.45">
      <c r="A4042" t="s">
        <v>12</v>
      </c>
    </row>
    <row r="4044" spans="1:1" x14ac:dyDescent="0.45">
      <c r="A4044" t="s">
        <v>883</v>
      </c>
    </row>
    <row r="4045" spans="1:1" x14ac:dyDescent="0.45">
      <c r="A4045" t="s">
        <v>884</v>
      </c>
    </row>
    <row r="4046" spans="1:1" x14ac:dyDescent="0.45">
      <c r="A4046" t="s">
        <v>885</v>
      </c>
    </row>
    <row r="4047" spans="1:1" x14ac:dyDescent="0.45">
      <c r="A4047" t="s">
        <v>886</v>
      </c>
    </row>
    <row r="4048" spans="1:1" x14ac:dyDescent="0.45">
      <c r="A4048" t="s">
        <v>887</v>
      </c>
    </row>
    <row r="4049" spans="1:1" x14ac:dyDescent="0.45">
      <c r="A4049" t="s">
        <v>888</v>
      </c>
    </row>
    <row r="4050" spans="1:1" x14ac:dyDescent="0.45">
      <c r="A4050" t="s">
        <v>889</v>
      </c>
    </row>
    <row r="4052" spans="1:1" x14ac:dyDescent="0.45">
      <c r="A4052" t="s">
        <v>890</v>
      </c>
    </row>
    <row r="4053" spans="1:1" x14ac:dyDescent="0.45">
      <c r="A4053" t="s">
        <v>10</v>
      </c>
    </row>
    <row r="4054" spans="1:1" x14ac:dyDescent="0.45">
      <c r="A4054" t="s">
        <v>11</v>
      </c>
    </row>
    <row r="4055" spans="1:1" x14ac:dyDescent="0.45">
      <c r="A4055" t="s">
        <v>12</v>
      </c>
    </row>
    <row r="4057" spans="1:1" x14ac:dyDescent="0.45">
      <c r="A4057" t="s">
        <v>3472</v>
      </c>
    </row>
    <row r="4058" spans="1:1" x14ac:dyDescent="0.45">
      <c r="A4058" t="s">
        <v>3473</v>
      </c>
    </row>
    <row r="4059" spans="1:1" x14ac:dyDescent="0.45">
      <c r="A4059" t="s">
        <v>3474</v>
      </c>
    </row>
    <row r="4060" spans="1:1" x14ac:dyDescent="0.45">
      <c r="A4060" t="s">
        <v>3475</v>
      </c>
    </row>
    <row r="4061" spans="1:1" x14ac:dyDescent="0.45">
      <c r="A4061" t="s">
        <v>3476</v>
      </c>
    </row>
    <row r="4062" spans="1:1" x14ac:dyDescent="0.45">
      <c r="A4062" t="s">
        <v>3477</v>
      </c>
    </row>
    <row r="4063" spans="1:1" x14ac:dyDescent="0.45">
      <c r="A4063" t="s">
        <v>3478</v>
      </c>
    </row>
    <row r="4065" spans="1:1" x14ac:dyDescent="0.45">
      <c r="A4065" t="s">
        <v>3479</v>
      </c>
    </row>
    <row r="4066" spans="1:1" x14ac:dyDescent="0.45">
      <c r="A4066" t="s">
        <v>10</v>
      </c>
    </row>
    <row r="4067" spans="1:1" x14ac:dyDescent="0.45">
      <c r="A4067" t="s">
        <v>11</v>
      </c>
    </row>
    <row r="4068" spans="1:1" x14ac:dyDescent="0.45">
      <c r="A4068" t="s">
        <v>12</v>
      </c>
    </row>
    <row r="4070" spans="1:1" x14ac:dyDescent="0.45">
      <c r="A4070" t="s">
        <v>907</v>
      </c>
    </row>
    <row r="4071" spans="1:1" x14ac:dyDescent="0.45">
      <c r="A4071" t="s">
        <v>908</v>
      </c>
    </row>
    <row r="4072" spans="1:1" x14ac:dyDescent="0.45">
      <c r="A4072" t="s">
        <v>909</v>
      </c>
    </row>
    <row r="4073" spans="1:1" x14ac:dyDescent="0.45">
      <c r="A4073" t="s">
        <v>910</v>
      </c>
    </row>
    <row r="4074" spans="1:1" x14ac:dyDescent="0.45">
      <c r="A4074" t="s">
        <v>911</v>
      </c>
    </row>
    <row r="4075" spans="1:1" x14ac:dyDescent="0.45">
      <c r="A4075" t="s">
        <v>912</v>
      </c>
    </row>
    <row r="4076" spans="1:1" x14ac:dyDescent="0.45">
      <c r="A4076" t="s">
        <v>913</v>
      </c>
    </row>
    <row r="4078" spans="1:1" x14ac:dyDescent="0.45">
      <c r="A4078" t="s">
        <v>914</v>
      </c>
    </row>
    <row r="4079" spans="1:1" x14ac:dyDescent="0.45">
      <c r="A4079" t="s">
        <v>10</v>
      </c>
    </row>
    <row r="4080" spans="1:1" x14ac:dyDescent="0.45">
      <c r="A4080" t="s">
        <v>11</v>
      </c>
    </row>
    <row r="4081" spans="1:1" x14ac:dyDescent="0.45">
      <c r="A4081" t="s">
        <v>12</v>
      </c>
    </row>
    <row r="4083" spans="1:1" x14ac:dyDescent="0.45">
      <c r="A4083" t="s">
        <v>915</v>
      </c>
    </row>
    <row r="4084" spans="1:1" x14ac:dyDescent="0.45">
      <c r="A4084" t="s">
        <v>916</v>
      </c>
    </row>
    <row r="4085" spans="1:1" x14ac:dyDescent="0.45">
      <c r="A4085" t="s">
        <v>917</v>
      </c>
    </row>
    <row r="4086" spans="1:1" x14ac:dyDescent="0.45">
      <c r="A4086" t="s">
        <v>918</v>
      </c>
    </row>
    <row r="4087" spans="1:1" x14ac:dyDescent="0.45">
      <c r="A4087" t="s">
        <v>919</v>
      </c>
    </row>
    <row r="4088" spans="1:1" x14ac:dyDescent="0.45">
      <c r="A4088" t="s">
        <v>920</v>
      </c>
    </row>
    <row r="4089" spans="1:1" x14ac:dyDescent="0.45">
      <c r="A4089" t="s">
        <v>921</v>
      </c>
    </row>
    <row r="4091" spans="1:1" x14ac:dyDescent="0.45">
      <c r="A4091" t="s">
        <v>922</v>
      </c>
    </row>
    <row r="4092" spans="1:1" x14ac:dyDescent="0.45">
      <c r="A4092" t="s">
        <v>10</v>
      </c>
    </row>
    <row r="4093" spans="1:1" x14ac:dyDescent="0.45">
      <c r="A4093" t="s">
        <v>11</v>
      </c>
    </row>
    <row r="4094" spans="1:1" x14ac:dyDescent="0.45">
      <c r="A4094" t="s">
        <v>12</v>
      </c>
    </row>
    <row r="4096" spans="1:1" x14ac:dyDescent="0.45">
      <c r="A4096" t="s">
        <v>930</v>
      </c>
    </row>
    <row r="4097" spans="1:1" x14ac:dyDescent="0.45">
      <c r="A4097" t="s">
        <v>931</v>
      </c>
    </row>
    <row r="4098" spans="1:1" x14ac:dyDescent="0.45">
      <c r="A4098">
        <v>57190816203</v>
      </c>
    </row>
    <row r="4099" spans="1:1" x14ac:dyDescent="0.45">
      <c r="A4099" t="s">
        <v>932</v>
      </c>
    </row>
    <row r="4100" spans="1:1" x14ac:dyDescent="0.45">
      <c r="A4100" t="s">
        <v>933</v>
      </c>
    </row>
    <row r="4102" spans="1:1" x14ac:dyDescent="0.45">
      <c r="A4102" t="s">
        <v>934</v>
      </c>
    </row>
    <row r="4104" spans="1:1" x14ac:dyDescent="0.45">
      <c r="A4104" t="s">
        <v>935</v>
      </c>
    </row>
    <row r="4105" spans="1:1" x14ac:dyDescent="0.45">
      <c r="A4105" t="s">
        <v>10</v>
      </c>
    </row>
    <row r="4106" spans="1:1" x14ac:dyDescent="0.45">
      <c r="A4106" t="s">
        <v>207</v>
      </c>
    </row>
    <row r="4107" spans="1:1" x14ac:dyDescent="0.45">
      <c r="A4107" t="s">
        <v>12</v>
      </c>
    </row>
    <row r="4109" spans="1:1" x14ac:dyDescent="0.45">
      <c r="A4109" t="s">
        <v>936</v>
      </c>
    </row>
    <row r="4110" spans="1:1" x14ac:dyDescent="0.45">
      <c r="A4110" t="s">
        <v>937</v>
      </c>
    </row>
    <row r="4111" spans="1:1" x14ac:dyDescent="0.45">
      <c r="A4111" t="s">
        <v>938</v>
      </c>
    </row>
    <row r="4112" spans="1:1" x14ac:dyDescent="0.45">
      <c r="A4112" t="s">
        <v>939</v>
      </c>
    </row>
    <row r="4113" spans="1:1" x14ac:dyDescent="0.45">
      <c r="A4113" t="s">
        <v>940</v>
      </c>
    </row>
    <row r="4115" spans="1:1" x14ac:dyDescent="0.45">
      <c r="A4115" t="s">
        <v>941</v>
      </c>
    </row>
    <row r="4118" spans="1:1" x14ac:dyDescent="0.45">
      <c r="A4118" t="s">
        <v>10</v>
      </c>
    </row>
    <row r="4119" spans="1:1" x14ac:dyDescent="0.45">
      <c r="A4119" t="s">
        <v>128</v>
      </c>
    </row>
    <row r="4120" spans="1:1" x14ac:dyDescent="0.45">
      <c r="A4120" t="s">
        <v>12</v>
      </c>
    </row>
    <row r="4122" spans="1:1" x14ac:dyDescent="0.45">
      <c r="A4122" t="s">
        <v>3480</v>
      </c>
    </row>
    <row r="4123" spans="1:1" x14ac:dyDescent="0.45">
      <c r="A4123" t="s">
        <v>3481</v>
      </c>
    </row>
    <row r="4124" spans="1:1" x14ac:dyDescent="0.45">
      <c r="A4124" t="s">
        <v>3482</v>
      </c>
    </row>
    <row r="4125" spans="1:1" x14ac:dyDescent="0.45">
      <c r="A4125" t="s">
        <v>3483</v>
      </c>
    </row>
    <row r="4126" spans="1:1" x14ac:dyDescent="0.45">
      <c r="A4126" t="s">
        <v>3484</v>
      </c>
    </row>
    <row r="4127" spans="1:1" x14ac:dyDescent="0.45">
      <c r="A4127" t="s">
        <v>3485</v>
      </c>
    </row>
    <row r="4128" spans="1:1" x14ac:dyDescent="0.45">
      <c r="A4128" t="s">
        <v>3486</v>
      </c>
    </row>
    <row r="4130" spans="1:1" x14ac:dyDescent="0.45">
      <c r="A4130" t="s">
        <v>3487</v>
      </c>
    </row>
    <row r="4131" spans="1:1" x14ac:dyDescent="0.45">
      <c r="A4131" t="s">
        <v>10</v>
      </c>
    </row>
    <row r="4132" spans="1:1" x14ac:dyDescent="0.45">
      <c r="A4132" t="s">
        <v>11</v>
      </c>
    </row>
    <row r="4133" spans="1:1" x14ac:dyDescent="0.45">
      <c r="A4133" t="s">
        <v>12</v>
      </c>
    </row>
    <row r="4135" spans="1:1" x14ac:dyDescent="0.45">
      <c r="A4135" t="s">
        <v>3488</v>
      </c>
    </row>
    <row r="4136" spans="1:1" x14ac:dyDescent="0.45">
      <c r="A4136" t="s">
        <v>3489</v>
      </c>
    </row>
    <row r="4137" spans="1:1" x14ac:dyDescent="0.45">
      <c r="A4137" t="s">
        <v>3490</v>
      </c>
    </row>
    <row r="4138" spans="1:1" x14ac:dyDescent="0.45">
      <c r="A4138" t="s">
        <v>3491</v>
      </c>
    </row>
    <row r="4139" spans="1:1" x14ac:dyDescent="0.45">
      <c r="A4139" t="s">
        <v>3492</v>
      </c>
    </row>
    <row r="4140" spans="1:1" x14ac:dyDescent="0.45">
      <c r="A4140" t="s">
        <v>3493</v>
      </c>
    </row>
    <row r="4141" spans="1:1" x14ac:dyDescent="0.45">
      <c r="A4141" t="s">
        <v>3494</v>
      </c>
    </row>
    <row r="4143" spans="1:1" x14ac:dyDescent="0.45">
      <c r="A4143" t="s">
        <v>3495</v>
      </c>
    </row>
    <row r="4144" spans="1:1" x14ac:dyDescent="0.45">
      <c r="A4144" t="s">
        <v>10</v>
      </c>
    </row>
    <row r="4145" spans="1:1" x14ac:dyDescent="0.45">
      <c r="A4145" t="s">
        <v>128</v>
      </c>
    </row>
    <row r="4146" spans="1:1" x14ac:dyDescent="0.45">
      <c r="A4146" t="s">
        <v>12</v>
      </c>
    </row>
    <row r="4148" spans="1:1" x14ac:dyDescent="0.45">
      <c r="A4148" t="s">
        <v>3496</v>
      </c>
    </row>
    <row r="4149" spans="1:1" x14ac:dyDescent="0.45">
      <c r="A4149" t="s">
        <v>3497</v>
      </c>
    </row>
    <row r="4150" spans="1:1" x14ac:dyDescent="0.45">
      <c r="A4150">
        <v>55337847800</v>
      </c>
    </row>
    <row r="4151" spans="1:1" x14ac:dyDescent="0.45">
      <c r="A4151" t="s">
        <v>3498</v>
      </c>
    </row>
    <row r="4152" spans="1:1" x14ac:dyDescent="0.45">
      <c r="A4152" t="s">
        <v>3499</v>
      </c>
    </row>
    <row r="4154" spans="1:1" x14ac:dyDescent="0.45">
      <c r="A4154" t="s">
        <v>3500</v>
      </c>
    </row>
    <row r="4156" spans="1:1" x14ac:dyDescent="0.45">
      <c r="A4156" t="s">
        <v>3501</v>
      </c>
    </row>
    <row r="4157" spans="1:1" x14ac:dyDescent="0.45">
      <c r="A4157" t="s">
        <v>10</v>
      </c>
    </row>
    <row r="4158" spans="1:1" x14ac:dyDescent="0.45">
      <c r="A4158" t="s">
        <v>11</v>
      </c>
    </row>
    <row r="4159" spans="1:1" x14ac:dyDescent="0.45">
      <c r="A4159" t="s">
        <v>12</v>
      </c>
    </row>
    <row r="4161" spans="1:1" x14ac:dyDescent="0.45">
      <c r="A4161" t="s">
        <v>3502</v>
      </c>
    </row>
    <row r="4162" spans="1:1" x14ac:dyDescent="0.45">
      <c r="A4162" t="s">
        <v>3503</v>
      </c>
    </row>
    <row r="4163" spans="1:1" x14ac:dyDescent="0.45">
      <c r="A4163">
        <v>35077098600</v>
      </c>
    </row>
    <row r="4164" spans="1:1" x14ac:dyDescent="0.45">
      <c r="A4164" t="s">
        <v>3504</v>
      </c>
    </row>
    <row r="4165" spans="1:1" x14ac:dyDescent="0.45">
      <c r="A4165" t="s">
        <v>3505</v>
      </c>
    </row>
    <row r="4166" spans="1:1" x14ac:dyDescent="0.45">
      <c r="A4166" t="s">
        <v>3506</v>
      </c>
    </row>
    <row r="4167" spans="1:1" x14ac:dyDescent="0.45">
      <c r="A4167" t="s">
        <v>3507</v>
      </c>
    </row>
    <row r="4169" spans="1:1" x14ac:dyDescent="0.45">
      <c r="A4169" t="s">
        <v>3508</v>
      </c>
    </row>
    <row r="4170" spans="1:1" x14ac:dyDescent="0.45">
      <c r="A4170" t="s">
        <v>10</v>
      </c>
    </row>
    <row r="4171" spans="1:1" x14ac:dyDescent="0.45">
      <c r="A4171" t="s">
        <v>11</v>
      </c>
    </row>
    <row r="4172" spans="1:1" x14ac:dyDescent="0.45">
      <c r="A4172" t="s">
        <v>12</v>
      </c>
    </row>
    <row r="4174" spans="1:1" x14ac:dyDescent="0.45">
      <c r="A4174" t="s">
        <v>3509</v>
      </c>
    </row>
    <row r="4175" spans="1:1" x14ac:dyDescent="0.45">
      <c r="A4175" t="s">
        <v>3510</v>
      </c>
    </row>
    <row r="4176" spans="1:1" x14ac:dyDescent="0.45">
      <c r="A4176" t="s">
        <v>3511</v>
      </c>
    </row>
    <row r="4177" spans="1:1" x14ac:dyDescent="0.45">
      <c r="A4177" t="s">
        <v>3512</v>
      </c>
    </row>
    <row r="4178" spans="1:1" x14ac:dyDescent="0.45">
      <c r="A4178" t="s">
        <v>3513</v>
      </c>
    </row>
    <row r="4179" spans="1:1" x14ac:dyDescent="0.45">
      <c r="A4179" t="s">
        <v>3514</v>
      </c>
    </row>
    <row r="4180" spans="1:1" x14ac:dyDescent="0.45">
      <c r="A4180" t="s">
        <v>3515</v>
      </c>
    </row>
    <row r="4182" spans="1:1" x14ac:dyDescent="0.45">
      <c r="A4182" t="s">
        <v>3516</v>
      </c>
    </row>
    <row r="4183" spans="1:1" x14ac:dyDescent="0.45">
      <c r="A4183" t="s">
        <v>10</v>
      </c>
    </row>
    <row r="4184" spans="1:1" x14ac:dyDescent="0.45">
      <c r="A4184" t="s">
        <v>207</v>
      </c>
    </row>
    <row r="4185" spans="1:1" x14ac:dyDescent="0.45">
      <c r="A4185" t="s">
        <v>12</v>
      </c>
    </row>
    <row r="4187" spans="1:1" x14ac:dyDescent="0.45">
      <c r="A4187" t="s">
        <v>3517</v>
      </c>
    </row>
    <row r="4188" spans="1:1" x14ac:dyDescent="0.45">
      <c r="A4188" t="s">
        <v>3518</v>
      </c>
    </row>
    <row r="4189" spans="1:1" x14ac:dyDescent="0.45">
      <c r="A4189" t="s">
        <v>3519</v>
      </c>
    </row>
    <row r="4190" spans="1:1" x14ac:dyDescent="0.45">
      <c r="A4190" t="s">
        <v>3520</v>
      </c>
    </row>
    <row r="4191" spans="1:1" x14ac:dyDescent="0.45">
      <c r="A4191" t="s">
        <v>3521</v>
      </c>
    </row>
    <row r="4192" spans="1:1" x14ac:dyDescent="0.45">
      <c r="A4192" t="s">
        <v>3522</v>
      </c>
    </row>
    <row r="4193" spans="1:1" x14ac:dyDescent="0.45">
      <c r="A4193" t="s">
        <v>3523</v>
      </c>
    </row>
    <row r="4195" spans="1:1" x14ac:dyDescent="0.45">
      <c r="A4195" t="s">
        <v>3524</v>
      </c>
    </row>
    <row r="4196" spans="1:1" x14ac:dyDescent="0.45">
      <c r="A4196" t="s">
        <v>10</v>
      </c>
    </row>
    <row r="4197" spans="1:1" x14ac:dyDescent="0.45">
      <c r="A4197" t="s">
        <v>11</v>
      </c>
    </row>
    <row r="4198" spans="1:1" x14ac:dyDescent="0.45">
      <c r="A4198" t="s">
        <v>12</v>
      </c>
    </row>
    <row r="4200" spans="1:1" x14ac:dyDescent="0.45">
      <c r="A4200" t="s">
        <v>3525</v>
      </c>
    </row>
    <row r="4201" spans="1:1" x14ac:dyDescent="0.45">
      <c r="A4201" t="s">
        <v>3526</v>
      </c>
    </row>
    <row r="4202" spans="1:1" x14ac:dyDescent="0.45">
      <c r="A4202" t="s">
        <v>3527</v>
      </c>
    </row>
    <row r="4203" spans="1:1" x14ac:dyDescent="0.45">
      <c r="A4203" t="s">
        <v>3528</v>
      </c>
    </row>
    <row r="4204" spans="1:1" x14ac:dyDescent="0.45">
      <c r="A4204" t="s">
        <v>3529</v>
      </c>
    </row>
    <row r="4205" spans="1:1" x14ac:dyDescent="0.45">
      <c r="A4205" t="s">
        <v>3530</v>
      </c>
    </row>
    <row r="4206" spans="1:1" x14ac:dyDescent="0.45">
      <c r="A4206" t="s">
        <v>3531</v>
      </c>
    </row>
    <row r="4208" spans="1:1" x14ac:dyDescent="0.45">
      <c r="A4208" t="s">
        <v>3532</v>
      </c>
    </row>
    <row r="4209" spans="1:1" x14ac:dyDescent="0.45">
      <c r="A4209" t="s">
        <v>10</v>
      </c>
    </row>
    <row r="4210" spans="1:1" x14ac:dyDescent="0.45">
      <c r="A4210" t="s">
        <v>11</v>
      </c>
    </row>
    <row r="4211" spans="1:1" x14ac:dyDescent="0.45">
      <c r="A4211" t="s">
        <v>12</v>
      </c>
    </row>
    <row r="4213" spans="1:1" x14ac:dyDescent="0.45">
      <c r="A4213" t="s">
        <v>973</v>
      </c>
    </row>
    <row r="4214" spans="1:1" x14ac:dyDescent="0.45">
      <c r="A4214" t="s">
        <v>974</v>
      </c>
    </row>
    <row r="4215" spans="1:1" x14ac:dyDescent="0.45">
      <c r="A4215">
        <v>56053529500</v>
      </c>
    </row>
    <row r="4216" spans="1:1" x14ac:dyDescent="0.45">
      <c r="A4216" t="s">
        <v>975</v>
      </c>
    </row>
    <row r="4217" spans="1:1" x14ac:dyDescent="0.45">
      <c r="A4217" t="s">
        <v>976</v>
      </c>
    </row>
    <row r="4218" spans="1:1" x14ac:dyDescent="0.45">
      <c r="A4218" t="s">
        <v>977</v>
      </c>
    </row>
    <row r="4219" spans="1:1" x14ac:dyDescent="0.45">
      <c r="A4219" t="s">
        <v>978</v>
      </c>
    </row>
    <row r="4221" spans="1:1" x14ac:dyDescent="0.45">
      <c r="A4221" t="s">
        <v>979</v>
      </c>
    </row>
    <row r="4222" spans="1:1" x14ac:dyDescent="0.45">
      <c r="A4222" t="s">
        <v>10</v>
      </c>
    </row>
    <row r="4223" spans="1:1" x14ac:dyDescent="0.45">
      <c r="A4223" t="s">
        <v>11</v>
      </c>
    </row>
    <row r="4224" spans="1:1" x14ac:dyDescent="0.45">
      <c r="A4224" t="s">
        <v>12</v>
      </c>
    </row>
    <row r="4226" spans="1:1" x14ac:dyDescent="0.45">
      <c r="A4226" t="s">
        <v>980</v>
      </c>
    </row>
    <row r="4227" spans="1:1" x14ac:dyDescent="0.45">
      <c r="A4227" t="s">
        <v>981</v>
      </c>
    </row>
    <row r="4228" spans="1:1" x14ac:dyDescent="0.45">
      <c r="A4228" t="s">
        <v>982</v>
      </c>
    </row>
    <row r="4229" spans="1:1" x14ac:dyDescent="0.45">
      <c r="A4229" t="s">
        <v>983</v>
      </c>
    </row>
    <row r="4230" spans="1:1" x14ac:dyDescent="0.45">
      <c r="A4230" t="s">
        <v>984</v>
      </c>
    </row>
    <row r="4232" spans="1:1" x14ac:dyDescent="0.45">
      <c r="A4232" t="s">
        <v>985</v>
      </c>
    </row>
    <row r="4234" spans="1:1" x14ac:dyDescent="0.45">
      <c r="A4234" t="s">
        <v>986</v>
      </c>
    </row>
    <row r="4235" spans="1:1" x14ac:dyDescent="0.45">
      <c r="A4235" t="s">
        <v>10</v>
      </c>
    </row>
    <row r="4236" spans="1:1" x14ac:dyDescent="0.45">
      <c r="A4236" t="s">
        <v>207</v>
      </c>
    </row>
    <row r="4237" spans="1:1" x14ac:dyDescent="0.45">
      <c r="A4237" t="s">
        <v>12</v>
      </c>
    </row>
    <row r="4239" spans="1:1" x14ac:dyDescent="0.45">
      <c r="A4239" t="s">
        <v>1003</v>
      </c>
    </row>
    <row r="4240" spans="1:1" x14ac:dyDescent="0.45">
      <c r="A4240" t="s">
        <v>1004</v>
      </c>
    </row>
    <row r="4241" spans="1:1" x14ac:dyDescent="0.45">
      <c r="A4241">
        <v>57212407660</v>
      </c>
    </row>
    <row r="4242" spans="1:1" x14ac:dyDescent="0.45">
      <c r="A4242" t="s">
        <v>1005</v>
      </c>
    </row>
    <row r="4243" spans="1:1" x14ac:dyDescent="0.45">
      <c r="A4243" t="s">
        <v>1006</v>
      </c>
    </row>
    <row r="4244" spans="1:1" x14ac:dyDescent="0.45">
      <c r="A4244" t="s">
        <v>1007</v>
      </c>
    </row>
    <row r="4245" spans="1:1" x14ac:dyDescent="0.45">
      <c r="A4245" t="s">
        <v>1008</v>
      </c>
    </row>
    <row r="4247" spans="1:1" x14ac:dyDescent="0.45">
      <c r="A4247" t="s">
        <v>1009</v>
      </c>
    </row>
    <row r="4248" spans="1:1" x14ac:dyDescent="0.45">
      <c r="A4248" t="s">
        <v>10</v>
      </c>
    </row>
    <row r="4249" spans="1:1" x14ac:dyDescent="0.45">
      <c r="A4249" t="s">
        <v>11</v>
      </c>
    </row>
    <row r="4250" spans="1:1" x14ac:dyDescent="0.45">
      <c r="A4250" t="s">
        <v>12</v>
      </c>
    </row>
    <row r="4252" spans="1:1" x14ac:dyDescent="0.45">
      <c r="A4252" t="s">
        <v>3533</v>
      </c>
    </row>
    <row r="4253" spans="1:1" x14ac:dyDescent="0.45">
      <c r="A4253" t="s">
        <v>3534</v>
      </c>
    </row>
    <row r="4254" spans="1:1" x14ac:dyDescent="0.45">
      <c r="A4254" t="s">
        <v>3535</v>
      </c>
    </row>
    <row r="4255" spans="1:1" x14ac:dyDescent="0.45">
      <c r="A4255" t="s">
        <v>3536</v>
      </c>
    </row>
    <row r="4256" spans="1:1" x14ac:dyDescent="0.45">
      <c r="A4256" t="s">
        <v>3537</v>
      </c>
    </row>
    <row r="4257" spans="1:1" x14ac:dyDescent="0.45">
      <c r="A4257" t="s">
        <v>3538</v>
      </c>
    </row>
    <row r="4258" spans="1:1" x14ac:dyDescent="0.45">
      <c r="A4258" t="s">
        <v>3539</v>
      </c>
    </row>
    <row r="4260" spans="1:1" x14ac:dyDescent="0.45">
      <c r="A4260" t="s">
        <v>3540</v>
      </c>
    </row>
    <row r="4261" spans="1:1" x14ac:dyDescent="0.45">
      <c r="A4261" t="s">
        <v>10</v>
      </c>
    </row>
    <row r="4262" spans="1:1" x14ac:dyDescent="0.45">
      <c r="A4262" t="s">
        <v>11</v>
      </c>
    </row>
    <row r="4263" spans="1:1" x14ac:dyDescent="0.45">
      <c r="A4263" t="s">
        <v>12</v>
      </c>
    </row>
    <row r="4265" spans="1:1" x14ac:dyDescent="0.45">
      <c r="A4265" t="s">
        <v>1025</v>
      </c>
    </row>
    <row r="4266" spans="1:1" x14ac:dyDescent="0.45">
      <c r="A4266" t="s">
        <v>1026</v>
      </c>
    </row>
    <row r="4267" spans="1:1" x14ac:dyDescent="0.45">
      <c r="A4267">
        <v>57203561050</v>
      </c>
    </row>
    <row r="4268" spans="1:1" x14ac:dyDescent="0.45">
      <c r="A4268" t="s">
        <v>1027</v>
      </c>
    </row>
    <row r="4269" spans="1:1" x14ac:dyDescent="0.45">
      <c r="A4269" t="s">
        <v>1028</v>
      </c>
    </row>
    <row r="4270" spans="1:1" x14ac:dyDescent="0.45">
      <c r="A4270" t="s">
        <v>1029</v>
      </c>
    </row>
    <row r="4271" spans="1:1" x14ac:dyDescent="0.45">
      <c r="A4271" t="s">
        <v>1030</v>
      </c>
    </row>
    <row r="4273" spans="1:1" x14ac:dyDescent="0.45">
      <c r="A4273" t="s">
        <v>1031</v>
      </c>
    </row>
    <row r="4274" spans="1:1" x14ac:dyDescent="0.45">
      <c r="A4274" t="s">
        <v>10</v>
      </c>
    </row>
    <row r="4275" spans="1:1" x14ac:dyDescent="0.45">
      <c r="A4275" t="s">
        <v>11</v>
      </c>
    </row>
    <row r="4276" spans="1:1" x14ac:dyDescent="0.45">
      <c r="A4276" t="s">
        <v>12</v>
      </c>
    </row>
    <row r="4278" spans="1:1" x14ac:dyDescent="0.45">
      <c r="A4278" t="s">
        <v>3541</v>
      </c>
    </row>
    <row r="4279" spans="1:1" x14ac:dyDescent="0.45">
      <c r="A4279" t="s">
        <v>3542</v>
      </c>
    </row>
    <row r="4280" spans="1:1" x14ac:dyDescent="0.45">
      <c r="A4280" t="s">
        <v>3543</v>
      </c>
    </row>
    <row r="4281" spans="1:1" x14ac:dyDescent="0.45">
      <c r="A4281" t="s">
        <v>3544</v>
      </c>
    </row>
    <row r="4282" spans="1:1" x14ac:dyDescent="0.45">
      <c r="A4282" t="s">
        <v>3545</v>
      </c>
    </row>
    <row r="4283" spans="1:1" x14ac:dyDescent="0.45">
      <c r="A4283" t="s">
        <v>3546</v>
      </c>
    </row>
    <row r="4284" spans="1:1" x14ac:dyDescent="0.45">
      <c r="A4284" t="s">
        <v>3547</v>
      </c>
    </row>
    <row r="4286" spans="1:1" x14ac:dyDescent="0.45">
      <c r="A4286" t="s">
        <v>3548</v>
      </c>
    </row>
    <row r="4287" spans="1:1" x14ac:dyDescent="0.45">
      <c r="A4287" t="s">
        <v>10</v>
      </c>
    </row>
    <row r="4288" spans="1:1" x14ac:dyDescent="0.45">
      <c r="A4288" t="s">
        <v>11</v>
      </c>
    </row>
    <row r="4289" spans="1:1" x14ac:dyDescent="0.45">
      <c r="A4289" t="s">
        <v>12</v>
      </c>
    </row>
    <row r="4291" spans="1:1" x14ac:dyDescent="0.45">
      <c r="A4291" t="s">
        <v>1047</v>
      </c>
    </row>
    <row r="4292" spans="1:1" x14ac:dyDescent="0.45">
      <c r="A4292" t="s">
        <v>1048</v>
      </c>
    </row>
    <row r="4293" spans="1:1" x14ac:dyDescent="0.45">
      <c r="A4293" t="s">
        <v>1049</v>
      </c>
    </row>
    <row r="4294" spans="1:1" x14ac:dyDescent="0.45">
      <c r="A4294" t="s">
        <v>1050</v>
      </c>
    </row>
    <row r="4295" spans="1:1" x14ac:dyDescent="0.45">
      <c r="A4295" t="s">
        <v>1051</v>
      </c>
    </row>
    <row r="4296" spans="1:1" x14ac:dyDescent="0.45">
      <c r="A4296" t="s">
        <v>1052</v>
      </c>
    </row>
    <row r="4297" spans="1:1" x14ac:dyDescent="0.45">
      <c r="A4297" t="s">
        <v>1053</v>
      </c>
    </row>
    <row r="4299" spans="1:1" x14ac:dyDescent="0.45">
      <c r="A4299" t="s">
        <v>1054</v>
      </c>
    </row>
    <row r="4300" spans="1:1" x14ac:dyDescent="0.45">
      <c r="A4300" t="s">
        <v>10</v>
      </c>
    </row>
    <row r="4301" spans="1:1" x14ac:dyDescent="0.45">
      <c r="A4301" t="s">
        <v>207</v>
      </c>
    </row>
    <row r="4302" spans="1:1" x14ac:dyDescent="0.45">
      <c r="A4302" t="s">
        <v>12</v>
      </c>
    </row>
    <row r="4304" spans="1:1" x14ac:dyDescent="0.45">
      <c r="A4304" t="s">
        <v>3549</v>
      </c>
    </row>
    <row r="4305" spans="1:1" x14ac:dyDescent="0.45">
      <c r="A4305" t="s">
        <v>3550</v>
      </c>
    </row>
    <row r="4306" spans="1:1" x14ac:dyDescent="0.45">
      <c r="A4306" t="s">
        <v>3551</v>
      </c>
    </row>
    <row r="4307" spans="1:1" x14ac:dyDescent="0.45">
      <c r="A4307" t="s">
        <v>3552</v>
      </c>
    </row>
    <row r="4308" spans="1:1" x14ac:dyDescent="0.45">
      <c r="A4308" t="s">
        <v>3553</v>
      </c>
    </row>
    <row r="4309" spans="1:1" x14ac:dyDescent="0.45">
      <c r="A4309" t="s">
        <v>3554</v>
      </c>
    </row>
    <row r="4310" spans="1:1" x14ac:dyDescent="0.45">
      <c r="A4310" t="s">
        <v>3555</v>
      </c>
    </row>
    <row r="4312" spans="1:1" x14ac:dyDescent="0.45">
      <c r="A4312" t="s">
        <v>3556</v>
      </c>
    </row>
    <row r="4313" spans="1:1" x14ac:dyDescent="0.45">
      <c r="A4313" t="s">
        <v>10</v>
      </c>
    </row>
    <row r="4314" spans="1:1" x14ac:dyDescent="0.45">
      <c r="A4314" t="s">
        <v>11</v>
      </c>
    </row>
    <row r="4315" spans="1:1" x14ac:dyDescent="0.45">
      <c r="A4315" t="s">
        <v>12</v>
      </c>
    </row>
    <row r="4317" spans="1:1" x14ac:dyDescent="0.45">
      <c r="A4317" t="s">
        <v>1078</v>
      </c>
    </row>
    <row r="4318" spans="1:1" x14ac:dyDescent="0.45">
      <c r="A4318" t="s">
        <v>1079</v>
      </c>
    </row>
    <row r="4319" spans="1:1" x14ac:dyDescent="0.45">
      <c r="A4319">
        <v>7005149607</v>
      </c>
    </row>
    <row r="4320" spans="1:1" x14ac:dyDescent="0.45">
      <c r="A4320" t="s">
        <v>1080</v>
      </c>
    </row>
    <row r="4321" spans="1:1" x14ac:dyDescent="0.45">
      <c r="A4321" t="s">
        <v>1081</v>
      </c>
    </row>
    <row r="4322" spans="1:1" x14ac:dyDescent="0.45">
      <c r="A4322" t="s">
        <v>1082</v>
      </c>
    </row>
    <row r="4323" spans="1:1" x14ac:dyDescent="0.45">
      <c r="A4323" t="s">
        <v>1083</v>
      </c>
    </row>
    <row r="4325" spans="1:1" x14ac:dyDescent="0.45">
      <c r="A4325" t="s">
        <v>1084</v>
      </c>
    </row>
    <row r="4326" spans="1:1" x14ac:dyDescent="0.45">
      <c r="A4326" t="s">
        <v>10</v>
      </c>
    </row>
    <row r="4327" spans="1:1" x14ac:dyDescent="0.45">
      <c r="A4327" t="s">
        <v>11</v>
      </c>
    </row>
    <row r="4328" spans="1:1" x14ac:dyDescent="0.45">
      <c r="A4328" t="s">
        <v>12</v>
      </c>
    </row>
    <row r="4330" spans="1:1" x14ac:dyDescent="0.45">
      <c r="A4330" t="s">
        <v>3557</v>
      </c>
    </row>
    <row r="4331" spans="1:1" x14ac:dyDescent="0.45">
      <c r="A4331" t="s">
        <v>3558</v>
      </c>
    </row>
    <row r="4332" spans="1:1" x14ac:dyDescent="0.45">
      <c r="A4332" t="s">
        <v>3559</v>
      </c>
    </row>
    <row r="4333" spans="1:1" x14ac:dyDescent="0.45">
      <c r="A4333" t="s">
        <v>3560</v>
      </c>
    </row>
    <row r="4334" spans="1:1" x14ac:dyDescent="0.45">
      <c r="A4334" t="s">
        <v>3561</v>
      </c>
    </row>
    <row r="4336" spans="1:1" x14ac:dyDescent="0.45">
      <c r="A4336" t="s">
        <v>3562</v>
      </c>
    </row>
    <row r="4339" spans="1:1" x14ac:dyDescent="0.45">
      <c r="A4339" t="s">
        <v>10</v>
      </c>
    </row>
    <row r="4340" spans="1:1" x14ac:dyDescent="0.45">
      <c r="A4340" t="s">
        <v>128</v>
      </c>
    </row>
    <row r="4341" spans="1:1" x14ac:dyDescent="0.45">
      <c r="A4341" t="s">
        <v>12</v>
      </c>
    </row>
    <row r="4343" spans="1:1" x14ac:dyDescent="0.45">
      <c r="A4343" t="s">
        <v>1093</v>
      </c>
    </row>
    <row r="4344" spans="1:1" x14ac:dyDescent="0.45">
      <c r="A4344" t="s">
        <v>1094</v>
      </c>
    </row>
    <row r="4345" spans="1:1" x14ac:dyDescent="0.45">
      <c r="A4345" t="s">
        <v>1095</v>
      </c>
    </row>
    <row r="4346" spans="1:1" x14ac:dyDescent="0.45">
      <c r="A4346" t="s">
        <v>1096</v>
      </c>
    </row>
    <row r="4347" spans="1:1" x14ac:dyDescent="0.45">
      <c r="A4347" t="s">
        <v>1097</v>
      </c>
    </row>
    <row r="4348" spans="1:1" x14ac:dyDescent="0.45">
      <c r="A4348" t="s">
        <v>1098</v>
      </c>
    </row>
    <row r="4349" spans="1:1" x14ac:dyDescent="0.45">
      <c r="A4349" t="s">
        <v>1099</v>
      </c>
    </row>
    <row r="4351" spans="1:1" x14ac:dyDescent="0.45">
      <c r="A4351" t="s">
        <v>1100</v>
      </c>
    </row>
    <row r="4352" spans="1:1" x14ac:dyDescent="0.45">
      <c r="A4352" t="s">
        <v>10</v>
      </c>
    </row>
    <row r="4353" spans="1:1" x14ac:dyDescent="0.45">
      <c r="A4353" t="s">
        <v>11</v>
      </c>
    </row>
    <row r="4354" spans="1:1" x14ac:dyDescent="0.45">
      <c r="A4354" t="s">
        <v>12</v>
      </c>
    </row>
    <row r="4356" spans="1:1" x14ac:dyDescent="0.45">
      <c r="A4356" t="s">
        <v>1122</v>
      </c>
    </row>
    <row r="4357" spans="1:1" x14ac:dyDescent="0.45">
      <c r="A4357" t="s">
        <v>1123</v>
      </c>
    </row>
    <row r="4358" spans="1:1" x14ac:dyDescent="0.45">
      <c r="A4358" t="s">
        <v>1124</v>
      </c>
    </row>
    <row r="4359" spans="1:1" x14ac:dyDescent="0.45">
      <c r="A4359" t="s">
        <v>1125</v>
      </c>
    </row>
    <row r="4360" spans="1:1" x14ac:dyDescent="0.45">
      <c r="A4360" t="s">
        <v>1126</v>
      </c>
    </row>
    <row r="4361" spans="1:1" x14ac:dyDescent="0.45">
      <c r="A4361" t="s">
        <v>1127</v>
      </c>
    </row>
    <row r="4362" spans="1:1" x14ac:dyDescent="0.45">
      <c r="A4362" t="s">
        <v>1128</v>
      </c>
    </row>
    <row r="4364" spans="1:1" x14ac:dyDescent="0.45">
      <c r="A4364" t="s">
        <v>1129</v>
      </c>
    </row>
    <row r="4365" spans="1:1" x14ac:dyDescent="0.45">
      <c r="A4365" t="s">
        <v>10</v>
      </c>
    </row>
    <row r="4366" spans="1:1" x14ac:dyDescent="0.45">
      <c r="A4366" t="s">
        <v>11</v>
      </c>
    </row>
    <row r="4367" spans="1:1" x14ac:dyDescent="0.45">
      <c r="A4367" t="s">
        <v>12</v>
      </c>
    </row>
    <row r="4369" spans="1:1" x14ac:dyDescent="0.45">
      <c r="A4369" t="s">
        <v>1138</v>
      </c>
    </row>
    <row r="4370" spans="1:1" x14ac:dyDescent="0.45">
      <c r="A4370" t="s">
        <v>1139</v>
      </c>
    </row>
    <row r="4371" spans="1:1" x14ac:dyDescent="0.45">
      <c r="A4371" t="s">
        <v>1140</v>
      </c>
    </row>
    <row r="4372" spans="1:1" x14ac:dyDescent="0.45">
      <c r="A4372" t="s">
        <v>1141</v>
      </c>
    </row>
    <row r="4373" spans="1:1" x14ac:dyDescent="0.45">
      <c r="A4373" t="s">
        <v>1142</v>
      </c>
    </row>
    <row r="4374" spans="1:1" x14ac:dyDescent="0.45">
      <c r="A4374" t="s">
        <v>1143</v>
      </c>
    </row>
    <row r="4375" spans="1:1" x14ac:dyDescent="0.45">
      <c r="A4375" t="s">
        <v>1144</v>
      </c>
    </row>
    <row r="4377" spans="1:1" x14ac:dyDescent="0.45">
      <c r="A4377" t="s">
        <v>1145</v>
      </c>
    </row>
    <row r="4378" spans="1:1" x14ac:dyDescent="0.45">
      <c r="A4378" t="s">
        <v>10</v>
      </c>
    </row>
    <row r="4379" spans="1:1" x14ac:dyDescent="0.45">
      <c r="A4379" t="s">
        <v>11</v>
      </c>
    </row>
    <row r="4380" spans="1:1" x14ac:dyDescent="0.45">
      <c r="A4380" t="s">
        <v>12</v>
      </c>
    </row>
    <row r="4382" spans="1:1" x14ac:dyDescent="0.45">
      <c r="A4382" t="s">
        <v>3563</v>
      </c>
    </row>
    <row r="4383" spans="1:1" x14ac:dyDescent="0.45">
      <c r="A4383" t="s">
        <v>3564</v>
      </c>
    </row>
    <row r="4384" spans="1:1" x14ac:dyDescent="0.45">
      <c r="A4384" t="s">
        <v>3565</v>
      </c>
    </row>
    <row r="4385" spans="1:1" x14ac:dyDescent="0.45">
      <c r="A4385" t="s">
        <v>3566</v>
      </c>
    </row>
    <row r="4386" spans="1:1" x14ac:dyDescent="0.45">
      <c r="A4386" t="s">
        <v>3567</v>
      </c>
    </row>
    <row r="4387" spans="1:1" x14ac:dyDescent="0.45">
      <c r="A4387" t="s">
        <v>3568</v>
      </c>
    </row>
    <row r="4388" spans="1:1" x14ac:dyDescent="0.45">
      <c r="A4388" t="s">
        <v>3569</v>
      </c>
    </row>
    <row r="4390" spans="1:1" x14ac:dyDescent="0.45">
      <c r="A4390" t="s">
        <v>3570</v>
      </c>
    </row>
    <row r="4391" spans="1:1" x14ac:dyDescent="0.45">
      <c r="A4391" t="s">
        <v>10</v>
      </c>
    </row>
    <row r="4392" spans="1:1" x14ac:dyDescent="0.45">
      <c r="A4392" t="s">
        <v>11</v>
      </c>
    </row>
    <row r="4393" spans="1:1" x14ac:dyDescent="0.45">
      <c r="A4393" t="s">
        <v>12</v>
      </c>
    </row>
    <row r="4395" spans="1:1" x14ac:dyDescent="0.45">
      <c r="A4395" t="s">
        <v>3571</v>
      </c>
    </row>
    <row r="4396" spans="1:1" x14ac:dyDescent="0.45">
      <c r="A4396" t="s">
        <v>3572</v>
      </c>
    </row>
    <row r="4397" spans="1:1" x14ac:dyDescent="0.45">
      <c r="A4397" t="s">
        <v>3573</v>
      </c>
    </row>
    <row r="4398" spans="1:1" x14ac:dyDescent="0.45">
      <c r="A4398" t="s">
        <v>3574</v>
      </c>
    </row>
    <row r="4399" spans="1:1" x14ac:dyDescent="0.45">
      <c r="A4399" t="s">
        <v>3575</v>
      </c>
    </row>
    <row r="4400" spans="1:1" x14ac:dyDescent="0.45">
      <c r="A4400" t="s">
        <v>3576</v>
      </c>
    </row>
    <row r="4401" spans="1:1" x14ac:dyDescent="0.45">
      <c r="A4401" t="s">
        <v>3577</v>
      </c>
    </row>
    <row r="4403" spans="1:1" x14ac:dyDescent="0.45">
      <c r="A4403" t="s">
        <v>3578</v>
      </c>
    </row>
    <row r="4404" spans="1:1" x14ac:dyDescent="0.45">
      <c r="A4404" t="s">
        <v>10</v>
      </c>
    </row>
    <row r="4405" spans="1:1" x14ac:dyDescent="0.45">
      <c r="A4405" t="s">
        <v>11</v>
      </c>
    </row>
    <row r="4406" spans="1:1" x14ac:dyDescent="0.45">
      <c r="A4406" t="s">
        <v>12</v>
      </c>
    </row>
    <row r="4408" spans="1:1" x14ac:dyDescent="0.45">
      <c r="A4408" t="s">
        <v>1169</v>
      </c>
    </row>
    <row r="4409" spans="1:1" x14ac:dyDescent="0.45">
      <c r="A4409" t="s">
        <v>1170</v>
      </c>
    </row>
    <row r="4410" spans="1:1" x14ac:dyDescent="0.45">
      <c r="A4410">
        <v>57242946100</v>
      </c>
    </row>
    <row r="4411" spans="1:1" x14ac:dyDescent="0.45">
      <c r="A4411" t="s">
        <v>1171</v>
      </c>
    </row>
    <row r="4412" spans="1:1" x14ac:dyDescent="0.45">
      <c r="A4412" t="s">
        <v>1172</v>
      </c>
    </row>
    <row r="4413" spans="1:1" x14ac:dyDescent="0.45">
      <c r="A4413" t="s">
        <v>1173</v>
      </c>
    </row>
    <row r="4414" spans="1:1" x14ac:dyDescent="0.45">
      <c r="A4414" t="s">
        <v>1174</v>
      </c>
    </row>
    <row r="4416" spans="1:1" x14ac:dyDescent="0.45">
      <c r="A4416" t="s">
        <v>1175</v>
      </c>
    </row>
    <row r="4417" spans="1:1" x14ac:dyDescent="0.45">
      <c r="A4417" t="s">
        <v>10</v>
      </c>
    </row>
    <row r="4418" spans="1:1" x14ac:dyDescent="0.45">
      <c r="A4418" t="s">
        <v>11</v>
      </c>
    </row>
    <row r="4419" spans="1:1" x14ac:dyDescent="0.45">
      <c r="A4419" t="s">
        <v>12</v>
      </c>
    </row>
    <row r="4421" spans="1:1" x14ac:dyDescent="0.45">
      <c r="A4421" t="s">
        <v>3579</v>
      </c>
    </row>
    <row r="4422" spans="1:1" x14ac:dyDescent="0.45">
      <c r="A4422" t="s">
        <v>3580</v>
      </c>
    </row>
    <row r="4423" spans="1:1" x14ac:dyDescent="0.45">
      <c r="A4423">
        <v>36490772300</v>
      </c>
    </row>
    <row r="4424" spans="1:1" x14ac:dyDescent="0.45">
      <c r="A4424" t="s">
        <v>3581</v>
      </c>
    </row>
    <row r="4425" spans="1:1" x14ac:dyDescent="0.45">
      <c r="A4425" t="s">
        <v>3582</v>
      </c>
    </row>
    <row r="4426" spans="1:1" x14ac:dyDescent="0.45">
      <c r="A4426" t="s">
        <v>3583</v>
      </c>
    </row>
    <row r="4427" spans="1:1" x14ac:dyDescent="0.45">
      <c r="A4427" t="s">
        <v>3584</v>
      </c>
    </row>
    <row r="4429" spans="1:1" x14ac:dyDescent="0.45">
      <c r="A4429" t="s">
        <v>3585</v>
      </c>
    </row>
    <row r="4430" spans="1:1" x14ac:dyDescent="0.45">
      <c r="A4430" t="s">
        <v>10</v>
      </c>
    </row>
    <row r="4431" spans="1:1" x14ac:dyDescent="0.45">
      <c r="A4431" t="s">
        <v>11</v>
      </c>
    </row>
    <row r="4432" spans="1:1" x14ac:dyDescent="0.45">
      <c r="A4432" t="s">
        <v>12</v>
      </c>
    </row>
    <row r="4434" spans="1:1" x14ac:dyDescent="0.45">
      <c r="A4434" t="s">
        <v>3586</v>
      </c>
    </row>
    <row r="4435" spans="1:1" x14ac:dyDescent="0.45">
      <c r="A4435" t="s">
        <v>3587</v>
      </c>
    </row>
    <row r="4436" spans="1:1" x14ac:dyDescent="0.45">
      <c r="A4436" t="s">
        <v>3588</v>
      </c>
    </row>
    <row r="4437" spans="1:1" x14ac:dyDescent="0.45">
      <c r="A4437" t="s">
        <v>3589</v>
      </c>
    </row>
    <row r="4438" spans="1:1" x14ac:dyDescent="0.45">
      <c r="A4438" t="s">
        <v>3590</v>
      </c>
    </row>
    <row r="4439" spans="1:1" x14ac:dyDescent="0.45">
      <c r="A4439" t="s">
        <v>3591</v>
      </c>
    </row>
    <row r="4440" spans="1:1" x14ac:dyDescent="0.45">
      <c r="A4440" t="s">
        <v>3592</v>
      </c>
    </row>
    <row r="4442" spans="1:1" x14ac:dyDescent="0.45">
      <c r="A4442" t="s">
        <v>3593</v>
      </c>
    </row>
    <row r="4443" spans="1:1" x14ac:dyDescent="0.45">
      <c r="A4443" t="s">
        <v>10</v>
      </c>
    </row>
    <row r="4444" spans="1:1" x14ac:dyDescent="0.45">
      <c r="A4444" t="s">
        <v>11</v>
      </c>
    </row>
    <row r="4445" spans="1:1" x14ac:dyDescent="0.45">
      <c r="A4445" t="s">
        <v>12</v>
      </c>
    </row>
    <row r="4447" spans="1:1" x14ac:dyDescent="0.45">
      <c r="A4447" t="s">
        <v>3594</v>
      </c>
    </row>
    <row r="4448" spans="1:1" x14ac:dyDescent="0.45">
      <c r="A4448" t="s">
        <v>3595</v>
      </c>
    </row>
    <row r="4449" spans="1:1" x14ac:dyDescent="0.45">
      <c r="A4449" t="s">
        <v>3596</v>
      </c>
    </row>
    <row r="4450" spans="1:1" x14ac:dyDescent="0.45">
      <c r="A4450" t="s">
        <v>3597</v>
      </c>
    </row>
    <row r="4451" spans="1:1" x14ac:dyDescent="0.45">
      <c r="A4451" t="s">
        <v>3598</v>
      </c>
    </row>
    <row r="4452" spans="1:1" x14ac:dyDescent="0.45">
      <c r="A4452" t="s">
        <v>3599</v>
      </c>
    </row>
    <row r="4453" spans="1:1" x14ac:dyDescent="0.45">
      <c r="A4453" t="s">
        <v>3600</v>
      </c>
    </row>
    <row r="4455" spans="1:1" x14ac:dyDescent="0.45">
      <c r="A4455" t="s">
        <v>3601</v>
      </c>
    </row>
    <row r="4456" spans="1:1" x14ac:dyDescent="0.45">
      <c r="A4456" t="s">
        <v>10</v>
      </c>
    </row>
    <row r="4457" spans="1:1" x14ac:dyDescent="0.45">
      <c r="A4457" t="s">
        <v>11</v>
      </c>
    </row>
    <row r="4458" spans="1:1" x14ac:dyDescent="0.45">
      <c r="A4458" t="s">
        <v>12</v>
      </c>
    </row>
    <row r="4460" spans="1:1" x14ac:dyDescent="0.45">
      <c r="A4460" t="s">
        <v>1176</v>
      </c>
    </row>
    <row r="4461" spans="1:1" x14ac:dyDescent="0.45">
      <c r="A4461" t="s">
        <v>1177</v>
      </c>
    </row>
    <row r="4462" spans="1:1" x14ac:dyDescent="0.45">
      <c r="A4462">
        <v>57347497900</v>
      </c>
    </row>
    <row r="4463" spans="1:1" x14ac:dyDescent="0.45">
      <c r="A4463" t="s">
        <v>1178</v>
      </c>
    </row>
    <row r="4464" spans="1:1" x14ac:dyDescent="0.45">
      <c r="A4464" t="s">
        <v>1179</v>
      </c>
    </row>
    <row r="4465" spans="1:1" x14ac:dyDescent="0.45">
      <c r="A4465" t="s">
        <v>1180</v>
      </c>
    </row>
    <row r="4466" spans="1:1" x14ac:dyDescent="0.45">
      <c r="A4466" t="s">
        <v>1181</v>
      </c>
    </row>
    <row r="4468" spans="1:1" x14ac:dyDescent="0.45">
      <c r="A4468" t="s">
        <v>1182</v>
      </c>
    </row>
    <row r="4469" spans="1:1" x14ac:dyDescent="0.45">
      <c r="A4469" t="s">
        <v>10</v>
      </c>
    </row>
    <row r="4470" spans="1:1" x14ac:dyDescent="0.45">
      <c r="A4470" t="s">
        <v>11</v>
      </c>
    </row>
    <row r="4471" spans="1:1" x14ac:dyDescent="0.45">
      <c r="A4471" t="s">
        <v>12</v>
      </c>
    </row>
    <row r="4473" spans="1:1" x14ac:dyDescent="0.45">
      <c r="A4473" t="s">
        <v>1183</v>
      </c>
    </row>
    <row r="4474" spans="1:1" x14ac:dyDescent="0.45">
      <c r="A4474" t="s">
        <v>1184</v>
      </c>
    </row>
    <row r="4475" spans="1:1" x14ac:dyDescent="0.45">
      <c r="A4475">
        <v>57212106870</v>
      </c>
    </row>
    <row r="4476" spans="1:1" x14ac:dyDescent="0.45">
      <c r="A4476" t="s">
        <v>1185</v>
      </c>
    </row>
    <row r="4477" spans="1:1" x14ac:dyDescent="0.45">
      <c r="A4477" t="s">
        <v>1186</v>
      </c>
    </row>
    <row r="4478" spans="1:1" x14ac:dyDescent="0.45">
      <c r="A4478" t="s">
        <v>1187</v>
      </c>
    </row>
    <row r="4479" spans="1:1" x14ac:dyDescent="0.45">
      <c r="A4479" t="s">
        <v>1188</v>
      </c>
    </row>
    <row r="4481" spans="1:1" x14ac:dyDescent="0.45">
      <c r="A4481" t="s">
        <v>1189</v>
      </c>
    </row>
    <row r="4482" spans="1:1" x14ac:dyDescent="0.45">
      <c r="A4482" t="s">
        <v>10</v>
      </c>
    </row>
    <row r="4483" spans="1:1" x14ac:dyDescent="0.45">
      <c r="A4483" t="s">
        <v>11</v>
      </c>
    </row>
    <row r="4484" spans="1:1" x14ac:dyDescent="0.45">
      <c r="A4484" t="s">
        <v>12</v>
      </c>
    </row>
    <row r="4486" spans="1:1" x14ac:dyDescent="0.45">
      <c r="A4486" t="s">
        <v>3602</v>
      </c>
    </row>
    <row r="4487" spans="1:1" x14ac:dyDescent="0.45">
      <c r="A4487" t="s">
        <v>3603</v>
      </c>
    </row>
    <row r="4488" spans="1:1" x14ac:dyDescent="0.45">
      <c r="A4488">
        <v>16039990800</v>
      </c>
    </row>
    <row r="4489" spans="1:1" x14ac:dyDescent="0.45">
      <c r="A4489" t="s">
        <v>3604</v>
      </c>
    </row>
    <row r="4490" spans="1:1" x14ac:dyDescent="0.45">
      <c r="A4490" t="s">
        <v>3605</v>
      </c>
    </row>
    <row r="4491" spans="1:1" x14ac:dyDescent="0.45">
      <c r="A4491" t="s">
        <v>3606</v>
      </c>
    </row>
    <row r="4492" spans="1:1" x14ac:dyDescent="0.45">
      <c r="A4492" t="s">
        <v>3607</v>
      </c>
    </row>
    <row r="4494" spans="1:1" x14ac:dyDescent="0.45">
      <c r="A4494" t="s">
        <v>3608</v>
      </c>
    </row>
    <row r="4495" spans="1:1" x14ac:dyDescent="0.45">
      <c r="A4495" t="s">
        <v>3029</v>
      </c>
    </row>
    <row r="4496" spans="1:1" x14ac:dyDescent="0.45">
      <c r="A4496" t="s">
        <v>11</v>
      </c>
    </row>
    <row r="4497" spans="1:1" x14ac:dyDescent="0.45">
      <c r="A4497" t="s">
        <v>12</v>
      </c>
    </row>
    <row r="4499" spans="1:1" x14ac:dyDescent="0.45">
      <c r="A4499" t="s">
        <v>1205</v>
      </c>
    </row>
    <row r="4500" spans="1:1" x14ac:dyDescent="0.45">
      <c r="A4500" t="s">
        <v>1206</v>
      </c>
    </row>
    <row r="4501" spans="1:1" x14ac:dyDescent="0.45">
      <c r="A4501" t="s">
        <v>1207</v>
      </c>
    </row>
    <row r="4502" spans="1:1" x14ac:dyDescent="0.45">
      <c r="A4502" t="s">
        <v>1208</v>
      </c>
    </row>
    <row r="4503" spans="1:1" x14ac:dyDescent="0.45">
      <c r="A4503" t="s">
        <v>1209</v>
      </c>
    </row>
    <row r="4504" spans="1:1" x14ac:dyDescent="0.45">
      <c r="A4504" t="s">
        <v>1210</v>
      </c>
    </row>
    <row r="4505" spans="1:1" x14ac:dyDescent="0.45">
      <c r="A4505" t="s">
        <v>1211</v>
      </c>
    </row>
    <row r="4507" spans="1:1" x14ac:dyDescent="0.45">
      <c r="A4507" t="s">
        <v>1212</v>
      </c>
    </row>
    <row r="4508" spans="1:1" x14ac:dyDescent="0.45">
      <c r="A4508" t="s">
        <v>10</v>
      </c>
    </row>
    <row r="4509" spans="1:1" x14ac:dyDescent="0.45">
      <c r="A4509" t="s">
        <v>11</v>
      </c>
    </row>
    <row r="4510" spans="1:1" x14ac:dyDescent="0.45">
      <c r="A4510" t="s">
        <v>12</v>
      </c>
    </row>
    <row r="4512" spans="1:1" x14ac:dyDescent="0.45">
      <c r="A4512" t="s">
        <v>1213</v>
      </c>
    </row>
    <row r="4513" spans="1:1" x14ac:dyDescent="0.45">
      <c r="A4513" t="s">
        <v>1214</v>
      </c>
    </row>
    <row r="4514" spans="1:1" x14ac:dyDescent="0.45">
      <c r="A4514" t="s">
        <v>1215</v>
      </c>
    </row>
    <row r="4515" spans="1:1" x14ac:dyDescent="0.45">
      <c r="A4515" t="s">
        <v>1216</v>
      </c>
    </row>
    <row r="4516" spans="1:1" x14ac:dyDescent="0.45">
      <c r="A4516" t="s">
        <v>1217</v>
      </c>
    </row>
    <row r="4517" spans="1:1" x14ac:dyDescent="0.45">
      <c r="A4517" t="s">
        <v>1218</v>
      </c>
    </row>
    <row r="4518" spans="1:1" x14ac:dyDescent="0.45">
      <c r="A4518" t="s">
        <v>1219</v>
      </c>
    </row>
    <row r="4520" spans="1:1" x14ac:dyDescent="0.45">
      <c r="A4520" t="s">
        <v>1220</v>
      </c>
    </row>
    <row r="4521" spans="1:1" x14ac:dyDescent="0.45">
      <c r="A4521" t="s">
        <v>10</v>
      </c>
    </row>
    <row r="4522" spans="1:1" x14ac:dyDescent="0.45">
      <c r="A4522" t="s">
        <v>11</v>
      </c>
    </row>
    <row r="4523" spans="1:1" x14ac:dyDescent="0.45">
      <c r="A4523" t="s">
        <v>12</v>
      </c>
    </row>
    <row r="4525" spans="1:1" x14ac:dyDescent="0.45">
      <c r="A4525" t="s">
        <v>1468</v>
      </c>
    </row>
    <row r="4526" spans="1:1" x14ac:dyDescent="0.45">
      <c r="A4526" t="s">
        <v>1469</v>
      </c>
    </row>
    <row r="4527" spans="1:1" x14ac:dyDescent="0.45">
      <c r="A4527">
        <v>57190394096</v>
      </c>
    </row>
    <row r="4528" spans="1:1" x14ac:dyDescent="0.45">
      <c r="A4528" t="s">
        <v>3609</v>
      </c>
    </row>
    <row r="4529" spans="1:1" x14ac:dyDescent="0.45">
      <c r="A4529" t="s">
        <v>3610</v>
      </c>
    </row>
    <row r="4530" spans="1:1" x14ac:dyDescent="0.45">
      <c r="A4530" t="s">
        <v>3611</v>
      </c>
    </row>
    <row r="4531" spans="1:1" x14ac:dyDescent="0.45">
      <c r="A4531" t="s">
        <v>3612</v>
      </c>
    </row>
    <row r="4533" spans="1:1" x14ac:dyDescent="0.45">
      <c r="A4533" t="s">
        <v>3613</v>
      </c>
    </row>
    <row r="4534" spans="1:1" x14ac:dyDescent="0.45">
      <c r="A4534" t="s">
        <v>10</v>
      </c>
    </row>
    <row r="4535" spans="1:1" x14ac:dyDescent="0.45">
      <c r="A4535" t="s">
        <v>207</v>
      </c>
    </row>
    <row r="4536" spans="1:1" x14ac:dyDescent="0.45">
      <c r="A4536" t="s">
        <v>12</v>
      </c>
    </row>
    <row r="4538" spans="1:1" x14ac:dyDescent="0.45">
      <c r="A4538" t="s">
        <v>1236</v>
      </c>
    </row>
    <row r="4539" spans="1:1" x14ac:dyDescent="0.45">
      <c r="A4539" t="s">
        <v>1237</v>
      </c>
    </row>
    <row r="4540" spans="1:1" x14ac:dyDescent="0.45">
      <c r="A4540" t="s">
        <v>1238</v>
      </c>
    </row>
    <row r="4541" spans="1:1" x14ac:dyDescent="0.45">
      <c r="A4541" t="s">
        <v>1239</v>
      </c>
    </row>
    <row r="4542" spans="1:1" x14ac:dyDescent="0.45">
      <c r="A4542" t="s">
        <v>1240</v>
      </c>
    </row>
    <row r="4543" spans="1:1" x14ac:dyDescent="0.45">
      <c r="A4543" t="s">
        <v>1241</v>
      </c>
    </row>
    <row r="4544" spans="1:1" x14ac:dyDescent="0.45">
      <c r="A4544" t="s">
        <v>1242</v>
      </c>
    </row>
    <row r="4546" spans="1:1" x14ac:dyDescent="0.45">
      <c r="A4546" t="s">
        <v>1243</v>
      </c>
    </row>
    <row r="4547" spans="1:1" x14ac:dyDescent="0.45">
      <c r="A4547" t="s">
        <v>10</v>
      </c>
    </row>
    <row r="4548" spans="1:1" x14ac:dyDescent="0.45">
      <c r="A4548" t="s">
        <v>11</v>
      </c>
    </row>
    <row r="4549" spans="1:1" x14ac:dyDescent="0.45">
      <c r="A4549" t="s">
        <v>12</v>
      </c>
    </row>
    <row r="4551" spans="1:1" x14ac:dyDescent="0.45">
      <c r="A4551" t="s">
        <v>3614</v>
      </c>
    </row>
    <row r="4552" spans="1:1" x14ac:dyDescent="0.45">
      <c r="A4552" t="s">
        <v>3615</v>
      </c>
    </row>
    <row r="4553" spans="1:1" x14ac:dyDescent="0.45">
      <c r="A4553">
        <v>55310822500</v>
      </c>
    </row>
    <row r="4554" spans="1:1" x14ac:dyDescent="0.45">
      <c r="A4554" t="s">
        <v>3616</v>
      </c>
    </row>
    <row r="4555" spans="1:1" x14ac:dyDescent="0.45">
      <c r="A4555" t="s">
        <v>3617</v>
      </c>
    </row>
    <row r="4556" spans="1:1" x14ac:dyDescent="0.45">
      <c r="A4556" t="s">
        <v>3618</v>
      </c>
    </row>
    <row r="4557" spans="1:1" x14ac:dyDescent="0.45">
      <c r="A4557" t="s">
        <v>3619</v>
      </c>
    </row>
    <row r="4559" spans="1:1" x14ac:dyDescent="0.45">
      <c r="A4559" t="s">
        <v>3620</v>
      </c>
    </row>
    <row r="4560" spans="1:1" x14ac:dyDescent="0.45">
      <c r="A4560" t="s">
        <v>10</v>
      </c>
    </row>
    <row r="4561" spans="1:1" x14ac:dyDescent="0.45">
      <c r="A4561" t="s">
        <v>128</v>
      </c>
    </row>
    <row r="4562" spans="1:1" x14ac:dyDescent="0.45">
      <c r="A4562" t="s">
        <v>12</v>
      </c>
    </row>
    <row r="4564" spans="1:1" x14ac:dyDescent="0.45">
      <c r="A4564" t="s">
        <v>1244</v>
      </c>
    </row>
    <row r="4565" spans="1:1" x14ac:dyDescent="0.45">
      <c r="A4565" t="s">
        <v>1245</v>
      </c>
    </row>
    <row r="4566" spans="1:1" x14ac:dyDescent="0.45">
      <c r="A4566" t="s">
        <v>1246</v>
      </c>
    </row>
    <row r="4567" spans="1:1" x14ac:dyDescent="0.45">
      <c r="A4567" t="s">
        <v>1247</v>
      </c>
    </row>
    <row r="4568" spans="1:1" x14ac:dyDescent="0.45">
      <c r="A4568" t="s">
        <v>1248</v>
      </c>
    </row>
    <row r="4569" spans="1:1" x14ac:dyDescent="0.45">
      <c r="A4569" t="s">
        <v>1249</v>
      </c>
    </row>
    <row r="4570" spans="1:1" x14ac:dyDescent="0.45">
      <c r="A4570" t="s">
        <v>1250</v>
      </c>
    </row>
    <row r="4572" spans="1:1" x14ac:dyDescent="0.45">
      <c r="A4572" t="s">
        <v>1251</v>
      </c>
    </row>
    <row r="4573" spans="1:1" x14ac:dyDescent="0.45">
      <c r="A4573" t="s">
        <v>10</v>
      </c>
    </row>
    <row r="4574" spans="1:1" x14ac:dyDescent="0.45">
      <c r="A4574" t="s">
        <v>11</v>
      </c>
    </row>
    <row r="4575" spans="1:1" x14ac:dyDescent="0.45">
      <c r="A4575" t="s">
        <v>12</v>
      </c>
    </row>
    <row r="4577" spans="1:1" x14ac:dyDescent="0.45">
      <c r="A4577" t="s">
        <v>3621</v>
      </c>
    </row>
    <row r="4578" spans="1:1" x14ac:dyDescent="0.45">
      <c r="A4578" t="s">
        <v>3622</v>
      </c>
    </row>
    <row r="4579" spans="1:1" x14ac:dyDescent="0.45">
      <c r="A4579" t="s">
        <v>3623</v>
      </c>
    </row>
    <row r="4580" spans="1:1" x14ac:dyDescent="0.45">
      <c r="A4580" t="s">
        <v>3624</v>
      </c>
    </row>
    <row r="4581" spans="1:1" x14ac:dyDescent="0.45">
      <c r="A4581" t="s">
        <v>3625</v>
      </c>
    </row>
    <row r="4582" spans="1:1" x14ac:dyDescent="0.45">
      <c r="A4582" t="s">
        <v>3626</v>
      </c>
    </row>
    <row r="4583" spans="1:1" x14ac:dyDescent="0.45">
      <c r="A4583" t="s">
        <v>3627</v>
      </c>
    </row>
    <row r="4585" spans="1:1" x14ac:dyDescent="0.45">
      <c r="A4585" t="s">
        <v>3628</v>
      </c>
    </row>
    <row r="4586" spans="1:1" x14ac:dyDescent="0.45">
      <c r="A4586" t="s">
        <v>10</v>
      </c>
    </row>
    <row r="4587" spans="1:1" x14ac:dyDescent="0.45">
      <c r="A4587" t="s">
        <v>11</v>
      </c>
    </row>
    <row r="4588" spans="1:1" x14ac:dyDescent="0.45">
      <c r="A4588" t="s">
        <v>12</v>
      </c>
    </row>
    <row r="4590" spans="1:1" x14ac:dyDescent="0.45">
      <c r="A4590" t="s">
        <v>1252</v>
      </c>
    </row>
    <row r="4591" spans="1:1" x14ac:dyDescent="0.45">
      <c r="A4591" t="s">
        <v>1253</v>
      </c>
    </row>
    <row r="4592" spans="1:1" x14ac:dyDescent="0.45">
      <c r="A4592" t="s">
        <v>1254</v>
      </c>
    </row>
    <row r="4593" spans="1:1" x14ac:dyDescent="0.45">
      <c r="A4593" t="s">
        <v>1255</v>
      </c>
    </row>
    <row r="4594" spans="1:1" x14ac:dyDescent="0.45">
      <c r="A4594" t="s">
        <v>1256</v>
      </c>
    </row>
    <row r="4596" spans="1:1" x14ac:dyDescent="0.45">
      <c r="A4596" t="s">
        <v>1257</v>
      </c>
    </row>
    <row r="4598" spans="1:1" x14ac:dyDescent="0.45">
      <c r="A4598" t="s">
        <v>1258</v>
      </c>
    </row>
    <row r="4599" spans="1:1" x14ac:dyDescent="0.45">
      <c r="A4599" t="s">
        <v>10</v>
      </c>
    </row>
    <row r="4600" spans="1:1" x14ac:dyDescent="0.45">
      <c r="A4600" t="s">
        <v>11</v>
      </c>
    </row>
    <row r="4601" spans="1:1" x14ac:dyDescent="0.45">
      <c r="A4601" t="s">
        <v>12</v>
      </c>
    </row>
    <row r="4603" spans="1:1" x14ac:dyDescent="0.45">
      <c r="A4603" t="s">
        <v>1259</v>
      </c>
    </row>
    <row r="4604" spans="1:1" x14ac:dyDescent="0.45">
      <c r="A4604" t="s">
        <v>1260</v>
      </c>
    </row>
    <row r="4605" spans="1:1" x14ac:dyDescent="0.45">
      <c r="A4605" t="s">
        <v>1261</v>
      </c>
    </row>
    <row r="4606" spans="1:1" x14ac:dyDescent="0.45">
      <c r="A4606" t="s">
        <v>1262</v>
      </c>
    </row>
    <row r="4607" spans="1:1" x14ac:dyDescent="0.45">
      <c r="A4607" t="s">
        <v>1263</v>
      </c>
    </row>
    <row r="4608" spans="1:1" x14ac:dyDescent="0.45">
      <c r="A4608" t="s">
        <v>1264</v>
      </c>
    </row>
    <row r="4609" spans="1:1" x14ac:dyDescent="0.45">
      <c r="A4609" t="s">
        <v>1265</v>
      </c>
    </row>
    <row r="4611" spans="1:1" x14ac:dyDescent="0.45">
      <c r="A4611" t="s">
        <v>1266</v>
      </c>
    </row>
    <row r="4612" spans="1:1" x14ac:dyDescent="0.45">
      <c r="A4612" t="s">
        <v>10</v>
      </c>
    </row>
    <row r="4613" spans="1:1" x14ac:dyDescent="0.45">
      <c r="A4613" t="s">
        <v>11</v>
      </c>
    </row>
    <row r="4614" spans="1:1" x14ac:dyDescent="0.45">
      <c r="A4614" t="s">
        <v>12</v>
      </c>
    </row>
    <row r="4616" spans="1:1" x14ac:dyDescent="0.45">
      <c r="A4616" t="s">
        <v>1267</v>
      </c>
    </row>
    <row r="4617" spans="1:1" x14ac:dyDescent="0.45">
      <c r="A4617" t="s">
        <v>1268</v>
      </c>
    </row>
    <row r="4618" spans="1:1" x14ac:dyDescent="0.45">
      <c r="A4618" t="s">
        <v>1269</v>
      </c>
    </row>
    <row r="4619" spans="1:1" x14ac:dyDescent="0.45">
      <c r="A4619" t="s">
        <v>1270</v>
      </c>
    </row>
    <row r="4620" spans="1:1" x14ac:dyDescent="0.45">
      <c r="A4620" t="s">
        <v>1271</v>
      </c>
    </row>
    <row r="4621" spans="1:1" x14ac:dyDescent="0.45">
      <c r="A4621" t="s">
        <v>1272</v>
      </c>
    </row>
    <row r="4622" spans="1:1" x14ac:dyDescent="0.45">
      <c r="A4622" t="s">
        <v>1273</v>
      </c>
    </row>
    <row r="4624" spans="1:1" x14ac:dyDescent="0.45">
      <c r="A4624" t="s">
        <v>1274</v>
      </c>
    </row>
    <row r="4625" spans="1:1" x14ac:dyDescent="0.45">
      <c r="A4625" t="s">
        <v>10</v>
      </c>
    </row>
    <row r="4626" spans="1:1" x14ac:dyDescent="0.45">
      <c r="A4626" t="s">
        <v>338</v>
      </c>
    </row>
    <row r="4627" spans="1:1" x14ac:dyDescent="0.45">
      <c r="A4627" t="s">
        <v>12</v>
      </c>
    </row>
    <row r="4629" spans="1:1" x14ac:dyDescent="0.45">
      <c r="A4629" t="s">
        <v>3629</v>
      </c>
    </row>
    <row r="4630" spans="1:1" x14ac:dyDescent="0.45">
      <c r="A4630" t="s">
        <v>3630</v>
      </c>
    </row>
    <row r="4631" spans="1:1" x14ac:dyDescent="0.45">
      <c r="A4631">
        <v>25927794900</v>
      </c>
    </row>
    <row r="4632" spans="1:1" x14ac:dyDescent="0.45">
      <c r="A4632" t="s">
        <v>3631</v>
      </c>
    </row>
    <row r="4633" spans="1:1" x14ac:dyDescent="0.45">
      <c r="A4633" t="s">
        <v>3632</v>
      </c>
    </row>
    <row r="4634" spans="1:1" x14ac:dyDescent="0.45">
      <c r="A4634" t="s">
        <v>3633</v>
      </c>
    </row>
    <row r="4635" spans="1:1" x14ac:dyDescent="0.45">
      <c r="A4635" t="s">
        <v>3634</v>
      </c>
    </row>
    <row r="4637" spans="1:1" x14ac:dyDescent="0.45">
      <c r="A4637" t="s">
        <v>3635</v>
      </c>
    </row>
    <row r="4638" spans="1:1" x14ac:dyDescent="0.45">
      <c r="A4638" t="s">
        <v>10</v>
      </c>
    </row>
    <row r="4639" spans="1:1" x14ac:dyDescent="0.45">
      <c r="A4639" t="s">
        <v>11</v>
      </c>
    </row>
    <row r="4640" spans="1:1" x14ac:dyDescent="0.45">
      <c r="A4640" t="s">
        <v>12</v>
      </c>
    </row>
    <row r="4642" spans="1:1" x14ac:dyDescent="0.45">
      <c r="A4642" t="s">
        <v>1282</v>
      </c>
    </row>
    <row r="4643" spans="1:1" x14ac:dyDescent="0.45">
      <c r="A4643" t="s">
        <v>1283</v>
      </c>
    </row>
    <row r="4644" spans="1:1" x14ac:dyDescent="0.45">
      <c r="A4644" t="s">
        <v>1284</v>
      </c>
    </row>
    <row r="4645" spans="1:1" x14ac:dyDescent="0.45">
      <c r="A4645" t="s">
        <v>1285</v>
      </c>
    </row>
    <row r="4646" spans="1:1" x14ac:dyDescent="0.45">
      <c r="A4646" t="s">
        <v>1286</v>
      </c>
    </row>
    <row r="4647" spans="1:1" x14ac:dyDescent="0.45">
      <c r="A4647" t="s">
        <v>1287</v>
      </c>
    </row>
    <row r="4648" spans="1:1" x14ac:dyDescent="0.45">
      <c r="A4648" t="s">
        <v>1288</v>
      </c>
    </row>
    <row r="4650" spans="1:1" x14ac:dyDescent="0.45">
      <c r="A4650" t="s">
        <v>1289</v>
      </c>
    </row>
    <row r="4651" spans="1:1" x14ac:dyDescent="0.45">
      <c r="A4651" t="s">
        <v>10</v>
      </c>
    </row>
    <row r="4652" spans="1:1" x14ac:dyDescent="0.45">
      <c r="A4652" t="s">
        <v>11</v>
      </c>
    </row>
    <row r="4653" spans="1:1" x14ac:dyDescent="0.45">
      <c r="A4653" t="s">
        <v>12</v>
      </c>
    </row>
    <row r="4655" spans="1:1" x14ac:dyDescent="0.45">
      <c r="A4655" t="s">
        <v>1290</v>
      </c>
    </row>
    <row r="4656" spans="1:1" x14ac:dyDescent="0.45">
      <c r="A4656" t="s">
        <v>1291</v>
      </c>
    </row>
    <row r="4657" spans="1:1" x14ac:dyDescent="0.45">
      <c r="A4657" t="s">
        <v>1292</v>
      </c>
    </row>
    <row r="4658" spans="1:1" x14ac:dyDescent="0.45">
      <c r="A4658" t="s">
        <v>1293</v>
      </c>
    </row>
    <row r="4659" spans="1:1" x14ac:dyDescent="0.45">
      <c r="A4659" t="s">
        <v>1294</v>
      </c>
    </row>
    <row r="4660" spans="1:1" x14ac:dyDescent="0.45">
      <c r="A4660" t="s">
        <v>1295</v>
      </c>
    </row>
    <row r="4661" spans="1:1" x14ac:dyDescent="0.45">
      <c r="A4661" t="s">
        <v>1296</v>
      </c>
    </row>
    <row r="4663" spans="1:1" x14ac:dyDescent="0.45">
      <c r="A4663" t="s">
        <v>1297</v>
      </c>
    </row>
    <row r="4664" spans="1:1" x14ac:dyDescent="0.45">
      <c r="A4664" t="s">
        <v>10</v>
      </c>
    </row>
    <row r="4665" spans="1:1" x14ac:dyDescent="0.45">
      <c r="A4665" t="s">
        <v>11</v>
      </c>
    </row>
    <row r="4666" spans="1:1" x14ac:dyDescent="0.45">
      <c r="A4666" t="s">
        <v>12</v>
      </c>
    </row>
    <row r="4668" spans="1:1" x14ac:dyDescent="0.45">
      <c r="A4668" t="s">
        <v>3636</v>
      </c>
    </row>
    <row r="4669" spans="1:1" x14ac:dyDescent="0.45">
      <c r="A4669" t="s">
        <v>3637</v>
      </c>
    </row>
    <row r="4670" spans="1:1" x14ac:dyDescent="0.45">
      <c r="A4670" t="s">
        <v>3638</v>
      </c>
    </row>
    <row r="4671" spans="1:1" x14ac:dyDescent="0.45">
      <c r="A4671" t="s">
        <v>3639</v>
      </c>
    </row>
    <row r="4672" spans="1:1" x14ac:dyDescent="0.45">
      <c r="A4672" t="s">
        <v>3640</v>
      </c>
    </row>
    <row r="4673" spans="1:1" x14ac:dyDescent="0.45">
      <c r="A4673" t="s">
        <v>3641</v>
      </c>
    </row>
    <row r="4674" spans="1:1" x14ac:dyDescent="0.45">
      <c r="A4674" t="s">
        <v>3642</v>
      </c>
    </row>
    <row r="4676" spans="1:1" x14ac:dyDescent="0.45">
      <c r="A4676" t="s">
        <v>3643</v>
      </c>
    </row>
    <row r="4677" spans="1:1" x14ac:dyDescent="0.45">
      <c r="A4677" t="s">
        <v>10</v>
      </c>
    </row>
    <row r="4678" spans="1:1" x14ac:dyDescent="0.45">
      <c r="A4678" t="s">
        <v>11</v>
      </c>
    </row>
    <row r="4679" spans="1:1" x14ac:dyDescent="0.45">
      <c r="A4679" t="s">
        <v>12</v>
      </c>
    </row>
    <row r="4681" spans="1:1" x14ac:dyDescent="0.45">
      <c r="A4681" t="s">
        <v>3644</v>
      </c>
    </row>
    <row r="4682" spans="1:1" x14ac:dyDescent="0.45">
      <c r="A4682" t="s">
        <v>3645</v>
      </c>
    </row>
    <row r="4683" spans="1:1" x14ac:dyDescent="0.45">
      <c r="A4683" t="s">
        <v>3646</v>
      </c>
    </row>
    <row r="4684" spans="1:1" x14ac:dyDescent="0.45">
      <c r="A4684" t="s">
        <v>3647</v>
      </c>
    </row>
    <row r="4685" spans="1:1" x14ac:dyDescent="0.45">
      <c r="A4685" t="s">
        <v>3648</v>
      </c>
    </row>
    <row r="4687" spans="1:1" x14ac:dyDescent="0.45">
      <c r="A4687" t="s">
        <v>3649</v>
      </c>
    </row>
    <row r="4689" spans="1:1" x14ac:dyDescent="0.45">
      <c r="A4689" t="s">
        <v>3650</v>
      </c>
    </row>
    <row r="4690" spans="1:1" x14ac:dyDescent="0.45">
      <c r="A4690" t="s">
        <v>10</v>
      </c>
    </row>
    <row r="4691" spans="1:1" x14ac:dyDescent="0.45">
      <c r="A4691" t="s">
        <v>11</v>
      </c>
    </row>
    <row r="4692" spans="1:1" x14ac:dyDescent="0.45">
      <c r="A4692" t="s">
        <v>12</v>
      </c>
    </row>
    <row r="4694" spans="1:1" x14ac:dyDescent="0.45">
      <c r="A4694" t="s">
        <v>1298</v>
      </c>
    </row>
    <row r="4695" spans="1:1" x14ac:dyDescent="0.45">
      <c r="A4695" t="s">
        <v>1299</v>
      </c>
    </row>
    <row r="4696" spans="1:1" x14ac:dyDescent="0.45">
      <c r="A4696" t="s">
        <v>1300</v>
      </c>
    </row>
    <row r="4697" spans="1:1" x14ac:dyDescent="0.45">
      <c r="A4697" t="s">
        <v>1301</v>
      </c>
    </row>
    <row r="4698" spans="1:1" x14ac:dyDescent="0.45">
      <c r="A4698" t="s">
        <v>1302</v>
      </c>
    </row>
    <row r="4699" spans="1:1" x14ac:dyDescent="0.45">
      <c r="A4699" t="s">
        <v>1303</v>
      </c>
    </row>
    <row r="4700" spans="1:1" x14ac:dyDescent="0.45">
      <c r="A4700" t="s">
        <v>1304</v>
      </c>
    </row>
    <row r="4702" spans="1:1" x14ac:dyDescent="0.45">
      <c r="A4702" t="s">
        <v>1305</v>
      </c>
    </row>
    <row r="4703" spans="1:1" x14ac:dyDescent="0.45">
      <c r="A4703" t="s">
        <v>10</v>
      </c>
    </row>
    <row r="4704" spans="1:1" x14ac:dyDescent="0.45">
      <c r="A4704" t="s">
        <v>11</v>
      </c>
    </row>
    <row r="4705" spans="1:1" x14ac:dyDescent="0.45">
      <c r="A4705" t="s">
        <v>12</v>
      </c>
    </row>
    <row r="4707" spans="1:1" x14ac:dyDescent="0.45">
      <c r="A4707" t="s">
        <v>3114</v>
      </c>
    </row>
    <row r="4708" spans="1:1" x14ac:dyDescent="0.45">
      <c r="A4708" t="s">
        <v>3115</v>
      </c>
    </row>
    <row r="4709" spans="1:1" x14ac:dyDescent="0.45">
      <c r="A4709">
        <v>57204286919</v>
      </c>
    </row>
    <row r="4710" spans="1:1" x14ac:dyDescent="0.45">
      <c r="A4710" t="s">
        <v>3651</v>
      </c>
    </row>
    <row r="4711" spans="1:1" x14ac:dyDescent="0.45">
      <c r="A4711" t="s">
        <v>3652</v>
      </c>
    </row>
    <row r="4712" spans="1:1" x14ac:dyDescent="0.45">
      <c r="A4712" t="s">
        <v>3653</v>
      </c>
    </row>
    <row r="4713" spans="1:1" x14ac:dyDescent="0.45">
      <c r="A4713" t="s">
        <v>3654</v>
      </c>
    </row>
    <row r="4715" spans="1:1" x14ac:dyDescent="0.45">
      <c r="A4715" t="s">
        <v>3655</v>
      </c>
    </row>
    <row r="4716" spans="1:1" x14ac:dyDescent="0.45">
      <c r="A4716" t="s">
        <v>10</v>
      </c>
    </row>
    <row r="4717" spans="1:1" x14ac:dyDescent="0.45">
      <c r="A4717" t="s">
        <v>11</v>
      </c>
    </row>
    <row r="4718" spans="1:1" x14ac:dyDescent="0.45">
      <c r="A4718" t="s">
        <v>12</v>
      </c>
    </row>
    <row r="4720" spans="1:1" x14ac:dyDescent="0.45">
      <c r="A4720" t="s">
        <v>1313</v>
      </c>
    </row>
    <row r="4721" spans="1:1" x14ac:dyDescent="0.45">
      <c r="A4721" t="s">
        <v>1314</v>
      </c>
    </row>
    <row r="4722" spans="1:1" x14ac:dyDescent="0.45">
      <c r="A4722">
        <v>25961148100</v>
      </c>
    </row>
    <row r="4723" spans="1:1" x14ac:dyDescent="0.45">
      <c r="A4723" t="s">
        <v>1315</v>
      </c>
    </row>
    <row r="4724" spans="1:1" x14ac:dyDescent="0.45">
      <c r="A4724" t="s">
        <v>1316</v>
      </c>
    </row>
    <row r="4725" spans="1:1" x14ac:dyDescent="0.45">
      <c r="A4725" t="s">
        <v>1317</v>
      </c>
    </row>
    <row r="4726" spans="1:1" x14ac:dyDescent="0.45">
      <c r="A4726" t="s">
        <v>1318</v>
      </c>
    </row>
    <row r="4728" spans="1:1" x14ac:dyDescent="0.45">
      <c r="A4728" t="s">
        <v>1319</v>
      </c>
    </row>
    <row r="4729" spans="1:1" x14ac:dyDescent="0.45">
      <c r="A4729" t="s">
        <v>10</v>
      </c>
    </row>
    <row r="4730" spans="1:1" x14ac:dyDescent="0.45">
      <c r="A4730" t="s">
        <v>11</v>
      </c>
    </row>
    <row r="4731" spans="1:1" x14ac:dyDescent="0.45">
      <c r="A4731" t="s">
        <v>12</v>
      </c>
    </row>
    <row r="4733" spans="1:1" x14ac:dyDescent="0.45">
      <c r="A4733" t="s">
        <v>3656</v>
      </c>
    </row>
    <row r="4734" spans="1:1" x14ac:dyDescent="0.45">
      <c r="A4734" t="s">
        <v>3657</v>
      </c>
    </row>
    <row r="4735" spans="1:1" x14ac:dyDescent="0.45">
      <c r="A4735">
        <v>56530682400</v>
      </c>
    </row>
    <row r="4736" spans="1:1" x14ac:dyDescent="0.45">
      <c r="A4736" t="s">
        <v>3658</v>
      </c>
    </row>
    <row r="4737" spans="1:1" x14ac:dyDescent="0.45">
      <c r="A4737" t="s">
        <v>3659</v>
      </c>
    </row>
    <row r="4739" spans="1:1" x14ac:dyDescent="0.45">
      <c r="A4739" t="s">
        <v>3660</v>
      </c>
    </row>
    <row r="4742" spans="1:1" x14ac:dyDescent="0.45">
      <c r="A4742" t="s">
        <v>10</v>
      </c>
    </row>
    <row r="4743" spans="1:1" x14ac:dyDescent="0.45">
      <c r="A4743" t="s">
        <v>128</v>
      </c>
    </row>
    <row r="4744" spans="1:1" x14ac:dyDescent="0.45">
      <c r="A4744" t="s">
        <v>12</v>
      </c>
    </row>
    <row r="4746" spans="1:1" x14ac:dyDescent="0.45">
      <c r="A4746" t="s">
        <v>1320</v>
      </c>
    </row>
    <row r="4747" spans="1:1" x14ac:dyDescent="0.45">
      <c r="A4747" t="s">
        <v>1321</v>
      </c>
    </row>
    <row r="4748" spans="1:1" x14ac:dyDescent="0.45">
      <c r="A4748" t="s">
        <v>1322</v>
      </c>
    </row>
    <row r="4749" spans="1:1" x14ac:dyDescent="0.45">
      <c r="A4749" t="s">
        <v>1323</v>
      </c>
    </row>
    <row r="4750" spans="1:1" x14ac:dyDescent="0.45">
      <c r="A4750" t="s">
        <v>1324</v>
      </c>
    </row>
    <row r="4751" spans="1:1" x14ac:dyDescent="0.45">
      <c r="A4751" t="s">
        <v>1325</v>
      </c>
    </row>
    <row r="4752" spans="1:1" x14ac:dyDescent="0.45">
      <c r="A4752" t="s">
        <v>1326</v>
      </c>
    </row>
    <row r="4754" spans="1:1" x14ac:dyDescent="0.45">
      <c r="A4754" t="s">
        <v>1327</v>
      </c>
    </row>
    <row r="4755" spans="1:1" x14ac:dyDescent="0.45">
      <c r="A4755" t="s">
        <v>10</v>
      </c>
    </row>
    <row r="4756" spans="1:1" x14ac:dyDescent="0.45">
      <c r="A4756" t="s">
        <v>11</v>
      </c>
    </row>
    <row r="4757" spans="1:1" x14ac:dyDescent="0.45">
      <c r="A4757" t="s">
        <v>12</v>
      </c>
    </row>
    <row r="4759" spans="1:1" x14ac:dyDescent="0.45">
      <c r="A4759" t="s">
        <v>1328</v>
      </c>
    </row>
    <row r="4760" spans="1:1" x14ac:dyDescent="0.45">
      <c r="A4760" t="s">
        <v>1329</v>
      </c>
    </row>
    <row r="4761" spans="1:1" x14ac:dyDescent="0.45">
      <c r="A4761" t="s">
        <v>1330</v>
      </c>
    </row>
    <row r="4762" spans="1:1" x14ac:dyDescent="0.45">
      <c r="A4762" t="s">
        <v>1331</v>
      </c>
    </row>
    <row r="4763" spans="1:1" x14ac:dyDescent="0.45">
      <c r="A4763" t="s">
        <v>1332</v>
      </c>
    </row>
    <row r="4764" spans="1:1" x14ac:dyDescent="0.45">
      <c r="A4764" t="s">
        <v>1333</v>
      </c>
    </row>
    <row r="4765" spans="1:1" x14ac:dyDescent="0.45">
      <c r="A4765" t="s">
        <v>1334</v>
      </c>
    </row>
    <row r="4767" spans="1:1" x14ac:dyDescent="0.45">
      <c r="A4767" t="s">
        <v>1335</v>
      </c>
    </row>
    <row r="4768" spans="1:1" x14ac:dyDescent="0.45">
      <c r="A4768" t="s">
        <v>10</v>
      </c>
    </row>
    <row r="4769" spans="1:1" x14ac:dyDescent="0.45">
      <c r="A4769" t="s">
        <v>207</v>
      </c>
    </row>
    <row r="4770" spans="1:1" x14ac:dyDescent="0.45">
      <c r="A4770" t="s">
        <v>12</v>
      </c>
    </row>
    <row r="4772" spans="1:1" x14ac:dyDescent="0.45">
      <c r="A4772" t="s">
        <v>3661</v>
      </c>
    </row>
    <row r="4773" spans="1:1" x14ac:dyDescent="0.45">
      <c r="A4773" t="s">
        <v>3662</v>
      </c>
    </row>
    <row r="4774" spans="1:1" x14ac:dyDescent="0.45">
      <c r="A4774" t="s">
        <v>3663</v>
      </c>
    </row>
    <row r="4775" spans="1:1" x14ac:dyDescent="0.45">
      <c r="A4775" t="s">
        <v>3664</v>
      </c>
    </row>
    <row r="4776" spans="1:1" x14ac:dyDescent="0.45">
      <c r="A4776" t="s">
        <v>3665</v>
      </c>
    </row>
    <row r="4777" spans="1:1" x14ac:dyDescent="0.45">
      <c r="A4777" t="s">
        <v>3666</v>
      </c>
    </row>
    <row r="4778" spans="1:1" x14ac:dyDescent="0.45">
      <c r="A4778" t="s">
        <v>3667</v>
      </c>
    </row>
    <row r="4780" spans="1:1" x14ac:dyDescent="0.45">
      <c r="A4780" t="s">
        <v>3668</v>
      </c>
    </row>
    <row r="4781" spans="1:1" x14ac:dyDescent="0.45">
      <c r="A4781" t="s">
        <v>10</v>
      </c>
    </row>
    <row r="4782" spans="1:1" x14ac:dyDescent="0.45">
      <c r="A4782" t="s">
        <v>11</v>
      </c>
    </row>
    <row r="4783" spans="1:1" x14ac:dyDescent="0.45">
      <c r="A4783" t="s">
        <v>12</v>
      </c>
    </row>
    <row r="4785" spans="1:1" x14ac:dyDescent="0.45">
      <c r="A4785" t="s">
        <v>1336</v>
      </c>
    </row>
    <row r="4786" spans="1:1" x14ac:dyDescent="0.45">
      <c r="A4786" t="s">
        <v>1337</v>
      </c>
    </row>
    <row r="4787" spans="1:1" x14ac:dyDescent="0.45">
      <c r="A4787" t="s">
        <v>1338</v>
      </c>
    </row>
    <row r="4788" spans="1:1" x14ac:dyDescent="0.45">
      <c r="A4788" t="s">
        <v>1339</v>
      </c>
    </row>
    <row r="4789" spans="1:1" x14ac:dyDescent="0.45">
      <c r="A4789" t="s">
        <v>1340</v>
      </c>
    </row>
    <row r="4790" spans="1:1" x14ac:dyDescent="0.45">
      <c r="A4790" t="s">
        <v>1341</v>
      </c>
    </row>
    <row r="4791" spans="1:1" x14ac:dyDescent="0.45">
      <c r="A4791" t="s">
        <v>1342</v>
      </c>
    </row>
    <row r="4793" spans="1:1" x14ac:dyDescent="0.45">
      <c r="A4793" t="s">
        <v>1343</v>
      </c>
    </row>
    <row r="4794" spans="1:1" x14ac:dyDescent="0.45">
      <c r="A4794" t="s">
        <v>10</v>
      </c>
    </row>
    <row r="4795" spans="1:1" x14ac:dyDescent="0.45">
      <c r="A4795" t="s">
        <v>11</v>
      </c>
    </row>
    <row r="4796" spans="1:1" x14ac:dyDescent="0.45">
      <c r="A4796" t="s">
        <v>12</v>
      </c>
    </row>
    <row r="4798" spans="1:1" x14ac:dyDescent="0.45">
      <c r="A4798" t="s">
        <v>3669</v>
      </c>
    </row>
    <row r="4799" spans="1:1" x14ac:dyDescent="0.45">
      <c r="A4799" t="s">
        <v>3670</v>
      </c>
    </row>
    <row r="4800" spans="1:1" x14ac:dyDescent="0.45">
      <c r="A4800">
        <v>8338419500</v>
      </c>
    </row>
    <row r="4801" spans="1:1" x14ac:dyDescent="0.45">
      <c r="A4801" t="s">
        <v>3671</v>
      </c>
    </row>
    <row r="4802" spans="1:1" x14ac:dyDescent="0.45">
      <c r="A4802" t="s">
        <v>3672</v>
      </c>
    </row>
    <row r="4803" spans="1:1" x14ac:dyDescent="0.45">
      <c r="A4803" t="s">
        <v>3673</v>
      </c>
    </row>
    <row r="4804" spans="1:1" x14ac:dyDescent="0.45">
      <c r="A4804" t="s">
        <v>3674</v>
      </c>
    </row>
    <row r="4806" spans="1:1" x14ac:dyDescent="0.45">
      <c r="A4806" t="s">
        <v>3675</v>
      </c>
    </row>
    <row r="4807" spans="1:1" x14ac:dyDescent="0.45">
      <c r="A4807" t="s">
        <v>10</v>
      </c>
    </row>
    <row r="4808" spans="1:1" x14ac:dyDescent="0.45">
      <c r="A4808" t="s">
        <v>11</v>
      </c>
    </row>
    <row r="4809" spans="1:1" x14ac:dyDescent="0.45">
      <c r="A4809" t="s">
        <v>12</v>
      </c>
    </row>
    <row r="4811" spans="1:1" x14ac:dyDescent="0.45">
      <c r="A4811" t="s">
        <v>1344</v>
      </c>
    </row>
    <row r="4812" spans="1:1" x14ac:dyDescent="0.45">
      <c r="A4812" t="s">
        <v>1345</v>
      </c>
    </row>
    <row r="4813" spans="1:1" x14ac:dyDescent="0.45">
      <c r="A4813" t="s">
        <v>1346</v>
      </c>
    </row>
    <row r="4814" spans="1:1" x14ac:dyDescent="0.45">
      <c r="A4814" t="s">
        <v>1347</v>
      </c>
    </row>
    <row r="4815" spans="1:1" x14ac:dyDescent="0.45">
      <c r="A4815" t="s">
        <v>1348</v>
      </c>
    </row>
    <row r="4816" spans="1:1" x14ac:dyDescent="0.45">
      <c r="A4816" t="s">
        <v>1349</v>
      </c>
    </row>
    <row r="4817" spans="1:1" x14ac:dyDescent="0.45">
      <c r="A4817" t="s">
        <v>1350</v>
      </c>
    </row>
    <row r="4819" spans="1:1" x14ac:dyDescent="0.45">
      <c r="A4819" t="s">
        <v>1351</v>
      </c>
    </row>
    <row r="4820" spans="1:1" x14ac:dyDescent="0.45">
      <c r="A4820" t="s">
        <v>10</v>
      </c>
    </row>
    <row r="4821" spans="1:1" x14ac:dyDescent="0.45">
      <c r="A4821" t="s">
        <v>207</v>
      </c>
    </row>
    <row r="4822" spans="1:1" x14ac:dyDescent="0.45">
      <c r="A4822" t="s">
        <v>12</v>
      </c>
    </row>
    <row r="4824" spans="1:1" x14ac:dyDescent="0.45">
      <c r="A4824" t="s">
        <v>3676</v>
      </c>
    </row>
    <row r="4825" spans="1:1" x14ac:dyDescent="0.45">
      <c r="A4825" t="s">
        <v>3677</v>
      </c>
    </row>
    <row r="4826" spans="1:1" x14ac:dyDescent="0.45">
      <c r="A4826" t="s">
        <v>3678</v>
      </c>
    </row>
    <row r="4827" spans="1:1" x14ac:dyDescent="0.45">
      <c r="A4827" t="s">
        <v>3679</v>
      </c>
    </row>
    <row r="4828" spans="1:1" x14ac:dyDescent="0.45">
      <c r="A4828" t="s">
        <v>3680</v>
      </c>
    </row>
    <row r="4829" spans="1:1" x14ac:dyDescent="0.45">
      <c r="A4829" t="s">
        <v>3681</v>
      </c>
    </row>
    <row r="4830" spans="1:1" x14ac:dyDescent="0.45">
      <c r="A4830" t="s">
        <v>3682</v>
      </c>
    </row>
    <row r="4832" spans="1:1" x14ac:dyDescent="0.45">
      <c r="A4832" t="s">
        <v>3683</v>
      </c>
    </row>
    <row r="4833" spans="1:1" x14ac:dyDescent="0.45">
      <c r="A4833" t="s">
        <v>10</v>
      </c>
    </row>
    <row r="4834" spans="1:1" x14ac:dyDescent="0.45">
      <c r="A4834" t="s">
        <v>11</v>
      </c>
    </row>
    <row r="4835" spans="1:1" x14ac:dyDescent="0.45">
      <c r="A4835" t="s">
        <v>12</v>
      </c>
    </row>
    <row r="4837" spans="1:1" x14ac:dyDescent="0.45">
      <c r="A4837" t="s">
        <v>3684</v>
      </c>
    </row>
    <row r="4838" spans="1:1" x14ac:dyDescent="0.45">
      <c r="A4838" t="s">
        <v>3685</v>
      </c>
    </row>
    <row r="4839" spans="1:1" x14ac:dyDescent="0.45">
      <c r="A4839" t="s">
        <v>3686</v>
      </c>
    </row>
    <row r="4840" spans="1:1" x14ac:dyDescent="0.45">
      <c r="A4840" t="s">
        <v>3687</v>
      </c>
    </row>
    <row r="4841" spans="1:1" x14ac:dyDescent="0.45">
      <c r="A4841" t="s">
        <v>3688</v>
      </c>
    </row>
    <row r="4842" spans="1:1" x14ac:dyDescent="0.45">
      <c r="A4842" t="s">
        <v>3689</v>
      </c>
    </row>
    <row r="4843" spans="1:1" x14ac:dyDescent="0.45">
      <c r="A4843" t="s">
        <v>3690</v>
      </c>
    </row>
    <row r="4845" spans="1:1" x14ac:dyDescent="0.45">
      <c r="A4845" t="s">
        <v>3691</v>
      </c>
    </row>
    <row r="4846" spans="1:1" x14ac:dyDescent="0.45">
      <c r="A4846" t="s">
        <v>10</v>
      </c>
    </row>
    <row r="4847" spans="1:1" x14ac:dyDescent="0.45">
      <c r="A4847" t="s">
        <v>207</v>
      </c>
    </row>
    <row r="4848" spans="1:1" x14ac:dyDescent="0.45">
      <c r="A4848" t="s">
        <v>12</v>
      </c>
    </row>
    <row r="4850" spans="1:1" x14ac:dyDescent="0.45">
      <c r="A4850" t="s">
        <v>1376</v>
      </c>
    </row>
    <row r="4851" spans="1:1" x14ac:dyDescent="0.45">
      <c r="A4851" t="s">
        <v>1377</v>
      </c>
    </row>
    <row r="4852" spans="1:1" x14ac:dyDescent="0.45">
      <c r="A4852" t="s">
        <v>1378</v>
      </c>
    </row>
    <row r="4853" spans="1:1" x14ac:dyDescent="0.45">
      <c r="A4853" t="s">
        <v>1379</v>
      </c>
    </row>
    <row r="4854" spans="1:1" x14ac:dyDescent="0.45">
      <c r="A4854" t="s">
        <v>1380</v>
      </c>
    </row>
    <row r="4855" spans="1:1" x14ac:dyDescent="0.45">
      <c r="A4855" t="s">
        <v>1381</v>
      </c>
    </row>
    <row r="4856" spans="1:1" x14ac:dyDescent="0.45">
      <c r="A4856" t="s">
        <v>1382</v>
      </c>
    </row>
    <row r="4858" spans="1:1" x14ac:dyDescent="0.45">
      <c r="A4858" t="s">
        <v>1383</v>
      </c>
    </row>
    <row r="4859" spans="1:1" x14ac:dyDescent="0.45">
      <c r="A4859" t="s">
        <v>10</v>
      </c>
    </row>
    <row r="4860" spans="1:1" x14ac:dyDescent="0.45">
      <c r="A4860" t="s">
        <v>338</v>
      </c>
    </row>
    <row r="4861" spans="1:1" x14ac:dyDescent="0.45">
      <c r="A4861" t="s">
        <v>12</v>
      </c>
    </row>
    <row r="4863" spans="1:1" x14ac:dyDescent="0.45">
      <c r="A4863" t="s">
        <v>3692</v>
      </c>
    </row>
    <row r="4864" spans="1:1" x14ac:dyDescent="0.45">
      <c r="A4864" t="s">
        <v>3693</v>
      </c>
    </row>
    <row r="4865" spans="1:1" x14ac:dyDescent="0.45">
      <c r="A4865" t="s">
        <v>3694</v>
      </c>
    </row>
    <row r="4866" spans="1:1" x14ac:dyDescent="0.45">
      <c r="A4866" t="s">
        <v>3695</v>
      </c>
    </row>
    <row r="4867" spans="1:1" x14ac:dyDescent="0.45">
      <c r="A4867" t="s">
        <v>3696</v>
      </c>
    </row>
    <row r="4868" spans="1:1" x14ac:dyDescent="0.45">
      <c r="A4868" t="s">
        <v>3697</v>
      </c>
    </row>
    <row r="4869" spans="1:1" x14ac:dyDescent="0.45">
      <c r="A4869" t="s">
        <v>3698</v>
      </c>
    </row>
    <row r="4871" spans="1:1" x14ac:dyDescent="0.45">
      <c r="A4871" t="s">
        <v>3699</v>
      </c>
    </row>
    <row r="4872" spans="1:1" x14ac:dyDescent="0.45">
      <c r="A4872" t="s">
        <v>10</v>
      </c>
    </row>
    <row r="4873" spans="1:1" x14ac:dyDescent="0.45">
      <c r="A4873" t="s">
        <v>11</v>
      </c>
    </row>
    <row r="4874" spans="1:1" x14ac:dyDescent="0.45">
      <c r="A4874" t="s">
        <v>12</v>
      </c>
    </row>
    <row r="4876" spans="1:1" x14ac:dyDescent="0.45">
      <c r="A4876" t="s">
        <v>3700</v>
      </c>
    </row>
    <row r="4877" spans="1:1" x14ac:dyDescent="0.45">
      <c r="A4877" t="s">
        <v>3701</v>
      </c>
    </row>
    <row r="4878" spans="1:1" x14ac:dyDescent="0.45">
      <c r="A4878" t="s">
        <v>3702</v>
      </c>
    </row>
    <row r="4879" spans="1:1" x14ac:dyDescent="0.45">
      <c r="A4879" t="s">
        <v>3703</v>
      </c>
    </row>
    <row r="4880" spans="1:1" x14ac:dyDescent="0.45">
      <c r="A4880" t="s">
        <v>3704</v>
      </c>
    </row>
    <row r="4881" spans="1:1" x14ac:dyDescent="0.45">
      <c r="A4881" t="s">
        <v>3705</v>
      </c>
    </row>
    <row r="4882" spans="1:1" x14ac:dyDescent="0.45">
      <c r="A4882" t="s">
        <v>3706</v>
      </c>
    </row>
    <row r="4884" spans="1:1" x14ac:dyDescent="0.45">
      <c r="A4884" t="s">
        <v>3707</v>
      </c>
    </row>
    <row r="4885" spans="1:1" x14ac:dyDescent="0.45">
      <c r="A4885" t="s">
        <v>10</v>
      </c>
    </row>
    <row r="4886" spans="1:1" x14ac:dyDescent="0.45">
      <c r="A4886" t="s">
        <v>207</v>
      </c>
    </row>
    <row r="4887" spans="1:1" x14ac:dyDescent="0.45">
      <c r="A4887" t="s">
        <v>12</v>
      </c>
    </row>
    <row r="4889" spans="1:1" x14ac:dyDescent="0.45">
      <c r="A4889" t="s">
        <v>3708</v>
      </c>
    </row>
    <row r="4890" spans="1:1" x14ac:dyDescent="0.45">
      <c r="A4890" t="s">
        <v>3709</v>
      </c>
    </row>
    <row r="4891" spans="1:1" x14ac:dyDescent="0.45">
      <c r="A4891" t="s">
        <v>3710</v>
      </c>
    </row>
    <row r="4892" spans="1:1" x14ac:dyDescent="0.45">
      <c r="A4892" t="s">
        <v>3711</v>
      </c>
    </row>
    <row r="4893" spans="1:1" x14ac:dyDescent="0.45">
      <c r="A4893" t="s">
        <v>3712</v>
      </c>
    </row>
    <row r="4894" spans="1:1" x14ac:dyDescent="0.45">
      <c r="A4894" t="s">
        <v>3713</v>
      </c>
    </row>
    <row r="4895" spans="1:1" x14ac:dyDescent="0.45">
      <c r="A4895" t="s">
        <v>3714</v>
      </c>
    </row>
    <row r="4897" spans="1:1" x14ac:dyDescent="0.45">
      <c r="A4897" t="s">
        <v>3715</v>
      </c>
    </row>
    <row r="4898" spans="1:1" x14ac:dyDescent="0.45">
      <c r="A4898" t="s">
        <v>10</v>
      </c>
    </row>
    <row r="4899" spans="1:1" x14ac:dyDescent="0.45">
      <c r="A4899" t="s">
        <v>207</v>
      </c>
    </row>
    <row r="4900" spans="1:1" x14ac:dyDescent="0.45">
      <c r="A4900" t="s">
        <v>12</v>
      </c>
    </row>
    <row r="4902" spans="1:1" x14ac:dyDescent="0.45">
      <c r="A4902" t="s">
        <v>3716</v>
      </c>
    </row>
    <row r="4903" spans="1:1" x14ac:dyDescent="0.45">
      <c r="A4903" t="s">
        <v>3717</v>
      </c>
    </row>
    <row r="4904" spans="1:1" x14ac:dyDescent="0.45">
      <c r="A4904" t="s">
        <v>3718</v>
      </c>
    </row>
    <row r="4905" spans="1:1" x14ac:dyDescent="0.45">
      <c r="A4905" t="s">
        <v>3719</v>
      </c>
    </row>
    <row r="4906" spans="1:1" x14ac:dyDescent="0.45">
      <c r="A4906" t="s">
        <v>3720</v>
      </c>
    </row>
    <row r="4908" spans="1:1" x14ac:dyDescent="0.45">
      <c r="A4908" t="s">
        <v>3721</v>
      </c>
    </row>
    <row r="4910" spans="1:1" x14ac:dyDescent="0.45">
      <c r="A4910" t="s">
        <v>3722</v>
      </c>
    </row>
    <row r="4911" spans="1:1" x14ac:dyDescent="0.45">
      <c r="A4911" t="s">
        <v>10</v>
      </c>
    </row>
    <row r="4912" spans="1:1" x14ac:dyDescent="0.45">
      <c r="A4912" t="s">
        <v>207</v>
      </c>
    </row>
    <row r="4913" spans="1:1" x14ac:dyDescent="0.45">
      <c r="A4913" t="s">
        <v>12</v>
      </c>
    </row>
    <row r="4915" spans="1:1" x14ac:dyDescent="0.45">
      <c r="A4915" t="s">
        <v>3723</v>
      </c>
    </row>
    <row r="4916" spans="1:1" x14ac:dyDescent="0.45">
      <c r="A4916" t="s">
        <v>3724</v>
      </c>
    </row>
    <row r="4917" spans="1:1" x14ac:dyDescent="0.45">
      <c r="A4917">
        <v>6508126366</v>
      </c>
    </row>
    <row r="4918" spans="1:1" x14ac:dyDescent="0.45">
      <c r="A4918" t="s">
        <v>3725</v>
      </c>
    </row>
    <row r="4919" spans="1:1" x14ac:dyDescent="0.45">
      <c r="A4919" t="s">
        <v>3726</v>
      </c>
    </row>
    <row r="4920" spans="1:1" x14ac:dyDescent="0.45">
      <c r="A4920" t="s">
        <v>3727</v>
      </c>
    </row>
    <row r="4921" spans="1:1" x14ac:dyDescent="0.45">
      <c r="A4921" t="s">
        <v>3728</v>
      </c>
    </row>
    <row r="4923" spans="1:1" x14ac:dyDescent="0.45">
      <c r="A4923" t="s">
        <v>3729</v>
      </c>
    </row>
    <row r="4924" spans="1:1" x14ac:dyDescent="0.45">
      <c r="A4924" t="s">
        <v>10</v>
      </c>
    </row>
    <row r="4925" spans="1:1" x14ac:dyDescent="0.45">
      <c r="A4925" t="s">
        <v>207</v>
      </c>
    </row>
    <row r="4926" spans="1:1" x14ac:dyDescent="0.45">
      <c r="A4926" t="s">
        <v>12</v>
      </c>
    </row>
    <row r="4928" spans="1:1" x14ac:dyDescent="0.45">
      <c r="A4928" t="s">
        <v>1391</v>
      </c>
    </row>
    <row r="4929" spans="1:1" x14ac:dyDescent="0.45">
      <c r="A4929" t="s">
        <v>1392</v>
      </c>
    </row>
    <row r="4930" spans="1:1" x14ac:dyDescent="0.45">
      <c r="A4930" t="s">
        <v>1393</v>
      </c>
    </row>
    <row r="4931" spans="1:1" x14ac:dyDescent="0.45">
      <c r="A4931" t="s">
        <v>1394</v>
      </c>
    </row>
    <row r="4932" spans="1:1" x14ac:dyDescent="0.45">
      <c r="A4932" t="s">
        <v>1395</v>
      </c>
    </row>
    <row r="4933" spans="1:1" x14ac:dyDescent="0.45">
      <c r="A4933" t="s">
        <v>1396</v>
      </c>
    </row>
    <row r="4934" spans="1:1" x14ac:dyDescent="0.45">
      <c r="A4934" t="s">
        <v>1397</v>
      </c>
    </row>
    <row r="4936" spans="1:1" x14ac:dyDescent="0.45">
      <c r="A4936" t="s">
        <v>1398</v>
      </c>
    </row>
    <row r="4937" spans="1:1" x14ac:dyDescent="0.45">
      <c r="A4937" t="s">
        <v>10</v>
      </c>
    </row>
    <row r="4938" spans="1:1" x14ac:dyDescent="0.45">
      <c r="A4938" t="s">
        <v>11</v>
      </c>
    </row>
    <row r="4939" spans="1:1" x14ac:dyDescent="0.45">
      <c r="A4939" t="s">
        <v>12</v>
      </c>
    </row>
    <row r="4941" spans="1:1" x14ac:dyDescent="0.45">
      <c r="A4941" t="s">
        <v>3730</v>
      </c>
    </row>
    <row r="4942" spans="1:1" x14ac:dyDescent="0.45">
      <c r="A4942" t="s">
        <v>3731</v>
      </c>
    </row>
    <row r="4943" spans="1:1" x14ac:dyDescent="0.45">
      <c r="A4943" t="s">
        <v>3732</v>
      </c>
    </row>
    <row r="4944" spans="1:1" x14ac:dyDescent="0.45">
      <c r="A4944" t="s">
        <v>3733</v>
      </c>
    </row>
    <row r="4945" spans="1:1" x14ac:dyDescent="0.45">
      <c r="A4945" t="s">
        <v>3734</v>
      </c>
    </row>
    <row r="4946" spans="1:1" x14ac:dyDescent="0.45">
      <c r="A4946" t="s">
        <v>3735</v>
      </c>
    </row>
    <row r="4947" spans="1:1" x14ac:dyDescent="0.45">
      <c r="A4947" t="s">
        <v>3736</v>
      </c>
    </row>
    <row r="4949" spans="1:1" x14ac:dyDescent="0.45">
      <c r="A4949" t="s">
        <v>3737</v>
      </c>
    </row>
    <row r="4950" spans="1:1" x14ac:dyDescent="0.45">
      <c r="A4950" t="s">
        <v>10</v>
      </c>
    </row>
    <row r="4951" spans="1:1" x14ac:dyDescent="0.45">
      <c r="A4951" t="s">
        <v>11</v>
      </c>
    </row>
    <row r="4952" spans="1:1" x14ac:dyDescent="0.45">
      <c r="A4952" t="s">
        <v>12</v>
      </c>
    </row>
    <row r="4954" spans="1:1" x14ac:dyDescent="0.45">
      <c r="A4954" t="s">
        <v>3738</v>
      </c>
    </row>
    <row r="4955" spans="1:1" x14ac:dyDescent="0.45">
      <c r="A4955" t="s">
        <v>3739</v>
      </c>
    </row>
    <row r="4956" spans="1:1" x14ac:dyDescent="0.45">
      <c r="A4956" t="s">
        <v>3740</v>
      </c>
    </row>
    <row r="4957" spans="1:1" x14ac:dyDescent="0.45">
      <c r="A4957" t="s">
        <v>3741</v>
      </c>
    </row>
    <row r="4958" spans="1:1" x14ac:dyDescent="0.45">
      <c r="A4958" t="s">
        <v>3742</v>
      </c>
    </row>
    <row r="4959" spans="1:1" x14ac:dyDescent="0.45">
      <c r="A4959" t="s">
        <v>3743</v>
      </c>
    </row>
    <row r="4960" spans="1:1" x14ac:dyDescent="0.45">
      <c r="A4960" t="s">
        <v>3744</v>
      </c>
    </row>
    <row r="4962" spans="1:1" x14ac:dyDescent="0.45">
      <c r="A4962" t="s">
        <v>3745</v>
      </c>
    </row>
    <row r="4963" spans="1:1" x14ac:dyDescent="0.45">
      <c r="A4963" t="s">
        <v>10</v>
      </c>
    </row>
    <row r="4964" spans="1:1" x14ac:dyDescent="0.45">
      <c r="A4964" t="s">
        <v>207</v>
      </c>
    </row>
    <row r="4965" spans="1:1" x14ac:dyDescent="0.45">
      <c r="A4965" t="s">
        <v>12</v>
      </c>
    </row>
    <row r="4967" spans="1:1" x14ac:dyDescent="0.45">
      <c r="A4967" t="s">
        <v>3746</v>
      </c>
    </row>
    <row r="4968" spans="1:1" x14ac:dyDescent="0.45">
      <c r="A4968" t="s">
        <v>3747</v>
      </c>
    </row>
    <row r="4969" spans="1:1" x14ac:dyDescent="0.45">
      <c r="A4969">
        <v>57608534700</v>
      </c>
    </row>
    <row r="4970" spans="1:1" x14ac:dyDescent="0.45">
      <c r="A4970" t="s">
        <v>3748</v>
      </c>
    </row>
    <row r="4971" spans="1:1" x14ac:dyDescent="0.45">
      <c r="A4971" t="s">
        <v>3749</v>
      </c>
    </row>
    <row r="4972" spans="1:1" x14ac:dyDescent="0.45">
      <c r="A4972" t="s">
        <v>3750</v>
      </c>
    </row>
    <row r="4973" spans="1:1" x14ac:dyDescent="0.45">
      <c r="A4973" t="s">
        <v>3751</v>
      </c>
    </row>
    <row r="4975" spans="1:1" x14ac:dyDescent="0.45">
      <c r="A4975" t="s">
        <v>3752</v>
      </c>
    </row>
    <row r="4976" spans="1:1" x14ac:dyDescent="0.45">
      <c r="A4976" t="s">
        <v>10</v>
      </c>
    </row>
    <row r="4977" spans="1:1" x14ac:dyDescent="0.45">
      <c r="A4977" t="s">
        <v>11</v>
      </c>
    </row>
    <row r="4978" spans="1:1" x14ac:dyDescent="0.45">
      <c r="A4978" t="s">
        <v>12</v>
      </c>
    </row>
    <row r="4980" spans="1:1" x14ac:dyDescent="0.45">
      <c r="A4980" t="s">
        <v>3753</v>
      </c>
    </row>
    <row r="4981" spans="1:1" x14ac:dyDescent="0.45">
      <c r="A4981" t="s">
        <v>3754</v>
      </c>
    </row>
    <row r="4982" spans="1:1" x14ac:dyDescent="0.45">
      <c r="A4982">
        <v>57212196201</v>
      </c>
    </row>
    <row r="4983" spans="1:1" x14ac:dyDescent="0.45">
      <c r="A4983" t="s">
        <v>3755</v>
      </c>
    </row>
    <row r="4984" spans="1:1" x14ac:dyDescent="0.45">
      <c r="A4984" t="s">
        <v>3756</v>
      </c>
    </row>
    <row r="4985" spans="1:1" x14ac:dyDescent="0.45">
      <c r="A4985" t="s">
        <v>3757</v>
      </c>
    </row>
    <row r="4986" spans="1:1" x14ac:dyDescent="0.45">
      <c r="A4986" t="s">
        <v>3758</v>
      </c>
    </row>
    <row r="4988" spans="1:1" x14ac:dyDescent="0.45">
      <c r="A4988" t="s">
        <v>3759</v>
      </c>
    </row>
    <row r="4989" spans="1:1" x14ac:dyDescent="0.45">
      <c r="A4989" t="s">
        <v>10</v>
      </c>
    </row>
    <row r="4990" spans="1:1" x14ac:dyDescent="0.45">
      <c r="A4990" t="s">
        <v>175</v>
      </c>
    </row>
    <row r="4991" spans="1:1" x14ac:dyDescent="0.45">
      <c r="A4991" t="s">
        <v>12</v>
      </c>
    </row>
    <row r="4993" spans="1:1" x14ac:dyDescent="0.45">
      <c r="A4993" t="s">
        <v>3760</v>
      </c>
    </row>
    <row r="4994" spans="1:1" x14ac:dyDescent="0.45">
      <c r="A4994" t="s">
        <v>3761</v>
      </c>
    </row>
    <row r="4995" spans="1:1" x14ac:dyDescent="0.45">
      <c r="A4995" t="s">
        <v>3762</v>
      </c>
    </row>
    <row r="4996" spans="1:1" x14ac:dyDescent="0.45">
      <c r="A4996" t="s">
        <v>3763</v>
      </c>
    </row>
    <row r="4997" spans="1:1" x14ac:dyDescent="0.45">
      <c r="A4997" t="s">
        <v>3764</v>
      </c>
    </row>
    <row r="4998" spans="1:1" x14ac:dyDescent="0.45">
      <c r="A4998" t="s">
        <v>3765</v>
      </c>
    </row>
    <row r="4999" spans="1:1" x14ac:dyDescent="0.45">
      <c r="A4999" t="s">
        <v>3766</v>
      </c>
    </row>
    <row r="5001" spans="1:1" x14ac:dyDescent="0.45">
      <c r="A5001" t="s">
        <v>3767</v>
      </c>
    </row>
    <row r="5002" spans="1:1" x14ac:dyDescent="0.45">
      <c r="A5002" t="s">
        <v>10</v>
      </c>
    </row>
    <row r="5003" spans="1:1" x14ac:dyDescent="0.45">
      <c r="A5003" t="s">
        <v>11</v>
      </c>
    </row>
    <row r="5004" spans="1:1" x14ac:dyDescent="0.45">
      <c r="A5004" t="s">
        <v>12</v>
      </c>
    </row>
    <row r="5006" spans="1:1" x14ac:dyDescent="0.45">
      <c r="A5006" t="s">
        <v>1399</v>
      </c>
    </row>
    <row r="5007" spans="1:1" x14ac:dyDescent="0.45">
      <c r="A5007" t="s">
        <v>1400</v>
      </c>
    </row>
    <row r="5008" spans="1:1" x14ac:dyDescent="0.45">
      <c r="A5008" t="s">
        <v>1401</v>
      </c>
    </row>
    <row r="5009" spans="1:1" x14ac:dyDescent="0.45">
      <c r="A5009" t="s">
        <v>1402</v>
      </c>
    </row>
    <row r="5010" spans="1:1" x14ac:dyDescent="0.45">
      <c r="A5010" t="s">
        <v>1403</v>
      </c>
    </row>
    <row r="5011" spans="1:1" x14ac:dyDescent="0.45">
      <c r="A5011" t="s">
        <v>1404</v>
      </c>
    </row>
    <row r="5012" spans="1:1" x14ac:dyDescent="0.45">
      <c r="A5012" t="s">
        <v>1405</v>
      </c>
    </row>
    <row r="5014" spans="1:1" x14ac:dyDescent="0.45">
      <c r="A5014" t="s">
        <v>1406</v>
      </c>
    </row>
    <row r="5015" spans="1:1" x14ac:dyDescent="0.45">
      <c r="A5015" t="s">
        <v>10</v>
      </c>
    </row>
    <row r="5016" spans="1:1" x14ac:dyDescent="0.45">
      <c r="A5016" t="s">
        <v>128</v>
      </c>
    </row>
    <row r="5017" spans="1:1" x14ac:dyDescent="0.45">
      <c r="A5017" t="s">
        <v>12</v>
      </c>
    </row>
    <row r="5019" spans="1:1" x14ac:dyDescent="0.45">
      <c r="A5019" t="s">
        <v>3768</v>
      </c>
    </row>
    <row r="5020" spans="1:1" x14ac:dyDescent="0.45">
      <c r="A5020" t="s">
        <v>3769</v>
      </c>
    </row>
    <row r="5021" spans="1:1" x14ac:dyDescent="0.45">
      <c r="A5021" t="s">
        <v>3770</v>
      </c>
    </row>
    <row r="5022" spans="1:1" x14ac:dyDescent="0.45">
      <c r="A5022" t="s">
        <v>3771</v>
      </c>
    </row>
    <row r="5023" spans="1:1" x14ac:dyDescent="0.45">
      <c r="A5023" t="s">
        <v>3772</v>
      </c>
    </row>
    <row r="5024" spans="1:1" x14ac:dyDescent="0.45">
      <c r="A5024" t="s">
        <v>3773</v>
      </c>
    </row>
    <row r="5025" spans="1:1" x14ac:dyDescent="0.45">
      <c r="A5025" t="s">
        <v>3774</v>
      </c>
    </row>
    <row r="5027" spans="1:1" x14ac:dyDescent="0.45">
      <c r="A5027" t="s">
        <v>3775</v>
      </c>
    </row>
    <row r="5028" spans="1:1" x14ac:dyDescent="0.45">
      <c r="A5028" t="s">
        <v>10</v>
      </c>
    </row>
    <row r="5029" spans="1:1" x14ac:dyDescent="0.45">
      <c r="A5029" t="s">
        <v>11</v>
      </c>
    </row>
    <row r="5030" spans="1:1" x14ac:dyDescent="0.45">
      <c r="A5030" t="s">
        <v>12</v>
      </c>
    </row>
    <row r="5032" spans="1:1" x14ac:dyDescent="0.45">
      <c r="A5032" t="s">
        <v>3776</v>
      </c>
    </row>
    <row r="5033" spans="1:1" x14ac:dyDescent="0.45">
      <c r="A5033" t="s">
        <v>3777</v>
      </c>
    </row>
    <row r="5034" spans="1:1" x14ac:dyDescent="0.45">
      <c r="A5034" t="s">
        <v>3778</v>
      </c>
    </row>
    <row r="5035" spans="1:1" x14ac:dyDescent="0.45">
      <c r="A5035" t="s">
        <v>3779</v>
      </c>
    </row>
    <row r="5036" spans="1:1" x14ac:dyDescent="0.45">
      <c r="A5036" t="s">
        <v>3780</v>
      </c>
    </row>
    <row r="5038" spans="1:1" x14ac:dyDescent="0.45">
      <c r="A5038" t="s">
        <v>3781</v>
      </c>
    </row>
    <row r="5040" spans="1:1" x14ac:dyDescent="0.45">
      <c r="A5040" t="s">
        <v>3782</v>
      </c>
    </row>
    <row r="5041" spans="1:1" x14ac:dyDescent="0.45">
      <c r="A5041" t="s">
        <v>10</v>
      </c>
    </row>
    <row r="5042" spans="1:1" x14ac:dyDescent="0.45">
      <c r="A5042" t="s">
        <v>207</v>
      </c>
    </row>
    <row r="5043" spans="1:1" x14ac:dyDescent="0.45">
      <c r="A5043" t="s">
        <v>12</v>
      </c>
    </row>
    <row r="5045" spans="1:1" x14ac:dyDescent="0.45">
      <c r="A5045" t="s">
        <v>3783</v>
      </c>
    </row>
    <row r="5046" spans="1:1" x14ac:dyDescent="0.45">
      <c r="A5046" t="s">
        <v>3784</v>
      </c>
    </row>
    <row r="5047" spans="1:1" x14ac:dyDescent="0.45">
      <c r="A5047" t="s">
        <v>3785</v>
      </c>
    </row>
    <row r="5048" spans="1:1" x14ac:dyDescent="0.45">
      <c r="A5048" t="s">
        <v>3786</v>
      </c>
    </row>
    <row r="5049" spans="1:1" x14ac:dyDescent="0.45">
      <c r="A5049" t="s">
        <v>3787</v>
      </c>
    </row>
    <row r="5050" spans="1:1" x14ac:dyDescent="0.45">
      <c r="A5050" t="s">
        <v>3788</v>
      </c>
    </row>
    <row r="5051" spans="1:1" x14ac:dyDescent="0.45">
      <c r="A5051" t="s">
        <v>3789</v>
      </c>
    </row>
    <row r="5053" spans="1:1" x14ac:dyDescent="0.45">
      <c r="A5053" t="s">
        <v>3790</v>
      </c>
    </row>
    <row r="5054" spans="1:1" x14ac:dyDescent="0.45">
      <c r="A5054" t="s">
        <v>10</v>
      </c>
    </row>
    <row r="5055" spans="1:1" x14ac:dyDescent="0.45">
      <c r="A5055" t="s">
        <v>11</v>
      </c>
    </row>
    <row r="5056" spans="1:1" x14ac:dyDescent="0.45">
      <c r="A5056" t="s">
        <v>12</v>
      </c>
    </row>
    <row r="5058" spans="1:1" x14ac:dyDescent="0.45">
      <c r="A5058" t="s">
        <v>3791</v>
      </c>
    </row>
    <row r="5059" spans="1:1" x14ac:dyDescent="0.45">
      <c r="A5059" t="s">
        <v>3792</v>
      </c>
    </row>
    <row r="5060" spans="1:1" x14ac:dyDescent="0.45">
      <c r="A5060" t="s">
        <v>3793</v>
      </c>
    </row>
    <row r="5061" spans="1:1" x14ac:dyDescent="0.45">
      <c r="A5061" t="s">
        <v>3794</v>
      </c>
    </row>
    <row r="5062" spans="1:1" x14ac:dyDescent="0.45">
      <c r="A5062" t="s">
        <v>3795</v>
      </c>
    </row>
    <row r="5063" spans="1:1" x14ac:dyDescent="0.45">
      <c r="A5063" t="s">
        <v>3796</v>
      </c>
    </row>
    <row r="5064" spans="1:1" x14ac:dyDescent="0.45">
      <c r="A5064" t="s">
        <v>3797</v>
      </c>
    </row>
    <row r="5066" spans="1:1" x14ac:dyDescent="0.45">
      <c r="A5066" t="s">
        <v>3798</v>
      </c>
    </row>
    <row r="5067" spans="1:1" x14ac:dyDescent="0.45">
      <c r="A5067" t="s">
        <v>10</v>
      </c>
    </row>
    <row r="5068" spans="1:1" x14ac:dyDescent="0.45">
      <c r="A5068" t="s">
        <v>207</v>
      </c>
    </row>
    <row r="5069" spans="1:1" x14ac:dyDescent="0.45">
      <c r="A5069" t="s">
        <v>12</v>
      </c>
    </row>
    <row r="5071" spans="1:1" x14ac:dyDescent="0.45">
      <c r="A5071" t="s">
        <v>1445</v>
      </c>
    </row>
    <row r="5072" spans="1:1" x14ac:dyDescent="0.45">
      <c r="A5072" t="s">
        <v>1446</v>
      </c>
    </row>
    <row r="5073" spans="1:1" x14ac:dyDescent="0.45">
      <c r="A5073" t="s">
        <v>1447</v>
      </c>
    </row>
    <row r="5074" spans="1:1" x14ac:dyDescent="0.45">
      <c r="A5074" t="s">
        <v>1448</v>
      </c>
    </row>
    <row r="5075" spans="1:1" x14ac:dyDescent="0.45">
      <c r="A5075" t="s">
        <v>1449</v>
      </c>
    </row>
    <row r="5076" spans="1:1" x14ac:dyDescent="0.45">
      <c r="A5076" t="s">
        <v>1450</v>
      </c>
    </row>
    <row r="5077" spans="1:1" x14ac:dyDescent="0.45">
      <c r="A5077" t="s">
        <v>1451</v>
      </c>
    </row>
    <row r="5079" spans="1:1" x14ac:dyDescent="0.45">
      <c r="A5079" t="s">
        <v>1452</v>
      </c>
    </row>
    <row r="5080" spans="1:1" x14ac:dyDescent="0.45">
      <c r="A5080" t="s">
        <v>10</v>
      </c>
    </row>
    <row r="5081" spans="1:1" x14ac:dyDescent="0.45">
      <c r="A5081" t="s">
        <v>11</v>
      </c>
    </row>
    <row r="5082" spans="1:1" x14ac:dyDescent="0.45">
      <c r="A5082" t="s">
        <v>12</v>
      </c>
    </row>
    <row r="5084" spans="1:1" x14ac:dyDescent="0.45">
      <c r="A5084" t="s">
        <v>3799</v>
      </c>
    </row>
    <row r="5085" spans="1:1" x14ac:dyDescent="0.45">
      <c r="A5085" t="s">
        <v>3800</v>
      </c>
    </row>
    <row r="5086" spans="1:1" x14ac:dyDescent="0.45">
      <c r="A5086" t="s">
        <v>3801</v>
      </c>
    </row>
    <row r="5087" spans="1:1" x14ac:dyDescent="0.45">
      <c r="A5087" t="s">
        <v>3802</v>
      </c>
    </row>
    <row r="5088" spans="1:1" x14ac:dyDescent="0.45">
      <c r="A5088" t="s">
        <v>3803</v>
      </c>
    </row>
    <row r="5089" spans="1:1" x14ac:dyDescent="0.45">
      <c r="A5089" t="s">
        <v>3804</v>
      </c>
    </row>
    <row r="5090" spans="1:1" x14ac:dyDescent="0.45">
      <c r="A5090" t="s">
        <v>3805</v>
      </c>
    </row>
    <row r="5092" spans="1:1" x14ac:dyDescent="0.45">
      <c r="A5092" t="s">
        <v>3806</v>
      </c>
    </row>
    <row r="5093" spans="1:1" x14ac:dyDescent="0.45">
      <c r="A5093" t="s">
        <v>10</v>
      </c>
    </row>
    <row r="5094" spans="1:1" x14ac:dyDescent="0.45">
      <c r="A5094" t="s">
        <v>11</v>
      </c>
    </row>
    <row r="5095" spans="1:1" x14ac:dyDescent="0.45">
      <c r="A5095" t="s">
        <v>12</v>
      </c>
    </row>
    <row r="5097" spans="1:1" x14ac:dyDescent="0.45">
      <c r="A5097" t="s">
        <v>1461</v>
      </c>
    </row>
    <row r="5098" spans="1:1" x14ac:dyDescent="0.45">
      <c r="A5098" t="s">
        <v>1462</v>
      </c>
    </row>
    <row r="5099" spans="1:1" x14ac:dyDescent="0.45">
      <c r="A5099" t="s">
        <v>1463</v>
      </c>
    </row>
    <row r="5100" spans="1:1" x14ac:dyDescent="0.45">
      <c r="A5100" t="s">
        <v>1464</v>
      </c>
    </row>
    <row r="5101" spans="1:1" x14ac:dyDescent="0.45">
      <c r="A5101" t="s">
        <v>1465</v>
      </c>
    </row>
    <row r="5103" spans="1:1" x14ac:dyDescent="0.45">
      <c r="A5103" t="s">
        <v>1466</v>
      </c>
    </row>
    <row r="5105" spans="1:1" x14ac:dyDescent="0.45">
      <c r="A5105" t="s">
        <v>1467</v>
      </c>
    </row>
    <row r="5106" spans="1:1" x14ac:dyDescent="0.45">
      <c r="A5106" t="s">
        <v>10</v>
      </c>
    </row>
    <row r="5107" spans="1:1" x14ac:dyDescent="0.45">
      <c r="A5107" t="s">
        <v>11</v>
      </c>
    </row>
    <row r="5108" spans="1:1" x14ac:dyDescent="0.45">
      <c r="A5108" t="s">
        <v>12</v>
      </c>
    </row>
    <row r="5110" spans="1:1" x14ac:dyDescent="0.45">
      <c r="A5110" t="s">
        <v>3807</v>
      </c>
    </row>
    <row r="5111" spans="1:1" x14ac:dyDescent="0.45">
      <c r="A5111" t="s">
        <v>3808</v>
      </c>
    </row>
    <row r="5112" spans="1:1" x14ac:dyDescent="0.45">
      <c r="A5112" t="s">
        <v>3809</v>
      </c>
    </row>
    <row r="5113" spans="1:1" x14ac:dyDescent="0.45">
      <c r="A5113" t="s">
        <v>3810</v>
      </c>
    </row>
    <row r="5114" spans="1:1" x14ac:dyDescent="0.45">
      <c r="A5114" t="s">
        <v>3811</v>
      </c>
    </row>
    <row r="5116" spans="1:1" x14ac:dyDescent="0.45">
      <c r="A5116" t="s">
        <v>3812</v>
      </c>
    </row>
    <row r="5118" spans="1:1" x14ac:dyDescent="0.45">
      <c r="A5118" t="s">
        <v>3813</v>
      </c>
    </row>
    <row r="5119" spans="1:1" x14ac:dyDescent="0.45">
      <c r="A5119" t="s">
        <v>10</v>
      </c>
    </row>
    <row r="5120" spans="1:1" x14ac:dyDescent="0.45">
      <c r="A5120" t="s">
        <v>11</v>
      </c>
    </row>
    <row r="5121" spans="1:1" x14ac:dyDescent="0.45">
      <c r="A5121" t="s">
        <v>12</v>
      </c>
    </row>
    <row r="5123" spans="1:1" x14ac:dyDescent="0.45">
      <c r="A5123" t="s">
        <v>1513</v>
      </c>
    </row>
    <row r="5124" spans="1:1" x14ac:dyDescent="0.45">
      <c r="A5124" t="s">
        <v>1514</v>
      </c>
    </row>
    <row r="5125" spans="1:1" x14ac:dyDescent="0.45">
      <c r="A5125" t="s">
        <v>1515</v>
      </c>
    </row>
    <row r="5126" spans="1:1" x14ac:dyDescent="0.45">
      <c r="A5126" t="s">
        <v>1516</v>
      </c>
    </row>
    <row r="5127" spans="1:1" x14ac:dyDescent="0.45">
      <c r="A5127" t="s">
        <v>1517</v>
      </c>
    </row>
    <row r="5128" spans="1:1" x14ac:dyDescent="0.45">
      <c r="A5128" t="s">
        <v>1518</v>
      </c>
    </row>
    <row r="5129" spans="1:1" x14ac:dyDescent="0.45">
      <c r="A5129" t="s">
        <v>1519</v>
      </c>
    </row>
    <row r="5131" spans="1:1" x14ac:dyDescent="0.45">
      <c r="A5131" t="s">
        <v>1520</v>
      </c>
    </row>
    <row r="5132" spans="1:1" x14ac:dyDescent="0.45">
      <c r="A5132" t="s">
        <v>10</v>
      </c>
    </row>
    <row r="5133" spans="1:1" x14ac:dyDescent="0.45">
      <c r="A5133" t="s">
        <v>11</v>
      </c>
    </row>
    <row r="5134" spans="1:1" x14ac:dyDescent="0.45">
      <c r="A5134" t="s">
        <v>12</v>
      </c>
    </row>
    <row r="5136" spans="1:1" x14ac:dyDescent="0.45">
      <c r="A5136" t="s">
        <v>1521</v>
      </c>
    </row>
    <row r="5137" spans="1:1" x14ac:dyDescent="0.45">
      <c r="A5137" t="s">
        <v>1522</v>
      </c>
    </row>
    <row r="5138" spans="1:1" x14ac:dyDescent="0.45">
      <c r="A5138" t="s">
        <v>1523</v>
      </c>
    </row>
    <row r="5139" spans="1:1" x14ac:dyDescent="0.45">
      <c r="A5139" t="s">
        <v>1524</v>
      </c>
    </row>
    <row r="5140" spans="1:1" x14ac:dyDescent="0.45">
      <c r="A5140" t="s">
        <v>1525</v>
      </c>
    </row>
    <row r="5141" spans="1:1" x14ac:dyDescent="0.45">
      <c r="A5141" t="s">
        <v>1526</v>
      </c>
    </row>
    <row r="5142" spans="1:1" x14ac:dyDescent="0.45">
      <c r="A5142" t="s">
        <v>1527</v>
      </c>
    </row>
    <row r="5144" spans="1:1" x14ac:dyDescent="0.45">
      <c r="A5144" t="s">
        <v>1528</v>
      </c>
    </row>
    <row r="5145" spans="1:1" x14ac:dyDescent="0.45">
      <c r="A5145" t="s">
        <v>10</v>
      </c>
    </row>
    <row r="5146" spans="1:1" x14ac:dyDescent="0.45">
      <c r="A5146" t="s">
        <v>11</v>
      </c>
    </row>
    <row r="5147" spans="1:1" x14ac:dyDescent="0.45">
      <c r="A5147" t="s">
        <v>12</v>
      </c>
    </row>
    <row r="5149" spans="1:1" x14ac:dyDescent="0.45">
      <c r="A5149" t="s">
        <v>1529</v>
      </c>
    </row>
    <row r="5150" spans="1:1" x14ac:dyDescent="0.45">
      <c r="A5150" t="s">
        <v>1530</v>
      </c>
    </row>
    <row r="5151" spans="1:1" x14ac:dyDescent="0.45">
      <c r="A5151">
        <v>57201992873</v>
      </c>
    </row>
    <row r="5152" spans="1:1" x14ac:dyDescent="0.45">
      <c r="A5152" t="s">
        <v>1531</v>
      </c>
    </row>
    <row r="5153" spans="1:1" x14ac:dyDescent="0.45">
      <c r="A5153" t="s">
        <v>1532</v>
      </c>
    </row>
    <row r="5154" spans="1:1" x14ac:dyDescent="0.45">
      <c r="A5154" t="s">
        <v>1533</v>
      </c>
    </row>
    <row r="5155" spans="1:1" x14ac:dyDescent="0.45">
      <c r="A5155" t="s">
        <v>1534</v>
      </c>
    </row>
    <row r="5157" spans="1:1" x14ac:dyDescent="0.45">
      <c r="A5157" t="s">
        <v>1535</v>
      </c>
    </row>
    <row r="5158" spans="1:1" x14ac:dyDescent="0.45">
      <c r="A5158" t="s">
        <v>10</v>
      </c>
    </row>
    <row r="5159" spans="1:1" x14ac:dyDescent="0.45">
      <c r="A5159" t="s">
        <v>11</v>
      </c>
    </row>
    <row r="5160" spans="1:1" x14ac:dyDescent="0.45">
      <c r="A5160" t="s">
        <v>12</v>
      </c>
    </row>
    <row r="5162" spans="1:1" x14ac:dyDescent="0.45">
      <c r="A5162" t="s">
        <v>3814</v>
      </c>
    </row>
    <row r="5163" spans="1:1" x14ac:dyDescent="0.45">
      <c r="A5163" t="s">
        <v>3815</v>
      </c>
    </row>
    <row r="5164" spans="1:1" x14ac:dyDescent="0.45">
      <c r="A5164">
        <v>36744662800</v>
      </c>
    </row>
    <row r="5165" spans="1:1" x14ac:dyDescent="0.45">
      <c r="A5165" t="s">
        <v>3816</v>
      </c>
    </row>
    <row r="5166" spans="1:1" x14ac:dyDescent="0.45">
      <c r="A5166" t="s">
        <v>3817</v>
      </c>
    </row>
    <row r="5167" spans="1:1" x14ac:dyDescent="0.45">
      <c r="A5167" t="s">
        <v>3818</v>
      </c>
    </row>
    <row r="5168" spans="1:1" x14ac:dyDescent="0.45">
      <c r="A5168" t="s">
        <v>3819</v>
      </c>
    </row>
    <row r="5170" spans="1:1" x14ac:dyDescent="0.45">
      <c r="A5170" t="s">
        <v>3820</v>
      </c>
    </row>
    <row r="5171" spans="1:1" x14ac:dyDescent="0.45">
      <c r="A5171" t="s">
        <v>10</v>
      </c>
    </row>
    <row r="5172" spans="1:1" x14ac:dyDescent="0.45">
      <c r="A5172" t="s">
        <v>128</v>
      </c>
    </row>
    <row r="5173" spans="1:1" x14ac:dyDescent="0.45">
      <c r="A5173" t="s">
        <v>12</v>
      </c>
    </row>
    <row r="5175" spans="1:1" x14ac:dyDescent="0.45">
      <c r="A5175" t="s">
        <v>3821</v>
      </c>
    </row>
    <row r="5176" spans="1:1" x14ac:dyDescent="0.45">
      <c r="A5176" t="s">
        <v>3822</v>
      </c>
    </row>
    <row r="5177" spans="1:1" x14ac:dyDescent="0.45">
      <c r="A5177" t="s">
        <v>3823</v>
      </c>
    </row>
    <row r="5178" spans="1:1" x14ac:dyDescent="0.45">
      <c r="A5178" t="s">
        <v>3824</v>
      </c>
    </row>
    <row r="5179" spans="1:1" x14ac:dyDescent="0.45">
      <c r="A5179" t="s">
        <v>3825</v>
      </c>
    </row>
    <row r="5181" spans="1:1" x14ac:dyDescent="0.45">
      <c r="A5181" t="s">
        <v>3826</v>
      </c>
    </row>
    <row r="5183" spans="1:1" x14ac:dyDescent="0.45">
      <c r="A5183" t="s">
        <v>3827</v>
      </c>
    </row>
    <row r="5184" spans="1:1" x14ac:dyDescent="0.45">
      <c r="A5184" t="s">
        <v>10</v>
      </c>
    </row>
    <row r="5185" spans="1:1" x14ac:dyDescent="0.45">
      <c r="A5185" t="s">
        <v>11</v>
      </c>
    </row>
    <row r="5186" spans="1:1" x14ac:dyDescent="0.45">
      <c r="A5186" t="s">
        <v>12</v>
      </c>
    </row>
    <row r="5188" spans="1:1" x14ac:dyDescent="0.45">
      <c r="A5188" t="s">
        <v>3174</v>
      </c>
    </row>
    <row r="5189" spans="1:1" x14ac:dyDescent="0.45">
      <c r="A5189" t="s">
        <v>3175</v>
      </c>
    </row>
    <row r="5190" spans="1:1" x14ac:dyDescent="0.45">
      <c r="A5190" t="s">
        <v>3176</v>
      </c>
    </row>
    <row r="5191" spans="1:1" x14ac:dyDescent="0.45">
      <c r="A5191" t="s">
        <v>3177</v>
      </c>
    </row>
    <row r="5192" spans="1:1" x14ac:dyDescent="0.45">
      <c r="A5192" t="s">
        <v>3828</v>
      </c>
    </row>
    <row r="5194" spans="1:1" x14ac:dyDescent="0.45">
      <c r="A5194" t="s">
        <v>3829</v>
      </c>
    </row>
    <row r="5196" spans="1:1" x14ac:dyDescent="0.45">
      <c r="A5196" t="s">
        <v>3830</v>
      </c>
    </row>
    <row r="5197" spans="1:1" x14ac:dyDescent="0.45">
      <c r="A5197" t="s">
        <v>10</v>
      </c>
    </row>
    <row r="5198" spans="1:1" x14ac:dyDescent="0.45">
      <c r="A5198" t="s">
        <v>11</v>
      </c>
    </row>
    <row r="5199" spans="1:1" x14ac:dyDescent="0.45">
      <c r="A5199" t="s">
        <v>12</v>
      </c>
    </row>
    <row r="5201" spans="1:1" x14ac:dyDescent="0.45">
      <c r="A5201" t="s">
        <v>1536</v>
      </c>
    </row>
    <row r="5202" spans="1:1" x14ac:dyDescent="0.45">
      <c r="A5202" t="s">
        <v>1537</v>
      </c>
    </row>
    <row r="5203" spans="1:1" x14ac:dyDescent="0.45">
      <c r="A5203" t="s">
        <v>1538</v>
      </c>
    </row>
    <row r="5204" spans="1:1" x14ac:dyDescent="0.45">
      <c r="A5204" t="s">
        <v>1539</v>
      </c>
    </row>
    <row r="5205" spans="1:1" x14ac:dyDescent="0.45">
      <c r="A5205" t="s">
        <v>1540</v>
      </c>
    </row>
    <row r="5206" spans="1:1" x14ac:dyDescent="0.45">
      <c r="A5206" t="s">
        <v>1541</v>
      </c>
    </row>
    <row r="5207" spans="1:1" x14ac:dyDescent="0.45">
      <c r="A5207" t="s">
        <v>1542</v>
      </c>
    </row>
    <row r="5209" spans="1:1" x14ac:dyDescent="0.45">
      <c r="A5209" t="s">
        <v>1543</v>
      </c>
    </row>
    <row r="5210" spans="1:1" x14ac:dyDescent="0.45">
      <c r="A5210" t="s">
        <v>10</v>
      </c>
    </row>
    <row r="5211" spans="1:1" x14ac:dyDescent="0.45">
      <c r="A5211" t="s">
        <v>207</v>
      </c>
    </row>
    <row r="5212" spans="1:1" x14ac:dyDescent="0.45">
      <c r="A5212" t="s">
        <v>12</v>
      </c>
    </row>
    <row r="5214" spans="1:1" x14ac:dyDescent="0.45">
      <c r="A5214" t="s">
        <v>3831</v>
      </c>
    </row>
    <row r="5215" spans="1:1" x14ac:dyDescent="0.45">
      <c r="A5215" t="s">
        <v>3832</v>
      </c>
    </row>
    <row r="5216" spans="1:1" x14ac:dyDescent="0.45">
      <c r="A5216" t="s">
        <v>3833</v>
      </c>
    </row>
    <row r="5217" spans="1:1" x14ac:dyDescent="0.45">
      <c r="A5217" t="s">
        <v>3834</v>
      </c>
    </row>
    <row r="5218" spans="1:1" x14ac:dyDescent="0.45">
      <c r="A5218" t="s">
        <v>3835</v>
      </c>
    </row>
    <row r="5219" spans="1:1" x14ac:dyDescent="0.45">
      <c r="A5219" t="s">
        <v>3836</v>
      </c>
    </row>
    <row r="5220" spans="1:1" x14ac:dyDescent="0.45">
      <c r="A5220" t="s">
        <v>3837</v>
      </c>
    </row>
    <row r="5222" spans="1:1" x14ac:dyDescent="0.45">
      <c r="A5222" t="s">
        <v>3838</v>
      </c>
    </row>
    <row r="5223" spans="1:1" x14ac:dyDescent="0.45">
      <c r="A5223" t="s">
        <v>10</v>
      </c>
    </row>
    <row r="5224" spans="1:1" x14ac:dyDescent="0.45">
      <c r="A5224" t="s">
        <v>11</v>
      </c>
    </row>
    <row r="5225" spans="1:1" x14ac:dyDescent="0.45">
      <c r="A5225" t="s">
        <v>12</v>
      </c>
    </row>
    <row r="5227" spans="1:1" x14ac:dyDescent="0.45">
      <c r="A5227" t="s">
        <v>1552</v>
      </c>
    </row>
    <row r="5228" spans="1:1" x14ac:dyDescent="0.45">
      <c r="A5228" t="s">
        <v>1553</v>
      </c>
    </row>
    <row r="5229" spans="1:1" x14ac:dyDescent="0.45">
      <c r="A5229" t="s">
        <v>1554</v>
      </c>
    </row>
    <row r="5230" spans="1:1" x14ac:dyDescent="0.45">
      <c r="A5230" t="s">
        <v>1555</v>
      </c>
    </row>
    <row r="5231" spans="1:1" x14ac:dyDescent="0.45">
      <c r="A5231" t="s">
        <v>1556</v>
      </c>
    </row>
    <row r="5232" spans="1:1" x14ac:dyDescent="0.45">
      <c r="A5232" t="s">
        <v>1557</v>
      </c>
    </row>
    <row r="5233" spans="1:1" x14ac:dyDescent="0.45">
      <c r="A5233" t="s">
        <v>1558</v>
      </c>
    </row>
    <row r="5235" spans="1:1" x14ac:dyDescent="0.45">
      <c r="A5235" t="s">
        <v>1559</v>
      </c>
    </row>
    <row r="5236" spans="1:1" x14ac:dyDescent="0.45">
      <c r="A5236" t="s">
        <v>10</v>
      </c>
    </row>
    <row r="5237" spans="1:1" x14ac:dyDescent="0.45">
      <c r="A5237" t="s">
        <v>128</v>
      </c>
    </row>
    <row r="5238" spans="1:1" x14ac:dyDescent="0.45">
      <c r="A5238" t="s">
        <v>12</v>
      </c>
    </row>
    <row r="5240" spans="1:1" x14ac:dyDescent="0.45">
      <c r="A5240" t="s">
        <v>3839</v>
      </c>
    </row>
    <row r="5241" spans="1:1" x14ac:dyDescent="0.45">
      <c r="A5241" t="s">
        <v>3840</v>
      </c>
    </row>
    <row r="5242" spans="1:1" x14ac:dyDescent="0.45">
      <c r="A5242" t="s">
        <v>3841</v>
      </c>
    </row>
    <row r="5243" spans="1:1" x14ac:dyDescent="0.45">
      <c r="A5243" t="s">
        <v>3842</v>
      </c>
    </row>
    <row r="5244" spans="1:1" x14ac:dyDescent="0.45">
      <c r="A5244" t="s">
        <v>3843</v>
      </c>
    </row>
    <row r="5245" spans="1:1" x14ac:dyDescent="0.45">
      <c r="A5245" t="s">
        <v>3844</v>
      </c>
    </row>
    <row r="5246" spans="1:1" x14ac:dyDescent="0.45">
      <c r="A5246" t="s">
        <v>3845</v>
      </c>
    </row>
    <row r="5248" spans="1:1" x14ac:dyDescent="0.45">
      <c r="A5248" t="s">
        <v>3846</v>
      </c>
    </row>
    <row r="5249" spans="1:1" x14ac:dyDescent="0.45">
      <c r="A5249" t="s">
        <v>10</v>
      </c>
    </row>
    <row r="5250" spans="1:1" x14ac:dyDescent="0.45">
      <c r="A5250" t="s">
        <v>11</v>
      </c>
    </row>
    <row r="5251" spans="1:1" x14ac:dyDescent="0.45">
      <c r="A5251" t="s">
        <v>12</v>
      </c>
    </row>
    <row r="5253" spans="1:1" x14ac:dyDescent="0.45">
      <c r="A5253" t="s">
        <v>3847</v>
      </c>
    </row>
    <row r="5254" spans="1:1" x14ac:dyDescent="0.45">
      <c r="A5254" t="s">
        <v>3848</v>
      </c>
    </row>
    <row r="5255" spans="1:1" x14ac:dyDescent="0.45">
      <c r="A5255" t="s">
        <v>3849</v>
      </c>
    </row>
    <row r="5256" spans="1:1" x14ac:dyDescent="0.45">
      <c r="A5256" t="s">
        <v>3850</v>
      </c>
    </row>
    <row r="5257" spans="1:1" x14ac:dyDescent="0.45">
      <c r="A5257" t="s">
        <v>3851</v>
      </c>
    </row>
    <row r="5258" spans="1:1" x14ac:dyDescent="0.45">
      <c r="A5258" t="s">
        <v>3852</v>
      </c>
    </row>
    <row r="5259" spans="1:1" x14ac:dyDescent="0.45">
      <c r="A5259" t="s">
        <v>3853</v>
      </c>
    </row>
    <row r="5261" spans="1:1" x14ac:dyDescent="0.45">
      <c r="A5261" t="s">
        <v>3854</v>
      </c>
    </row>
    <row r="5262" spans="1:1" x14ac:dyDescent="0.45">
      <c r="A5262" t="s">
        <v>10</v>
      </c>
    </row>
    <row r="5263" spans="1:1" x14ac:dyDescent="0.45">
      <c r="A5263" t="s">
        <v>11</v>
      </c>
    </row>
    <row r="5264" spans="1:1" x14ac:dyDescent="0.45">
      <c r="A5264" t="s">
        <v>12</v>
      </c>
    </row>
    <row r="5266" spans="1:1" x14ac:dyDescent="0.45">
      <c r="A5266" t="s">
        <v>1568</v>
      </c>
    </row>
    <row r="5267" spans="1:1" x14ac:dyDescent="0.45">
      <c r="A5267" t="s">
        <v>1569</v>
      </c>
    </row>
    <row r="5268" spans="1:1" x14ac:dyDescent="0.45">
      <c r="A5268" t="s">
        <v>1570</v>
      </c>
    </row>
    <row r="5269" spans="1:1" x14ac:dyDescent="0.45">
      <c r="A5269" t="s">
        <v>1571</v>
      </c>
    </row>
    <row r="5270" spans="1:1" x14ac:dyDescent="0.45">
      <c r="A5270" t="s">
        <v>1572</v>
      </c>
    </row>
    <row r="5272" spans="1:1" x14ac:dyDescent="0.45">
      <c r="A5272" t="s">
        <v>1573</v>
      </c>
    </row>
    <row r="5274" spans="1:1" x14ac:dyDescent="0.45">
      <c r="A5274" t="s">
        <v>1574</v>
      </c>
    </row>
    <row r="5275" spans="1:1" x14ac:dyDescent="0.45">
      <c r="A5275" t="s">
        <v>10</v>
      </c>
    </row>
    <row r="5276" spans="1:1" x14ac:dyDescent="0.45">
      <c r="A5276" t="s">
        <v>207</v>
      </c>
    </row>
    <row r="5277" spans="1:1" x14ac:dyDescent="0.45">
      <c r="A5277" t="s">
        <v>12</v>
      </c>
    </row>
    <row r="5279" spans="1:1" x14ac:dyDescent="0.45">
      <c r="A5279" t="s">
        <v>3855</v>
      </c>
    </row>
    <row r="5280" spans="1:1" x14ac:dyDescent="0.45">
      <c r="A5280" t="s">
        <v>3856</v>
      </c>
    </row>
    <row r="5281" spans="1:1" x14ac:dyDescent="0.45">
      <c r="A5281" t="s">
        <v>3857</v>
      </c>
    </row>
    <row r="5282" spans="1:1" x14ac:dyDescent="0.45">
      <c r="A5282" t="s">
        <v>3858</v>
      </c>
    </row>
    <row r="5283" spans="1:1" x14ac:dyDescent="0.45">
      <c r="A5283" t="s">
        <v>3859</v>
      </c>
    </row>
    <row r="5284" spans="1:1" x14ac:dyDescent="0.45">
      <c r="A5284" t="s">
        <v>3860</v>
      </c>
    </row>
    <row r="5285" spans="1:1" x14ac:dyDescent="0.45">
      <c r="A5285" t="s">
        <v>3861</v>
      </c>
    </row>
    <row r="5287" spans="1:1" x14ac:dyDescent="0.45">
      <c r="A5287" t="s">
        <v>3862</v>
      </c>
    </row>
    <row r="5288" spans="1:1" x14ac:dyDescent="0.45">
      <c r="A5288" t="s">
        <v>10</v>
      </c>
    </row>
    <row r="5289" spans="1:1" x14ac:dyDescent="0.45">
      <c r="A5289" t="s">
        <v>11</v>
      </c>
    </row>
    <row r="5290" spans="1:1" x14ac:dyDescent="0.45">
      <c r="A5290" t="s">
        <v>12</v>
      </c>
    </row>
    <row r="5292" spans="1:1" x14ac:dyDescent="0.45">
      <c r="A5292" t="s">
        <v>3863</v>
      </c>
    </row>
    <row r="5293" spans="1:1" x14ac:dyDescent="0.45">
      <c r="A5293" t="s">
        <v>3864</v>
      </c>
    </row>
    <row r="5294" spans="1:1" x14ac:dyDescent="0.45">
      <c r="A5294">
        <v>57474127200</v>
      </c>
    </row>
    <row r="5295" spans="1:1" x14ac:dyDescent="0.45">
      <c r="A5295" t="s">
        <v>3865</v>
      </c>
    </row>
    <row r="5296" spans="1:1" x14ac:dyDescent="0.45">
      <c r="A5296" t="s">
        <v>3866</v>
      </c>
    </row>
    <row r="5297" spans="1:1" x14ac:dyDescent="0.45">
      <c r="A5297" t="s">
        <v>3867</v>
      </c>
    </row>
    <row r="5298" spans="1:1" x14ac:dyDescent="0.45">
      <c r="A5298" t="s">
        <v>3868</v>
      </c>
    </row>
    <row r="5300" spans="1:1" x14ac:dyDescent="0.45">
      <c r="A5300" t="s">
        <v>3869</v>
      </c>
    </row>
    <row r="5301" spans="1:1" x14ac:dyDescent="0.45">
      <c r="A5301" t="s">
        <v>10</v>
      </c>
    </row>
    <row r="5302" spans="1:1" x14ac:dyDescent="0.45">
      <c r="A5302" t="s">
        <v>11</v>
      </c>
    </row>
    <row r="5303" spans="1:1" x14ac:dyDescent="0.45">
      <c r="A5303" t="s">
        <v>12</v>
      </c>
    </row>
    <row r="5305" spans="1:1" x14ac:dyDescent="0.45">
      <c r="A5305" t="s">
        <v>1626</v>
      </c>
    </row>
    <row r="5306" spans="1:1" x14ac:dyDescent="0.45">
      <c r="A5306" t="s">
        <v>1627</v>
      </c>
    </row>
    <row r="5307" spans="1:1" x14ac:dyDescent="0.45">
      <c r="A5307">
        <v>57189076696</v>
      </c>
    </row>
    <row r="5308" spans="1:1" x14ac:dyDescent="0.45">
      <c r="A5308" t="s">
        <v>1628</v>
      </c>
    </row>
    <row r="5309" spans="1:1" x14ac:dyDescent="0.45">
      <c r="A5309" t="s">
        <v>1629</v>
      </c>
    </row>
    <row r="5310" spans="1:1" x14ac:dyDescent="0.45">
      <c r="A5310" t="s">
        <v>1630</v>
      </c>
    </row>
    <row r="5311" spans="1:1" x14ac:dyDescent="0.45">
      <c r="A5311" t="s">
        <v>1631</v>
      </c>
    </row>
    <row r="5313" spans="1:1" x14ac:dyDescent="0.45">
      <c r="A5313" t="s">
        <v>1632</v>
      </c>
    </row>
    <row r="5314" spans="1:1" x14ac:dyDescent="0.45">
      <c r="A5314" t="s">
        <v>10</v>
      </c>
    </row>
    <row r="5315" spans="1:1" x14ac:dyDescent="0.45">
      <c r="A5315" t="s">
        <v>128</v>
      </c>
    </row>
    <row r="5316" spans="1:1" x14ac:dyDescent="0.45">
      <c r="A5316" t="s">
        <v>12</v>
      </c>
    </row>
    <row r="5318" spans="1:1" x14ac:dyDescent="0.45">
      <c r="A5318" t="s">
        <v>1633</v>
      </c>
    </row>
    <row r="5319" spans="1:1" x14ac:dyDescent="0.45">
      <c r="A5319" t="s">
        <v>1634</v>
      </c>
    </row>
    <row r="5320" spans="1:1" x14ac:dyDescent="0.45">
      <c r="A5320">
        <v>35574334300</v>
      </c>
    </row>
    <row r="5321" spans="1:1" x14ac:dyDescent="0.45">
      <c r="A5321" t="s">
        <v>1635</v>
      </c>
    </row>
    <row r="5322" spans="1:1" x14ac:dyDescent="0.45">
      <c r="A5322" t="s">
        <v>1636</v>
      </c>
    </row>
    <row r="5323" spans="1:1" x14ac:dyDescent="0.45">
      <c r="A5323" t="s">
        <v>1637</v>
      </c>
    </row>
    <row r="5324" spans="1:1" x14ac:dyDescent="0.45">
      <c r="A5324" t="s">
        <v>1638</v>
      </c>
    </row>
    <row r="5326" spans="1:1" x14ac:dyDescent="0.45">
      <c r="A5326" t="s">
        <v>1639</v>
      </c>
    </row>
    <row r="5327" spans="1:1" x14ac:dyDescent="0.45">
      <c r="A5327" t="s">
        <v>10</v>
      </c>
    </row>
    <row r="5328" spans="1:1" x14ac:dyDescent="0.45">
      <c r="A5328" t="s">
        <v>11</v>
      </c>
    </row>
    <row r="5329" spans="1:1" x14ac:dyDescent="0.45">
      <c r="A5329" t="s">
        <v>12</v>
      </c>
    </row>
    <row r="5331" spans="1:1" x14ac:dyDescent="0.45">
      <c r="A5331" t="s">
        <v>1644</v>
      </c>
    </row>
    <row r="5332" spans="1:1" x14ac:dyDescent="0.45">
      <c r="A5332" t="s">
        <v>1645</v>
      </c>
    </row>
    <row r="5333" spans="1:1" x14ac:dyDescent="0.45">
      <c r="A5333" t="s">
        <v>1646</v>
      </c>
    </row>
    <row r="5334" spans="1:1" x14ac:dyDescent="0.45">
      <c r="A5334" t="s">
        <v>1647</v>
      </c>
    </row>
    <row r="5335" spans="1:1" x14ac:dyDescent="0.45">
      <c r="A5335" t="s">
        <v>1648</v>
      </c>
    </row>
    <row r="5336" spans="1:1" x14ac:dyDescent="0.45">
      <c r="A5336" t="s">
        <v>1649</v>
      </c>
    </row>
    <row r="5337" spans="1:1" x14ac:dyDescent="0.45">
      <c r="A5337" t="s">
        <v>1650</v>
      </c>
    </row>
    <row r="5339" spans="1:1" x14ac:dyDescent="0.45">
      <c r="A5339" t="s">
        <v>1651</v>
      </c>
    </row>
    <row r="5340" spans="1:1" x14ac:dyDescent="0.45">
      <c r="A5340" t="s">
        <v>10</v>
      </c>
    </row>
    <row r="5341" spans="1:1" x14ac:dyDescent="0.45">
      <c r="A5341" t="s">
        <v>11</v>
      </c>
    </row>
    <row r="5342" spans="1:1" x14ac:dyDescent="0.45">
      <c r="A5342" t="s">
        <v>12</v>
      </c>
    </row>
    <row r="5344" spans="1:1" x14ac:dyDescent="0.45">
      <c r="A5344" t="s">
        <v>3448</v>
      </c>
    </row>
    <row r="5345" spans="1:1" x14ac:dyDescent="0.45">
      <c r="A5345" t="s">
        <v>3449</v>
      </c>
    </row>
    <row r="5346" spans="1:1" x14ac:dyDescent="0.45">
      <c r="A5346" t="s">
        <v>3450</v>
      </c>
    </row>
    <row r="5347" spans="1:1" x14ac:dyDescent="0.45">
      <c r="A5347" t="s">
        <v>3870</v>
      </c>
    </row>
    <row r="5348" spans="1:1" x14ac:dyDescent="0.45">
      <c r="A5348" t="s">
        <v>3871</v>
      </c>
    </row>
    <row r="5350" spans="1:1" x14ac:dyDescent="0.45">
      <c r="A5350" t="s">
        <v>3872</v>
      </c>
    </row>
    <row r="5352" spans="1:1" x14ac:dyDescent="0.45">
      <c r="A5352" t="s">
        <v>3873</v>
      </c>
    </row>
    <row r="5353" spans="1:1" x14ac:dyDescent="0.45">
      <c r="A5353" t="s">
        <v>10</v>
      </c>
    </row>
    <row r="5354" spans="1:1" x14ac:dyDescent="0.45">
      <c r="A5354" t="s">
        <v>128</v>
      </c>
    </row>
    <row r="5355" spans="1:1" x14ac:dyDescent="0.45">
      <c r="A5355" t="s">
        <v>12</v>
      </c>
    </row>
    <row r="5357" spans="1:1" x14ac:dyDescent="0.45">
      <c r="A5357" t="s">
        <v>3874</v>
      </c>
    </row>
    <row r="5358" spans="1:1" x14ac:dyDescent="0.45">
      <c r="A5358" t="s">
        <v>3875</v>
      </c>
    </row>
    <row r="5359" spans="1:1" x14ac:dyDescent="0.45">
      <c r="A5359" t="s">
        <v>3876</v>
      </c>
    </row>
    <row r="5360" spans="1:1" x14ac:dyDescent="0.45">
      <c r="A5360" t="s">
        <v>3877</v>
      </c>
    </row>
    <row r="5361" spans="1:1" x14ac:dyDescent="0.45">
      <c r="A5361" t="s">
        <v>3878</v>
      </c>
    </row>
    <row r="5362" spans="1:1" x14ac:dyDescent="0.45">
      <c r="A5362" t="s">
        <v>3879</v>
      </c>
    </row>
    <row r="5363" spans="1:1" x14ac:dyDescent="0.45">
      <c r="A5363" t="s">
        <v>3880</v>
      </c>
    </row>
    <row r="5365" spans="1:1" x14ac:dyDescent="0.45">
      <c r="A5365" t="s">
        <v>3881</v>
      </c>
    </row>
    <row r="5366" spans="1:1" x14ac:dyDescent="0.45">
      <c r="A5366" t="s">
        <v>10</v>
      </c>
    </row>
    <row r="5367" spans="1:1" x14ac:dyDescent="0.45">
      <c r="A5367" t="s">
        <v>338</v>
      </c>
    </row>
    <row r="5368" spans="1:1" x14ac:dyDescent="0.45">
      <c r="A5368" t="s">
        <v>12</v>
      </c>
    </row>
    <row r="5370" spans="1:1" x14ac:dyDescent="0.45">
      <c r="A5370" t="s">
        <v>1660</v>
      </c>
    </row>
    <row r="5371" spans="1:1" x14ac:dyDescent="0.45">
      <c r="A5371" t="s">
        <v>1661</v>
      </c>
    </row>
    <row r="5372" spans="1:1" x14ac:dyDescent="0.45">
      <c r="A5372" t="s">
        <v>1662</v>
      </c>
    </row>
    <row r="5373" spans="1:1" x14ac:dyDescent="0.45">
      <c r="A5373" t="s">
        <v>1663</v>
      </c>
    </row>
    <row r="5374" spans="1:1" x14ac:dyDescent="0.45">
      <c r="A5374" t="s">
        <v>1664</v>
      </c>
    </row>
    <row r="5375" spans="1:1" x14ac:dyDescent="0.45">
      <c r="A5375" t="s">
        <v>1665</v>
      </c>
    </row>
    <row r="5376" spans="1:1" x14ac:dyDescent="0.45">
      <c r="A5376" t="s">
        <v>1666</v>
      </c>
    </row>
    <row r="5378" spans="1:1" x14ac:dyDescent="0.45">
      <c r="A5378" t="s">
        <v>1667</v>
      </c>
    </row>
    <row r="5379" spans="1:1" x14ac:dyDescent="0.45">
      <c r="A5379" t="s">
        <v>10</v>
      </c>
    </row>
    <row r="5380" spans="1:1" x14ac:dyDescent="0.45">
      <c r="A5380" t="s">
        <v>11</v>
      </c>
    </row>
    <row r="5381" spans="1:1" x14ac:dyDescent="0.45">
      <c r="A5381" t="s">
        <v>12</v>
      </c>
    </row>
    <row r="5383" spans="1:1" x14ac:dyDescent="0.45">
      <c r="A5383" t="s">
        <v>1668</v>
      </c>
    </row>
    <row r="5384" spans="1:1" x14ac:dyDescent="0.45">
      <c r="A5384" t="s">
        <v>1669</v>
      </c>
    </row>
    <row r="5385" spans="1:1" x14ac:dyDescent="0.45">
      <c r="A5385">
        <v>58503324200</v>
      </c>
    </row>
    <row r="5386" spans="1:1" x14ac:dyDescent="0.45">
      <c r="A5386" t="s">
        <v>1670</v>
      </c>
    </row>
    <row r="5387" spans="1:1" x14ac:dyDescent="0.45">
      <c r="A5387" t="s">
        <v>1671</v>
      </c>
    </row>
    <row r="5388" spans="1:1" x14ac:dyDescent="0.45">
      <c r="A5388" t="s">
        <v>1672</v>
      </c>
    </row>
    <row r="5389" spans="1:1" x14ac:dyDescent="0.45">
      <c r="A5389" t="s">
        <v>1673</v>
      </c>
    </row>
    <row r="5391" spans="1:1" x14ac:dyDescent="0.45">
      <c r="A5391" t="s">
        <v>1674</v>
      </c>
    </row>
    <row r="5392" spans="1:1" x14ac:dyDescent="0.45">
      <c r="A5392" t="s">
        <v>10</v>
      </c>
    </row>
    <row r="5393" spans="1:1" x14ac:dyDescent="0.45">
      <c r="A5393" t="s">
        <v>338</v>
      </c>
    </row>
    <row r="5394" spans="1:1" x14ac:dyDescent="0.45">
      <c r="A5394" t="s">
        <v>12</v>
      </c>
    </row>
    <row r="5396" spans="1:1" x14ac:dyDescent="0.45">
      <c r="A5396" t="s">
        <v>1675</v>
      </c>
    </row>
    <row r="5397" spans="1:1" x14ac:dyDescent="0.45">
      <c r="A5397" t="s">
        <v>1676</v>
      </c>
    </row>
    <row r="5398" spans="1:1" x14ac:dyDescent="0.45">
      <c r="A5398" t="s">
        <v>1677</v>
      </c>
    </row>
    <row r="5399" spans="1:1" x14ac:dyDescent="0.45">
      <c r="A5399" t="s">
        <v>1678</v>
      </c>
    </row>
    <row r="5400" spans="1:1" x14ac:dyDescent="0.45">
      <c r="A5400" t="s">
        <v>1679</v>
      </c>
    </row>
    <row r="5401" spans="1:1" x14ac:dyDescent="0.45">
      <c r="A5401" t="s">
        <v>1680</v>
      </c>
    </row>
    <row r="5402" spans="1:1" x14ac:dyDescent="0.45">
      <c r="A5402" t="s">
        <v>1681</v>
      </c>
    </row>
    <row r="5404" spans="1:1" x14ac:dyDescent="0.45">
      <c r="A5404" t="s">
        <v>1682</v>
      </c>
    </row>
    <row r="5405" spans="1:1" x14ac:dyDescent="0.45">
      <c r="A5405" t="s">
        <v>10</v>
      </c>
    </row>
    <row r="5406" spans="1:1" x14ac:dyDescent="0.45">
      <c r="A5406" t="s">
        <v>207</v>
      </c>
    </row>
    <row r="5407" spans="1:1" x14ac:dyDescent="0.45">
      <c r="A5407" t="s">
        <v>12</v>
      </c>
    </row>
    <row r="5409" spans="1:1" x14ac:dyDescent="0.45">
      <c r="A5409" t="s">
        <v>891</v>
      </c>
    </row>
    <row r="5410" spans="1:1" x14ac:dyDescent="0.45">
      <c r="A5410" t="s">
        <v>892</v>
      </c>
    </row>
    <row r="5411" spans="1:1" x14ac:dyDescent="0.45">
      <c r="A5411" t="s">
        <v>893</v>
      </c>
    </row>
    <row r="5412" spans="1:1" x14ac:dyDescent="0.45">
      <c r="A5412" t="s">
        <v>894</v>
      </c>
    </row>
    <row r="5413" spans="1:1" x14ac:dyDescent="0.45">
      <c r="A5413" t="s">
        <v>895</v>
      </c>
    </row>
    <row r="5414" spans="1:1" x14ac:dyDescent="0.45">
      <c r="A5414" t="s">
        <v>896</v>
      </c>
    </row>
    <row r="5415" spans="1:1" x14ac:dyDescent="0.45">
      <c r="A5415" t="s">
        <v>897</v>
      </c>
    </row>
    <row r="5417" spans="1:1" x14ac:dyDescent="0.45">
      <c r="A5417" t="s">
        <v>898</v>
      </c>
    </row>
    <row r="5418" spans="1:1" x14ac:dyDescent="0.45">
      <c r="A5418" t="s">
        <v>10</v>
      </c>
    </row>
    <row r="5419" spans="1:1" x14ac:dyDescent="0.45">
      <c r="A5419" t="s">
        <v>11</v>
      </c>
    </row>
    <row r="5420" spans="1:1" x14ac:dyDescent="0.45">
      <c r="A5420" t="s">
        <v>12</v>
      </c>
    </row>
    <row r="5422" spans="1:1" x14ac:dyDescent="0.45">
      <c r="A5422" t="s">
        <v>1698</v>
      </c>
    </row>
    <row r="5423" spans="1:1" x14ac:dyDescent="0.45">
      <c r="A5423" t="s">
        <v>1699</v>
      </c>
    </row>
    <row r="5424" spans="1:1" x14ac:dyDescent="0.45">
      <c r="A5424" t="s">
        <v>1700</v>
      </c>
    </row>
    <row r="5425" spans="1:1" x14ac:dyDescent="0.45">
      <c r="A5425" t="s">
        <v>1701</v>
      </c>
    </row>
    <row r="5426" spans="1:1" x14ac:dyDescent="0.45">
      <c r="A5426" t="s">
        <v>1702</v>
      </c>
    </row>
    <row r="5427" spans="1:1" x14ac:dyDescent="0.45">
      <c r="A5427" t="s">
        <v>1703</v>
      </c>
    </row>
    <row r="5428" spans="1:1" x14ac:dyDescent="0.45">
      <c r="A5428" t="s">
        <v>1704</v>
      </c>
    </row>
    <row r="5430" spans="1:1" x14ac:dyDescent="0.45">
      <c r="A5430" t="s">
        <v>1705</v>
      </c>
    </row>
    <row r="5431" spans="1:1" x14ac:dyDescent="0.45">
      <c r="A5431" t="s">
        <v>10</v>
      </c>
    </row>
    <row r="5432" spans="1:1" x14ac:dyDescent="0.45">
      <c r="A5432" t="s">
        <v>11</v>
      </c>
    </row>
    <row r="5433" spans="1:1" x14ac:dyDescent="0.45">
      <c r="A5433" t="s">
        <v>12</v>
      </c>
    </row>
    <row r="5435" spans="1:1" x14ac:dyDescent="0.45">
      <c r="A5435" t="s">
        <v>3882</v>
      </c>
    </row>
    <row r="5436" spans="1:1" x14ac:dyDescent="0.45">
      <c r="A5436" t="s">
        <v>3883</v>
      </c>
    </row>
    <row r="5437" spans="1:1" x14ac:dyDescent="0.45">
      <c r="A5437" t="s">
        <v>3884</v>
      </c>
    </row>
    <row r="5438" spans="1:1" x14ac:dyDescent="0.45">
      <c r="A5438" t="s">
        <v>3885</v>
      </c>
    </row>
    <row r="5439" spans="1:1" x14ac:dyDescent="0.45">
      <c r="A5439" t="s">
        <v>3886</v>
      </c>
    </row>
    <row r="5440" spans="1:1" x14ac:dyDescent="0.45">
      <c r="A5440" t="s">
        <v>3887</v>
      </c>
    </row>
    <row r="5441" spans="1:1" x14ac:dyDescent="0.45">
      <c r="A5441" t="s">
        <v>3888</v>
      </c>
    </row>
    <row r="5443" spans="1:1" x14ac:dyDescent="0.45">
      <c r="A5443" t="s">
        <v>3889</v>
      </c>
    </row>
    <row r="5444" spans="1:1" x14ac:dyDescent="0.45">
      <c r="A5444" t="s">
        <v>10</v>
      </c>
    </row>
    <row r="5445" spans="1:1" x14ac:dyDescent="0.45">
      <c r="A5445" t="s">
        <v>11</v>
      </c>
    </row>
    <row r="5446" spans="1:1" x14ac:dyDescent="0.45">
      <c r="A5446" t="s">
        <v>12</v>
      </c>
    </row>
    <row r="5448" spans="1:1" x14ac:dyDescent="0.45">
      <c r="A5448" t="s">
        <v>1706</v>
      </c>
    </row>
    <row r="5449" spans="1:1" x14ac:dyDescent="0.45">
      <c r="A5449" t="s">
        <v>1707</v>
      </c>
    </row>
    <row r="5450" spans="1:1" x14ac:dyDescent="0.45">
      <c r="A5450">
        <v>57193273431</v>
      </c>
    </row>
    <row r="5451" spans="1:1" x14ac:dyDescent="0.45">
      <c r="A5451" t="s">
        <v>1708</v>
      </c>
    </row>
    <row r="5452" spans="1:1" x14ac:dyDescent="0.45">
      <c r="A5452" t="s">
        <v>1709</v>
      </c>
    </row>
    <row r="5453" spans="1:1" x14ac:dyDescent="0.45">
      <c r="A5453" t="s">
        <v>1710</v>
      </c>
    </row>
    <row r="5454" spans="1:1" x14ac:dyDescent="0.45">
      <c r="A5454" t="s">
        <v>1711</v>
      </c>
    </row>
    <row r="5456" spans="1:1" x14ac:dyDescent="0.45">
      <c r="A5456" t="s">
        <v>1712</v>
      </c>
    </row>
    <row r="5457" spans="1:1" x14ac:dyDescent="0.45">
      <c r="A5457" t="s">
        <v>10</v>
      </c>
    </row>
    <row r="5458" spans="1:1" x14ac:dyDescent="0.45">
      <c r="A5458" t="s">
        <v>128</v>
      </c>
    </row>
    <row r="5459" spans="1:1" x14ac:dyDescent="0.45">
      <c r="A5459" t="s">
        <v>12</v>
      </c>
    </row>
    <row r="5461" spans="1:1" x14ac:dyDescent="0.45">
      <c r="A5461" t="s">
        <v>1720</v>
      </c>
    </row>
    <row r="5462" spans="1:1" x14ac:dyDescent="0.45">
      <c r="A5462" t="s">
        <v>1721</v>
      </c>
    </row>
    <row r="5463" spans="1:1" x14ac:dyDescent="0.45">
      <c r="A5463" t="s">
        <v>1722</v>
      </c>
    </row>
    <row r="5464" spans="1:1" x14ac:dyDescent="0.45">
      <c r="A5464" t="s">
        <v>1723</v>
      </c>
    </row>
    <row r="5465" spans="1:1" x14ac:dyDescent="0.45">
      <c r="A5465" t="s">
        <v>1724</v>
      </c>
    </row>
    <row r="5466" spans="1:1" x14ac:dyDescent="0.45">
      <c r="A5466" t="s">
        <v>1725</v>
      </c>
    </row>
    <row r="5467" spans="1:1" x14ac:dyDescent="0.45">
      <c r="A5467" t="s">
        <v>1726</v>
      </c>
    </row>
    <row r="5469" spans="1:1" x14ac:dyDescent="0.45">
      <c r="A5469" t="s">
        <v>1727</v>
      </c>
    </row>
    <row r="5470" spans="1:1" x14ac:dyDescent="0.45">
      <c r="A5470" t="s">
        <v>10</v>
      </c>
    </row>
    <row r="5471" spans="1:1" x14ac:dyDescent="0.45">
      <c r="A5471" t="s">
        <v>128</v>
      </c>
    </row>
    <row r="5472" spans="1:1" x14ac:dyDescent="0.45">
      <c r="A5472" t="s">
        <v>12</v>
      </c>
    </row>
    <row r="5474" spans="1:1" x14ac:dyDescent="0.45">
      <c r="A5474" t="s">
        <v>3890</v>
      </c>
    </row>
    <row r="5475" spans="1:1" x14ac:dyDescent="0.45">
      <c r="A5475" t="s">
        <v>3891</v>
      </c>
    </row>
    <row r="5476" spans="1:1" x14ac:dyDescent="0.45">
      <c r="A5476" t="s">
        <v>3892</v>
      </c>
    </row>
    <row r="5477" spans="1:1" x14ac:dyDescent="0.45">
      <c r="A5477" t="s">
        <v>3893</v>
      </c>
    </row>
    <row r="5478" spans="1:1" x14ac:dyDescent="0.45">
      <c r="A5478" t="s">
        <v>3894</v>
      </c>
    </row>
    <row r="5479" spans="1:1" x14ac:dyDescent="0.45">
      <c r="A5479" t="s">
        <v>3895</v>
      </c>
    </row>
    <row r="5480" spans="1:1" x14ac:dyDescent="0.45">
      <c r="A5480" t="s">
        <v>3896</v>
      </c>
    </row>
    <row r="5482" spans="1:1" x14ac:dyDescent="0.45">
      <c r="A5482" t="s">
        <v>3897</v>
      </c>
    </row>
    <row r="5483" spans="1:1" x14ac:dyDescent="0.45">
      <c r="A5483" t="s">
        <v>10</v>
      </c>
    </row>
    <row r="5484" spans="1:1" x14ac:dyDescent="0.45">
      <c r="A5484" t="s">
        <v>11</v>
      </c>
    </row>
    <row r="5485" spans="1:1" x14ac:dyDescent="0.45">
      <c r="A5485" t="s">
        <v>12</v>
      </c>
    </row>
    <row r="5487" spans="1:1" x14ac:dyDescent="0.45">
      <c r="A5487" t="s">
        <v>1744</v>
      </c>
    </row>
    <row r="5488" spans="1:1" x14ac:dyDescent="0.45">
      <c r="A5488" t="s">
        <v>1745</v>
      </c>
    </row>
    <row r="5489" spans="1:1" x14ac:dyDescent="0.45">
      <c r="A5489" t="s">
        <v>1746</v>
      </c>
    </row>
    <row r="5490" spans="1:1" x14ac:dyDescent="0.45">
      <c r="A5490" t="s">
        <v>1747</v>
      </c>
    </row>
    <row r="5491" spans="1:1" x14ac:dyDescent="0.45">
      <c r="A5491" t="s">
        <v>1748</v>
      </c>
    </row>
    <row r="5492" spans="1:1" x14ac:dyDescent="0.45">
      <c r="A5492" t="s">
        <v>1749</v>
      </c>
    </row>
    <row r="5493" spans="1:1" x14ac:dyDescent="0.45">
      <c r="A5493" t="s">
        <v>1750</v>
      </c>
    </row>
    <row r="5495" spans="1:1" x14ac:dyDescent="0.45">
      <c r="A5495" t="s">
        <v>1751</v>
      </c>
    </row>
    <row r="5496" spans="1:1" x14ac:dyDescent="0.45">
      <c r="A5496" t="s">
        <v>10</v>
      </c>
    </row>
    <row r="5497" spans="1:1" x14ac:dyDescent="0.45">
      <c r="A5497" t="s">
        <v>11</v>
      </c>
    </row>
    <row r="5498" spans="1:1" x14ac:dyDescent="0.45">
      <c r="A5498" t="s">
        <v>12</v>
      </c>
    </row>
    <row r="5500" spans="1:1" x14ac:dyDescent="0.45">
      <c r="A5500" t="s">
        <v>3898</v>
      </c>
    </row>
    <row r="5501" spans="1:1" x14ac:dyDescent="0.45">
      <c r="A5501" t="s">
        <v>3899</v>
      </c>
    </row>
    <row r="5502" spans="1:1" x14ac:dyDescent="0.45">
      <c r="A5502">
        <v>6701910413</v>
      </c>
    </row>
    <row r="5503" spans="1:1" x14ac:dyDescent="0.45">
      <c r="A5503" t="s">
        <v>3900</v>
      </c>
    </row>
    <row r="5504" spans="1:1" x14ac:dyDescent="0.45">
      <c r="A5504" t="s">
        <v>3901</v>
      </c>
    </row>
    <row r="5505" spans="1:1" x14ac:dyDescent="0.45">
      <c r="A5505" t="s">
        <v>3902</v>
      </c>
    </row>
    <row r="5506" spans="1:1" x14ac:dyDescent="0.45">
      <c r="A5506" t="s">
        <v>3903</v>
      </c>
    </row>
    <row r="5508" spans="1:1" x14ac:dyDescent="0.45">
      <c r="A5508" t="s">
        <v>3904</v>
      </c>
    </row>
    <row r="5509" spans="1:1" x14ac:dyDescent="0.45">
      <c r="A5509" t="s">
        <v>10</v>
      </c>
    </row>
    <row r="5510" spans="1:1" x14ac:dyDescent="0.45">
      <c r="A5510" t="s">
        <v>307</v>
      </c>
    </row>
    <row r="5511" spans="1:1" x14ac:dyDescent="0.45">
      <c r="A5511" t="s">
        <v>12</v>
      </c>
    </row>
    <row r="5513" spans="1:1" x14ac:dyDescent="0.45">
      <c r="A5513" t="s">
        <v>3905</v>
      </c>
    </row>
    <row r="5514" spans="1:1" x14ac:dyDescent="0.45">
      <c r="A5514" t="s">
        <v>3906</v>
      </c>
    </row>
    <row r="5515" spans="1:1" x14ac:dyDescent="0.45">
      <c r="A5515" t="s">
        <v>3907</v>
      </c>
    </row>
    <row r="5516" spans="1:1" x14ac:dyDescent="0.45">
      <c r="A5516" t="s">
        <v>3908</v>
      </c>
    </row>
    <row r="5517" spans="1:1" x14ac:dyDescent="0.45">
      <c r="A5517" t="s">
        <v>3909</v>
      </c>
    </row>
    <row r="5518" spans="1:1" x14ac:dyDescent="0.45">
      <c r="A5518" t="s">
        <v>3910</v>
      </c>
    </row>
    <row r="5519" spans="1:1" x14ac:dyDescent="0.45">
      <c r="A5519" t="s">
        <v>3911</v>
      </c>
    </row>
    <row r="5521" spans="1:1" x14ac:dyDescent="0.45">
      <c r="A5521" t="s">
        <v>3912</v>
      </c>
    </row>
    <row r="5522" spans="1:1" x14ac:dyDescent="0.45">
      <c r="A5522" t="s">
        <v>10</v>
      </c>
    </row>
    <row r="5523" spans="1:1" x14ac:dyDescent="0.45">
      <c r="A5523" t="s">
        <v>11</v>
      </c>
    </row>
    <row r="5524" spans="1:1" x14ac:dyDescent="0.45">
      <c r="A5524" t="s">
        <v>12</v>
      </c>
    </row>
    <row r="5526" spans="1:1" x14ac:dyDescent="0.45">
      <c r="A5526" t="s">
        <v>1767</v>
      </c>
    </row>
    <row r="5527" spans="1:1" x14ac:dyDescent="0.45">
      <c r="A5527" t="s">
        <v>1768</v>
      </c>
    </row>
    <row r="5528" spans="1:1" x14ac:dyDescent="0.45">
      <c r="A5528" t="s">
        <v>1769</v>
      </c>
    </row>
    <row r="5529" spans="1:1" x14ac:dyDescent="0.45">
      <c r="A5529" t="s">
        <v>1770</v>
      </c>
    </row>
    <row r="5530" spans="1:1" x14ac:dyDescent="0.45">
      <c r="A5530" t="s">
        <v>1771</v>
      </c>
    </row>
    <row r="5531" spans="1:1" x14ac:dyDescent="0.45">
      <c r="A5531" t="s">
        <v>1772</v>
      </c>
    </row>
    <row r="5532" spans="1:1" x14ac:dyDescent="0.45">
      <c r="A5532" t="s">
        <v>1773</v>
      </c>
    </row>
    <row r="5534" spans="1:1" x14ac:dyDescent="0.45">
      <c r="A5534" t="s">
        <v>1774</v>
      </c>
    </row>
    <row r="5535" spans="1:1" x14ac:dyDescent="0.45">
      <c r="A5535" t="s">
        <v>10</v>
      </c>
    </row>
    <row r="5536" spans="1:1" x14ac:dyDescent="0.45">
      <c r="A5536" t="s">
        <v>128</v>
      </c>
    </row>
    <row r="5537" spans="1:1" x14ac:dyDescent="0.45">
      <c r="A5537" t="s">
        <v>12</v>
      </c>
    </row>
    <row r="5539" spans="1:1" x14ac:dyDescent="0.45">
      <c r="A5539" t="s">
        <v>1796</v>
      </c>
    </row>
    <row r="5540" spans="1:1" x14ac:dyDescent="0.45">
      <c r="A5540" t="s">
        <v>1797</v>
      </c>
    </row>
    <row r="5541" spans="1:1" x14ac:dyDescent="0.45">
      <c r="A5541" t="s">
        <v>1798</v>
      </c>
    </row>
    <row r="5542" spans="1:1" x14ac:dyDescent="0.45">
      <c r="A5542" t="s">
        <v>1799</v>
      </c>
    </row>
    <row r="5543" spans="1:1" x14ac:dyDescent="0.45">
      <c r="A5543" t="s">
        <v>1800</v>
      </c>
    </row>
    <row r="5544" spans="1:1" x14ac:dyDescent="0.45">
      <c r="A5544" t="s">
        <v>1801</v>
      </c>
    </row>
    <row r="5545" spans="1:1" x14ac:dyDescent="0.45">
      <c r="A5545" t="s">
        <v>1802</v>
      </c>
    </row>
    <row r="5547" spans="1:1" x14ac:dyDescent="0.45">
      <c r="A5547" t="s">
        <v>1803</v>
      </c>
    </row>
    <row r="5548" spans="1:1" x14ac:dyDescent="0.45">
      <c r="A5548" t="s">
        <v>10</v>
      </c>
    </row>
    <row r="5549" spans="1:1" x14ac:dyDescent="0.45">
      <c r="A5549" t="s">
        <v>11</v>
      </c>
    </row>
    <row r="5550" spans="1:1" x14ac:dyDescent="0.45">
      <c r="A5550" t="s">
        <v>12</v>
      </c>
    </row>
    <row r="5552" spans="1:1" x14ac:dyDescent="0.45">
      <c r="A5552" t="s">
        <v>1839</v>
      </c>
    </row>
    <row r="5553" spans="1:1" x14ac:dyDescent="0.45">
      <c r="A5553" t="s">
        <v>1840</v>
      </c>
    </row>
    <row r="5554" spans="1:1" x14ac:dyDescent="0.45">
      <c r="A5554" t="s">
        <v>1841</v>
      </c>
    </row>
    <row r="5555" spans="1:1" x14ac:dyDescent="0.45">
      <c r="A5555" t="s">
        <v>1842</v>
      </c>
    </row>
    <row r="5556" spans="1:1" x14ac:dyDescent="0.45">
      <c r="A5556" t="s">
        <v>1843</v>
      </c>
    </row>
    <row r="5557" spans="1:1" x14ac:dyDescent="0.45">
      <c r="A5557" t="s">
        <v>1844</v>
      </c>
    </row>
    <row r="5558" spans="1:1" x14ac:dyDescent="0.45">
      <c r="A5558" t="s">
        <v>1845</v>
      </c>
    </row>
    <row r="5560" spans="1:1" x14ac:dyDescent="0.45">
      <c r="A5560" t="s">
        <v>1846</v>
      </c>
    </row>
    <row r="5561" spans="1:1" x14ac:dyDescent="0.45">
      <c r="A5561" t="s">
        <v>10</v>
      </c>
    </row>
    <row r="5562" spans="1:1" x14ac:dyDescent="0.45">
      <c r="A5562" t="s">
        <v>128</v>
      </c>
    </row>
    <row r="5563" spans="1:1" x14ac:dyDescent="0.45">
      <c r="A5563" t="s">
        <v>12</v>
      </c>
    </row>
    <row r="5565" spans="1:1" x14ac:dyDescent="0.45">
      <c r="A5565" t="s">
        <v>1852</v>
      </c>
    </row>
    <row r="5566" spans="1:1" x14ac:dyDescent="0.45">
      <c r="A5566" t="s">
        <v>1853</v>
      </c>
    </row>
    <row r="5567" spans="1:1" x14ac:dyDescent="0.45">
      <c r="A5567" t="s">
        <v>1854</v>
      </c>
    </row>
    <row r="5568" spans="1:1" x14ac:dyDescent="0.45">
      <c r="A5568" t="s">
        <v>1855</v>
      </c>
    </row>
    <row r="5569" spans="1:1" x14ac:dyDescent="0.45">
      <c r="A5569" t="s">
        <v>1856</v>
      </c>
    </row>
    <row r="5570" spans="1:1" x14ac:dyDescent="0.45">
      <c r="A5570" t="s">
        <v>1857</v>
      </c>
    </row>
    <row r="5571" spans="1:1" x14ac:dyDescent="0.45">
      <c r="A5571" t="s">
        <v>1858</v>
      </c>
    </row>
    <row r="5573" spans="1:1" x14ac:dyDescent="0.45">
      <c r="A5573" t="s">
        <v>1859</v>
      </c>
    </row>
    <row r="5574" spans="1:1" x14ac:dyDescent="0.45">
      <c r="A5574" t="s">
        <v>10</v>
      </c>
    </row>
    <row r="5575" spans="1:1" x14ac:dyDescent="0.45">
      <c r="A5575" t="s">
        <v>11</v>
      </c>
    </row>
    <row r="5576" spans="1:1" x14ac:dyDescent="0.45">
      <c r="A5576" t="s">
        <v>12</v>
      </c>
    </row>
    <row r="5578" spans="1:1" x14ac:dyDescent="0.45">
      <c r="A5578" t="s">
        <v>3913</v>
      </c>
    </row>
    <row r="5579" spans="1:1" x14ac:dyDescent="0.45">
      <c r="A5579" t="s">
        <v>3914</v>
      </c>
    </row>
    <row r="5580" spans="1:1" x14ac:dyDescent="0.45">
      <c r="A5580" t="s">
        <v>3915</v>
      </c>
    </row>
    <row r="5581" spans="1:1" x14ac:dyDescent="0.45">
      <c r="A5581" t="s">
        <v>3916</v>
      </c>
    </row>
    <row r="5582" spans="1:1" x14ac:dyDescent="0.45">
      <c r="A5582" t="s">
        <v>3917</v>
      </c>
    </row>
    <row r="5583" spans="1:1" x14ac:dyDescent="0.45">
      <c r="A5583" t="s">
        <v>3918</v>
      </c>
    </row>
    <row r="5584" spans="1:1" x14ac:dyDescent="0.45">
      <c r="A5584" t="s">
        <v>3919</v>
      </c>
    </row>
    <row r="5586" spans="1:1" x14ac:dyDescent="0.45">
      <c r="A5586" t="s">
        <v>3920</v>
      </c>
    </row>
    <row r="5587" spans="1:1" x14ac:dyDescent="0.45">
      <c r="A5587" t="s">
        <v>10</v>
      </c>
    </row>
    <row r="5588" spans="1:1" x14ac:dyDescent="0.45">
      <c r="A5588" t="s">
        <v>175</v>
      </c>
    </row>
    <row r="5589" spans="1:1" x14ac:dyDescent="0.45">
      <c r="A5589" t="s">
        <v>12</v>
      </c>
    </row>
    <row r="5591" spans="1:1" x14ac:dyDescent="0.45">
      <c r="A5591" t="s">
        <v>1889</v>
      </c>
    </row>
    <row r="5592" spans="1:1" x14ac:dyDescent="0.45">
      <c r="A5592" t="s">
        <v>1890</v>
      </c>
    </row>
    <row r="5593" spans="1:1" x14ac:dyDescent="0.45">
      <c r="A5593">
        <v>57205639151</v>
      </c>
    </row>
    <row r="5594" spans="1:1" x14ac:dyDescent="0.45">
      <c r="A5594" t="s">
        <v>1891</v>
      </c>
    </row>
    <row r="5595" spans="1:1" x14ac:dyDescent="0.45">
      <c r="A5595" t="s">
        <v>1892</v>
      </c>
    </row>
    <row r="5596" spans="1:1" x14ac:dyDescent="0.45">
      <c r="A5596" t="s">
        <v>1893</v>
      </c>
    </row>
    <row r="5597" spans="1:1" x14ac:dyDescent="0.45">
      <c r="A5597" t="s">
        <v>1894</v>
      </c>
    </row>
    <row r="5599" spans="1:1" x14ac:dyDescent="0.45">
      <c r="A5599" t="s">
        <v>1895</v>
      </c>
    </row>
    <row r="5600" spans="1:1" x14ac:dyDescent="0.45">
      <c r="A5600" t="s">
        <v>10</v>
      </c>
    </row>
    <row r="5601" spans="1:1" x14ac:dyDescent="0.45">
      <c r="A5601" t="s">
        <v>11</v>
      </c>
    </row>
    <row r="5602" spans="1:1" x14ac:dyDescent="0.45">
      <c r="A5602" t="s">
        <v>12</v>
      </c>
    </row>
    <row r="5604" spans="1:1" x14ac:dyDescent="0.45">
      <c r="A5604" t="s">
        <v>1896</v>
      </c>
    </row>
    <row r="5605" spans="1:1" x14ac:dyDescent="0.45">
      <c r="A5605" t="s">
        <v>1897</v>
      </c>
    </row>
    <row r="5606" spans="1:1" x14ac:dyDescent="0.45">
      <c r="A5606">
        <v>37070541700</v>
      </c>
    </row>
    <row r="5607" spans="1:1" x14ac:dyDescent="0.45">
      <c r="A5607" t="s">
        <v>1898</v>
      </c>
    </row>
    <row r="5608" spans="1:1" x14ac:dyDescent="0.45">
      <c r="A5608" t="s">
        <v>1899</v>
      </c>
    </row>
    <row r="5609" spans="1:1" x14ac:dyDescent="0.45">
      <c r="A5609" t="s">
        <v>1900</v>
      </c>
    </row>
    <row r="5610" spans="1:1" x14ac:dyDescent="0.45">
      <c r="A5610" t="s">
        <v>1901</v>
      </c>
    </row>
    <row r="5612" spans="1:1" x14ac:dyDescent="0.45">
      <c r="A5612" t="s">
        <v>1902</v>
      </c>
    </row>
    <row r="5613" spans="1:1" x14ac:dyDescent="0.45">
      <c r="A5613" t="s">
        <v>10</v>
      </c>
    </row>
    <row r="5614" spans="1:1" x14ac:dyDescent="0.45">
      <c r="A5614" t="s">
        <v>175</v>
      </c>
    </row>
    <row r="5615" spans="1:1" x14ac:dyDescent="0.45">
      <c r="A5615" t="s">
        <v>12</v>
      </c>
    </row>
    <row r="5617" spans="1:1" x14ac:dyDescent="0.45">
      <c r="A5617" t="s">
        <v>3921</v>
      </c>
    </row>
    <row r="5618" spans="1:1" x14ac:dyDescent="0.45">
      <c r="A5618" t="s">
        <v>3922</v>
      </c>
    </row>
    <row r="5619" spans="1:1" x14ac:dyDescent="0.45">
      <c r="A5619" t="s">
        <v>3923</v>
      </c>
    </row>
    <row r="5620" spans="1:1" x14ac:dyDescent="0.45">
      <c r="A5620" t="s">
        <v>3924</v>
      </c>
    </row>
    <row r="5621" spans="1:1" x14ac:dyDescent="0.45">
      <c r="A5621" t="s">
        <v>3925</v>
      </c>
    </row>
    <row r="5622" spans="1:1" x14ac:dyDescent="0.45">
      <c r="A5622" t="s">
        <v>3926</v>
      </c>
    </row>
    <row r="5623" spans="1:1" x14ac:dyDescent="0.45">
      <c r="A5623" t="s">
        <v>3927</v>
      </c>
    </row>
    <row r="5625" spans="1:1" x14ac:dyDescent="0.45">
      <c r="A5625" t="s">
        <v>3928</v>
      </c>
    </row>
    <row r="5626" spans="1:1" x14ac:dyDescent="0.45">
      <c r="A5626" t="s">
        <v>10</v>
      </c>
    </row>
    <row r="5627" spans="1:1" x14ac:dyDescent="0.45">
      <c r="A5627" t="s">
        <v>11</v>
      </c>
    </row>
    <row r="5628" spans="1:1" x14ac:dyDescent="0.45">
      <c r="A5628" t="s">
        <v>12</v>
      </c>
    </row>
    <row r="5630" spans="1:1" x14ac:dyDescent="0.45">
      <c r="A5630" t="s">
        <v>3929</v>
      </c>
    </row>
    <row r="5631" spans="1:1" x14ac:dyDescent="0.45">
      <c r="A5631" t="s">
        <v>3930</v>
      </c>
    </row>
    <row r="5632" spans="1:1" x14ac:dyDescent="0.45">
      <c r="A5632" t="s">
        <v>3931</v>
      </c>
    </row>
    <row r="5633" spans="1:1" x14ac:dyDescent="0.45">
      <c r="A5633" t="s">
        <v>3932</v>
      </c>
    </row>
    <row r="5634" spans="1:1" x14ac:dyDescent="0.45">
      <c r="A5634" t="s">
        <v>3933</v>
      </c>
    </row>
    <row r="5635" spans="1:1" x14ac:dyDescent="0.45">
      <c r="A5635" t="s">
        <v>3934</v>
      </c>
    </row>
    <row r="5636" spans="1:1" x14ac:dyDescent="0.45">
      <c r="A5636" t="s">
        <v>3935</v>
      </c>
    </row>
    <row r="5638" spans="1:1" x14ac:dyDescent="0.45">
      <c r="A5638" t="s">
        <v>3936</v>
      </c>
    </row>
    <row r="5639" spans="1:1" x14ac:dyDescent="0.45">
      <c r="A5639" t="s">
        <v>10</v>
      </c>
    </row>
    <row r="5640" spans="1:1" x14ac:dyDescent="0.45">
      <c r="A5640" t="s">
        <v>207</v>
      </c>
    </row>
    <row r="5641" spans="1:1" x14ac:dyDescent="0.45">
      <c r="A5641" t="s">
        <v>12</v>
      </c>
    </row>
    <row r="5643" spans="1:1" x14ac:dyDescent="0.45">
      <c r="A5643" t="s">
        <v>1916</v>
      </c>
    </row>
    <row r="5644" spans="1:1" x14ac:dyDescent="0.45">
      <c r="A5644" t="s">
        <v>1917</v>
      </c>
    </row>
    <row r="5645" spans="1:1" x14ac:dyDescent="0.45">
      <c r="A5645" t="s">
        <v>1918</v>
      </c>
    </row>
    <row r="5646" spans="1:1" x14ac:dyDescent="0.45">
      <c r="A5646" t="s">
        <v>1919</v>
      </c>
    </row>
    <row r="5647" spans="1:1" x14ac:dyDescent="0.45">
      <c r="A5647" t="s">
        <v>1920</v>
      </c>
    </row>
    <row r="5648" spans="1:1" x14ac:dyDescent="0.45">
      <c r="A5648" t="s">
        <v>1921</v>
      </c>
    </row>
    <row r="5649" spans="1:1" x14ac:dyDescent="0.45">
      <c r="A5649" t="s">
        <v>1922</v>
      </c>
    </row>
    <row r="5651" spans="1:1" x14ac:dyDescent="0.45">
      <c r="A5651" t="s">
        <v>1923</v>
      </c>
    </row>
    <row r="5652" spans="1:1" x14ac:dyDescent="0.45">
      <c r="A5652" t="s">
        <v>10</v>
      </c>
    </row>
    <row r="5653" spans="1:1" x14ac:dyDescent="0.45">
      <c r="A5653" t="s">
        <v>307</v>
      </c>
    </row>
    <row r="5654" spans="1:1" x14ac:dyDescent="0.45">
      <c r="A5654" t="s">
        <v>12</v>
      </c>
    </row>
    <row r="5656" spans="1:1" x14ac:dyDescent="0.45">
      <c r="A5656" t="s">
        <v>1169</v>
      </c>
    </row>
    <row r="5657" spans="1:1" x14ac:dyDescent="0.45">
      <c r="A5657" t="s">
        <v>1170</v>
      </c>
    </row>
    <row r="5658" spans="1:1" x14ac:dyDescent="0.45">
      <c r="A5658">
        <v>57242946100</v>
      </c>
    </row>
    <row r="5659" spans="1:1" x14ac:dyDescent="0.45">
      <c r="A5659" t="s">
        <v>1953</v>
      </c>
    </row>
    <row r="5660" spans="1:1" x14ac:dyDescent="0.45">
      <c r="A5660" t="s">
        <v>1954</v>
      </c>
    </row>
    <row r="5661" spans="1:1" x14ac:dyDescent="0.45">
      <c r="A5661" t="s">
        <v>1955</v>
      </c>
    </row>
    <row r="5662" spans="1:1" x14ac:dyDescent="0.45">
      <c r="A5662" t="s">
        <v>1956</v>
      </c>
    </row>
    <row r="5664" spans="1:1" x14ac:dyDescent="0.45">
      <c r="A5664" t="s">
        <v>1957</v>
      </c>
    </row>
    <row r="5665" spans="1:1" x14ac:dyDescent="0.45">
      <c r="A5665" t="s">
        <v>10</v>
      </c>
    </row>
    <row r="5666" spans="1:1" x14ac:dyDescent="0.45">
      <c r="A5666" t="s">
        <v>11</v>
      </c>
    </row>
    <row r="5667" spans="1:1" x14ac:dyDescent="0.45">
      <c r="A5667" t="s">
        <v>12</v>
      </c>
    </row>
    <row r="5669" spans="1:1" x14ac:dyDescent="0.45">
      <c r="A5669" t="s">
        <v>3937</v>
      </c>
    </row>
    <row r="5670" spans="1:1" x14ac:dyDescent="0.45">
      <c r="A5670" t="s">
        <v>3938</v>
      </c>
    </row>
    <row r="5671" spans="1:1" x14ac:dyDescent="0.45">
      <c r="A5671" t="s">
        <v>3939</v>
      </c>
    </row>
    <row r="5672" spans="1:1" x14ac:dyDescent="0.45">
      <c r="A5672" t="s">
        <v>3940</v>
      </c>
    </row>
    <row r="5673" spans="1:1" x14ac:dyDescent="0.45">
      <c r="A5673" t="s">
        <v>3941</v>
      </c>
    </row>
    <row r="5674" spans="1:1" x14ac:dyDescent="0.45">
      <c r="A5674" t="s">
        <v>3942</v>
      </c>
    </row>
    <row r="5675" spans="1:1" x14ac:dyDescent="0.45">
      <c r="A5675" t="s">
        <v>3943</v>
      </c>
    </row>
    <row r="5677" spans="1:1" x14ac:dyDescent="0.45">
      <c r="A5677" t="s">
        <v>3944</v>
      </c>
    </row>
    <row r="5678" spans="1:1" x14ac:dyDescent="0.45">
      <c r="A5678" t="s">
        <v>10</v>
      </c>
    </row>
    <row r="5679" spans="1:1" x14ac:dyDescent="0.45">
      <c r="A5679" t="s">
        <v>11</v>
      </c>
    </row>
    <row r="5680" spans="1:1" x14ac:dyDescent="0.45">
      <c r="A5680" t="s">
        <v>12</v>
      </c>
    </row>
    <row r="5682" spans="1:1" x14ac:dyDescent="0.45">
      <c r="A5682" t="s">
        <v>3945</v>
      </c>
    </row>
    <row r="5683" spans="1:1" x14ac:dyDescent="0.45">
      <c r="A5683" t="s">
        <v>3946</v>
      </c>
    </row>
    <row r="5684" spans="1:1" x14ac:dyDescent="0.45">
      <c r="A5684" t="s">
        <v>3947</v>
      </c>
    </row>
    <row r="5685" spans="1:1" x14ac:dyDescent="0.45">
      <c r="A5685" t="s">
        <v>3948</v>
      </c>
    </row>
    <row r="5686" spans="1:1" x14ac:dyDescent="0.45">
      <c r="A5686" t="s">
        <v>3949</v>
      </c>
    </row>
    <row r="5688" spans="1:1" x14ac:dyDescent="0.45">
      <c r="A5688" t="s">
        <v>3950</v>
      </c>
    </row>
    <row r="5690" spans="1:1" x14ac:dyDescent="0.45">
      <c r="A5690" t="s">
        <v>3951</v>
      </c>
    </row>
    <row r="5691" spans="1:1" x14ac:dyDescent="0.45">
      <c r="A5691" t="s">
        <v>10</v>
      </c>
    </row>
    <row r="5692" spans="1:1" x14ac:dyDescent="0.45">
      <c r="A5692" t="s">
        <v>207</v>
      </c>
    </row>
    <row r="5693" spans="1:1" x14ac:dyDescent="0.45">
      <c r="A5693" t="s">
        <v>12</v>
      </c>
    </row>
    <row r="5695" spans="1:1" x14ac:dyDescent="0.45">
      <c r="A5695" t="s">
        <v>3952</v>
      </c>
    </row>
    <row r="5696" spans="1:1" x14ac:dyDescent="0.45">
      <c r="A5696" t="s">
        <v>3953</v>
      </c>
    </row>
    <row r="5697" spans="1:1" x14ac:dyDescent="0.45">
      <c r="A5697" t="s">
        <v>3954</v>
      </c>
    </row>
    <row r="5698" spans="1:1" x14ac:dyDescent="0.45">
      <c r="A5698" t="s">
        <v>3955</v>
      </c>
    </row>
    <row r="5699" spans="1:1" x14ac:dyDescent="0.45">
      <c r="A5699" t="s">
        <v>3956</v>
      </c>
    </row>
    <row r="5700" spans="1:1" x14ac:dyDescent="0.45">
      <c r="A5700" t="s">
        <v>3957</v>
      </c>
    </row>
    <row r="5701" spans="1:1" x14ac:dyDescent="0.45">
      <c r="A5701" t="s">
        <v>3958</v>
      </c>
    </row>
    <row r="5703" spans="1:1" x14ac:dyDescent="0.45">
      <c r="A5703" t="s">
        <v>3959</v>
      </c>
    </row>
    <row r="5704" spans="1:1" x14ac:dyDescent="0.45">
      <c r="A5704" t="s">
        <v>10</v>
      </c>
    </row>
    <row r="5705" spans="1:1" x14ac:dyDescent="0.45">
      <c r="A5705" t="s">
        <v>175</v>
      </c>
    </row>
    <row r="5706" spans="1:1" x14ac:dyDescent="0.45">
      <c r="A5706" t="s">
        <v>12</v>
      </c>
    </row>
    <row r="5708" spans="1:1" x14ac:dyDescent="0.45">
      <c r="A5708" t="s">
        <v>2015</v>
      </c>
    </row>
    <row r="5709" spans="1:1" x14ac:dyDescent="0.45">
      <c r="A5709" t="s">
        <v>2016</v>
      </c>
    </row>
    <row r="5710" spans="1:1" x14ac:dyDescent="0.45">
      <c r="A5710" t="s">
        <v>2017</v>
      </c>
    </row>
    <row r="5711" spans="1:1" x14ac:dyDescent="0.45">
      <c r="A5711" t="s">
        <v>2018</v>
      </c>
    </row>
    <row r="5712" spans="1:1" x14ac:dyDescent="0.45">
      <c r="A5712" t="s">
        <v>2019</v>
      </c>
    </row>
    <row r="5713" spans="1:1" x14ac:dyDescent="0.45">
      <c r="A5713" t="s">
        <v>2020</v>
      </c>
    </row>
    <row r="5714" spans="1:1" x14ac:dyDescent="0.45">
      <c r="A5714" t="s">
        <v>2021</v>
      </c>
    </row>
    <row r="5716" spans="1:1" x14ac:dyDescent="0.45">
      <c r="A5716" t="s">
        <v>2022</v>
      </c>
    </row>
    <row r="5717" spans="1:1" x14ac:dyDescent="0.45">
      <c r="A5717" t="s">
        <v>10</v>
      </c>
    </row>
    <row r="5718" spans="1:1" x14ac:dyDescent="0.45">
      <c r="A5718" t="s">
        <v>128</v>
      </c>
    </row>
    <row r="5719" spans="1:1" x14ac:dyDescent="0.45">
      <c r="A5719" t="s">
        <v>12</v>
      </c>
    </row>
    <row r="5721" spans="1:1" x14ac:dyDescent="0.45">
      <c r="A5721" t="s">
        <v>1010</v>
      </c>
    </row>
    <row r="5722" spans="1:1" x14ac:dyDescent="0.45">
      <c r="A5722" t="s">
        <v>1011</v>
      </c>
    </row>
    <row r="5723" spans="1:1" x14ac:dyDescent="0.45">
      <c r="A5723">
        <v>56888820600</v>
      </c>
    </row>
    <row r="5724" spans="1:1" x14ac:dyDescent="0.45">
      <c r="A5724" t="s">
        <v>1012</v>
      </c>
    </row>
    <row r="5725" spans="1:1" x14ac:dyDescent="0.45">
      <c r="A5725" t="s">
        <v>1013</v>
      </c>
    </row>
    <row r="5726" spans="1:1" x14ac:dyDescent="0.45">
      <c r="A5726" t="s">
        <v>1014</v>
      </c>
    </row>
    <row r="5727" spans="1:1" x14ac:dyDescent="0.45">
      <c r="A5727" t="s">
        <v>1015</v>
      </c>
    </row>
    <row r="5729" spans="1:1" x14ac:dyDescent="0.45">
      <c r="A5729" t="s">
        <v>1016</v>
      </c>
    </row>
    <row r="5730" spans="1:1" x14ac:dyDescent="0.45">
      <c r="A5730" t="s">
        <v>10</v>
      </c>
    </row>
    <row r="5731" spans="1:1" x14ac:dyDescent="0.45">
      <c r="A5731" t="s">
        <v>128</v>
      </c>
    </row>
    <row r="5732" spans="1:1" x14ac:dyDescent="0.45">
      <c r="A5732" t="s">
        <v>12</v>
      </c>
    </row>
    <row r="5734" spans="1:1" x14ac:dyDescent="0.45">
      <c r="A5734" t="s">
        <v>2045</v>
      </c>
    </row>
    <row r="5735" spans="1:1" x14ac:dyDescent="0.45">
      <c r="A5735" t="s">
        <v>2046</v>
      </c>
    </row>
    <row r="5736" spans="1:1" x14ac:dyDescent="0.45">
      <c r="A5736" t="s">
        <v>2047</v>
      </c>
    </row>
    <row r="5737" spans="1:1" x14ac:dyDescent="0.45">
      <c r="A5737" t="s">
        <v>2048</v>
      </c>
    </row>
    <row r="5738" spans="1:1" x14ac:dyDescent="0.45">
      <c r="A5738" t="s">
        <v>2049</v>
      </c>
    </row>
    <row r="5739" spans="1:1" x14ac:dyDescent="0.45">
      <c r="A5739" t="s">
        <v>2050</v>
      </c>
    </row>
    <row r="5740" spans="1:1" x14ac:dyDescent="0.45">
      <c r="A5740" t="s">
        <v>2051</v>
      </c>
    </row>
    <row r="5742" spans="1:1" x14ac:dyDescent="0.45">
      <c r="A5742" t="s">
        <v>2052</v>
      </c>
    </row>
    <row r="5743" spans="1:1" x14ac:dyDescent="0.45">
      <c r="A5743" t="s">
        <v>10</v>
      </c>
    </row>
    <row r="5744" spans="1:1" x14ac:dyDescent="0.45">
      <c r="A5744" t="s">
        <v>207</v>
      </c>
    </row>
    <row r="5745" spans="1:1" x14ac:dyDescent="0.45">
      <c r="A5745" t="s">
        <v>12</v>
      </c>
    </row>
    <row r="5747" spans="1:1" x14ac:dyDescent="0.45">
      <c r="A5747" t="s">
        <v>2053</v>
      </c>
    </row>
    <row r="5748" spans="1:1" x14ac:dyDescent="0.45">
      <c r="A5748" t="s">
        <v>2054</v>
      </c>
    </row>
    <row r="5749" spans="1:1" x14ac:dyDescent="0.45">
      <c r="A5749" t="s">
        <v>2055</v>
      </c>
    </row>
    <row r="5750" spans="1:1" x14ac:dyDescent="0.45">
      <c r="A5750" t="s">
        <v>2056</v>
      </c>
    </row>
    <row r="5751" spans="1:1" x14ac:dyDescent="0.45">
      <c r="A5751" t="s">
        <v>2057</v>
      </c>
    </row>
    <row r="5752" spans="1:1" x14ac:dyDescent="0.45">
      <c r="A5752" t="s">
        <v>2058</v>
      </c>
    </row>
    <row r="5753" spans="1:1" x14ac:dyDescent="0.45">
      <c r="A5753" t="s">
        <v>2059</v>
      </c>
    </row>
    <row r="5755" spans="1:1" x14ac:dyDescent="0.45">
      <c r="A5755" t="s">
        <v>2060</v>
      </c>
    </row>
    <row r="5756" spans="1:1" x14ac:dyDescent="0.45">
      <c r="A5756" t="s">
        <v>10</v>
      </c>
    </row>
    <row r="5757" spans="1:1" x14ac:dyDescent="0.45">
      <c r="A5757" t="s">
        <v>307</v>
      </c>
    </row>
    <row r="5758" spans="1:1" x14ac:dyDescent="0.45">
      <c r="A5758" t="s">
        <v>12</v>
      </c>
    </row>
    <row r="5760" spans="1:1" x14ac:dyDescent="0.45">
      <c r="A5760" t="s">
        <v>2061</v>
      </c>
    </row>
    <row r="5761" spans="1:1" x14ac:dyDescent="0.45">
      <c r="A5761" t="s">
        <v>2062</v>
      </c>
    </row>
    <row r="5762" spans="1:1" x14ac:dyDescent="0.45">
      <c r="A5762" t="s">
        <v>2063</v>
      </c>
    </row>
    <row r="5763" spans="1:1" x14ac:dyDescent="0.45">
      <c r="A5763" t="s">
        <v>2064</v>
      </c>
    </row>
    <row r="5764" spans="1:1" x14ac:dyDescent="0.45">
      <c r="A5764" t="s">
        <v>2065</v>
      </c>
    </row>
    <row r="5765" spans="1:1" x14ac:dyDescent="0.45">
      <c r="A5765" t="s">
        <v>2066</v>
      </c>
    </row>
    <row r="5766" spans="1:1" x14ac:dyDescent="0.45">
      <c r="A5766" t="s">
        <v>2067</v>
      </c>
    </row>
    <row r="5768" spans="1:1" x14ac:dyDescent="0.45">
      <c r="A5768" t="s">
        <v>2068</v>
      </c>
    </row>
    <row r="5769" spans="1:1" x14ac:dyDescent="0.45">
      <c r="A5769" t="s">
        <v>10</v>
      </c>
    </row>
    <row r="5770" spans="1:1" x14ac:dyDescent="0.45">
      <c r="A5770" t="s">
        <v>11</v>
      </c>
    </row>
    <row r="5771" spans="1:1" x14ac:dyDescent="0.45">
      <c r="A5771" t="s">
        <v>12</v>
      </c>
    </row>
    <row r="5773" spans="1:1" x14ac:dyDescent="0.45">
      <c r="A5773" t="s">
        <v>1032</v>
      </c>
    </row>
    <row r="5774" spans="1:1" x14ac:dyDescent="0.45">
      <c r="A5774" t="s">
        <v>1033</v>
      </c>
    </row>
    <row r="5775" spans="1:1" x14ac:dyDescent="0.45">
      <c r="A5775">
        <v>16438842400</v>
      </c>
    </row>
    <row r="5776" spans="1:1" x14ac:dyDescent="0.45">
      <c r="A5776" t="s">
        <v>1034</v>
      </c>
    </row>
    <row r="5777" spans="1:1" x14ac:dyDescent="0.45">
      <c r="A5777" t="s">
        <v>1035</v>
      </c>
    </row>
    <row r="5778" spans="1:1" x14ac:dyDescent="0.45">
      <c r="A5778" t="s">
        <v>1036</v>
      </c>
    </row>
    <row r="5779" spans="1:1" x14ac:dyDescent="0.45">
      <c r="A5779" t="s">
        <v>1037</v>
      </c>
    </row>
    <row r="5781" spans="1:1" x14ac:dyDescent="0.45">
      <c r="A5781" t="s">
        <v>1038</v>
      </c>
    </row>
    <row r="5782" spans="1:1" x14ac:dyDescent="0.45">
      <c r="A5782" t="s">
        <v>10</v>
      </c>
    </row>
    <row r="5783" spans="1:1" x14ac:dyDescent="0.45">
      <c r="A5783" t="s">
        <v>128</v>
      </c>
    </row>
    <row r="5784" spans="1:1" x14ac:dyDescent="0.45">
      <c r="A5784" t="s">
        <v>12</v>
      </c>
    </row>
    <row r="5786" spans="1:1" x14ac:dyDescent="0.45">
      <c r="A5786" t="s">
        <v>2076</v>
      </c>
    </row>
    <row r="5787" spans="1:1" x14ac:dyDescent="0.45">
      <c r="A5787" t="s">
        <v>2077</v>
      </c>
    </row>
    <row r="5788" spans="1:1" x14ac:dyDescent="0.45">
      <c r="A5788" t="s">
        <v>2078</v>
      </c>
    </row>
    <row r="5789" spans="1:1" x14ac:dyDescent="0.45">
      <c r="A5789" t="s">
        <v>2079</v>
      </c>
    </row>
    <row r="5790" spans="1:1" x14ac:dyDescent="0.45">
      <c r="A5790" t="s">
        <v>2080</v>
      </c>
    </row>
    <row r="5791" spans="1:1" x14ac:dyDescent="0.45">
      <c r="A5791" t="s">
        <v>2081</v>
      </c>
    </row>
    <row r="5792" spans="1:1" x14ac:dyDescent="0.45">
      <c r="A5792" t="s">
        <v>2082</v>
      </c>
    </row>
    <row r="5794" spans="1:1" x14ac:dyDescent="0.45">
      <c r="A5794" t="s">
        <v>2083</v>
      </c>
    </row>
    <row r="5795" spans="1:1" x14ac:dyDescent="0.45">
      <c r="A5795" t="s">
        <v>10</v>
      </c>
    </row>
    <row r="5796" spans="1:1" x14ac:dyDescent="0.45">
      <c r="A5796" t="s">
        <v>128</v>
      </c>
    </row>
    <row r="5797" spans="1:1" x14ac:dyDescent="0.45">
      <c r="A5797" t="s">
        <v>12</v>
      </c>
    </row>
    <row r="5799" spans="1:1" x14ac:dyDescent="0.45">
      <c r="A5799" t="s">
        <v>2084</v>
      </c>
    </row>
    <row r="5800" spans="1:1" x14ac:dyDescent="0.45">
      <c r="A5800" t="s">
        <v>2085</v>
      </c>
    </row>
    <row r="5801" spans="1:1" x14ac:dyDescent="0.45">
      <c r="A5801" t="s">
        <v>2086</v>
      </c>
    </row>
    <row r="5802" spans="1:1" x14ac:dyDescent="0.45">
      <c r="A5802" t="s">
        <v>2087</v>
      </c>
    </row>
    <row r="5803" spans="1:1" x14ac:dyDescent="0.45">
      <c r="A5803" t="s">
        <v>2088</v>
      </c>
    </row>
    <row r="5804" spans="1:1" x14ac:dyDescent="0.45">
      <c r="A5804" t="s">
        <v>2089</v>
      </c>
    </row>
    <row r="5805" spans="1:1" x14ac:dyDescent="0.45">
      <c r="A5805" t="s">
        <v>2090</v>
      </c>
    </row>
    <row r="5807" spans="1:1" x14ac:dyDescent="0.45">
      <c r="A5807" t="s">
        <v>2091</v>
      </c>
    </row>
    <row r="5808" spans="1:1" x14ac:dyDescent="0.45">
      <c r="A5808" t="s">
        <v>10</v>
      </c>
    </row>
    <row r="5809" spans="1:1" x14ac:dyDescent="0.45">
      <c r="A5809" t="s">
        <v>11</v>
      </c>
    </row>
    <row r="5810" spans="1:1" x14ac:dyDescent="0.45">
      <c r="A5810" t="s">
        <v>12</v>
      </c>
    </row>
    <row r="5812" spans="1:1" x14ac:dyDescent="0.45">
      <c r="A5812" t="s">
        <v>1039</v>
      </c>
    </row>
    <row r="5813" spans="1:1" x14ac:dyDescent="0.45">
      <c r="A5813" t="s">
        <v>1040</v>
      </c>
    </row>
    <row r="5814" spans="1:1" x14ac:dyDescent="0.45">
      <c r="A5814" t="s">
        <v>1041</v>
      </c>
    </row>
    <row r="5815" spans="1:1" x14ac:dyDescent="0.45">
      <c r="A5815" t="s">
        <v>1042</v>
      </c>
    </row>
    <row r="5816" spans="1:1" x14ac:dyDescent="0.45">
      <c r="A5816" t="s">
        <v>1043</v>
      </c>
    </row>
    <row r="5817" spans="1:1" x14ac:dyDescent="0.45">
      <c r="A5817" t="s">
        <v>1044</v>
      </c>
    </row>
    <row r="5818" spans="1:1" x14ac:dyDescent="0.45">
      <c r="A5818" t="s">
        <v>1045</v>
      </c>
    </row>
    <row r="5820" spans="1:1" x14ac:dyDescent="0.45">
      <c r="A5820" t="s">
        <v>1046</v>
      </c>
    </row>
    <row r="5821" spans="1:1" x14ac:dyDescent="0.45">
      <c r="A5821" t="s">
        <v>10</v>
      </c>
    </row>
    <row r="5822" spans="1:1" x14ac:dyDescent="0.45">
      <c r="A5822" t="s">
        <v>11</v>
      </c>
    </row>
    <row r="5823" spans="1:1" x14ac:dyDescent="0.45">
      <c r="A5823" t="s">
        <v>12</v>
      </c>
    </row>
    <row r="5825" spans="1:1" x14ac:dyDescent="0.45">
      <c r="A5825" t="s">
        <v>3960</v>
      </c>
    </row>
    <row r="5826" spans="1:1" x14ac:dyDescent="0.45">
      <c r="A5826" t="s">
        <v>3961</v>
      </c>
    </row>
    <row r="5827" spans="1:1" x14ac:dyDescent="0.45">
      <c r="A5827">
        <v>57205097129</v>
      </c>
    </row>
    <row r="5828" spans="1:1" x14ac:dyDescent="0.45">
      <c r="A5828" t="s">
        <v>3962</v>
      </c>
    </row>
    <row r="5829" spans="1:1" x14ac:dyDescent="0.45">
      <c r="A5829" t="s">
        <v>3963</v>
      </c>
    </row>
    <row r="5830" spans="1:1" x14ac:dyDescent="0.45">
      <c r="A5830" t="s">
        <v>3964</v>
      </c>
    </row>
    <row r="5831" spans="1:1" x14ac:dyDescent="0.45">
      <c r="A5831" t="s">
        <v>3965</v>
      </c>
    </row>
    <row r="5833" spans="1:1" x14ac:dyDescent="0.45">
      <c r="A5833" t="s">
        <v>3966</v>
      </c>
    </row>
    <row r="5834" spans="1:1" x14ac:dyDescent="0.45">
      <c r="A5834" t="s">
        <v>10</v>
      </c>
    </row>
    <row r="5835" spans="1:1" x14ac:dyDescent="0.45">
      <c r="A5835" t="s">
        <v>11</v>
      </c>
    </row>
    <row r="5836" spans="1:1" x14ac:dyDescent="0.45">
      <c r="A5836" t="s">
        <v>12</v>
      </c>
    </row>
    <row r="5838" spans="1:1" x14ac:dyDescent="0.45">
      <c r="A5838" t="s">
        <v>2107</v>
      </c>
    </row>
    <row r="5839" spans="1:1" x14ac:dyDescent="0.45">
      <c r="A5839" t="s">
        <v>2108</v>
      </c>
    </row>
    <row r="5840" spans="1:1" x14ac:dyDescent="0.45">
      <c r="A5840" t="s">
        <v>2109</v>
      </c>
    </row>
    <row r="5841" spans="1:1" x14ac:dyDescent="0.45">
      <c r="A5841" t="s">
        <v>2110</v>
      </c>
    </row>
    <row r="5842" spans="1:1" x14ac:dyDescent="0.45">
      <c r="A5842" t="s">
        <v>1572</v>
      </c>
    </row>
    <row r="5844" spans="1:1" x14ac:dyDescent="0.45">
      <c r="A5844" t="s">
        <v>2111</v>
      </c>
    </row>
    <row r="5846" spans="1:1" x14ac:dyDescent="0.45">
      <c r="A5846" t="s">
        <v>2112</v>
      </c>
    </row>
    <row r="5847" spans="1:1" x14ac:dyDescent="0.45">
      <c r="A5847" t="s">
        <v>10</v>
      </c>
    </row>
    <row r="5848" spans="1:1" x14ac:dyDescent="0.45">
      <c r="A5848" t="s">
        <v>207</v>
      </c>
    </row>
    <row r="5849" spans="1:1" x14ac:dyDescent="0.45">
      <c r="A5849" t="s">
        <v>12</v>
      </c>
    </row>
    <row r="5851" spans="1:1" x14ac:dyDescent="0.45">
      <c r="A5851" t="s">
        <v>3967</v>
      </c>
    </row>
    <row r="5852" spans="1:1" x14ac:dyDescent="0.45">
      <c r="A5852" t="s">
        <v>3968</v>
      </c>
    </row>
    <row r="5853" spans="1:1" x14ac:dyDescent="0.45">
      <c r="A5853" t="s">
        <v>3969</v>
      </c>
    </row>
    <row r="5854" spans="1:1" x14ac:dyDescent="0.45">
      <c r="A5854" t="s">
        <v>3970</v>
      </c>
    </row>
    <row r="5855" spans="1:1" x14ac:dyDescent="0.45">
      <c r="A5855" t="s">
        <v>3971</v>
      </c>
    </row>
    <row r="5856" spans="1:1" x14ac:dyDescent="0.45">
      <c r="A5856" t="s">
        <v>3972</v>
      </c>
    </row>
    <row r="5857" spans="1:1" x14ac:dyDescent="0.45">
      <c r="A5857" t="s">
        <v>3973</v>
      </c>
    </row>
    <row r="5859" spans="1:1" x14ac:dyDescent="0.45">
      <c r="A5859" t="s">
        <v>3974</v>
      </c>
    </row>
    <row r="5860" spans="1:1" x14ac:dyDescent="0.45">
      <c r="A5860" t="s">
        <v>10</v>
      </c>
    </row>
    <row r="5861" spans="1:1" x14ac:dyDescent="0.45">
      <c r="A5861" t="s">
        <v>11</v>
      </c>
    </row>
    <row r="5862" spans="1:1" x14ac:dyDescent="0.45">
      <c r="A5862" t="s">
        <v>12</v>
      </c>
    </row>
    <row r="5864" spans="1:1" x14ac:dyDescent="0.45">
      <c r="A5864" t="s">
        <v>2129</v>
      </c>
    </row>
    <row r="5865" spans="1:1" x14ac:dyDescent="0.45">
      <c r="A5865" t="s">
        <v>2130</v>
      </c>
    </row>
    <row r="5866" spans="1:1" x14ac:dyDescent="0.45">
      <c r="A5866" t="s">
        <v>2131</v>
      </c>
    </row>
    <row r="5867" spans="1:1" x14ac:dyDescent="0.45">
      <c r="A5867" t="s">
        <v>2132</v>
      </c>
    </row>
    <row r="5868" spans="1:1" x14ac:dyDescent="0.45">
      <c r="A5868" t="s">
        <v>2133</v>
      </c>
    </row>
    <row r="5869" spans="1:1" x14ac:dyDescent="0.45">
      <c r="A5869" t="s">
        <v>2134</v>
      </c>
    </row>
    <row r="5870" spans="1:1" x14ac:dyDescent="0.45">
      <c r="A5870" t="s">
        <v>2135</v>
      </c>
    </row>
    <row r="5872" spans="1:1" x14ac:dyDescent="0.45">
      <c r="A5872" t="s">
        <v>2136</v>
      </c>
    </row>
    <row r="5873" spans="1:1" x14ac:dyDescent="0.45">
      <c r="A5873" t="s">
        <v>10</v>
      </c>
    </row>
    <row r="5874" spans="1:1" x14ac:dyDescent="0.45">
      <c r="A5874" t="s">
        <v>11</v>
      </c>
    </row>
    <row r="5875" spans="1:1" x14ac:dyDescent="0.45">
      <c r="A5875" t="s">
        <v>12</v>
      </c>
    </row>
    <row r="5877" spans="1:1" x14ac:dyDescent="0.45">
      <c r="A5877" t="s">
        <v>1085</v>
      </c>
    </row>
    <row r="5878" spans="1:1" x14ac:dyDescent="0.45">
      <c r="A5878" t="s">
        <v>1086</v>
      </c>
    </row>
    <row r="5879" spans="1:1" x14ac:dyDescent="0.45">
      <c r="A5879" t="s">
        <v>1087</v>
      </c>
    </row>
    <row r="5880" spans="1:1" x14ac:dyDescent="0.45">
      <c r="A5880" t="s">
        <v>1088</v>
      </c>
    </row>
    <row r="5881" spans="1:1" x14ac:dyDescent="0.45">
      <c r="A5881" t="s">
        <v>1089</v>
      </c>
    </row>
    <row r="5882" spans="1:1" x14ac:dyDescent="0.45">
      <c r="A5882" t="s">
        <v>1090</v>
      </c>
    </row>
    <row r="5883" spans="1:1" x14ac:dyDescent="0.45">
      <c r="A5883" t="s">
        <v>1091</v>
      </c>
    </row>
    <row r="5885" spans="1:1" x14ac:dyDescent="0.45">
      <c r="A5885" t="s">
        <v>1092</v>
      </c>
    </row>
    <row r="5886" spans="1:1" x14ac:dyDescent="0.45">
      <c r="A5886" t="s">
        <v>10</v>
      </c>
    </row>
    <row r="5887" spans="1:1" x14ac:dyDescent="0.45">
      <c r="A5887" t="s">
        <v>11</v>
      </c>
    </row>
    <row r="5888" spans="1:1" x14ac:dyDescent="0.45">
      <c r="A5888" t="s">
        <v>12</v>
      </c>
    </row>
    <row r="5890" spans="1:1" x14ac:dyDescent="0.45">
      <c r="A5890" t="s">
        <v>3975</v>
      </c>
    </row>
    <row r="5891" spans="1:1" x14ac:dyDescent="0.45">
      <c r="A5891" t="s">
        <v>3976</v>
      </c>
    </row>
    <row r="5892" spans="1:1" x14ac:dyDescent="0.45">
      <c r="A5892" t="s">
        <v>3977</v>
      </c>
    </row>
    <row r="5893" spans="1:1" x14ac:dyDescent="0.45">
      <c r="A5893" t="s">
        <v>3978</v>
      </c>
    </row>
    <row r="5894" spans="1:1" x14ac:dyDescent="0.45">
      <c r="A5894" t="s">
        <v>1572</v>
      </c>
    </row>
    <row r="5896" spans="1:1" x14ac:dyDescent="0.45">
      <c r="A5896" t="s">
        <v>3979</v>
      </c>
    </row>
    <row r="5898" spans="1:1" x14ac:dyDescent="0.45">
      <c r="A5898" t="s">
        <v>3980</v>
      </c>
    </row>
    <row r="5899" spans="1:1" x14ac:dyDescent="0.45">
      <c r="A5899" t="s">
        <v>10</v>
      </c>
    </row>
    <row r="5900" spans="1:1" x14ac:dyDescent="0.45">
      <c r="A5900" t="s">
        <v>207</v>
      </c>
    </row>
    <row r="5901" spans="1:1" x14ac:dyDescent="0.45">
      <c r="A5901" t="s">
        <v>12</v>
      </c>
    </row>
    <row r="5903" spans="1:1" x14ac:dyDescent="0.45">
      <c r="A5903" t="s">
        <v>2160</v>
      </c>
    </row>
    <row r="5904" spans="1:1" x14ac:dyDescent="0.45">
      <c r="A5904" t="s">
        <v>2161</v>
      </c>
    </row>
    <row r="5905" spans="1:1" x14ac:dyDescent="0.45">
      <c r="A5905" t="s">
        <v>2162</v>
      </c>
    </row>
    <row r="5906" spans="1:1" x14ac:dyDescent="0.45">
      <c r="A5906" t="s">
        <v>2163</v>
      </c>
    </row>
    <row r="5907" spans="1:1" x14ac:dyDescent="0.45">
      <c r="A5907" t="s">
        <v>2164</v>
      </c>
    </row>
    <row r="5908" spans="1:1" x14ac:dyDescent="0.45">
      <c r="A5908" t="s">
        <v>2165</v>
      </c>
    </row>
    <row r="5909" spans="1:1" x14ac:dyDescent="0.45">
      <c r="A5909" t="s">
        <v>2166</v>
      </c>
    </row>
    <row r="5911" spans="1:1" x14ac:dyDescent="0.45">
      <c r="A5911" t="s">
        <v>2167</v>
      </c>
    </row>
    <row r="5912" spans="1:1" x14ac:dyDescent="0.45">
      <c r="A5912" t="s">
        <v>10</v>
      </c>
    </row>
    <row r="5913" spans="1:1" x14ac:dyDescent="0.45">
      <c r="A5913" t="s">
        <v>11</v>
      </c>
    </row>
    <row r="5914" spans="1:1" x14ac:dyDescent="0.45">
      <c r="A5914" t="s">
        <v>12</v>
      </c>
    </row>
    <row r="5916" spans="1:1" x14ac:dyDescent="0.45">
      <c r="A5916" t="s">
        <v>1109</v>
      </c>
    </row>
    <row r="5917" spans="1:1" x14ac:dyDescent="0.45">
      <c r="A5917" t="s">
        <v>1110</v>
      </c>
    </row>
    <row r="5918" spans="1:1" x14ac:dyDescent="0.45">
      <c r="A5918">
        <v>24071169700</v>
      </c>
    </row>
    <row r="5919" spans="1:1" x14ac:dyDescent="0.45">
      <c r="A5919" t="s">
        <v>1111</v>
      </c>
    </row>
    <row r="5920" spans="1:1" x14ac:dyDescent="0.45">
      <c r="A5920" t="s">
        <v>1112</v>
      </c>
    </row>
    <row r="5921" spans="1:1" x14ac:dyDescent="0.45">
      <c r="A5921" t="s">
        <v>1113</v>
      </c>
    </row>
    <row r="5922" spans="1:1" x14ac:dyDescent="0.45">
      <c r="A5922" t="s">
        <v>1114</v>
      </c>
    </row>
    <row r="5924" spans="1:1" x14ac:dyDescent="0.45">
      <c r="A5924" t="s">
        <v>1115</v>
      </c>
    </row>
    <row r="5925" spans="1:1" x14ac:dyDescent="0.45">
      <c r="A5925" t="s">
        <v>10</v>
      </c>
    </row>
    <row r="5926" spans="1:1" x14ac:dyDescent="0.45">
      <c r="A5926" t="s">
        <v>128</v>
      </c>
    </row>
    <row r="5927" spans="1:1" x14ac:dyDescent="0.45">
      <c r="A5927" t="s">
        <v>12</v>
      </c>
    </row>
    <row r="5929" spans="1:1" x14ac:dyDescent="0.45">
      <c r="A5929" t="s">
        <v>1560</v>
      </c>
    </row>
    <row r="5930" spans="1:1" x14ac:dyDescent="0.45">
      <c r="A5930" t="s">
        <v>1561</v>
      </c>
    </row>
    <row r="5931" spans="1:1" x14ac:dyDescent="0.45">
      <c r="A5931" t="s">
        <v>1562</v>
      </c>
    </row>
    <row r="5932" spans="1:1" x14ac:dyDescent="0.45">
      <c r="A5932" t="s">
        <v>1563</v>
      </c>
    </row>
    <row r="5933" spans="1:1" x14ac:dyDescent="0.45">
      <c r="A5933" t="s">
        <v>1564</v>
      </c>
    </row>
    <row r="5934" spans="1:1" x14ac:dyDescent="0.45">
      <c r="A5934" t="s">
        <v>1565</v>
      </c>
    </row>
    <row r="5935" spans="1:1" x14ac:dyDescent="0.45">
      <c r="A5935" t="s">
        <v>1566</v>
      </c>
    </row>
    <row r="5937" spans="1:1" x14ac:dyDescent="0.45">
      <c r="A5937" t="s">
        <v>1567</v>
      </c>
    </row>
    <row r="5938" spans="1:1" x14ac:dyDescent="0.45">
      <c r="A5938" t="s">
        <v>10</v>
      </c>
    </row>
    <row r="5939" spans="1:1" x14ac:dyDescent="0.45">
      <c r="A5939" t="s">
        <v>11</v>
      </c>
    </row>
    <row r="5940" spans="1:1" x14ac:dyDescent="0.45">
      <c r="A5940" t="s">
        <v>12</v>
      </c>
    </row>
    <row r="5942" spans="1:1" x14ac:dyDescent="0.45">
      <c r="A5942" t="s">
        <v>1130</v>
      </c>
    </row>
    <row r="5943" spans="1:1" x14ac:dyDescent="0.45">
      <c r="A5943" t="s">
        <v>1131</v>
      </c>
    </row>
    <row r="5944" spans="1:1" x14ac:dyDescent="0.45">
      <c r="A5944" t="s">
        <v>1132</v>
      </c>
    </row>
    <row r="5945" spans="1:1" x14ac:dyDescent="0.45">
      <c r="A5945" t="s">
        <v>1133</v>
      </c>
    </row>
    <row r="5946" spans="1:1" x14ac:dyDescent="0.45">
      <c r="A5946" t="s">
        <v>1134</v>
      </c>
    </row>
    <row r="5947" spans="1:1" x14ac:dyDescent="0.45">
      <c r="A5947" t="s">
        <v>1135</v>
      </c>
    </row>
    <row r="5948" spans="1:1" x14ac:dyDescent="0.45">
      <c r="A5948" t="s">
        <v>1136</v>
      </c>
    </row>
    <row r="5950" spans="1:1" x14ac:dyDescent="0.45">
      <c r="A5950" t="s">
        <v>1137</v>
      </c>
    </row>
    <row r="5951" spans="1:1" x14ac:dyDescent="0.45">
      <c r="A5951" t="s">
        <v>10</v>
      </c>
    </row>
    <row r="5952" spans="1:1" x14ac:dyDescent="0.45">
      <c r="A5952" t="s">
        <v>11</v>
      </c>
    </row>
    <row r="5953" spans="1:1" x14ac:dyDescent="0.45">
      <c r="A5953" t="s">
        <v>12</v>
      </c>
    </row>
    <row r="5955" spans="1:1" x14ac:dyDescent="0.45">
      <c r="A5955" t="s">
        <v>3981</v>
      </c>
    </row>
    <row r="5956" spans="1:1" x14ac:dyDescent="0.45">
      <c r="A5956" t="s">
        <v>3982</v>
      </c>
    </row>
    <row r="5957" spans="1:1" x14ac:dyDescent="0.45">
      <c r="A5957" t="s">
        <v>3983</v>
      </c>
    </row>
    <row r="5958" spans="1:1" x14ac:dyDescent="0.45">
      <c r="A5958" t="s">
        <v>3984</v>
      </c>
    </row>
    <row r="5959" spans="1:1" x14ac:dyDescent="0.45">
      <c r="A5959" t="s">
        <v>3985</v>
      </c>
    </row>
    <row r="5960" spans="1:1" x14ac:dyDescent="0.45">
      <c r="A5960" t="s">
        <v>3986</v>
      </c>
    </row>
    <row r="5961" spans="1:1" x14ac:dyDescent="0.45">
      <c r="A5961" t="s">
        <v>3987</v>
      </c>
    </row>
    <row r="5963" spans="1:1" x14ac:dyDescent="0.45">
      <c r="A5963" t="s">
        <v>3988</v>
      </c>
    </row>
    <row r="5964" spans="1:1" x14ac:dyDescent="0.45">
      <c r="A5964" t="s">
        <v>10</v>
      </c>
    </row>
    <row r="5965" spans="1:1" x14ac:dyDescent="0.45">
      <c r="A5965" t="s">
        <v>207</v>
      </c>
    </row>
    <row r="5966" spans="1:1" x14ac:dyDescent="0.45">
      <c r="A5966" t="s">
        <v>12</v>
      </c>
    </row>
    <row r="5968" spans="1:1" x14ac:dyDescent="0.45">
      <c r="A5968" t="s">
        <v>3989</v>
      </c>
    </row>
    <row r="5969" spans="1:1" x14ac:dyDescent="0.45">
      <c r="A5969" t="s">
        <v>3990</v>
      </c>
    </row>
    <row r="5970" spans="1:1" x14ac:dyDescent="0.45">
      <c r="A5970" t="s">
        <v>3991</v>
      </c>
    </row>
    <row r="5971" spans="1:1" x14ac:dyDescent="0.45">
      <c r="A5971" t="s">
        <v>3992</v>
      </c>
    </row>
    <row r="5972" spans="1:1" x14ac:dyDescent="0.45">
      <c r="A5972" t="s">
        <v>3993</v>
      </c>
    </row>
    <row r="5973" spans="1:1" x14ac:dyDescent="0.45">
      <c r="A5973" t="s">
        <v>3994</v>
      </c>
    </row>
    <row r="5974" spans="1:1" x14ac:dyDescent="0.45">
      <c r="A5974" t="s">
        <v>3995</v>
      </c>
    </row>
    <row r="5976" spans="1:1" x14ac:dyDescent="0.45">
      <c r="A5976" t="s">
        <v>3996</v>
      </c>
    </row>
    <row r="5977" spans="1:1" x14ac:dyDescent="0.45">
      <c r="A5977" t="s">
        <v>10</v>
      </c>
    </row>
    <row r="5978" spans="1:1" x14ac:dyDescent="0.45">
      <c r="A5978" t="s">
        <v>11</v>
      </c>
    </row>
    <row r="5979" spans="1:1" x14ac:dyDescent="0.45">
      <c r="A5979" t="s">
        <v>12</v>
      </c>
    </row>
    <row r="5981" spans="1:1" x14ac:dyDescent="0.45">
      <c r="A5981" t="s">
        <v>1575</v>
      </c>
    </row>
    <row r="5982" spans="1:1" x14ac:dyDescent="0.45">
      <c r="A5982" t="s">
        <v>1576</v>
      </c>
    </row>
    <row r="5983" spans="1:1" x14ac:dyDescent="0.45">
      <c r="A5983" t="s">
        <v>1577</v>
      </c>
    </row>
    <row r="5984" spans="1:1" x14ac:dyDescent="0.45">
      <c r="A5984" t="s">
        <v>1578</v>
      </c>
    </row>
    <row r="5985" spans="1:1" x14ac:dyDescent="0.45">
      <c r="A5985" t="s">
        <v>1579</v>
      </c>
    </row>
    <row r="5986" spans="1:1" x14ac:dyDescent="0.45">
      <c r="A5986" t="s">
        <v>1580</v>
      </c>
    </row>
    <row r="5987" spans="1:1" x14ac:dyDescent="0.45">
      <c r="A5987" t="s">
        <v>1581</v>
      </c>
    </row>
    <row r="5989" spans="1:1" x14ac:dyDescent="0.45">
      <c r="A5989" t="s">
        <v>1582</v>
      </c>
    </row>
    <row r="5990" spans="1:1" x14ac:dyDescent="0.45">
      <c r="A5990" t="s">
        <v>10</v>
      </c>
    </row>
    <row r="5991" spans="1:1" x14ac:dyDescent="0.45">
      <c r="A5991" t="s">
        <v>128</v>
      </c>
    </row>
    <row r="5992" spans="1:1" x14ac:dyDescent="0.45">
      <c r="A5992" t="s">
        <v>12</v>
      </c>
    </row>
    <row r="5994" spans="1:1" x14ac:dyDescent="0.45">
      <c r="A5994" t="s">
        <v>1591</v>
      </c>
    </row>
    <row r="5995" spans="1:1" x14ac:dyDescent="0.45">
      <c r="A5995" t="s">
        <v>1592</v>
      </c>
    </row>
    <row r="5996" spans="1:1" x14ac:dyDescent="0.45">
      <c r="A5996" t="s">
        <v>1593</v>
      </c>
    </row>
    <row r="5997" spans="1:1" x14ac:dyDescent="0.45">
      <c r="A5997" t="s">
        <v>1594</v>
      </c>
    </row>
    <row r="5998" spans="1:1" x14ac:dyDescent="0.45">
      <c r="A5998" t="s">
        <v>1595</v>
      </c>
    </row>
    <row r="5999" spans="1:1" x14ac:dyDescent="0.45">
      <c r="A5999" t="s">
        <v>1596</v>
      </c>
    </row>
    <row r="6000" spans="1:1" x14ac:dyDescent="0.45">
      <c r="A6000" t="s">
        <v>1597</v>
      </c>
    </row>
    <row r="6002" spans="1:1" x14ac:dyDescent="0.45">
      <c r="A6002" t="s">
        <v>1598</v>
      </c>
    </row>
    <row r="6003" spans="1:1" x14ac:dyDescent="0.45">
      <c r="A6003" t="s">
        <v>10</v>
      </c>
    </row>
    <row r="6004" spans="1:1" x14ac:dyDescent="0.45">
      <c r="A6004" t="s">
        <v>11</v>
      </c>
    </row>
    <row r="6005" spans="1:1" x14ac:dyDescent="0.45">
      <c r="A6005" t="s">
        <v>12</v>
      </c>
    </row>
    <row r="6007" spans="1:1" x14ac:dyDescent="0.45">
      <c r="A6007" t="s">
        <v>3997</v>
      </c>
    </row>
    <row r="6008" spans="1:1" x14ac:dyDescent="0.45">
      <c r="A6008" t="s">
        <v>3998</v>
      </c>
    </row>
    <row r="6009" spans="1:1" x14ac:dyDescent="0.45">
      <c r="A6009" t="s">
        <v>3999</v>
      </c>
    </row>
    <row r="6010" spans="1:1" x14ac:dyDescent="0.45">
      <c r="A6010" t="s">
        <v>4000</v>
      </c>
    </row>
    <row r="6011" spans="1:1" x14ac:dyDescent="0.45">
      <c r="A6011" t="s">
        <v>4001</v>
      </c>
    </row>
    <row r="6012" spans="1:1" x14ac:dyDescent="0.45">
      <c r="A6012" t="s">
        <v>4002</v>
      </c>
    </row>
    <row r="6013" spans="1:1" x14ac:dyDescent="0.45">
      <c r="A6013" t="s">
        <v>4003</v>
      </c>
    </row>
    <row r="6015" spans="1:1" x14ac:dyDescent="0.45">
      <c r="A6015" t="s">
        <v>4004</v>
      </c>
    </row>
    <row r="6016" spans="1:1" x14ac:dyDescent="0.45">
      <c r="A6016" t="s">
        <v>3029</v>
      </c>
    </row>
    <row r="6017" spans="1:1" x14ac:dyDescent="0.45">
      <c r="A6017" t="s">
        <v>11</v>
      </c>
    </row>
    <row r="6018" spans="1:1" x14ac:dyDescent="0.45">
      <c r="A6018" t="s">
        <v>12</v>
      </c>
    </row>
    <row r="6020" spans="1:1" x14ac:dyDescent="0.45">
      <c r="A6020" t="s">
        <v>1221</v>
      </c>
    </row>
    <row r="6021" spans="1:1" x14ac:dyDescent="0.45">
      <c r="A6021" t="s">
        <v>1222</v>
      </c>
    </row>
    <row r="6022" spans="1:1" x14ac:dyDescent="0.45">
      <c r="A6022">
        <v>13611425900</v>
      </c>
    </row>
    <row r="6023" spans="1:1" x14ac:dyDescent="0.45">
      <c r="A6023" t="s">
        <v>1223</v>
      </c>
    </row>
    <row r="6024" spans="1:1" x14ac:dyDescent="0.45">
      <c r="A6024" t="s">
        <v>1224</v>
      </c>
    </row>
    <row r="6025" spans="1:1" x14ac:dyDescent="0.45">
      <c r="A6025" t="s">
        <v>1225</v>
      </c>
    </row>
    <row r="6026" spans="1:1" x14ac:dyDescent="0.45">
      <c r="A6026" t="s">
        <v>1226</v>
      </c>
    </row>
    <row r="6028" spans="1:1" x14ac:dyDescent="0.45">
      <c r="A6028" t="s">
        <v>1227</v>
      </c>
    </row>
    <row r="6029" spans="1:1" x14ac:dyDescent="0.45">
      <c r="A6029" t="s">
        <v>10</v>
      </c>
    </row>
    <row r="6030" spans="1:1" x14ac:dyDescent="0.45">
      <c r="A6030" t="s">
        <v>11</v>
      </c>
    </row>
    <row r="6031" spans="1:1" x14ac:dyDescent="0.45">
      <c r="A6031" t="s">
        <v>12</v>
      </c>
    </row>
    <row r="6033" spans="1:1" x14ac:dyDescent="0.45">
      <c r="A6033" t="s">
        <v>1690</v>
      </c>
    </row>
    <row r="6034" spans="1:1" x14ac:dyDescent="0.45">
      <c r="A6034" t="s">
        <v>1691</v>
      </c>
    </row>
    <row r="6035" spans="1:1" x14ac:dyDescent="0.45">
      <c r="A6035" t="s">
        <v>1692</v>
      </c>
    </row>
    <row r="6036" spans="1:1" x14ac:dyDescent="0.45">
      <c r="A6036" t="s">
        <v>1693</v>
      </c>
    </row>
    <row r="6037" spans="1:1" x14ac:dyDescent="0.45">
      <c r="A6037" t="s">
        <v>1694</v>
      </c>
    </row>
    <row r="6038" spans="1:1" x14ac:dyDescent="0.45">
      <c r="A6038" t="s">
        <v>1695</v>
      </c>
    </row>
    <row r="6039" spans="1:1" x14ac:dyDescent="0.45">
      <c r="A6039" t="s">
        <v>1696</v>
      </c>
    </row>
    <row r="6041" spans="1:1" x14ac:dyDescent="0.45">
      <c r="A6041" t="s">
        <v>1697</v>
      </c>
    </row>
    <row r="6042" spans="1:1" x14ac:dyDescent="0.45">
      <c r="A6042" t="s">
        <v>10</v>
      </c>
    </row>
    <row r="6043" spans="1:1" x14ac:dyDescent="0.45">
      <c r="A6043" t="s">
        <v>11</v>
      </c>
    </row>
    <row r="6044" spans="1:1" x14ac:dyDescent="0.45">
      <c r="A6044" t="s">
        <v>12</v>
      </c>
    </row>
    <row r="6046" spans="1:1" x14ac:dyDescent="0.45">
      <c r="A6046" t="s">
        <v>4005</v>
      </c>
    </row>
    <row r="6047" spans="1:1" x14ac:dyDescent="0.45">
      <c r="A6047" t="s">
        <v>4006</v>
      </c>
    </row>
    <row r="6048" spans="1:1" x14ac:dyDescent="0.45">
      <c r="A6048" t="s">
        <v>4007</v>
      </c>
    </row>
    <row r="6049" spans="1:1" x14ac:dyDescent="0.45">
      <c r="A6049" t="s">
        <v>4008</v>
      </c>
    </row>
    <row r="6050" spans="1:1" x14ac:dyDescent="0.45">
      <c r="A6050" t="s">
        <v>4009</v>
      </c>
    </row>
    <row r="6051" spans="1:1" x14ac:dyDescent="0.45">
      <c r="A6051" t="s">
        <v>4010</v>
      </c>
    </row>
    <row r="6052" spans="1:1" x14ac:dyDescent="0.45">
      <c r="A6052" t="s">
        <v>4011</v>
      </c>
    </row>
    <row r="6054" spans="1:1" x14ac:dyDescent="0.45">
      <c r="A6054" t="s">
        <v>4012</v>
      </c>
    </row>
    <row r="6055" spans="1:1" x14ac:dyDescent="0.45">
      <c r="A6055" t="s">
        <v>10</v>
      </c>
    </row>
    <row r="6056" spans="1:1" x14ac:dyDescent="0.45">
      <c r="A6056" t="s">
        <v>11</v>
      </c>
    </row>
    <row r="6057" spans="1:1" x14ac:dyDescent="0.45">
      <c r="A6057" t="s">
        <v>12</v>
      </c>
    </row>
    <row r="6059" spans="1:1" x14ac:dyDescent="0.45">
      <c r="A6059" t="s">
        <v>4013</v>
      </c>
    </row>
    <row r="6060" spans="1:1" x14ac:dyDescent="0.45">
      <c r="A6060" t="s">
        <v>4014</v>
      </c>
    </row>
    <row r="6061" spans="1:1" x14ac:dyDescent="0.45">
      <c r="A6061" t="s">
        <v>4015</v>
      </c>
    </row>
    <row r="6062" spans="1:1" x14ac:dyDescent="0.45">
      <c r="A6062" t="s">
        <v>4016</v>
      </c>
    </row>
    <row r="6063" spans="1:1" x14ac:dyDescent="0.45">
      <c r="A6063" t="s">
        <v>4017</v>
      </c>
    </row>
    <row r="6064" spans="1:1" x14ac:dyDescent="0.45">
      <c r="A6064" t="s">
        <v>4018</v>
      </c>
    </row>
    <row r="6065" spans="1:1" x14ac:dyDescent="0.45">
      <c r="A6065" t="s">
        <v>4019</v>
      </c>
    </row>
    <row r="6067" spans="1:1" x14ac:dyDescent="0.45">
      <c r="A6067" t="s">
        <v>4020</v>
      </c>
    </row>
    <row r="6068" spans="1:1" x14ac:dyDescent="0.45">
      <c r="A6068" t="s">
        <v>10</v>
      </c>
    </row>
    <row r="6069" spans="1:1" x14ac:dyDescent="0.45">
      <c r="A6069" t="s">
        <v>11</v>
      </c>
    </row>
    <row r="6070" spans="1:1" x14ac:dyDescent="0.45">
      <c r="A6070" t="s">
        <v>12</v>
      </c>
    </row>
    <row r="6072" spans="1:1" x14ac:dyDescent="0.45">
      <c r="A6072" t="s">
        <v>4021</v>
      </c>
    </row>
    <row r="6073" spans="1:1" x14ac:dyDescent="0.45">
      <c r="A6073" t="s">
        <v>4022</v>
      </c>
    </row>
    <row r="6074" spans="1:1" x14ac:dyDescent="0.45">
      <c r="A6074" t="s">
        <v>4023</v>
      </c>
    </row>
    <row r="6075" spans="1:1" x14ac:dyDescent="0.45">
      <c r="A6075" t="s">
        <v>4024</v>
      </c>
    </row>
    <row r="6076" spans="1:1" x14ac:dyDescent="0.45">
      <c r="A6076" t="s">
        <v>4025</v>
      </c>
    </row>
    <row r="6077" spans="1:1" x14ac:dyDescent="0.45">
      <c r="A6077" t="s">
        <v>4026</v>
      </c>
    </row>
    <row r="6078" spans="1:1" x14ac:dyDescent="0.45">
      <c r="A6078" t="s">
        <v>4027</v>
      </c>
    </row>
    <row r="6080" spans="1:1" x14ac:dyDescent="0.45">
      <c r="A6080" t="s">
        <v>4028</v>
      </c>
    </row>
    <row r="6081" spans="1:1" x14ac:dyDescent="0.45">
      <c r="A6081" t="s">
        <v>10</v>
      </c>
    </row>
    <row r="6082" spans="1:1" x14ac:dyDescent="0.45">
      <c r="A6082" t="s">
        <v>207</v>
      </c>
    </row>
    <row r="6083" spans="1:1" x14ac:dyDescent="0.45">
      <c r="A6083" t="s">
        <v>12</v>
      </c>
    </row>
    <row r="6085" spans="1:1" x14ac:dyDescent="0.45">
      <c r="A6085" t="s">
        <v>1736</v>
      </c>
    </row>
    <row r="6086" spans="1:1" x14ac:dyDescent="0.45">
      <c r="A6086" t="s">
        <v>1737</v>
      </c>
    </row>
    <row r="6087" spans="1:1" x14ac:dyDescent="0.45">
      <c r="A6087" t="s">
        <v>1738</v>
      </c>
    </row>
    <row r="6088" spans="1:1" x14ac:dyDescent="0.45">
      <c r="A6088" t="s">
        <v>1739</v>
      </c>
    </row>
    <row r="6089" spans="1:1" x14ac:dyDescent="0.45">
      <c r="A6089" t="s">
        <v>1740</v>
      </c>
    </row>
    <row r="6090" spans="1:1" x14ac:dyDescent="0.45">
      <c r="A6090" t="s">
        <v>1741</v>
      </c>
    </row>
    <row r="6091" spans="1:1" x14ac:dyDescent="0.45">
      <c r="A6091" t="s">
        <v>1742</v>
      </c>
    </row>
    <row r="6093" spans="1:1" x14ac:dyDescent="0.45">
      <c r="A6093" t="s">
        <v>1743</v>
      </c>
    </row>
    <row r="6094" spans="1:1" x14ac:dyDescent="0.45">
      <c r="A6094" t="s">
        <v>10</v>
      </c>
    </row>
    <row r="6095" spans="1:1" x14ac:dyDescent="0.45">
      <c r="A6095" t="s">
        <v>11</v>
      </c>
    </row>
    <row r="6096" spans="1:1" x14ac:dyDescent="0.45">
      <c r="A6096" t="s">
        <v>12</v>
      </c>
    </row>
    <row r="6098" spans="1:1" x14ac:dyDescent="0.45">
      <c r="A6098" t="s">
        <v>4029</v>
      </c>
    </row>
    <row r="6099" spans="1:1" x14ac:dyDescent="0.45">
      <c r="A6099" t="s">
        <v>4030</v>
      </c>
    </row>
    <row r="6100" spans="1:1" x14ac:dyDescent="0.45">
      <c r="A6100" t="s">
        <v>4031</v>
      </c>
    </row>
    <row r="6101" spans="1:1" x14ac:dyDescent="0.45">
      <c r="A6101" t="s">
        <v>4032</v>
      </c>
    </row>
    <row r="6102" spans="1:1" x14ac:dyDescent="0.45">
      <c r="A6102" t="s">
        <v>4033</v>
      </c>
    </row>
    <row r="6103" spans="1:1" x14ac:dyDescent="0.45">
      <c r="A6103" t="s">
        <v>4034</v>
      </c>
    </row>
    <row r="6104" spans="1:1" x14ac:dyDescent="0.45">
      <c r="A6104" t="s">
        <v>4035</v>
      </c>
    </row>
    <row r="6106" spans="1:1" x14ac:dyDescent="0.45">
      <c r="A6106" t="s">
        <v>4036</v>
      </c>
    </row>
    <row r="6107" spans="1:1" x14ac:dyDescent="0.45">
      <c r="A6107" t="s">
        <v>10</v>
      </c>
    </row>
    <row r="6108" spans="1:1" x14ac:dyDescent="0.45">
      <c r="A6108" t="s">
        <v>11</v>
      </c>
    </row>
    <row r="6109" spans="1:1" x14ac:dyDescent="0.45">
      <c r="A6109" t="s">
        <v>12</v>
      </c>
    </row>
    <row r="6111" spans="1:1" x14ac:dyDescent="0.45">
      <c r="A6111" t="s">
        <v>1759</v>
      </c>
    </row>
    <row r="6112" spans="1:1" x14ac:dyDescent="0.45">
      <c r="A6112" t="s">
        <v>1760</v>
      </c>
    </row>
    <row r="6113" spans="1:1" x14ac:dyDescent="0.45">
      <c r="A6113" t="s">
        <v>1761</v>
      </c>
    </row>
    <row r="6114" spans="1:1" x14ac:dyDescent="0.45">
      <c r="A6114" t="s">
        <v>1762</v>
      </c>
    </row>
    <row r="6115" spans="1:1" x14ac:dyDescent="0.45">
      <c r="A6115" t="s">
        <v>1763</v>
      </c>
    </row>
    <row r="6116" spans="1:1" x14ac:dyDescent="0.45">
      <c r="A6116" t="s">
        <v>1764</v>
      </c>
    </row>
    <row r="6117" spans="1:1" x14ac:dyDescent="0.45">
      <c r="A6117" t="s">
        <v>1765</v>
      </c>
    </row>
    <row r="6119" spans="1:1" x14ac:dyDescent="0.45">
      <c r="A6119" t="s">
        <v>1766</v>
      </c>
    </row>
    <row r="6120" spans="1:1" x14ac:dyDescent="0.45">
      <c r="A6120" t="s">
        <v>10</v>
      </c>
    </row>
    <row r="6121" spans="1:1" x14ac:dyDescent="0.45">
      <c r="A6121" t="s">
        <v>11</v>
      </c>
    </row>
    <row r="6122" spans="1:1" x14ac:dyDescent="0.45">
      <c r="A6122" t="s">
        <v>12</v>
      </c>
    </row>
    <row r="6124" spans="1:1" x14ac:dyDescent="0.45">
      <c r="A6124" t="s">
        <v>4037</v>
      </c>
    </row>
    <row r="6125" spans="1:1" x14ac:dyDescent="0.45">
      <c r="A6125" t="s">
        <v>4038</v>
      </c>
    </row>
    <row r="6126" spans="1:1" x14ac:dyDescent="0.45">
      <c r="A6126" t="s">
        <v>4039</v>
      </c>
    </row>
    <row r="6127" spans="1:1" x14ac:dyDescent="0.45">
      <c r="A6127" t="s">
        <v>4040</v>
      </c>
    </row>
    <row r="6128" spans="1:1" x14ac:dyDescent="0.45">
      <c r="A6128" t="s">
        <v>4041</v>
      </c>
    </row>
    <row r="6130" spans="1:1" x14ac:dyDescent="0.45">
      <c r="A6130" t="s">
        <v>4042</v>
      </c>
    </row>
    <row r="6132" spans="1:1" x14ac:dyDescent="0.45">
      <c r="A6132" t="s">
        <v>4043</v>
      </c>
    </row>
    <row r="6133" spans="1:1" x14ac:dyDescent="0.45">
      <c r="A6133" t="s">
        <v>10</v>
      </c>
    </row>
    <row r="6134" spans="1:1" x14ac:dyDescent="0.45">
      <c r="A6134" t="s">
        <v>11</v>
      </c>
    </row>
    <row r="6135" spans="1:1" x14ac:dyDescent="0.45">
      <c r="A6135" t="s">
        <v>12</v>
      </c>
    </row>
    <row r="6137" spans="1:1" x14ac:dyDescent="0.45">
      <c r="A6137" t="s">
        <v>1788</v>
      </c>
    </row>
    <row r="6138" spans="1:1" x14ac:dyDescent="0.45">
      <c r="A6138" t="s">
        <v>1789</v>
      </c>
    </row>
    <row r="6139" spans="1:1" x14ac:dyDescent="0.45">
      <c r="A6139" t="s">
        <v>1790</v>
      </c>
    </row>
    <row r="6140" spans="1:1" x14ac:dyDescent="0.45">
      <c r="A6140" t="s">
        <v>1791</v>
      </c>
    </row>
    <row r="6141" spans="1:1" x14ac:dyDescent="0.45">
      <c r="A6141" t="s">
        <v>1792</v>
      </c>
    </row>
    <row r="6142" spans="1:1" x14ac:dyDescent="0.45">
      <c r="A6142" t="s">
        <v>1793</v>
      </c>
    </row>
    <row r="6143" spans="1:1" x14ac:dyDescent="0.45">
      <c r="A6143" t="s">
        <v>1794</v>
      </c>
    </row>
    <row r="6145" spans="1:1" x14ac:dyDescent="0.45">
      <c r="A6145" t="s">
        <v>1795</v>
      </c>
    </row>
    <row r="6146" spans="1:1" x14ac:dyDescent="0.45">
      <c r="A6146" t="s">
        <v>10</v>
      </c>
    </row>
    <row r="6147" spans="1:1" x14ac:dyDescent="0.45">
      <c r="A6147" t="s">
        <v>11</v>
      </c>
    </row>
    <row r="6148" spans="1:1" x14ac:dyDescent="0.45">
      <c r="A6148" t="s">
        <v>12</v>
      </c>
    </row>
    <row r="6150" spans="1:1" x14ac:dyDescent="0.45">
      <c r="A6150" t="s">
        <v>4044</v>
      </c>
    </row>
    <row r="6151" spans="1:1" x14ac:dyDescent="0.45">
      <c r="A6151" t="s">
        <v>4045</v>
      </c>
    </row>
    <row r="6152" spans="1:1" x14ac:dyDescent="0.45">
      <c r="A6152" t="s">
        <v>4046</v>
      </c>
    </row>
    <row r="6153" spans="1:1" x14ac:dyDescent="0.45">
      <c r="A6153" t="s">
        <v>4047</v>
      </c>
    </row>
    <row r="6154" spans="1:1" x14ac:dyDescent="0.45">
      <c r="A6154" t="s">
        <v>4048</v>
      </c>
    </row>
    <row r="6155" spans="1:1" x14ac:dyDescent="0.45">
      <c r="A6155" t="s">
        <v>4049</v>
      </c>
    </row>
    <row r="6156" spans="1:1" x14ac:dyDescent="0.45">
      <c r="A6156" t="s">
        <v>4050</v>
      </c>
    </row>
    <row r="6158" spans="1:1" x14ac:dyDescent="0.45">
      <c r="A6158" t="s">
        <v>4051</v>
      </c>
    </row>
    <row r="6159" spans="1:1" x14ac:dyDescent="0.45">
      <c r="A6159" t="s">
        <v>10</v>
      </c>
    </row>
    <row r="6160" spans="1:1" x14ac:dyDescent="0.45">
      <c r="A6160" t="s">
        <v>11</v>
      </c>
    </row>
    <row r="6161" spans="1:1" x14ac:dyDescent="0.45">
      <c r="A6161" t="s">
        <v>12</v>
      </c>
    </row>
    <row r="6163" spans="1:1" x14ac:dyDescent="0.45">
      <c r="A6163" t="s">
        <v>1823</v>
      </c>
    </row>
    <row r="6164" spans="1:1" x14ac:dyDescent="0.45">
      <c r="A6164" t="s">
        <v>1824</v>
      </c>
    </row>
    <row r="6165" spans="1:1" x14ac:dyDescent="0.45">
      <c r="A6165" t="s">
        <v>1825</v>
      </c>
    </row>
    <row r="6166" spans="1:1" x14ac:dyDescent="0.45">
      <c r="A6166" t="s">
        <v>1826</v>
      </c>
    </row>
    <row r="6167" spans="1:1" x14ac:dyDescent="0.45">
      <c r="A6167" t="s">
        <v>1827</v>
      </c>
    </row>
    <row r="6168" spans="1:1" x14ac:dyDescent="0.45">
      <c r="A6168" t="s">
        <v>1828</v>
      </c>
    </row>
    <row r="6169" spans="1:1" x14ac:dyDescent="0.45">
      <c r="A6169" t="s">
        <v>1829</v>
      </c>
    </row>
    <row r="6171" spans="1:1" x14ac:dyDescent="0.45">
      <c r="A6171" t="s">
        <v>1830</v>
      </c>
    </row>
    <row r="6172" spans="1:1" x14ac:dyDescent="0.45">
      <c r="A6172" t="s">
        <v>10</v>
      </c>
    </row>
    <row r="6173" spans="1:1" x14ac:dyDescent="0.45">
      <c r="A6173" t="s">
        <v>207</v>
      </c>
    </row>
    <row r="6174" spans="1:1" x14ac:dyDescent="0.45">
      <c r="A6174" t="s">
        <v>12</v>
      </c>
    </row>
    <row r="6176" spans="1:1" x14ac:dyDescent="0.45">
      <c r="A6176" t="s">
        <v>4052</v>
      </c>
    </row>
    <row r="6177" spans="1:1" x14ac:dyDescent="0.45">
      <c r="A6177" t="s">
        <v>4053</v>
      </c>
    </row>
    <row r="6178" spans="1:1" x14ac:dyDescent="0.45">
      <c r="A6178" t="s">
        <v>4054</v>
      </c>
    </row>
    <row r="6179" spans="1:1" x14ac:dyDescent="0.45">
      <c r="A6179" t="s">
        <v>4055</v>
      </c>
    </row>
    <row r="6180" spans="1:1" x14ac:dyDescent="0.45">
      <c r="A6180" t="s">
        <v>4056</v>
      </c>
    </row>
    <row r="6182" spans="1:1" x14ac:dyDescent="0.45">
      <c r="A6182" t="s">
        <v>4057</v>
      </c>
    </row>
    <row r="6184" spans="1:1" x14ac:dyDescent="0.45">
      <c r="A6184" t="s">
        <v>4058</v>
      </c>
    </row>
    <row r="6185" spans="1:1" x14ac:dyDescent="0.45">
      <c r="A6185" t="s">
        <v>10</v>
      </c>
    </row>
    <row r="6186" spans="1:1" x14ac:dyDescent="0.45">
      <c r="A6186" t="s">
        <v>207</v>
      </c>
    </row>
    <row r="6187" spans="1:1" x14ac:dyDescent="0.45">
      <c r="A6187" t="s">
        <v>12</v>
      </c>
    </row>
    <row r="6189" spans="1:1" x14ac:dyDescent="0.45">
      <c r="A6189" t="s">
        <v>1874</v>
      </c>
    </row>
    <row r="6190" spans="1:1" x14ac:dyDescent="0.45">
      <c r="A6190" t="s">
        <v>1875</v>
      </c>
    </row>
    <row r="6191" spans="1:1" x14ac:dyDescent="0.45">
      <c r="A6191" t="s">
        <v>1876</v>
      </c>
    </row>
    <row r="6192" spans="1:1" x14ac:dyDescent="0.45">
      <c r="A6192" t="s">
        <v>1877</v>
      </c>
    </row>
    <row r="6193" spans="1:1" x14ac:dyDescent="0.45">
      <c r="A6193" t="s">
        <v>1878</v>
      </c>
    </row>
    <row r="6194" spans="1:1" x14ac:dyDescent="0.45">
      <c r="A6194" t="s">
        <v>1879</v>
      </c>
    </row>
    <row r="6195" spans="1:1" x14ac:dyDescent="0.45">
      <c r="A6195" t="s">
        <v>1880</v>
      </c>
    </row>
    <row r="6197" spans="1:1" x14ac:dyDescent="0.45">
      <c r="A6197" t="s">
        <v>1881</v>
      </c>
    </row>
    <row r="6198" spans="1:1" x14ac:dyDescent="0.45">
      <c r="A6198" t="s">
        <v>10</v>
      </c>
    </row>
    <row r="6199" spans="1:1" x14ac:dyDescent="0.45">
      <c r="A6199" t="s">
        <v>128</v>
      </c>
    </row>
    <row r="6200" spans="1:1" x14ac:dyDescent="0.45">
      <c r="A6200" t="s">
        <v>12</v>
      </c>
    </row>
    <row r="6202" spans="1:1" x14ac:dyDescent="0.45">
      <c r="A6202" t="s">
        <v>4059</v>
      </c>
    </row>
    <row r="6203" spans="1:1" x14ac:dyDescent="0.45">
      <c r="A6203" t="s">
        <v>4060</v>
      </c>
    </row>
    <row r="6204" spans="1:1" x14ac:dyDescent="0.45">
      <c r="A6204">
        <v>35770708300</v>
      </c>
    </row>
    <row r="6205" spans="1:1" x14ac:dyDescent="0.45">
      <c r="A6205" t="s">
        <v>4061</v>
      </c>
    </row>
    <row r="6206" spans="1:1" x14ac:dyDescent="0.45">
      <c r="A6206" t="s">
        <v>4062</v>
      </c>
    </row>
    <row r="6207" spans="1:1" x14ac:dyDescent="0.45">
      <c r="A6207" t="s">
        <v>4063</v>
      </c>
    </row>
    <row r="6208" spans="1:1" x14ac:dyDescent="0.45">
      <c r="A6208" t="s">
        <v>4064</v>
      </c>
    </row>
    <row r="6210" spans="1:1" x14ac:dyDescent="0.45">
      <c r="A6210" t="s">
        <v>4065</v>
      </c>
    </row>
    <row r="6211" spans="1:1" x14ac:dyDescent="0.45">
      <c r="A6211" t="s">
        <v>10</v>
      </c>
    </row>
    <row r="6212" spans="1:1" x14ac:dyDescent="0.45">
      <c r="A6212" t="s">
        <v>11</v>
      </c>
    </row>
    <row r="6213" spans="1:1" x14ac:dyDescent="0.45">
      <c r="A6213" t="s">
        <v>12</v>
      </c>
    </row>
    <row r="6215" spans="1:1" x14ac:dyDescent="0.45">
      <c r="A6215" t="s">
        <v>4066</v>
      </c>
    </row>
    <row r="6216" spans="1:1" x14ac:dyDescent="0.45">
      <c r="A6216" t="s">
        <v>4067</v>
      </c>
    </row>
    <row r="6217" spans="1:1" x14ac:dyDescent="0.45">
      <c r="A6217" t="s">
        <v>4068</v>
      </c>
    </row>
    <row r="6218" spans="1:1" x14ac:dyDescent="0.45">
      <c r="A6218" t="s">
        <v>4069</v>
      </c>
    </row>
    <row r="6219" spans="1:1" x14ac:dyDescent="0.45">
      <c r="A6219" t="s">
        <v>4070</v>
      </c>
    </row>
    <row r="6220" spans="1:1" x14ac:dyDescent="0.45">
      <c r="A6220" t="s">
        <v>4071</v>
      </c>
    </row>
    <row r="6221" spans="1:1" x14ac:dyDescent="0.45">
      <c r="A6221" t="s">
        <v>4072</v>
      </c>
    </row>
    <row r="6223" spans="1:1" x14ac:dyDescent="0.45">
      <c r="A6223" t="s">
        <v>4073</v>
      </c>
    </row>
    <row r="6224" spans="1:1" x14ac:dyDescent="0.45">
      <c r="A6224" t="s">
        <v>10</v>
      </c>
    </row>
    <row r="6225" spans="1:1" x14ac:dyDescent="0.45">
      <c r="A6225" t="s">
        <v>11</v>
      </c>
    </row>
    <row r="6226" spans="1:1" x14ac:dyDescent="0.45">
      <c r="A6226" t="s">
        <v>12</v>
      </c>
    </row>
    <row r="6228" spans="1:1" x14ac:dyDescent="0.45">
      <c r="A6228" t="s">
        <v>1384</v>
      </c>
    </row>
    <row r="6229" spans="1:1" x14ac:dyDescent="0.45">
      <c r="A6229" t="s">
        <v>1385</v>
      </c>
    </row>
    <row r="6230" spans="1:1" x14ac:dyDescent="0.45">
      <c r="A6230">
        <v>8368123300</v>
      </c>
    </row>
    <row r="6231" spans="1:1" x14ac:dyDescent="0.45">
      <c r="A6231" t="s">
        <v>1386</v>
      </c>
    </row>
    <row r="6232" spans="1:1" x14ac:dyDescent="0.45">
      <c r="A6232" t="s">
        <v>1387</v>
      </c>
    </row>
    <row r="6233" spans="1:1" x14ac:dyDescent="0.45">
      <c r="A6233" t="s">
        <v>1388</v>
      </c>
    </row>
    <row r="6234" spans="1:1" x14ac:dyDescent="0.45">
      <c r="A6234" t="s">
        <v>1389</v>
      </c>
    </row>
    <row r="6236" spans="1:1" x14ac:dyDescent="0.45">
      <c r="A6236" t="s">
        <v>1390</v>
      </c>
    </row>
    <row r="6237" spans="1:1" x14ac:dyDescent="0.45">
      <c r="A6237" t="s">
        <v>10</v>
      </c>
    </row>
    <row r="6238" spans="1:1" x14ac:dyDescent="0.45">
      <c r="A6238" t="s">
        <v>207</v>
      </c>
    </row>
    <row r="6239" spans="1:1" x14ac:dyDescent="0.45">
      <c r="A6239" t="s">
        <v>12</v>
      </c>
    </row>
    <row r="6241" spans="1:1" x14ac:dyDescent="0.45">
      <c r="A6241" t="s">
        <v>1909</v>
      </c>
    </row>
    <row r="6242" spans="1:1" x14ac:dyDescent="0.45">
      <c r="A6242" t="s">
        <v>1910</v>
      </c>
    </row>
    <row r="6243" spans="1:1" x14ac:dyDescent="0.45">
      <c r="A6243">
        <v>57211678720</v>
      </c>
    </row>
    <row r="6244" spans="1:1" x14ac:dyDescent="0.45">
      <c r="A6244" t="s">
        <v>1911</v>
      </c>
    </row>
    <row r="6245" spans="1:1" x14ac:dyDescent="0.45">
      <c r="A6245" t="s">
        <v>1912</v>
      </c>
    </row>
    <row r="6246" spans="1:1" x14ac:dyDescent="0.45">
      <c r="A6246" t="s">
        <v>1913</v>
      </c>
    </row>
    <row r="6247" spans="1:1" x14ac:dyDescent="0.45">
      <c r="A6247" t="s">
        <v>1914</v>
      </c>
    </row>
    <row r="6249" spans="1:1" x14ac:dyDescent="0.45">
      <c r="A6249" t="s">
        <v>1915</v>
      </c>
    </row>
    <row r="6250" spans="1:1" x14ac:dyDescent="0.45">
      <c r="A6250" t="s">
        <v>10</v>
      </c>
    </row>
    <row r="6251" spans="1:1" x14ac:dyDescent="0.45">
      <c r="A6251" t="s">
        <v>11</v>
      </c>
    </row>
    <row r="6252" spans="1:1" x14ac:dyDescent="0.45">
      <c r="A6252" t="s">
        <v>12</v>
      </c>
    </row>
    <row r="6254" spans="1:1" x14ac:dyDescent="0.45">
      <c r="A6254" t="s">
        <v>1940</v>
      </c>
    </row>
    <row r="6255" spans="1:1" x14ac:dyDescent="0.45">
      <c r="A6255" t="s">
        <v>1941</v>
      </c>
    </row>
    <row r="6256" spans="1:1" x14ac:dyDescent="0.45">
      <c r="A6256">
        <v>57216501406</v>
      </c>
    </row>
    <row r="6257" spans="1:1" x14ac:dyDescent="0.45">
      <c r="A6257" t="s">
        <v>1942</v>
      </c>
    </row>
    <row r="6258" spans="1:1" x14ac:dyDescent="0.45">
      <c r="A6258" t="s">
        <v>1943</v>
      </c>
    </row>
    <row r="6260" spans="1:1" x14ac:dyDescent="0.45">
      <c r="A6260" t="s">
        <v>1944</v>
      </c>
    </row>
    <row r="6262" spans="1:1" x14ac:dyDescent="0.45">
      <c r="A6262" t="s">
        <v>1945</v>
      </c>
    </row>
    <row r="6263" spans="1:1" x14ac:dyDescent="0.45">
      <c r="A6263" t="s">
        <v>10</v>
      </c>
    </row>
    <row r="6264" spans="1:1" x14ac:dyDescent="0.45">
      <c r="A6264" t="s">
        <v>11</v>
      </c>
    </row>
    <row r="6265" spans="1:1" x14ac:dyDescent="0.45">
      <c r="A6265" t="s">
        <v>12</v>
      </c>
    </row>
    <row r="6267" spans="1:1" x14ac:dyDescent="0.45">
      <c r="A6267" t="s">
        <v>1946</v>
      </c>
    </row>
    <row r="6268" spans="1:1" x14ac:dyDescent="0.45">
      <c r="A6268" t="s">
        <v>1947</v>
      </c>
    </row>
    <row r="6269" spans="1:1" x14ac:dyDescent="0.45">
      <c r="A6269">
        <v>36607720000</v>
      </c>
    </row>
    <row r="6270" spans="1:1" x14ac:dyDescent="0.45">
      <c r="A6270" t="s">
        <v>1948</v>
      </c>
    </row>
    <row r="6271" spans="1:1" x14ac:dyDescent="0.45">
      <c r="A6271" t="s">
        <v>1949</v>
      </c>
    </row>
    <row r="6272" spans="1:1" x14ac:dyDescent="0.45">
      <c r="A6272" t="s">
        <v>1950</v>
      </c>
    </row>
    <row r="6273" spans="1:1" x14ac:dyDescent="0.45">
      <c r="A6273" t="s">
        <v>1951</v>
      </c>
    </row>
    <row r="6275" spans="1:1" x14ac:dyDescent="0.45">
      <c r="A6275" t="s">
        <v>1952</v>
      </c>
    </row>
    <row r="6276" spans="1:1" x14ac:dyDescent="0.45">
      <c r="A6276" t="s">
        <v>10</v>
      </c>
    </row>
    <row r="6277" spans="1:1" x14ac:dyDescent="0.45">
      <c r="A6277" t="s">
        <v>128</v>
      </c>
    </row>
    <row r="6278" spans="1:1" x14ac:dyDescent="0.45">
      <c r="A6278" t="s">
        <v>12</v>
      </c>
    </row>
    <row r="6280" spans="1:1" x14ac:dyDescent="0.45">
      <c r="A6280" t="s">
        <v>1966</v>
      </c>
    </row>
    <row r="6281" spans="1:1" x14ac:dyDescent="0.45">
      <c r="A6281" t="s">
        <v>1967</v>
      </c>
    </row>
    <row r="6282" spans="1:1" x14ac:dyDescent="0.45">
      <c r="A6282">
        <v>56059060800</v>
      </c>
    </row>
    <row r="6283" spans="1:1" x14ac:dyDescent="0.45">
      <c r="A6283" t="s">
        <v>1968</v>
      </c>
    </row>
    <row r="6284" spans="1:1" x14ac:dyDescent="0.45">
      <c r="A6284" t="s">
        <v>1969</v>
      </c>
    </row>
    <row r="6285" spans="1:1" x14ac:dyDescent="0.45">
      <c r="A6285" t="s">
        <v>1970</v>
      </c>
    </row>
    <row r="6286" spans="1:1" x14ac:dyDescent="0.45">
      <c r="A6286" t="s">
        <v>1971</v>
      </c>
    </row>
    <row r="6288" spans="1:1" x14ac:dyDescent="0.45">
      <c r="A6288" t="s">
        <v>1972</v>
      </c>
    </row>
    <row r="6289" spans="1:1" x14ac:dyDescent="0.45">
      <c r="A6289" t="s">
        <v>10</v>
      </c>
    </row>
    <row r="6290" spans="1:1" x14ac:dyDescent="0.45">
      <c r="A6290" t="s">
        <v>338</v>
      </c>
    </row>
    <row r="6291" spans="1:1" x14ac:dyDescent="0.45">
      <c r="A6291" t="s">
        <v>12</v>
      </c>
    </row>
    <row r="6293" spans="1:1" x14ac:dyDescent="0.45">
      <c r="A6293" t="s">
        <v>1980</v>
      </c>
    </row>
    <row r="6294" spans="1:1" x14ac:dyDescent="0.45">
      <c r="A6294" t="s">
        <v>1981</v>
      </c>
    </row>
    <row r="6295" spans="1:1" x14ac:dyDescent="0.45">
      <c r="A6295" t="s">
        <v>1982</v>
      </c>
    </row>
    <row r="6296" spans="1:1" x14ac:dyDescent="0.45">
      <c r="A6296" t="s">
        <v>1983</v>
      </c>
    </row>
    <row r="6297" spans="1:1" x14ac:dyDescent="0.45">
      <c r="A6297" t="s">
        <v>1984</v>
      </c>
    </row>
    <row r="6298" spans="1:1" x14ac:dyDescent="0.45">
      <c r="A6298" t="s">
        <v>1985</v>
      </c>
    </row>
    <row r="6299" spans="1:1" x14ac:dyDescent="0.45">
      <c r="A6299" t="s">
        <v>1986</v>
      </c>
    </row>
    <row r="6301" spans="1:1" x14ac:dyDescent="0.45">
      <c r="A6301" t="s">
        <v>1987</v>
      </c>
    </row>
    <row r="6302" spans="1:1" x14ac:dyDescent="0.45">
      <c r="A6302" t="s">
        <v>10</v>
      </c>
    </row>
    <row r="6303" spans="1:1" x14ac:dyDescent="0.45">
      <c r="A6303" t="s">
        <v>128</v>
      </c>
    </row>
    <row r="6304" spans="1:1" x14ac:dyDescent="0.45">
      <c r="A6304" t="s">
        <v>12</v>
      </c>
    </row>
    <row r="6306" spans="1:1" x14ac:dyDescent="0.45">
      <c r="A6306" t="s">
        <v>1988</v>
      </c>
    </row>
    <row r="6307" spans="1:1" x14ac:dyDescent="0.45">
      <c r="A6307" t="s">
        <v>1989</v>
      </c>
    </row>
    <row r="6308" spans="1:1" x14ac:dyDescent="0.45">
      <c r="A6308" t="s">
        <v>1990</v>
      </c>
    </row>
    <row r="6309" spans="1:1" x14ac:dyDescent="0.45">
      <c r="A6309" t="s">
        <v>1991</v>
      </c>
    </row>
    <row r="6310" spans="1:1" x14ac:dyDescent="0.45">
      <c r="A6310" t="s">
        <v>1992</v>
      </c>
    </row>
    <row r="6311" spans="1:1" x14ac:dyDescent="0.45">
      <c r="A6311" t="s">
        <v>1993</v>
      </c>
    </row>
    <row r="6312" spans="1:1" x14ac:dyDescent="0.45">
      <c r="A6312" t="s">
        <v>1994</v>
      </c>
    </row>
    <row r="6314" spans="1:1" x14ac:dyDescent="0.45">
      <c r="A6314" t="s">
        <v>1995</v>
      </c>
    </row>
    <row r="6315" spans="1:1" x14ac:dyDescent="0.45">
      <c r="A6315" t="s">
        <v>10</v>
      </c>
    </row>
    <row r="6316" spans="1:1" x14ac:dyDescent="0.45">
      <c r="A6316" t="s">
        <v>128</v>
      </c>
    </row>
    <row r="6317" spans="1:1" x14ac:dyDescent="0.45">
      <c r="A6317" t="s">
        <v>12</v>
      </c>
    </row>
    <row r="6319" spans="1:1" x14ac:dyDescent="0.45">
      <c r="A6319" t="s">
        <v>2003</v>
      </c>
    </row>
    <row r="6320" spans="1:1" x14ac:dyDescent="0.45">
      <c r="A6320" t="s">
        <v>2004</v>
      </c>
    </row>
    <row r="6321" spans="1:1" x14ac:dyDescent="0.45">
      <c r="A6321">
        <v>12785469800</v>
      </c>
    </row>
    <row r="6322" spans="1:1" x14ac:dyDescent="0.45">
      <c r="A6322" t="s">
        <v>2005</v>
      </c>
    </row>
    <row r="6323" spans="1:1" x14ac:dyDescent="0.45">
      <c r="A6323" t="s">
        <v>2006</v>
      </c>
    </row>
    <row r="6324" spans="1:1" x14ac:dyDescent="0.45">
      <c r="A6324" t="s">
        <v>2007</v>
      </c>
    </row>
    <row r="6325" spans="1:1" x14ac:dyDescent="0.45">
      <c r="A6325" t="s">
        <v>2008</v>
      </c>
    </row>
    <row r="6327" spans="1:1" x14ac:dyDescent="0.45">
      <c r="A6327" t="s">
        <v>2009</v>
      </c>
    </row>
    <row r="6328" spans="1:1" x14ac:dyDescent="0.45">
      <c r="A6328" t="s">
        <v>10</v>
      </c>
    </row>
    <row r="6329" spans="1:1" x14ac:dyDescent="0.45">
      <c r="A6329" t="s">
        <v>128</v>
      </c>
    </row>
    <row r="6330" spans="1:1" x14ac:dyDescent="0.45">
      <c r="A6330" t="s">
        <v>12</v>
      </c>
    </row>
    <row r="6332" spans="1:1" x14ac:dyDescent="0.45">
      <c r="A6332" t="s">
        <v>1966</v>
      </c>
    </row>
    <row r="6333" spans="1:1" x14ac:dyDescent="0.45">
      <c r="A6333" t="s">
        <v>1967</v>
      </c>
    </row>
    <row r="6334" spans="1:1" x14ac:dyDescent="0.45">
      <c r="A6334">
        <v>56059060800</v>
      </c>
    </row>
    <row r="6335" spans="1:1" x14ac:dyDescent="0.45">
      <c r="A6335" t="s">
        <v>2010</v>
      </c>
    </row>
    <row r="6336" spans="1:1" x14ac:dyDescent="0.45">
      <c r="A6336" t="s">
        <v>2011</v>
      </c>
    </row>
    <row r="6337" spans="1:1" x14ac:dyDescent="0.45">
      <c r="A6337" t="s">
        <v>2012</v>
      </c>
    </row>
    <row r="6338" spans="1:1" x14ac:dyDescent="0.45">
      <c r="A6338" t="s">
        <v>2013</v>
      </c>
    </row>
    <row r="6340" spans="1:1" x14ac:dyDescent="0.45">
      <c r="A6340" t="s">
        <v>2014</v>
      </c>
    </row>
    <row r="6341" spans="1:1" x14ac:dyDescent="0.45">
      <c r="A6341" t="s">
        <v>10</v>
      </c>
    </row>
    <row r="6342" spans="1:1" x14ac:dyDescent="0.45">
      <c r="A6342" t="s">
        <v>307</v>
      </c>
    </row>
    <row r="6343" spans="1:1" x14ac:dyDescent="0.45">
      <c r="A6343" t="s">
        <v>12</v>
      </c>
    </row>
    <row r="6345" spans="1:1" x14ac:dyDescent="0.45">
      <c r="A6345" t="s">
        <v>2023</v>
      </c>
    </row>
    <row r="6346" spans="1:1" x14ac:dyDescent="0.45">
      <c r="A6346" t="s">
        <v>2024</v>
      </c>
    </row>
    <row r="6347" spans="1:1" x14ac:dyDescent="0.45">
      <c r="A6347" t="s">
        <v>2025</v>
      </c>
    </row>
    <row r="6348" spans="1:1" x14ac:dyDescent="0.45">
      <c r="A6348" t="s">
        <v>2026</v>
      </c>
    </row>
    <row r="6349" spans="1:1" x14ac:dyDescent="0.45">
      <c r="A6349" t="s">
        <v>2027</v>
      </c>
    </row>
    <row r="6350" spans="1:1" x14ac:dyDescent="0.45">
      <c r="A6350" t="s">
        <v>2028</v>
      </c>
    </row>
    <row r="6351" spans="1:1" x14ac:dyDescent="0.45">
      <c r="A6351" t="s">
        <v>2029</v>
      </c>
    </row>
    <row r="6353" spans="1:1" x14ac:dyDescent="0.45">
      <c r="A6353" t="s">
        <v>2030</v>
      </c>
    </row>
    <row r="6354" spans="1:1" x14ac:dyDescent="0.45">
      <c r="A6354" t="s">
        <v>10</v>
      </c>
    </row>
    <row r="6355" spans="1:1" x14ac:dyDescent="0.45">
      <c r="A6355" t="s">
        <v>128</v>
      </c>
    </row>
    <row r="6356" spans="1:1" x14ac:dyDescent="0.45">
      <c r="A6356" t="s">
        <v>12</v>
      </c>
    </row>
    <row r="6358" spans="1:1" x14ac:dyDescent="0.45">
      <c r="A6358" t="s">
        <v>4074</v>
      </c>
    </row>
    <row r="6359" spans="1:1" x14ac:dyDescent="0.45">
      <c r="A6359" t="s">
        <v>4075</v>
      </c>
    </row>
    <row r="6360" spans="1:1" x14ac:dyDescent="0.45">
      <c r="A6360" t="s">
        <v>4076</v>
      </c>
    </row>
    <row r="6361" spans="1:1" x14ac:dyDescent="0.45">
      <c r="A6361" t="s">
        <v>4077</v>
      </c>
    </row>
    <row r="6362" spans="1:1" x14ac:dyDescent="0.45">
      <c r="A6362" t="s">
        <v>4048</v>
      </c>
    </row>
    <row r="6363" spans="1:1" x14ac:dyDescent="0.45">
      <c r="A6363" t="s">
        <v>4078</v>
      </c>
    </row>
    <row r="6364" spans="1:1" x14ac:dyDescent="0.45">
      <c r="A6364" t="s">
        <v>4079</v>
      </c>
    </row>
    <row r="6366" spans="1:1" x14ac:dyDescent="0.45">
      <c r="A6366" t="s">
        <v>4080</v>
      </c>
    </row>
    <row r="6367" spans="1:1" x14ac:dyDescent="0.45">
      <c r="A6367" t="s">
        <v>10</v>
      </c>
    </row>
    <row r="6368" spans="1:1" x14ac:dyDescent="0.45">
      <c r="A6368" t="s">
        <v>11</v>
      </c>
    </row>
    <row r="6369" spans="1:1" x14ac:dyDescent="0.45">
      <c r="A6369" t="s">
        <v>12</v>
      </c>
    </row>
    <row r="6371" spans="1:1" x14ac:dyDescent="0.45">
      <c r="A6371" t="s">
        <v>1407</v>
      </c>
    </row>
    <row r="6372" spans="1:1" x14ac:dyDescent="0.45">
      <c r="A6372" t="s">
        <v>1408</v>
      </c>
    </row>
    <row r="6373" spans="1:1" x14ac:dyDescent="0.45">
      <c r="A6373" t="s">
        <v>1409</v>
      </c>
    </row>
    <row r="6374" spans="1:1" x14ac:dyDescent="0.45">
      <c r="A6374" t="s">
        <v>1410</v>
      </c>
    </row>
    <row r="6375" spans="1:1" x14ac:dyDescent="0.45">
      <c r="A6375" t="s">
        <v>1411</v>
      </c>
    </row>
    <row r="6377" spans="1:1" x14ac:dyDescent="0.45">
      <c r="A6377" t="s">
        <v>1412</v>
      </c>
    </row>
    <row r="6379" spans="1:1" x14ac:dyDescent="0.45">
      <c r="A6379" t="s">
        <v>1413</v>
      </c>
    </row>
    <row r="6380" spans="1:1" x14ac:dyDescent="0.45">
      <c r="A6380" t="s">
        <v>10</v>
      </c>
    </row>
    <row r="6381" spans="1:1" x14ac:dyDescent="0.45">
      <c r="A6381" t="s">
        <v>207</v>
      </c>
    </row>
    <row r="6382" spans="1:1" x14ac:dyDescent="0.45">
      <c r="A6382" t="s">
        <v>12</v>
      </c>
    </row>
    <row r="6384" spans="1:1" x14ac:dyDescent="0.45">
      <c r="A6384" t="s">
        <v>1414</v>
      </c>
    </row>
    <row r="6385" spans="1:1" x14ac:dyDescent="0.45">
      <c r="A6385" t="s">
        <v>1415</v>
      </c>
    </row>
    <row r="6386" spans="1:1" x14ac:dyDescent="0.45">
      <c r="A6386" t="s">
        <v>1416</v>
      </c>
    </row>
    <row r="6387" spans="1:1" x14ac:dyDescent="0.45">
      <c r="A6387" t="s">
        <v>1417</v>
      </c>
    </row>
    <row r="6388" spans="1:1" x14ac:dyDescent="0.45">
      <c r="A6388" t="s">
        <v>1418</v>
      </c>
    </row>
    <row r="6389" spans="1:1" x14ac:dyDescent="0.45">
      <c r="A6389" t="s">
        <v>1419</v>
      </c>
    </row>
    <row r="6390" spans="1:1" x14ac:dyDescent="0.45">
      <c r="A6390" t="s">
        <v>1420</v>
      </c>
    </row>
    <row r="6392" spans="1:1" x14ac:dyDescent="0.45">
      <c r="A6392" t="s">
        <v>1421</v>
      </c>
    </row>
    <row r="6393" spans="1:1" x14ac:dyDescent="0.45">
      <c r="A6393" t="s">
        <v>10</v>
      </c>
    </row>
    <row r="6394" spans="1:1" x14ac:dyDescent="0.45">
      <c r="A6394" t="s">
        <v>11</v>
      </c>
    </row>
    <row r="6395" spans="1:1" x14ac:dyDescent="0.45">
      <c r="A6395" t="s">
        <v>12</v>
      </c>
    </row>
    <row r="6397" spans="1:1" x14ac:dyDescent="0.45">
      <c r="A6397" t="s">
        <v>1429</v>
      </c>
    </row>
    <row r="6398" spans="1:1" x14ac:dyDescent="0.45">
      <c r="A6398" t="s">
        <v>1430</v>
      </c>
    </row>
    <row r="6399" spans="1:1" x14ac:dyDescent="0.45">
      <c r="A6399" t="s">
        <v>1431</v>
      </c>
    </row>
    <row r="6400" spans="1:1" x14ac:dyDescent="0.45">
      <c r="A6400" t="s">
        <v>1432</v>
      </c>
    </row>
    <row r="6401" spans="1:1" x14ac:dyDescent="0.45">
      <c r="A6401" t="s">
        <v>1433</v>
      </c>
    </row>
    <row r="6402" spans="1:1" x14ac:dyDescent="0.45">
      <c r="A6402" t="s">
        <v>1434</v>
      </c>
    </row>
    <row r="6403" spans="1:1" x14ac:dyDescent="0.45">
      <c r="A6403" t="s">
        <v>1435</v>
      </c>
    </row>
    <row r="6405" spans="1:1" x14ac:dyDescent="0.45">
      <c r="A6405" t="s">
        <v>1436</v>
      </c>
    </row>
    <row r="6406" spans="1:1" x14ac:dyDescent="0.45">
      <c r="A6406" t="s">
        <v>10</v>
      </c>
    </row>
    <row r="6407" spans="1:1" x14ac:dyDescent="0.45">
      <c r="A6407" t="s">
        <v>11</v>
      </c>
    </row>
    <row r="6408" spans="1:1" x14ac:dyDescent="0.45">
      <c r="A6408" t="s">
        <v>12</v>
      </c>
    </row>
    <row r="6410" spans="1:1" x14ac:dyDescent="0.45">
      <c r="A6410" t="s">
        <v>1453</v>
      </c>
    </row>
    <row r="6411" spans="1:1" x14ac:dyDescent="0.45">
      <c r="A6411" t="s">
        <v>1454</v>
      </c>
    </row>
    <row r="6412" spans="1:1" x14ac:dyDescent="0.45">
      <c r="A6412" t="s">
        <v>1455</v>
      </c>
    </row>
    <row r="6413" spans="1:1" x14ac:dyDescent="0.45">
      <c r="A6413" t="s">
        <v>1456</v>
      </c>
    </row>
    <row r="6414" spans="1:1" x14ac:dyDescent="0.45">
      <c r="A6414" t="s">
        <v>1457</v>
      </c>
    </row>
    <row r="6415" spans="1:1" x14ac:dyDescent="0.45">
      <c r="A6415" t="s">
        <v>1458</v>
      </c>
    </row>
    <row r="6416" spans="1:1" x14ac:dyDescent="0.45">
      <c r="A6416" t="s">
        <v>1459</v>
      </c>
    </row>
    <row r="6418" spans="1:1" x14ac:dyDescent="0.45">
      <c r="A6418" t="s">
        <v>1460</v>
      </c>
    </row>
    <row r="6419" spans="1:1" x14ac:dyDescent="0.45">
      <c r="A6419" t="s">
        <v>10</v>
      </c>
    </row>
    <row r="6420" spans="1:1" x14ac:dyDescent="0.45">
      <c r="A6420" t="s">
        <v>11</v>
      </c>
    </row>
    <row r="6421" spans="1:1" x14ac:dyDescent="0.45">
      <c r="A6421" t="s">
        <v>12</v>
      </c>
    </row>
    <row r="6423" spans="1:1" x14ac:dyDescent="0.45">
      <c r="A6423" t="s">
        <v>4081</v>
      </c>
    </row>
    <row r="6424" spans="1:1" x14ac:dyDescent="0.45">
      <c r="A6424" t="s">
        <v>4082</v>
      </c>
    </row>
    <row r="6425" spans="1:1" x14ac:dyDescent="0.45">
      <c r="A6425" t="s">
        <v>4083</v>
      </c>
    </row>
    <row r="6426" spans="1:1" x14ac:dyDescent="0.45">
      <c r="A6426" t="s">
        <v>4084</v>
      </c>
    </row>
    <row r="6427" spans="1:1" x14ac:dyDescent="0.45">
      <c r="A6427" t="s">
        <v>4085</v>
      </c>
    </row>
    <row r="6428" spans="1:1" x14ac:dyDescent="0.45">
      <c r="A6428" t="s">
        <v>4086</v>
      </c>
    </row>
    <row r="6429" spans="1:1" x14ac:dyDescent="0.45">
      <c r="A6429" t="s">
        <v>4087</v>
      </c>
    </row>
    <row r="6431" spans="1:1" x14ac:dyDescent="0.45">
      <c r="A6431" t="s">
        <v>4088</v>
      </c>
    </row>
    <row r="6432" spans="1:1" x14ac:dyDescent="0.45">
      <c r="A6432" t="s">
        <v>10</v>
      </c>
    </row>
    <row r="6433" spans="1:1" x14ac:dyDescent="0.45">
      <c r="A6433" t="s">
        <v>11</v>
      </c>
    </row>
    <row r="6434" spans="1:1" x14ac:dyDescent="0.45">
      <c r="A6434" t="s">
        <v>12</v>
      </c>
    </row>
    <row r="6436" spans="1:1" x14ac:dyDescent="0.45">
      <c r="A6436" t="s">
        <v>2092</v>
      </c>
    </row>
    <row r="6437" spans="1:1" x14ac:dyDescent="0.45">
      <c r="A6437" t="s">
        <v>2093</v>
      </c>
    </row>
    <row r="6438" spans="1:1" x14ac:dyDescent="0.45">
      <c r="A6438" t="s">
        <v>2094</v>
      </c>
    </row>
    <row r="6439" spans="1:1" x14ac:dyDescent="0.45">
      <c r="A6439" t="s">
        <v>2095</v>
      </c>
    </row>
    <row r="6440" spans="1:1" x14ac:dyDescent="0.45">
      <c r="A6440" t="s">
        <v>2096</v>
      </c>
    </row>
    <row r="6441" spans="1:1" x14ac:dyDescent="0.45">
      <c r="A6441" t="s">
        <v>2097</v>
      </c>
    </row>
    <row r="6442" spans="1:1" x14ac:dyDescent="0.45">
      <c r="A6442" t="s">
        <v>2098</v>
      </c>
    </row>
    <row r="6444" spans="1:1" x14ac:dyDescent="0.45">
      <c r="A6444" t="s">
        <v>2099</v>
      </c>
    </row>
    <row r="6445" spans="1:1" x14ac:dyDescent="0.45">
      <c r="A6445" t="s">
        <v>10</v>
      </c>
    </row>
    <row r="6446" spans="1:1" x14ac:dyDescent="0.45">
      <c r="A6446" t="s">
        <v>11</v>
      </c>
    </row>
    <row r="6447" spans="1:1" x14ac:dyDescent="0.45">
      <c r="A6447" t="s">
        <v>12</v>
      </c>
    </row>
    <row r="6449" spans="1:1" x14ac:dyDescent="0.45">
      <c r="A6449" t="s">
        <v>4089</v>
      </c>
    </row>
    <row r="6450" spans="1:1" x14ac:dyDescent="0.45">
      <c r="A6450" t="s">
        <v>4090</v>
      </c>
    </row>
    <row r="6451" spans="1:1" x14ac:dyDescent="0.45">
      <c r="A6451" t="s">
        <v>4091</v>
      </c>
    </row>
    <row r="6452" spans="1:1" x14ac:dyDescent="0.45">
      <c r="A6452" t="s">
        <v>4092</v>
      </c>
    </row>
    <row r="6453" spans="1:1" x14ac:dyDescent="0.45">
      <c r="A6453" t="s">
        <v>4093</v>
      </c>
    </row>
    <row r="6454" spans="1:1" x14ac:dyDescent="0.45">
      <c r="A6454" t="s">
        <v>4094</v>
      </c>
    </row>
    <row r="6455" spans="1:1" x14ac:dyDescent="0.45">
      <c r="A6455" t="s">
        <v>4095</v>
      </c>
    </row>
    <row r="6457" spans="1:1" x14ac:dyDescent="0.45">
      <c r="A6457" t="s">
        <v>4096</v>
      </c>
    </row>
    <row r="6458" spans="1:1" x14ac:dyDescent="0.45">
      <c r="A6458" t="s">
        <v>10</v>
      </c>
    </row>
    <row r="6459" spans="1:1" x14ac:dyDescent="0.45">
      <c r="A6459" t="s">
        <v>11</v>
      </c>
    </row>
    <row r="6460" spans="1:1" x14ac:dyDescent="0.45">
      <c r="A6460" t="s">
        <v>12</v>
      </c>
    </row>
    <row r="6462" spans="1:1" x14ac:dyDescent="0.45">
      <c r="A6462" t="s">
        <v>2100</v>
      </c>
    </row>
    <row r="6463" spans="1:1" x14ac:dyDescent="0.45">
      <c r="A6463" t="s">
        <v>2101</v>
      </c>
    </row>
    <row r="6464" spans="1:1" x14ac:dyDescent="0.45">
      <c r="A6464" t="s">
        <v>2102</v>
      </c>
    </row>
    <row r="6465" spans="1:1" x14ac:dyDescent="0.45">
      <c r="A6465" t="s">
        <v>2103</v>
      </c>
    </row>
    <row r="6466" spans="1:1" x14ac:dyDescent="0.45">
      <c r="A6466" t="s">
        <v>2104</v>
      </c>
    </row>
    <row r="6468" spans="1:1" x14ac:dyDescent="0.45">
      <c r="A6468" t="s">
        <v>2105</v>
      </c>
    </row>
    <row r="6470" spans="1:1" x14ac:dyDescent="0.45">
      <c r="A6470" t="s">
        <v>2106</v>
      </c>
    </row>
    <row r="6471" spans="1:1" x14ac:dyDescent="0.45">
      <c r="A6471" t="s">
        <v>10</v>
      </c>
    </row>
    <row r="6472" spans="1:1" x14ac:dyDescent="0.45">
      <c r="A6472" t="s">
        <v>128</v>
      </c>
    </row>
    <row r="6473" spans="1:1" x14ac:dyDescent="0.45">
      <c r="A6473" t="s">
        <v>12</v>
      </c>
    </row>
    <row r="6475" spans="1:1" x14ac:dyDescent="0.45">
      <c r="A6475" t="s">
        <v>2113</v>
      </c>
    </row>
    <row r="6476" spans="1:1" x14ac:dyDescent="0.45">
      <c r="A6476" t="s">
        <v>2114</v>
      </c>
    </row>
    <row r="6477" spans="1:1" x14ac:dyDescent="0.45">
      <c r="A6477" t="s">
        <v>2115</v>
      </c>
    </row>
    <row r="6478" spans="1:1" x14ac:dyDescent="0.45">
      <c r="A6478" t="s">
        <v>2116</v>
      </c>
    </row>
    <row r="6479" spans="1:1" x14ac:dyDescent="0.45">
      <c r="A6479" t="s">
        <v>2117</v>
      </c>
    </row>
    <row r="6480" spans="1:1" x14ac:dyDescent="0.45">
      <c r="A6480" t="s">
        <v>2118</v>
      </c>
    </row>
    <row r="6481" spans="1:1" x14ac:dyDescent="0.45">
      <c r="A6481" t="s">
        <v>2119</v>
      </c>
    </row>
    <row r="6483" spans="1:1" x14ac:dyDescent="0.45">
      <c r="A6483" t="s">
        <v>2120</v>
      </c>
    </row>
    <row r="6484" spans="1:1" x14ac:dyDescent="0.45">
      <c r="A6484" t="s">
        <v>10</v>
      </c>
    </row>
    <row r="6485" spans="1:1" x14ac:dyDescent="0.45">
      <c r="A6485" t="s">
        <v>11</v>
      </c>
    </row>
    <row r="6486" spans="1:1" x14ac:dyDescent="0.45">
      <c r="A6486" t="s">
        <v>12</v>
      </c>
    </row>
    <row r="6488" spans="1:1" x14ac:dyDescent="0.45">
      <c r="A6488" t="s">
        <v>4097</v>
      </c>
    </row>
    <row r="6489" spans="1:1" x14ac:dyDescent="0.45">
      <c r="A6489" t="s">
        <v>4098</v>
      </c>
    </row>
    <row r="6490" spans="1:1" x14ac:dyDescent="0.45">
      <c r="A6490" t="s">
        <v>4099</v>
      </c>
    </row>
    <row r="6491" spans="1:1" x14ac:dyDescent="0.45">
      <c r="A6491" t="s">
        <v>4100</v>
      </c>
    </row>
    <row r="6492" spans="1:1" x14ac:dyDescent="0.45">
      <c r="A6492" t="s">
        <v>4101</v>
      </c>
    </row>
    <row r="6493" spans="1:1" x14ac:dyDescent="0.45">
      <c r="A6493" t="s">
        <v>4102</v>
      </c>
    </row>
    <row r="6494" spans="1:1" x14ac:dyDescent="0.45">
      <c r="A6494" t="s">
        <v>4103</v>
      </c>
    </row>
    <row r="6496" spans="1:1" x14ac:dyDescent="0.45">
      <c r="A6496" t="s">
        <v>4104</v>
      </c>
    </row>
    <row r="6497" spans="1:1" x14ac:dyDescent="0.45">
      <c r="A6497" t="s">
        <v>10</v>
      </c>
    </row>
    <row r="6498" spans="1:1" x14ac:dyDescent="0.45">
      <c r="A6498" t="s">
        <v>128</v>
      </c>
    </row>
    <row r="6499" spans="1:1" x14ac:dyDescent="0.45">
      <c r="A6499" t="s">
        <v>12</v>
      </c>
    </row>
    <row r="6501" spans="1:1" x14ac:dyDescent="0.45">
      <c r="A6501" t="s">
        <v>1544</v>
      </c>
    </row>
    <row r="6502" spans="1:1" x14ac:dyDescent="0.45">
      <c r="A6502" t="s">
        <v>1545</v>
      </c>
    </row>
    <row r="6503" spans="1:1" x14ac:dyDescent="0.45">
      <c r="A6503" t="s">
        <v>1546</v>
      </c>
    </row>
    <row r="6504" spans="1:1" x14ac:dyDescent="0.45">
      <c r="A6504" t="s">
        <v>1547</v>
      </c>
    </row>
    <row r="6505" spans="1:1" x14ac:dyDescent="0.45">
      <c r="A6505" t="s">
        <v>1548</v>
      </c>
    </row>
    <row r="6506" spans="1:1" x14ac:dyDescent="0.45">
      <c r="A6506" t="s">
        <v>1549</v>
      </c>
    </row>
    <row r="6507" spans="1:1" x14ac:dyDescent="0.45">
      <c r="A6507" t="s">
        <v>1550</v>
      </c>
    </row>
    <row r="6509" spans="1:1" x14ac:dyDescent="0.45">
      <c r="A6509" t="s">
        <v>1551</v>
      </c>
    </row>
    <row r="6510" spans="1:1" x14ac:dyDescent="0.45">
      <c r="A6510" t="s">
        <v>10</v>
      </c>
    </row>
    <row r="6511" spans="1:1" x14ac:dyDescent="0.45">
      <c r="A6511" t="s">
        <v>11</v>
      </c>
    </row>
    <row r="6512" spans="1:1" x14ac:dyDescent="0.45">
      <c r="A6512" t="s">
        <v>12</v>
      </c>
    </row>
    <row r="6514" spans="1:1" x14ac:dyDescent="0.45">
      <c r="A6514" t="s">
        <v>4105</v>
      </c>
    </row>
    <row r="6515" spans="1:1" x14ac:dyDescent="0.45">
      <c r="A6515" t="s">
        <v>4106</v>
      </c>
    </row>
    <row r="6516" spans="1:1" x14ac:dyDescent="0.45">
      <c r="A6516">
        <v>37086948300</v>
      </c>
    </row>
    <row r="6517" spans="1:1" x14ac:dyDescent="0.45">
      <c r="A6517" t="s">
        <v>4107</v>
      </c>
    </row>
    <row r="6518" spans="1:1" x14ac:dyDescent="0.45">
      <c r="A6518" t="s">
        <v>4108</v>
      </c>
    </row>
    <row r="6519" spans="1:1" x14ac:dyDescent="0.45">
      <c r="A6519" t="s">
        <v>4109</v>
      </c>
    </row>
    <row r="6520" spans="1:1" x14ac:dyDescent="0.45">
      <c r="A6520" t="s">
        <v>4110</v>
      </c>
    </row>
    <row r="6522" spans="1:1" x14ac:dyDescent="0.45">
      <c r="A6522" t="s">
        <v>4111</v>
      </c>
    </row>
    <row r="6523" spans="1:1" x14ac:dyDescent="0.45">
      <c r="A6523" t="s">
        <v>10</v>
      </c>
    </row>
    <row r="6524" spans="1:1" x14ac:dyDescent="0.45">
      <c r="A6524" t="s">
        <v>11</v>
      </c>
    </row>
    <row r="6525" spans="1:1" x14ac:dyDescent="0.45">
      <c r="A6525" t="s">
        <v>12</v>
      </c>
    </row>
    <row r="6527" spans="1:1" x14ac:dyDescent="0.45">
      <c r="A6527" t="s">
        <v>4112</v>
      </c>
    </row>
    <row r="6528" spans="1:1" x14ac:dyDescent="0.45">
      <c r="A6528" t="s">
        <v>4113</v>
      </c>
    </row>
    <row r="6529" spans="1:1" x14ac:dyDescent="0.45">
      <c r="A6529" t="s">
        <v>4114</v>
      </c>
    </row>
    <row r="6530" spans="1:1" x14ac:dyDescent="0.45">
      <c r="A6530" t="s">
        <v>4115</v>
      </c>
    </row>
    <row r="6531" spans="1:1" x14ac:dyDescent="0.45">
      <c r="A6531" t="s">
        <v>4116</v>
      </c>
    </row>
    <row r="6532" spans="1:1" x14ac:dyDescent="0.45">
      <c r="A6532" t="s">
        <v>4117</v>
      </c>
    </row>
    <row r="6533" spans="1:1" x14ac:dyDescent="0.45">
      <c r="A6533" t="s">
        <v>4118</v>
      </c>
    </row>
    <row r="6535" spans="1:1" x14ac:dyDescent="0.45">
      <c r="A6535" t="s">
        <v>4119</v>
      </c>
    </row>
    <row r="6536" spans="1:1" x14ac:dyDescent="0.45">
      <c r="A6536" t="s">
        <v>10</v>
      </c>
    </row>
    <row r="6537" spans="1:1" x14ac:dyDescent="0.45">
      <c r="A6537" t="s">
        <v>11</v>
      </c>
    </row>
    <row r="6538" spans="1:1" x14ac:dyDescent="0.45">
      <c r="A6538" t="s">
        <v>12</v>
      </c>
    </row>
    <row r="6540" spans="1:1" x14ac:dyDescent="0.45">
      <c r="A6540" t="s">
        <v>4120</v>
      </c>
    </row>
    <row r="6541" spans="1:1" x14ac:dyDescent="0.45">
      <c r="A6541" t="s">
        <v>4121</v>
      </c>
    </row>
    <row r="6542" spans="1:1" x14ac:dyDescent="0.45">
      <c r="A6542" t="s">
        <v>4122</v>
      </c>
    </row>
    <row r="6543" spans="1:1" x14ac:dyDescent="0.45">
      <c r="A6543" t="s">
        <v>4123</v>
      </c>
    </row>
    <row r="6544" spans="1:1" x14ac:dyDescent="0.45">
      <c r="A6544" t="s">
        <v>4124</v>
      </c>
    </row>
    <row r="6546" spans="1:1" x14ac:dyDescent="0.45">
      <c r="A6546" t="s">
        <v>4125</v>
      </c>
    </row>
    <row r="6548" spans="1:1" x14ac:dyDescent="0.45">
      <c r="A6548" t="s">
        <v>4126</v>
      </c>
    </row>
    <row r="6549" spans="1:1" x14ac:dyDescent="0.45">
      <c r="A6549" t="s">
        <v>10</v>
      </c>
    </row>
    <row r="6550" spans="1:1" x14ac:dyDescent="0.45">
      <c r="A6550" t="s">
        <v>207</v>
      </c>
    </row>
    <row r="6551" spans="1:1" x14ac:dyDescent="0.45">
      <c r="A6551" t="s">
        <v>12</v>
      </c>
    </row>
    <row r="6553" spans="1:1" x14ac:dyDescent="0.45">
      <c r="A6553" t="s">
        <v>4127</v>
      </c>
    </row>
    <row r="6554" spans="1:1" x14ac:dyDescent="0.45">
      <c r="A6554" t="s">
        <v>4128</v>
      </c>
    </row>
    <row r="6555" spans="1:1" x14ac:dyDescent="0.45">
      <c r="A6555" t="s">
        <v>4129</v>
      </c>
    </row>
    <row r="6556" spans="1:1" x14ac:dyDescent="0.45">
      <c r="A6556" t="s">
        <v>4130</v>
      </c>
    </row>
    <row r="6557" spans="1:1" x14ac:dyDescent="0.45">
      <c r="A6557" t="s">
        <v>4131</v>
      </c>
    </row>
    <row r="6558" spans="1:1" x14ac:dyDescent="0.45">
      <c r="A6558" t="s">
        <v>4132</v>
      </c>
    </row>
    <row r="6559" spans="1:1" x14ac:dyDescent="0.45">
      <c r="A6559" t="s">
        <v>4133</v>
      </c>
    </row>
    <row r="6561" spans="1:1" x14ac:dyDescent="0.45">
      <c r="A6561" t="s">
        <v>4134</v>
      </c>
    </row>
    <row r="6562" spans="1:1" x14ac:dyDescent="0.45">
      <c r="A6562" t="s">
        <v>10</v>
      </c>
    </row>
    <row r="6563" spans="1:1" x14ac:dyDescent="0.45">
      <c r="A6563" t="s">
        <v>207</v>
      </c>
    </row>
    <row r="6564" spans="1:1" x14ac:dyDescent="0.45">
      <c r="A6564" t="s">
        <v>12</v>
      </c>
    </row>
    <row r="6566" spans="1:1" x14ac:dyDescent="0.45">
      <c r="A6566" t="s">
        <v>1583</v>
      </c>
    </row>
    <row r="6567" spans="1:1" x14ac:dyDescent="0.45">
      <c r="A6567" t="s">
        <v>1584</v>
      </c>
    </row>
    <row r="6568" spans="1:1" x14ac:dyDescent="0.45">
      <c r="A6568" t="s">
        <v>1585</v>
      </c>
    </row>
    <row r="6569" spans="1:1" x14ac:dyDescent="0.45">
      <c r="A6569" t="s">
        <v>1586</v>
      </c>
    </row>
    <row r="6570" spans="1:1" x14ac:dyDescent="0.45">
      <c r="A6570" t="s">
        <v>1587</v>
      </c>
    </row>
    <row r="6571" spans="1:1" x14ac:dyDescent="0.45">
      <c r="A6571" t="s">
        <v>1588</v>
      </c>
    </row>
    <row r="6572" spans="1:1" x14ac:dyDescent="0.45">
      <c r="A6572" t="s">
        <v>1589</v>
      </c>
    </row>
    <row r="6574" spans="1:1" x14ac:dyDescent="0.45">
      <c r="A6574" t="s">
        <v>1590</v>
      </c>
    </row>
    <row r="6575" spans="1:1" x14ac:dyDescent="0.45">
      <c r="A6575" t="s">
        <v>10</v>
      </c>
    </row>
    <row r="6576" spans="1:1" x14ac:dyDescent="0.45">
      <c r="A6576" t="s">
        <v>207</v>
      </c>
    </row>
    <row r="6577" spans="1:1" x14ac:dyDescent="0.45">
      <c r="A6577" t="s">
        <v>12</v>
      </c>
    </row>
    <row r="6579" spans="1:1" x14ac:dyDescent="0.45">
      <c r="A6579" t="s">
        <v>4135</v>
      </c>
    </row>
    <row r="6580" spans="1:1" x14ac:dyDescent="0.45">
      <c r="A6580" t="s">
        <v>4136</v>
      </c>
    </row>
    <row r="6581" spans="1:1" x14ac:dyDescent="0.45">
      <c r="A6581" t="s">
        <v>4137</v>
      </c>
    </row>
    <row r="6582" spans="1:1" x14ac:dyDescent="0.45">
      <c r="A6582" t="s">
        <v>4138</v>
      </c>
    </row>
    <row r="6583" spans="1:1" x14ac:dyDescent="0.45">
      <c r="A6583" t="s">
        <v>4139</v>
      </c>
    </row>
    <row r="6584" spans="1:1" x14ac:dyDescent="0.45">
      <c r="A6584" t="s">
        <v>4140</v>
      </c>
    </row>
    <row r="6585" spans="1:1" x14ac:dyDescent="0.45">
      <c r="A6585" t="s">
        <v>4141</v>
      </c>
    </row>
    <row r="6587" spans="1:1" x14ac:dyDescent="0.45">
      <c r="A6587" t="s">
        <v>4142</v>
      </c>
    </row>
    <row r="6588" spans="1:1" x14ac:dyDescent="0.45">
      <c r="A6588" t="s">
        <v>10</v>
      </c>
    </row>
    <row r="6589" spans="1:1" x14ac:dyDescent="0.45">
      <c r="A6589" t="s">
        <v>128</v>
      </c>
    </row>
    <row r="6590" spans="1:1" x14ac:dyDescent="0.45">
      <c r="A6590" t="s">
        <v>12</v>
      </c>
    </row>
    <row r="6592" spans="1:1" x14ac:dyDescent="0.45">
      <c r="A6592" t="s">
        <v>4143</v>
      </c>
    </row>
    <row r="6593" spans="1:1" x14ac:dyDescent="0.45">
      <c r="A6593" t="s">
        <v>4144</v>
      </c>
    </row>
    <row r="6594" spans="1:1" x14ac:dyDescent="0.45">
      <c r="A6594" t="s">
        <v>4145</v>
      </c>
    </row>
    <row r="6595" spans="1:1" x14ac:dyDescent="0.45">
      <c r="A6595" t="s">
        <v>4146</v>
      </c>
    </row>
    <row r="6596" spans="1:1" x14ac:dyDescent="0.45">
      <c r="A6596" t="s">
        <v>4147</v>
      </c>
    </row>
    <row r="6597" spans="1:1" x14ac:dyDescent="0.45">
      <c r="A6597" t="s">
        <v>4148</v>
      </c>
    </row>
    <row r="6598" spans="1:1" x14ac:dyDescent="0.45">
      <c r="A6598" t="s">
        <v>4149</v>
      </c>
    </row>
    <row r="6600" spans="1:1" x14ac:dyDescent="0.45">
      <c r="A6600" t="s">
        <v>4150</v>
      </c>
    </row>
    <row r="6601" spans="1:1" x14ac:dyDescent="0.45">
      <c r="A6601" t="s">
        <v>10</v>
      </c>
    </row>
    <row r="6602" spans="1:1" x14ac:dyDescent="0.45">
      <c r="A6602" t="s">
        <v>11</v>
      </c>
    </row>
    <row r="6603" spans="1:1" x14ac:dyDescent="0.45">
      <c r="A6603" t="s">
        <v>12</v>
      </c>
    </row>
    <row r="6605" spans="1:1" x14ac:dyDescent="0.45">
      <c r="A6605" t="s">
        <v>4151</v>
      </c>
    </row>
    <row r="6606" spans="1:1" x14ac:dyDescent="0.45">
      <c r="A6606" t="s">
        <v>4152</v>
      </c>
    </row>
    <row r="6607" spans="1:1" x14ac:dyDescent="0.45">
      <c r="A6607" t="s">
        <v>4153</v>
      </c>
    </row>
    <row r="6608" spans="1:1" x14ac:dyDescent="0.45">
      <c r="A6608" t="s">
        <v>4154</v>
      </c>
    </row>
    <row r="6609" spans="1:1" x14ac:dyDescent="0.45">
      <c r="A6609" t="s">
        <v>4155</v>
      </c>
    </row>
    <row r="6610" spans="1:1" x14ac:dyDescent="0.45">
      <c r="A6610" t="s">
        <v>4156</v>
      </c>
    </row>
    <row r="6611" spans="1:1" x14ac:dyDescent="0.45">
      <c r="A6611" t="s">
        <v>4157</v>
      </c>
    </row>
    <row r="6613" spans="1:1" x14ac:dyDescent="0.45">
      <c r="A6613" t="s">
        <v>4158</v>
      </c>
    </row>
    <row r="6614" spans="1:1" x14ac:dyDescent="0.45">
      <c r="A6614" t="s">
        <v>4159</v>
      </c>
    </row>
    <row r="6615" spans="1:1" x14ac:dyDescent="0.45">
      <c r="A6615" t="s">
        <v>11</v>
      </c>
    </row>
    <row r="6616" spans="1:1" x14ac:dyDescent="0.45">
      <c r="A6616" t="s">
        <v>12</v>
      </c>
    </row>
    <row r="6618" spans="1:1" x14ac:dyDescent="0.45">
      <c r="A6618" t="s">
        <v>4160</v>
      </c>
    </row>
    <row r="6619" spans="1:1" x14ac:dyDescent="0.45">
      <c r="A6619" t="s">
        <v>4161</v>
      </c>
    </row>
    <row r="6620" spans="1:1" x14ac:dyDescent="0.45">
      <c r="A6620">
        <v>56644040300</v>
      </c>
    </row>
    <row r="6621" spans="1:1" x14ac:dyDescent="0.45">
      <c r="A6621" t="s">
        <v>4162</v>
      </c>
    </row>
    <row r="6622" spans="1:1" x14ac:dyDescent="0.45">
      <c r="A6622" t="s">
        <v>4163</v>
      </c>
    </row>
    <row r="6624" spans="1:1" x14ac:dyDescent="0.45">
      <c r="A6624" t="s">
        <v>4164</v>
      </c>
    </row>
    <row r="6626" spans="1:1" x14ac:dyDescent="0.45">
      <c r="A6626" t="s">
        <v>4165</v>
      </c>
    </row>
    <row r="6627" spans="1:1" x14ac:dyDescent="0.45">
      <c r="A6627" t="s">
        <v>10</v>
      </c>
    </row>
    <row r="6628" spans="1:1" x14ac:dyDescent="0.45">
      <c r="A6628" t="s">
        <v>207</v>
      </c>
    </row>
    <row r="6629" spans="1:1" x14ac:dyDescent="0.45">
      <c r="A6629" t="s">
        <v>12</v>
      </c>
    </row>
    <row r="6631" spans="1:1" x14ac:dyDescent="0.45">
      <c r="A6631" t="s">
        <v>1599</v>
      </c>
    </row>
    <row r="6632" spans="1:1" x14ac:dyDescent="0.45">
      <c r="A6632" t="s">
        <v>1600</v>
      </c>
    </row>
    <row r="6633" spans="1:1" x14ac:dyDescent="0.45">
      <c r="A6633" t="s">
        <v>1601</v>
      </c>
    </row>
    <row r="6634" spans="1:1" x14ac:dyDescent="0.45">
      <c r="A6634" t="s">
        <v>1602</v>
      </c>
    </row>
    <row r="6635" spans="1:1" x14ac:dyDescent="0.45">
      <c r="A6635" t="s">
        <v>1603</v>
      </c>
    </row>
    <row r="6636" spans="1:1" x14ac:dyDescent="0.45">
      <c r="A6636" t="s">
        <v>1604</v>
      </c>
    </row>
    <row r="6637" spans="1:1" x14ac:dyDescent="0.45">
      <c r="A6637" t="s">
        <v>1605</v>
      </c>
    </row>
    <row r="6639" spans="1:1" x14ac:dyDescent="0.45">
      <c r="A6639" t="s">
        <v>1606</v>
      </c>
    </row>
    <row r="6640" spans="1:1" x14ac:dyDescent="0.45">
      <c r="A6640" t="s">
        <v>10</v>
      </c>
    </row>
    <row r="6641" spans="1:1" x14ac:dyDescent="0.45">
      <c r="A6641" t="s">
        <v>11</v>
      </c>
    </row>
    <row r="6642" spans="1:1" x14ac:dyDescent="0.45">
      <c r="A6642" t="s">
        <v>12</v>
      </c>
    </row>
    <row r="6644" spans="1:1" x14ac:dyDescent="0.45">
      <c r="A6644" t="s">
        <v>1122</v>
      </c>
    </row>
    <row r="6645" spans="1:1" x14ac:dyDescent="0.45">
      <c r="A6645" t="s">
        <v>1123</v>
      </c>
    </row>
    <row r="6646" spans="1:1" x14ac:dyDescent="0.45">
      <c r="A6646" t="s">
        <v>1124</v>
      </c>
    </row>
    <row r="6647" spans="1:1" x14ac:dyDescent="0.45">
      <c r="A6647" t="s">
        <v>1607</v>
      </c>
    </row>
    <row r="6648" spans="1:1" x14ac:dyDescent="0.45">
      <c r="A6648" t="s">
        <v>1608</v>
      </c>
    </row>
    <row r="6649" spans="1:1" x14ac:dyDescent="0.45">
      <c r="A6649" t="s">
        <v>1127</v>
      </c>
    </row>
    <row r="6650" spans="1:1" x14ac:dyDescent="0.45">
      <c r="A6650" t="s">
        <v>1609</v>
      </c>
    </row>
    <row r="6652" spans="1:1" x14ac:dyDescent="0.45">
      <c r="A6652" t="s">
        <v>1610</v>
      </c>
    </row>
    <row r="6653" spans="1:1" x14ac:dyDescent="0.45">
      <c r="A6653" t="s">
        <v>10</v>
      </c>
    </row>
    <row r="6654" spans="1:1" x14ac:dyDescent="0.45">
      <c r="A6654" t="s">
        <v>207</v>
      </c>
    </row>
    <row r="6655" spans="1:1" x14ac:dyDescent="0.45">
      <c r="A6655" t="s">
        <v>12</v>
      </c>
    </row>
    <row r="6657" spans="1:1" x14ac:dyDescent="0.45">
      <c r="A6657" t="s">
        <v>1611</v>
      </c>
    </row>
    <row r="6658" spans="1:1" x14ac:dyDescent="0.45">
      <c r="A6658" t="s">
        <v>1612</v>
      </c>
    </row>
    <row r="6659" spans="1:1" x14ac:dyDescent="0.45">
      <c r="A6659" t="s">
        <v>1613</v>
      </c>
    </row>
    <row r="6660" spans="1:1" x14ac:dyDescent="0.45">
      <c r="A6660" t="s">
        <v>1614</v>
      </c>
    </row>
    <row r="6661" spans="1:1" x14ac:dyDescent="0.45">
      <c r="A6661" t="s">
        <v>1615</v>
      </c>
    </row>
    <row r="6662" spans="1:1" x14ac:dyDescent="0.45">
      <c r="A6662" t="s">
        <v>1616</v>
      </c>
    </row>
    <row r="6663" spans="1:1" x14ac:dyDescent="0.45">
      <c r="A6663" t="s">
        <v>1617</v>
      </c>
    </row>
    <row r="6665" spans="1:1" x14ac:dyDescent="0.45">
      <c r="A6665" t="s">
        <v>1618</v>
      </c>
    </row>
    <row r="6666" spans="1:1" x14ac:dyDescent="0.45">
      <c r="A6666" t="s">
        <v>10</v>
      </c>
    </row>
    <row r="6667" spans="1:1" x14ac:dyDescent="0.45">
      <c r="A6667" t="s">
        <v>11</v>
      </c>
    </row>
    <row r="6668" spans="1:1" x14ac:dyDescent="0.45">
      <c r="A6668" t="s">
        <v>12</v>
      </c>
    </row>
    <row r="6670" spans="1:1" x14ac:dyDescent="0.45">
      <c r="A6670" t="s">
        <v>1619</v>
      </c>
    </row>
    <row r="6671" spans="1:1" x14ac:dyDescent="0.45">
      <c r="A6671" t="s">
        <v>1620</v>
      </c>
    </row>
    <row r="6672" spans="1:1" x14ac:dyDescent="0.45">
      <c r="A6672" t="s">
        <v>1621</v>
      </c>
    </row>
    <row r="6673" spans="1:1" x14ac:dyDescent="0.45">
      <c r="A6673" t="s">
        <v>1622</v>
      </c>
    </row>
    <row r="6674" spans="1:1" x14ac:dyDescent="0.45">
      <c r="A6674" t="s">
        <v>1623</v>
      </c>
    </row>
    <row r="6676" spans="1:1" x14ac:dyDescent="0.45">
      <c r="A6676" t="s">
        <v>1624</v>
      </c>
    </row>
    <row r="6678" spans="1:1" x14ac:dyDescent="0.45">
      <c r="A6678" t="s">
        <v>1625</v>
      </c>
    </row>
    <row r="6679" spans="1:1" x14ac:dyDescent="0.45">
      <c r="A6679" t="s">
        <v>10</v>
      </c>
    </row>
    <row r="6680" spans="1:1" x14ac:dyDescent="0.45">
      <c r="A6680" t="s">
        <v>11</v>
      </c>
    </row>
    <row r="6681" spans="1:1" x14ac:dyDescent="0.45">
      <c r="A6681" t="s">
        <v>12</v>
      </c>
    </row>
    <row r="6683" spans="1:1" x14ac:dyDescent="0.45">
      <c r="A6683" t="s">
        <v>558</v>
      </c>
    </row>
    <row r="6684" spans="1:1" x14ac:dyDescent="0.45">
      <c r="A6684" t="s">
        <v>559</v>
      </c>
    </row>
    <row r="6685" spans="1:1" x14ac:dyDescent="0.45">
      <c r="A6685">
        <v>57193705397</v>
      </c>
    </row>
    <row r="6686" spans="1:1" x14ac:dyDescent="0.45">
      <c r="A6686" t="s">
        <v>560</v>
      </c>
    </row>
    <row r="6687" spans="1:1" x14ac:dyDescent="0.45">
      <c r="A6687" t="s">
        <v>1640</v>
      </c>
    </row>
    <row r="6688" spans="1:1" x14ac:dyDescent="0.45">
      <c r="A6688" t="s">
        <v>1641</v>
      </c>
    </row>
    <row r="6689" spans="1:1" x14ac:dyDescent="0.45">
      <c r="A6689" t="s">
        <v>1642</v>
      </c>
    </row>
    <row r="6691" spans="1:1" x14ac:dyDescent="0.45">
      <c r="A6691" t="s">
        <v>1643</v>
      </c>
    </row>
    <row r="6692" spans="1:1" x14ac:dyDescent="0.45">
      <c r="A6692" t="s">
        <v>10</v>
      </c>
    </row>
    <row r="6693" spans="1:1" x14ac:dyDescent="0.45">
      <c r="A6693" t="s">
        <v>128</v>
      </c>
    </row>
    <row r="6694" spans="1:1" x14ac:dyDescent="0.45">
      <c r="A6694" t="s">
        <v>12</v>
      </c>
    </row>
    <row r="6696" spans="1:1" x14ac:dyDescent="0.45">
      <c r="A6696" t="s">
        <v>1652</v>
      </c>
    </row>
    <row r="6697" spans="1:1" x14ac:dyDescent="0.45">
      <c r="A6697" t="s">
        <v>1653</v>
      </c>
    </row>
    <row r="6698" spans="1:1" x14ac:dyDescent="0.45">
      <c r="A6698" t="s">
        <v>1654</v>
      </c>
    </row>
    <row r="6699" spans="1:1" x14ac:dyDescent="0.45">
      <c r="A6699" t="s">
        <v>1655</v>
      </c>
    </row>
    <row r="6700" spans="1:1" x14ac:dyDescent="0.45">
      <c r="A6700" t="s">
        <v>1656</v>
      </c>
    </row>
    <row r="6701" spans="1:1" x14ac:dyDescent="0.45">
      <c r="A6701" t="s">
        <v>1657</v>
      </c>
    </row>
    <row r="6702" spans="1:1" x14ac:dyDescent="0.45">
      <c r="A6702" t="s">
        <v>1658</v>
      </c>
    </row>
    <row r="6704" spans="1:1" x14ac:dyDescent="0.45">
      <c r="A6704" t="s">
        <v>1659</v>
      </c>
    </row>
    <row r="6705" spans="1:1" x14ac:dyDescent="0.45">
      <c r="A6705" t="s">
        <v>10</v>
      </c>
    </row>
    <row r="6706" spans="1:1" x14ac:dyDescent="0.45">
      <c r="A6706" t="s">
        <v>11</v>
      </c>
    </row>
    <row r="6707" spans="1:1" x14ac:dyDescent="0.45">
      <c r="A6707" t="s">
        <v>12</v>
      </c>
    </row>
    <row r="6709" spans="1:1" x14ac:dyDescent="0.45">
      <c r="A6709" t="s">
        <v>4166</v>
      </c>
    </row>
    <row r="6710" spans="1:1" x14ac:dyDescent="0.45">
      <c r="A6710" t="s">
        <v>4167</v>
      </c>
    </row>
    <row r="6711" spans="1:1" x14ac:dyDescent="0.45">
      <c r="A6711" t="s">
        <v>4168</v>
      </c>
    </row>
    <row r="6712" spans="1:1" x14ac:dyDescent="0.45">
      <c r="A6712" t="s">
        <v>4169</v>
      </c>
    </row>
    <row r="6713" spans="1:1" x14ac:dyDescent="0.45">
      <c r="A6713" t="s">
        <v>4170</v>
      </c>
    </row>
    <row r="6714" spans="1:1" x14ac:dyDescent="0.45">
      <c r="A6714" t="s">
        <v>4171</v>
      </c>
    </row>
    <row r="6715" spans="1:1" x14ac:dyDescent="0.45">
      <c r="A6715" t="s">
        <v>4172</v>
      </c>
    </row>
    <row r="6717" spans="1:1" x14ac:dyDescent="0.45">
      <c r="A6717" t="s">
        <v>4173</v>
      </c>
    </row>
    <row r="6718" spans="1:1" x14ac:dyDescent="0.45">
      <c r="A6718" t="s">
        <v>10</v>
      </c>
    </row>
    <row r="6719" spans="1:1" x14ac:dyDescent="0.45">
      <c r="A6719" t="s">
        <v>11</v>
      </c>
    </row>
    <row r="6720" spans="1:1" x14ac:dyDescent="0.45">
      <c r="A6720" t="s">
        <v>12</v>
      </c>
    </row>
    <row r="6722" spans="1:1" x14ac:dyDescent="0.45">
      <c r="A6722" t="s">
        <v>4174</v>
      </c>
    </row>
    <row r="6723" spans="1:1" x14ac:dyDescent="0.45">
      <c r="A6723" t="s">
        <v>4175</v>
      </c>
    </row>
    <row r="6724" spans="1:1" x14ac:dyDescent="0.45">
      <c r="A6724" t="s">
        <v>4176</v>
      </c>
    </row>
    <row r="6725" spans="1:1" x14ac:dyDescent="0.45">
      <c r="A6725" t="s">
        <v>4177</v>
      </c>
    </row>
    <row r="6726" spans="1:1" x14ac:dyDescent="0.45">
      <c r="A6726" t="s">
        <v>4178</v>
      </c>
    </row>
    <row r="6727" spans="1:1" x14ac:dyDescent="0.45">
      <c r="A6727" t="s">
        <v>4179</v>
      </c>
    </row>
    <row r="6728" spans="1:1" x14ac:dyDescent="0.45">
      <c r="A6728" t="s">
        <v>4180</v>
      </c>
    </row>
    <row r="6730" spans="1:1" x14ac:dyDescent="0.45">
      <c r="A6730" t="s">
        <v>4181</v>
      </c>
    </row>
    <row r="6731" spans="1:1" x14ac:dyDescent="0.45">
      <c r="A6731" t="s">
        <v>10</v>
      </c>
    </row>
    <row r="6732" spans="1:1" x14ac:dyDescent="0.45">
      <c r="A6732" t="s">
        <v>207</v>
      </c>
    </row>
    <row r="6733" spans="1:1" x14ac:dyDescent="0.45">
      <c r="A6733" t="s">
        <v>12</v>
      </c>
    </row>
    <row r="6735" spans="1:1" x14ac:dyDescent="0.45">
      <c r="A6735" t="s">
        <v>4182</v>
      </c>
    </row>
    <row r="6736" spans="1:1" x14ac:dyDescent="0.45">
      <c r="A6736" t="s">
        <v>4183</v>
      </c>
    </row>
    <row r="6737" spans="1:1" x14ac:dyDescent="0.45">
      <c r="A6737">
        <v>57915128100</v>
      </c>
    </row>
    <row r="6738" spans="1:1" x14ac:dyDescent="0.45">
      <c r="A6738" t="s">
        <v>4184</v>
      </c>
    </row>
    <row r="6739" spans="1:1" x14ac:dyDescent="0.45">
      <c r="A6739" t="s">
        <v>4185</v>
      </c>
    </row>
    <row r="6740" spans="1:1" x14ac:dyDescent="0.45">
      <c r="A6740" t="s">
        <v>4186</v>
      </c>
    </row>
    <row r="6741" spans="1:1" x14ac:dyDescent="0.45">
      <c r="A6741" t="s">
        <v>4187</v>
      </c>
    </row>
    <row r="6743" spans="1:1" x14ac:dyDescent="0.45">
      <c r="A6743" t="s">
        <v>4188</v>
      </c>
    </row>
    <row r="6744" spans="1:1" x14ac:dyDescent="0.45">
      <c r="A6744" t="s">
        <v>10</v>
      </c>
    </row>
    <row r="6745" spans="1:1" x14ac:dyDescent="0.45">
      <c r="A6745" t="s">
        <v>11</v>
      </c>
    </row>
    <row r="6746" spans="1:1" x14ac:dyDescent="0.45">
      <c r="A6746" t="s">
        <v>12</v>
      </c>
    </row>
    <row r="6748" spans="1:1" x14ac:dyDescent="0.45">
      <c r="A6748" t="s">
        <v>1683</v>
      </c>
    </row>
    <row r="6749" spans="1:1" x14ac:dyDescent="0.45">
      <c r="A6749" t="s">
        <v>1684</v>
      </c>
    </row>
    <row r="6750" spans="1:1" x14ac:dyDescent="0.45">
      <c r="A6750" t="s">
        <v>1685</v>
      </c>
    </row>
    <row r="6751" spans="1:1" x14ac:dyDescent="0.45">
      <c r="A6751" t="s">
        <v>1686</v>
      </c>
    </row>
    <row r="6752" spans="1:1" x14ac:dyDescent="0.45">
      <c r="A6752" t="s">
        <v>1687</v>
      </c>
    </row>
    <row r="6754" spans="1:1" x14ac:dyDescent="0.45">
      <c r="A6754" t="s">
        <v>1688</v>
      </c>
    </row>
    <row r="6756" spans="1:1" x14ac:dyDescent="0.45">
      <c r="A6756" t="s">
        <v>1689</v>
      </c>
    </row>
    <row r="6757" spans="1:1" x14ac:dyDescent="0.45">
      <c r="A6757" t="s">
        <v>10</v>
      </c>
    </row>
    <row r="6758" spans="1:1" x14ac:dyDescent="0.45">
      <c r="A6758" t="s">
        <v>207</v>
      </c>
    </row>
    <row r="6759" spans="1:1" x14ac:dyDescent="0.45">
      <c r="A6759" t="s">
        <v>12</v>
      </c>
    </row>
    <row r="6761" spans="1:1" x14ac:dyDescent="0.45">
      <c r="A6761" t="s">
        <v>4189</v>
      </c>
    </row>
    <row r="6762" spans="1:1" x14ac:dyDescent="0.45">
      <c r="A6762" t="s">
        <v>4190</v>
      </c>
    </row>
    <row r="6763" spans="1:1" x14ac:dyDescent="0.45">
      <c r="A6763" t="s">
        <v>4191</v>
      </c>
    </row>
    <row r="6764" spans="1:1" x14ac:dyDescent="0.45">
      <c r="A6764" t="s">
        <v>4192</v>
      </c>
    </row>
    <row r="6765" spans="1:1" x14ac:dyDescent="0.45">
      <c r="A6765" t="s">
        <v>4193</v>
      </c>
    </row>
    <row r="6766" spans="1:1" x14ac:dyDescent="0.45">
      <c r="A6766" t="s">
        <v>4194</v>
      </c>
    </row>
    <row r="6767" spans="1:1" x14ac:dyDescent="0.45">
      <c r="A6767" t="s">
        <v>4195</v>
      </c>
    </row>
    <row r="6769" spans="1:1" x14ac:dyDescent="0.45">
      <c r="A6769" t="s">
        <v>4196</v>
      </c>
    </row>
    <row r="6770" spans="1:1" x14ac:dyDescent="0.45">
      <c r="A6770" t="s">
        <v>10</v>
      </c>
    </row>
    <row r="6771" spans="1:1" x14ac:dyDescent="0.45">
      <c r="A6771" t="s">
        <v>128</v>
      </c>
    </row>
    <row r="6772" spans="1:1" x14ac:dyDescent="0.45">
      <c r="A6772" t="s">
        <v>12</v>
      </c>
    </row>
    <row r="6774" spans="1:1" x14ac:dyDescent="0.45">
      <c r="A6774" t="s">
        <v>4197</v>
      </c>
    </row>
    <row r="6775" spans="1:1" x14ac:dyDescent="0.45">
      <c r="A6775" t="s">
        <v>4198</v>
      </c>
    </row>
    <row r="6776" spans="1:1" x14ac:dyDescent="0.45">
      <c r="A6776">
        <v>7004277305</v>
      </c>
    </row>
    <row r="6777" spans="1:1" x14ac:dyDescent="0.45">
      <c r="A6777" t="s">
        <v>4199</v>
      </c>
    </row>
    <row r="6778" spans="1:1" x14ac:dyDescent="0.45">
      <c r="A6778" t="s">
        <v>4200</v>
      </c>
    </row>
    <row r="6779" spans="1:1" x14ac:dyDescent="0.45">
      <c r="A6779" t="s">
        <v>4201</v>
      </c>
    </row>
    <row r="6780" spans="1:1" x14ac:dyDescent="0.45">
      <c r="A6780" t="s">
        <v>4202</v>
      </c>
    </row>
    <row r="6782" spans="1:1" x14ac:dyDescent="0.45">
      <c r="A6782" t="s">
        <v>4203</v>
      </c>
    </row>
    <row r="6783" spans="1:1" x14ac:dyDescent="0.45">
      <c r="A6783" t="s">
        <v>10</v>
      </c>
    </row>
    <row r="6784" spans="1:1" x14ac:dyDescent="0.45">
      <c r="A6784" t="s">
        <v>128</v>
      </c>
    </row>
    <row r="6785" spans="1:1" x14ac:dyDescent="0.45">
      <c r="A6785" t="s">
        <v>12</v>
      </c>
    </row>
    <row r="6787" spans="1:1" x14ac:dyDescent="0.45">
      <c r="A6787" t="s">
        <v>1713</v>
      </c>
    </row>
    <row r="6788" spans="1:1" x14ac:dyDescent="0.45">
      <c r="A6788" t="s">
        <v>1714</v>
      </c>
    </row>
    <row r="6789" spans="1:1" x14ac:dyDescent="0.45">
      <c r="A6789" t="s">
        <v>1715</v>
      </c>
    </row>
    <row r="6790" spans="1:1" x14ac:dyDescent="0.45">
      <c r="A6790" t="s">
        <v>1716</v>
      </c>
    </row>
    <row r="6791" spans="1:1" x14ac:dyDescent="0.45">
      <c r="A6791" t="s">
        <v>1717</v>
      </c>
    </row>
    <row r="6793" spans="1:1" x14ac:dyDescent="0.45">
      <c r="A6793" t="s">
        <v>1718</v>
      </c>
    </row>
    <row r="6795" spans="1:1" x14ac:dyDescent="0.45">
      <c r="A6795" t="s">
        <v>1719</v>
      </c>
    </row>
    <row r="6796" spans="1:1" x14ac:dyDescent="0.45">
      <c r="A6796" t="s">
        <v>10</v>
      </c>
    </row>
    <row r="6797" spans="1:1" x14ac:dyDescent="0.45">
      <c r="A6797" t="s">
        <v>11</v>
      </c>
    </row>
    <row r="6798" spans="1:1" x14ac:dyDescent="0.45">
      <c r="A6798" t="s">
        <v>12</v>
      </c>
    </row>
    <row r="6800" spans="1:1" x14ac:dyDescent="0.45">
      <c r="A6800" t="s">
        <v>4204</v>
      </c>
    </row>
    <row r="6801" spans="1:1" x14ac:dyDescent="0.45">
      <c r="A6801" t="s">
        <v>4205</v>
      </c>
    </row>
    <row r="6802" spans="1:1" x14ac:dyDescent="0.45">
      <c r="A6802" t="s">
        <v>4206</v>
      </c>
    </row>
    <row r="6803" spans="1:1" x14ac:dyDescent="0.45">
      <c r="A6803" t="s">
        <v>4207</v>
      </c>
    </row>
    <row r="6804" spans="1:1" x14ac:dyDescent="0.45">
      <c r="A6804" t="s">
        <v>4208</v>
      </c>
    </row>
    <row r="6805" spans="1:1" x14ac:dyDescent="0.45">
      <c r="A6805" t="s">
        <v>4209</v>
      </c>
    </row>
    <row r="6806" spans="1:1" x14ac:dyDescent="0.45">
      <c r="A6806" t="s">
        <v>4210</v>
      </c>
    </row>
    <row r="6808" spans="1:1" x14ac:dyDescent="0.45">
      <c r="A6808" t="s">
        <v>4211</v>
      </c>
    </row>
    <row r="6809" spans="1:1" x14ac:dyDescent="0.45">
      <c r="A6809" t="s">
        <v>10</v>
      </c>
    </row>
    <row r="6810" spans="1:1" x14ac:dyDescent="0.45">
      <c r="A6810" t="s">
        <v>11</v>
      </c>
    </row>
    <row r="6811" spans="1:1" x14ac:dyDescent="0.45">
      <c r="A6811" t="s">
        <v>12</v>
      </c>
    </row>
    <row r="6813" spans="1:1" x14ac:dyDescent="0.45">
      <c r="A6813" t="s">
        <v>1728</v>
      </c>
    </row>
    <row r="6814" spans="1:1" x14ac:dyDescent="0.45">
      <c r="A6814" t="s">
        <v>1729</v>
      </c>
    </row>
    <row r="6815" spans="1:1" x14ac:dyDescent="0.45">
      <c r="A6815" t="s">
        <v>1730</v>
      </c>
    </row>
    <row r="6816" spans="1:1" x14ac:dyDescent="0.45">
      <c r="A6816" t="s">
        <v>1731</v>
      </c>
    </row>
    <row r="6817" spans="1:1" x14ac:dyDescent="0.45">
      <c r="A6817" t="s">
        <v>1732</v>
      </c>
    </row>
    <row r="6818" spans="1:1" x14ac:dyDescent="0.45">
      <c r="A6818" t="s">
        <v>1733</v>
      </c>
    </row>
    <row r="6819" spans="1:1" x14ac:dyDescent="0.45">
      <c r="A6819" t="s">
        <v>1734</v>
      </c>
    </row>
    <row r="6821" spans="1:1" x14ac:dyDescent="0.45">
      <c r="A6821" t="s">
        <v>1735</v>
      </c>
    </row>
    <row r="6822" spans="1:1" x14ac:dyDescent="0.45">
      <c r="A6822" t="s">
        <v>10</v>
      </c>
    </row>
    <row r="6823" spans="1:1" x14ac:dyDescent="0.45">
      <c r="A6823" t="s">
        <v>207</v>
      </c>
    </row>
    <row r="6824" spans="1:1" x14ac:dyDescent="0.45">
      <c r="A6824" t="s">
        <v>12</v>
      </c>
    </row>
    <row r="6826" spans="1:1" x14ac:dyDescent="0.45">
      <c r="A6826" t="s">
        <v>1752</v>
      </c>
    </row>
    <row r="6827" spans="1:1" x14ac:dyDescent="0.45">
      <c r="A6827" t="s">
        <v>1753</v>
      </c>
    </row>
    <row r="6828" spans="1:1" x14ac:dyDescent="0.45">
      <c r="A6828" t="s">
        <v>1754</v>
      </c>
    </row>
    <row r="6829" spans="1:1" x14ac:dyDescent="0.45">
      <c r="A6829" t="s">
        <v>1755</v>
      </c>
    </row>
    <row r="6830" spans="1:1" x14ac:dyDescent="0.45">
      <c r="A6830" t="s">
        <v>1756</v>
      </c>
    </row>
    <row r="6832" spans="1:1" x14ac:dyDescent="0.45">
      <c r="A6832" t="s">
        <v>1757</v>
      </c>
    </row>
    <row r="6834" spans="1:1" x14ac:dyDescent="0.45">
      <c r="A6834" t="s">
        <v>1758</v>
      </c>
    </row>
    <row r="6835" spans="1:1" x14ac:dyDescent="0.45">
      <c r="A6835" t="s">
        <v>10</v>
      </c>
    </row>
    <row r="6836" spans="1:1" x14ac:dyDescent="0.45">
      <c r="A6836" t="s">
        <v>207</v>
      </c>
    </row>
    <row r="6837" spans="1:1" x14ac:dyDescent="0.45">
      <c r="A6837" t="s">
        <v>12</v>
      </c>
    </row>
    <row r="6839" spans="1:1" x14ac:dyDescent="0.45">
      <c r="A6839" t="s">
        <v>4212</v>
      </c>
    </row>
    <row r="6840" spans="1:1" x14ac:dyDescent="0.45">
      <c r="A6840" t="s">
        <v>4213</v>
      </c>
    </row>
    <row r="6841" spans="1:1" x14ac:dyDescent="0.45">
      <c r="A6841">
        <v>57217481378</v>
      </c>
    </row>
    <row r="6842" spans="1:1" x14ac:dyDescent="0.45">
      <c r="A6842" t="s">
        <v>4214</v>
      </c>
    </row>
    <row r="6843" spans="1:1" x14ac:dyDescent="0.45">
      <c r="A6843" t="s">
        <v>4215</v>
      </c>
    </row>
    <row r="6844" spans="1:1" x14ac:dyDescent="0.45">
      <c r="A6844" t="s">
        <v>4216</v>
      </c>
    </row>
    <row r="6845" spans="1:1" x14ac:dyDescent="0.45">
      <c r="A6845" t="s">
        <v>4217</v>
      </c>
    </row>
    <row r="6847" spans="1:1" x14ac:dyDescent="0.45">
      <c r="A6847" t="s">
        <v>4218</v>
      </c>
    </row>
    <row r="6848" spans="1:1" x14ac:dyDescent="0.45">
      <c r="A6848" t="s">
        <v>10</v>
      </c>
    </row>
    <row r="6849" spans="1:1" x14ac:dyDescent="0.45">
      <c r="A6849" t="s">
        <v>207</v>
      </c>
    </row>
    <row r="6850" spans="1:1" x14ac:dyDescent="0.45">
      <c r="A6850" t="s">
        <v>12</v>
      </c>
    </row>
    <row r="6852" spans="1:1" x14ac:dyDescent="0.45">
      <c r="A6852" t="s">
        <v>4219</v>
      </c>
    </row>
    <row r="6853" spans="1:1" x14ac:dyDescent="0.45">
      <c r="A6853" t="s">
        <v>4220</v>
      </c>
    </row>
    <row r="6854" spans="1:1" x14ac:dyDescent="0.45">
      <c r="A6854" t="s">
        <v>4221</v>
      </c>
    </row>
    <row r="6855" spans="1:1" x14ac:dyDescent="0.45">
      <c r="A6855" t="s">
        <v>4222</v>
      </c>
    </row>
    <row r="6856" spans="1:1" x14ac:dyDescent="0.45">
      <c r="A6856" t="s">
        <v>4223</v>
      </c>
    </row>
    <row r="6858" spans="1:1" x14ac:dyDescent="0.45">
      <c r="A6858" t="s">
        <v>4224</v>
      </c>
    </row>
    <row r="6860" spans="1:1" x14ac:dyDescent="0.45">
      <c r="A6860" t="s">
        <v>4225</v>
      </c>
    </row>
    <row r="6861" spans="1:1" x14ac:dyDescent="0.45">
      <c r="A6861" t="s">
        <v>10</v>
      </c>
    </row>
    <row r="6862" spans="1:1" x14ac:dyDescent="0.45">
      <c r="A6862" t="s">
        <v>207</v>
      </c>
    </row>
    <row r="6863" spans="1:1" x14ac:dyDescent="0.45">
      <c r="A6863" t="s">
        <v>12</v>
      </c>
    </row>
    <row r="6865" spans="1:1" x14ac:dyDescent="0.45">
      <c r="A6865" t="s">
        <v>1775</v>
      </c>
    </row>
    <row r="6866" spans="1:1" x14ac:dyDescent="0.45">
      <c r="A6866" t="s">
        <v>1776</v>
      </c>
    </row>
    <row r="6867" spans="1:1" x14ac:dyDescent="0.45">
      <c r="A6867">
        <v>57220078489</v>
      </c>
    </row>
    <row r="6868" spans="1:1" x14ac:dyDescent="0.45">
      <c r="A6868" t="s">
        <v>1777</v>
      </c>
    </row>
    <row r="6869" spans="1:1" x14ac:dyDescent="0.45">
      <c r="A6869" t="s">
        <v>1778</v>
      </c>
    </row>
    <row r="6871" spans="1:1" x14ac:dyDescent="0.45">
      <c r="A6871" t="s">
        <v>1779</v>
      </c>
    </row>
    <row r="6873" spans="1:1" x14ac:dyDescent="0.45">
      <c r="A6873" t="s">
        <v>1780</v>
      </c>
    </row>
    <row r="6874" spans="1:1" x14ac:dyDescent="0.45">
      <c r="A6874" t="s">
        <v>10</v>
      </c>
    </row>
    <row r="6875" spans="1:1" x14ac:dyDescent="0.45">
      <c r="A6875" t="s">
        <v>11</v>
      </c>
    </row>
    <row r="6876" spans="1:1" x14ac:dyDescent="0.45">
      <c r="A6876" t="s">
        <v>12</v>
      </c>
    </row>
    <row r="6878" spans="1:1" x14ac:dyDescent="0.45">
      <c r="A6878" t="s">
        <v>1781</v>
      </c>
    </row>
    <row r="6879" spans="1:1" x14ac:dyDescent="0.45">
      <c r="A6879" t="s">
        <v>1782</v>
      </c>
    </row>
    <row r="6880" spans="1:1" x14ac:dyDescent="0.45">
      <c r="A6880">
        <v>14321177100</v>
      </c>
    </row>
    <row r="6881" spans="1:1" x14ac:dyDescent="0.45">
      <c r="A6881" t="s">
        <v>1783</v>
      </c>
    </row>
    <row r="6882" spans="1:1" x14ac:dyDescent="0.45">
      <c r="A6882" t="s">
        <v>1784</v>
      </c>
    </row>
    <row r="6883" spans="1:1" x14ac:dyDescent="0.45">
      <c r="A6883" t="s">
        <v>1785</v>
      </c>
    </row>
    <row r="6884" spans="1:1" x14ac:dyDescent="0.45">
      <c r="A6884" t="s">
        <v>1786</v>
      </c>
    </row>
    <row r="6886" spans="1:1" x14ac:dyDescent="0.45">
      <c r="A6886" t="s">
        <v>1787</v>
      </c>
    </row>
    <row r="6887" spans="1:1" x14ac:dyDescent="0.45">
      <c r="A6887" t="s">
        <v>10</v>
      </c>
    </row>
    <row r="6888" spans="1:1" x14ac:dyDescent="0.45">
      <c r="A6888" t="s">
        <v>11</v>
      </c>
    </row>
    <row r="6889" spans="1:1" x14ac:dyDescent="0.45">
      <c r="A6889" t="s">
        <v>12</v>
      </c>
    </row>
    <row r="6891" spans="1:1" x14ac:dyDescent="0.45">
      <c r="A6891" t="s">
        <v>1804</v>
      </c>
    </row>
    <row r="6892" spans="1:1" x14ac:dyDescent="0.45">
      <c r="A6892" t="s">
        <v>1805</v>
      </c>
    </row>
    <row r="6893" spans="1:1" x14ac:dyDescent="0.45">
      <c r="A6893">
        <v>57195635973</v>
      </c>
    </row>
    <row r="6894" spans="1:1" x14ac:dyDescent="0.45">
      <c r="A6894" t="s">
        <v>1806</v>
      </c>
    </row>
    <row r="6895" spans="1:1" x14ac:dyDescent="0.45">
      <c r="A6895" t="s">
        <v>1807</v>
      </c>
    </row>
    <row r="6896" spans="1:1" x14ac:dyDescent="0.45">
      <c r="A6896" t="s">
        <v>1808</v>
      </c>
    </row>
    <row r="6897" spans="1:1" x14ac:dyDescent="0.45">
      <c r="A6897" t="s">
        <v>1809</v>
      </c>
    </row>
    <row r="6899" spans="1:1" x14ac:dyDescent="0.45">
      <c r="A6899" t="s">
        <v>1810</v>
      </c>
    </row>
    <row r="6900" spans="1:1" x14ac:dyDescent="0.45">
      <c r="A6900" t="s">
        <v>10</v>
      </c>
    </row>
    <row r="6901" spans="1:1" x14ac:dyDescent="0.45">
      <c r="A6901" t="s">
        <v>128</v>
      </c>
    </row>
    <row r="6902" spans="1:1" x14ac:dyDescent="0.45">
      <c r="A6902" t="s">
        <v>12</v>
      </c>
    </row>
    <row r="6904" spans="1:1" x14ac:dyDescent="0.45">
      <c r="A6904" t="s">
        <v>4226</v>
      </c>
    </row>
    <row r="6905" spans="1:1" x14ac:dyDescent="0.45">
      <c r="A6905" t="s">
        <v>4227</v>
      </c>
    </row>
    <row r="6906" spans="1:1" x14ac:dyDescent="0.45">
      <c r="A6906" t="s">
        <v>4228</v>
      </c>
    </row>
    <row r="6907" spans="1:1" x14ac:dyDescent="0.45">
      <c r="A6907" t="s">
        <v>4229</v>
      </c>
    </row>
    <row r="6908" spans="1:1" x14ac:dyDescent="0.45">
      <c r="A6908" t="s">
        <v>4230</v>
      </c>
    </row>
    <row r="6909" spans="1:1" x14ac:dyDescent="0.45">
      <c r="A6909" t="s">
        <v>4231</v>
      </c>
    </row>
    <row r="6910" spans="1:1" x14ac:dyDescent="0.45">
      <c r="A6910" t="s">
        <v>4232</v>
      </c>
    </row>
    <row r="6912" spans="1:1" x14ac:dyDescent="0.45">
      <c r="A6912" t="s">
        <v>4233</v>
      </c>
    </row>
    <row r="6913" spans="1:1" x14ac:dyDescent="0.45">
      <c r="A6913" t="s">
        <v>10</v>
      </c>
    </row>
    <row r="6914" spans="1:1" x14ac:dyDescent="0.45">
      <c r="A6914" t="s">
        <v>11</v>
      </c>
    </row>
    <row r="6915" spans="1:1" x14ac:dyDescent="0.45">
      <c r="A6915" t="s">
        <v>12</v>
      </c>
    </row>
    <row r="6917" spans="1:1" x14ac:dyDescent="0.45">
      <c r="A6917" t="s">
        <v>1811</v>
      </c>
    </row>
    <row r="6918" spans="1:1" x14ac:dyDescent="0.45">
      <c r="A6918" t="s">
        <v>1812</v>
      </c>
    </row>
    <row r="6919" spans="1:1" x14ac:dyDescent="0.45">
      <c r="A6919" t="s">
        <v>1813</v>
      </c>
    </row>
    <row r="6920" spans="1:1" x14ac:dyDescent="0.45">
      <c r="A6920" t="s">
        <v>1814</v>
      </c>
    </row>
    <row r="6921" spans="1:1" x14ac:dyDescent="0.45">
      <c r="A6921" t="s">
        <v>1815</v>
      </c>
    </row>
    <row r="6923" spans="1:1" x14ac:dyDescent="0.45">
      <c r="A6923" t="s">
        <v>1816</v>
      </c>
    </row>
    <row r="6925" spans="1:1" x14ac:dyDescent="0.45">
      <c r="A6925" t="s">
        <v>1817</v>
      </c>
    </row>
    <row r="6926" spans="1:1" x14ac:dyDescent="0.45">
      <c r="A6926" t="s">
        <v>10</v>
      </c>
    </row>
    <row r="6927" spans="1:1" x14ac:dyDescent="0.45">
      <c r="A6927" t="s">
        <v>207</v>
      </c>
    </row>
    <row r="6928" spans="1:1" x14ac:dyDescent="0.45">
      <c r="A6928" t="s">
        <v>12</v>
      </c>
    </row>
    <row r="6930" spans="1:1" x14ac:dyDescent="0.45">
      <c r="A6930" t="s">
        <v>1818</v>
      </c>
    </row>
    <row r="6931" spans="1:1" x14ac:dyDescent="0.45">
      <c r="A6931" t="s">
        <v>1819</v>
      </c>
    </row>
    <row r="6932" spans="1:1" x14ac:dyDescent="0.45">
      <c r="A6932" t="s">
        <v>501</v>
      </c>
    </row>
    <row r="6933" spans="1:1" x14ac:dyDescent="0.45">
      <c r="A6933" t="s">
        <v>502</v>
      </c>
    </row>
    <row r="6934" spans="1:1" x14ac:dyDescent="0.45">
      <c r="A6934" t="s">
        <v>1820</v>
      </c>
    </row>
    <row r="6936" spans="1:1" x14ac:dyDescent="0.45">
      <c r="A6936" t="s">
        <v>1821</v>
      </c>
    </row>
    <row r="6938" spans="1:1" x14ac:dyDescent="0.45">
      <c r="A6938" t="s">
        <v>1822</v>
      </c>
    </row>
    <row r="6939" spans="1:1" x14ac:dyDescent="0.45">
      <c r="A6939" t="s">
        <v>10</v>
      </c>
    </row>
    <row r="6940" spans="1:1" x14ac:dyDescent="0.45">
      <c r="A6940" t="s">
        <v>11</v>
      </c>
    </row>
    <row r="6941" spans="1:1" x14ac:dyDescent="0.45">
      <c r="A6941" t="s">
        <v>12</v>
      </c>
    </row>
    <row r="6943" spans="1:1" x14ac:dyDescent="0.45">
      <c r="A6943" t="s">
        <v>4234</v>
      </c>
    </row>
    <row r="6944" spans="1:1" x14ac:dyDescent="0.45">
      <c r="A6944" t="s">
        <v>4235</v>
      </c>
    </row>
    <row r="6945" spans="1:1" x14ac:dyDescent="0.45">
      <c r="A6945" t="s">
        <v>4236</v>
      </c>
    </row>
    <row r="6946" spans="1:1" x14ac:dyDescent="0.45">
      <c r="A6946" t="s">
        <v>4237</v>
      </c>
    </row>
    <row r="6947" spans="1:1" x14ac:dyDescent="0.45">
      <c r="A6947" t="s">
        <v>4238</v>
      </c>
    </row>
    <row r="6949" spans="1:1" x14ac:dyDescent="0.45">
      <c r="A6949" t="s">
        <v>4239</v>
      </c>
    </row>
    <row r="6951" spans="1:1" x14ac:dyDescent="0.45">
      <c r="A6951" t="s">
        <v>4240</v>
      </c>
    </row>
    <row r="6952" spans="1:1" x14ac:dyDescent="0.45">
      <c r="A6952" t="s">
        <v>10</v>
      </c>
    </row>
    <row r="6953" spans="1:1" x14ac:dyDescent="0.45">
      <c r="A6953" t="s">
        <v>11</v>
      </c>
    </row>
    <row r="6954" spans="1:1" x14ac:dyDescent="0.45">
      <c r="A6954" t="s">
        <v>12</v>
      </c>
    </row>
    <row r="6956" spans="1:1" x14ac:dyDescent="0.45">
      <c r="A6956" t="s">
        <v>1831</v>
      </c>
    </row>
    <row r="6957" spans="1:1" x14ac:dyDescent="0.45">
      <c r="A6957" t="s">
        <v>1832</v>
      </c>
    </row>
    <row r="6958" spans="1:1" x14ac:dyDescent="0.45">
      <c r="A6958" t="s">
        <v>1833</v>
      </c>
    </row>
    <row r="6959" spans="1:1" x14ac:dyDescent="0.45">
      <c r="A6959" t="s">
        <v>1834</v>
      </c>
    </row>
    <row r="6960" spans="1:1" x14ac:dyDescent="0.45">
      <c r="A6960" t="s">
        <v>1835</v>
      </c>
    </row>
    <row r="6961" spans="1:1" x14ac:dyDescent="0.45">
      <c r="A6961" t="s">
        <v>1836</v>
      </c>
    </row>
    <row r="6962" spans="1:1" x14ac:dyDescent="0.45">
      <c r="A6962" t="s">
        <v>1837</v>
      </c>
    </row>
    <row r="6964" spans="1:1" x14ac:dyDescent="0.45">
      <c r="A6964" t="s">
        <v>1838</v>
      </c>
    </row>
    <row r="6965" spans="1:1" x14ac:dyDescent="0.45">
      <c r="A6965" t="s">
        <v>10</v>
      </c>
    </row>
    <row r="6966" spans="1:1" x14ac:dyDescent="0.45">
      <c r="A6966" t="s">
        <v>207</v>
      </c>
    </row>
    <row r="6967" spans="1:1" x14ac:dyDescent="0.45">
      <c r="A6967" t="s">
        <v>12</v>
      </c>
    </row>
    <row r="6969" spans="1:1" x14ac:dyDescent="0.45">
      <c r="A6969" t="s">
        <v>4241</v>
      </c>
    </row>
    <row r="6970" spans="1:1" x14ac:dyDescent="0.45">
      <c r="A6970" t="s">
        <v>4242</v>
      </c>
    </row>
    <row r="6971" spans="1:1" x14ac:dyDescent="0.45">
      <c r="A6971" t="s">
        <v>4243</v>
      </c>
    </row>
    <row r="6972" spans="1:1" x14ac:dyDescent="0.45">
      <c r="A6972" t="s">
        <v>4244</v>
      </c>
    </row>
    <row r="6973" spans="1:1" x14ac:dyDescent="0.45">
      <c r="A6973" t="s">
        <v>4245</v>
      </c>
    </row>
    <row r="6974" spans="1:1" x14ac:dyDescent="0.45">
      <c r="A6974" t="s">
        <v>4246</v>
      </c>
    </row>
    <row r="6975" spans="1:1" x14ac:dyDescent="0.45">
      <c r="A6975" t="s">
        <v>4247</v>
      </c>
    </row>
    <row r="6977" spans="1:1" x14ac:dyDescent="0.45">
      <c r="A6977" t="s">
        <v>4248</v>
      </c>
    </row>
    <row r="6978" spans="1:1" x14ac:dyDescent="0.45">
      <c r="A6978" t="s">
        <v>10</v>
      </c>
    </row>
    <row r="6979" spans="1:1" x14ac:dyDescent="0.45">
      <c r="A6979" t="s">
        <v>11</v>
      </c>
    </row>
    <row r="6980" spans="1:1" x14ac:dyDescent="0.45">
      <c r="A6980" t="s">
        <v>12</v>
      </c>
    </row>
    <row r="6983" spans="1:1" x14ac:dyDescent="0.45">
      <c r="A6983" t="s">
        <v>1847</v>
      </c>
    </row>
    <row r="6986" spans="1:1" x14ac:dyDescent="0.45">
      <c r="A6986" t="s">
        <v>1848</v>
      </c>
    </row>
    <row r="6988" spans="1:1" x14ac:dyDescent="0.45">
      <c r="A6988" t="s">
        <v>1849</v>
      </c>
    </row>
    <row r="6990" spans="1:1" x14ac:dyDescent="0.45">
      <c r="A6990" t="s">
        <v>1850</v>
      </c>
    </row>
    <row r="6991" spans="1:1" x14ac:dyDescent="0.45">
      <c r="A6991" t="s">
        <v>10</v>
      </c>
    </row>
    <row r="6992" spans="1:1" x14ac:dyDescent="0.45">
      <c r="A6992" t="s">
        <v>1851</v>
      </c>
    </row>
    <row r="6993" spans="1:1" x14ac:dyDescent="0.45">
      <c r="A6993" t="s">
        <v>12</v>
      </c>
    </row>
    <row r="6995" spans="1:1" x14ac:dyDescent="0.45">
      <c r="A6995" t="s">
        <v>1860</v>
      </c>
    </row>
    <row r="6996" spans="1:1" x14ac:dyDescent="0.45">
      <c r="A6996" t="s">
        <v>1861</v>
      </c>
    </row>
    <row r="6997" spans="1:1" x14ac:dyDescent="0.45">
      <c r="A6997" t="s">
        <v>1862</v>
      </c>
    </row>
    <row r="6998" spans="1:1" x14ac:dyDescent="0.45">
      <c r="A6998" t="s">
        <v>1863</v>
      </c>
    </row>
    <row r="6999" spans="1:1" x14ac:dyDescent="0.45">
      <c r="A6999" t="s">
        <v>1864</v>
      </c>
    </row>
    <row r="7000" spans="1:1" x14ac:dyDescent="0.45">
      <c r="A7000" t="s">
        <v>1865</v>
      </c>
    </row>
    <row r="7001" spans="1:1" x14ac:dyDescent="0.45">
      <c r="A7001" t="s">
        <v>1866</v>
      </c>
    </row>
    <row r="7003" spans="1:1" x14ac:dyDescent="0.45">
      <c r="A7003" t="s">
        <v>1867</v>
      </c>
    </row>
    <row r="7004" spans="1:1" x14ac:dyDescent="0.45">
      <c r="A7004" t="s">
        <v>10</v>
      </c>
    </row>
    <row r="7005" spans="1:1" x14ac:dyDescent="0.45">
      <c r="A7005" t="s">
        <v>207</v>
      </c>
    </row>
    <row r="7006" spans="1:1" x14ac:dyDescent="0.45">
      <c r="A7006" t="s">
        <v>12</v>
      </c>
    </row>
    <row r="7008" spans="1:1" x14ac:dyDescent="0.45">
      <c r="A7008" t="s">
        <v>1868</v>
      </c>
    </row>
    <row r="7009" spans="1:1" x14ac:dyDescent="0.45">
      <c r="A7009" t="s">
        <v>1869</v>
      </c>
    </row>
    <row r="7010" spans="1:1" x14ac:dyDescent="0.45">
      <c r="A7010">
        <v>56851047500</v>
      </c>
    </row>
    <row r="7011" spans="1:1" x14ac:dyDescent="0.45">
      <c r="A7011" t="s">
        <v>1870</v>
      </c>
    </row>
    <row r="7012" spans="1:1" x14ac:dyDescent="0.45">
      <c r="A7012" t="s">
        <v>1871</v>
      </c>
    </row>
    <row r="7014" spans="1:1" x14ac:dyDescent="0.45">
      <c r="A7014" t="s">
        <v>1872</v>
      </c>
    </row>
    <row r="7016" spans="1:1" x14ac:dyDescent="0.45">
      <c r="A7016" t="s">
        <v>1873</v>
      </c>
    </row>
    <row r="7017" spans="1:1" x14ac:dyDescent="0.45">
      <c r="A7017" t="s">
        <v>10</v>
      </c>
    </row>
    <row r="7018" spans="1:1" x14ac:dyDescent="0.45">
      <c r="A7018" t="s">
        <v>207</v>
      </c>
    </row>
    <row r="7019" spans="1:1" x14ac:dyDescent="0.45">
      <c r="A7019" t="s">
        <v>12</v>
      </c>
    </row>
    <row r="7021" spans="1:1" x14ac:dyDescent="0.45">
      <c r="A7021" t="s">
        <v>1882</v>
      </c>
    </row>
    <row r="7022" spans="1:1" x14ac:dyDescent="0.45">
      <c r="A7022" t="s">
        <v>1883</v>
      </c>
    </row>
    <row r="7023" spans="1:1" x14ac:dyDescent="0.45">
      <c r="A7023" t="s">
        <v>1884</v>
      </c>
    </row>
    <row r="7024" spans="1:1" x14ac:dyDescent="0.45">
      <c r="A7024" t="s">
        <v>1885</v>
      </c>
    </row>
    <row r="7025" spans="1:1" x14ac:dyDescent="0.45">
      <c r="A7025" t="s">
        <v>1886</v>
      </c>
    </row>
    <row r="7027" spans="1:1" x14ac:dyDescent="0.45">
      <c r="A7027" t="s">
        <v>1887</v>
      </c>
    </row>
    <row r="7029" spans="1:1" x14ac:dyDescent="0.45">
      <c r="A7029" t="s">
        <v>1888</v>
      </c>
    </row>
    <row r="7030" spans="1:1" x14ac:dyDescent="0.45">
      <c r="A7030" t="s">
        <v>10</v>
      </c>
    </row>
    <row r="7031" spans="1:1" x14ac:dyDescent="0.45">
      <c r="A7031" t="s">
        <v>338</v>
      </c>
    </row>
    <row r="7032" spans="1:1" x14ac:dyDescent="0.45">
      <c r="A7032" t="s">
        <v>12</v>
      </c>
    </row>
    <row r="7034" spans="1:1" x14ac:dyDescent="0.45">
      <c r="A7034" t="s">
        <v>4249</v>
      </c>
    </row>
    <row r="7035" spans="1:1" x14ac:dyDescent="0.45">
      <c r="A7035" t="s">
        <v>4250</v>
      </c>
    </row>
    <row r="7036" spans="1:1" x14ac:dyDescent="0.45">
      <c r="A7036" t="s">
        <v>4251</v>
      </c>
    </row>
    <row r="7037" spans="1:1" x14ac:dyDescent="0.45">
      <c r="A7037" t="s">
        <v>4252</v>
      </c>
    </row>
    <row r="7038" spans="1:1" x14ac:dyDescent="0.45">
      <c r="A7038" t="s">
        <v>4253</v>
      </c>
    </row>
    <row r="7040" spans="1:1" x14ac:dyDescent="0.45">
      <c r="A7040" t="s">
        <v>4254</v>
      </c>
    </row>
    <row r="7042" spans="1:1" x14ac:dyDescent="0.45">
      <c r="A7042" t="s">
        <v>4255</v>
      </c>
    </row>
    <row r="7043" spans="1:1" x14ac:dyDescent="0.45">
      <c r="A7043" t="s">
        <v>10</v>
      </c>
    </row>
    <row r="7044" spans="1:1" x14ac:dyDescent="0.45">
      <c r="A7044" t="s">
        <v>207</v>
      </c>
    </row>
    <row r="7045" spans="1:1" x14ac:dyDescent="0.45">
      <c r="A7045" t="s">
        <v>12</v>
      </c>
    </row>
    <row r="7047" spans="1:1" x14ac:dyDescent="0.45">
      <c r="A7047" t="s">
        <v>4256</v>
      </c>
    </row>
    <row r="7048" spans="1:1" x14ac:dyDescent="0.45">
      <c r="A7048" t="s">
        <v>4257</v>
      </c>
    </row>
    <row r="7049" spans="1:1" x14ac:dyDescent="0.45">
      <c r="A7049" t="s">
        <v>4258</v>
      </c>
    </row>
    <row r="7050" spans="1:1" x14ac:dyDescent="0.45">
      <c r="A7050" t="s">
        <v>4259</v>
      </c>
    </row>
    <row r="7051" spans="1:1" x14ac:dyDescent="0.45">
      <c r="A7051" t="s">
        <v>4260</v>
      </c>
    </row>
    <row r="7052" spans="1:1" x14ac:dyDescent="0.45">
      <c r="A7052" t="s">
        <v>4261</v>
      </c>
    </row>
    <row r="7053" spans="1:1" x14ac:dyDescent="0.45">
      <c r="A7053" t="s">
        <v>4262</v>
      </c>
    </row>
    <row r="7055" spans="1:1" x14ac:dyDescent="0.45">
      <c r="A7055" t="s">
        <v>4263</v>
      </c>
    </row>
    <row r="7056" spans="1:1" x14ac:dyDescent="0.45">
      <c r="A7056" t="s">
        <v>10</v>
      </c>
    </row>
    <row r="7057" spans="1:1" x14ac:dyDescent="0.45">
      <c r="A7057" t="s">
        <v>11</v>
      </c>
    </row>
    <row r="7058" spans="1:1" x14ac:dyDescent="0.45">
      <c r="A7058" t="s">
        <v>12</v>
      </c>
    </row>
    <row r="7060" spans="1:1" x14ac:dyDescent="0.45">
      <c r="A7060" t="s">
        <v>1903</v>
      </c>
    </row>
    <row r="7061" spans="1:1" x14ac:dyDescent="0.45">
      <c r="A7061" t="s">
        <v>1904</v>
      </c>
    </row>
    <row r="7062" spans="1:1" x14ac:dyDescent="0.45">
      <c r="A7062">
        <v>6505582435</v>
      </c>
    </row>
    <row r="7063" spans="1:1" x14ac:dyDescent="0.45">
      <c r="A7063" t="s">
        <v>1905</v>
      </c>
    </row>
    <row r="7064" spans="1:1" x14ac:dyDescent="0.45">
      <c r="A7064" t="s">
        <v>1906</v>
      </c>
    </row>
    <row r="7066" spans="1:1" x14ac:dyDescent="0.45">
      <c r="A7066" t="s">
        <v>1907</v>
      </c>
    </row>
    <row r="7068" spans="1:1" x14ac:dyDescent="0.45">
      <c r="A7068" t="s">
        <v>1908</v>
      </c>
    </row>
    <row r="7069" spans="1:1" x14ac:dyDescent="0.45">
      <c r="A7069" t="s">
        <v>10</v>
      </c>
    </row>
    <row r="7070" spans="1:1" x14ac:dyDescent="0.45">
      <c r="A7070" t="s">
        <v>338</v>
      </c>
    </row>
    <row r="7071" spans="1:1" x14ac:dyDescent="0.45">
      <c r="A7071" t="s">
        <v>12</v>
      </c>
    </row>
    <row r="7073" spans="1:1" x14ac:dyDescent="0.45">
      <c r="A7073" t="s">
        <v>1924</v>
      </c>
    </row>
    <row r="7074" spans="1:1" x14ac:dyDescent="0.45">
      <c r="A7074" t="s">
        <v>1925</v>
      </c>
    </row>
    <row r="7075" spans="1:1" x14ac:dyDescent="0.45">
      <c r="A7075" t="s">
        <v>1926</v>
      </c>
    </row>
    <row r="7076" spans="1:1" x14ac:dyDescent="0.45">
      <c r="A7076" t="s">
        <v>1927</v>
      </c>
    </row>
    <row r="7077" spans="1:1" x14ac:dyDescent="0.45">
      <c r="A7077" t="s">
        <v>1928</v>
      </c>
    </row>
    <row r="7078" spans="1:1" x14ac:dyDescent="0.45">
      <c r="A7078" t="s">
        <v>1929</v>
      </c>
    </row>
    <row r="7079" spans="1:1" x14ac:dyDescent="0.45">
      <c r="A7079" t="s">
        <v>1930</v>
      </c>
    </row>
    <row r="7081" spans="1:1" x14ac:dyDescent="0.45">
      <c r="A7081" t="s">
        <v>1931</v>
      </c>
    </row>
    <row r="7082" spans="1:1" x14ac:dyDescent="0.45">
      <c r="A7082" t="s">
        <v>10</v>
      </c>
    </row>
    <row r="7083" spans="1:1" x14ac:dyDescent="0.45">
      <c r="A7083" t="s">
        <v>128</v>
      </c>
    </row>
    <row r="7084" spans="1:1" x14ac:dyDescent="0.45">
      <c r="A7084" t="s">
        <v>12</v>
      </c>
    </row>
    <row r="7086" spans="1:1" x14ac:dyDescent="0.45">
      <c r="A7086" t="s">
        <v>4264</v>
      </c>
    </row>
    <row r="7087" spans="1:1" x14ac:dyDescent="0.45">
      <c r="A7087" t="s">
        <v>4265</v>
      </c>
    </row>
    <row r="7088" spans="1:1" x14ac:dyDescent="0.45">
      <c r="A7088" t="s">
        <v>4266</v>
      </c>
    </row>
    <row r="7089" spans="1:1" x14ac:dyDescent="0.45">
      <c r="A7089" t="s">
        <v>4267</v>
      </c>
    </row>
    <row r="7090" spans="1:1" x14ac:dyDescent="0.45">
      <c r="A7090" t="s">
        <v>4268</v>
      </c>
    </row>
    <row r="7092" spans="1:1" x14ac:dyDescent="0.45">
      <c r="A7092" t="s">
        <v>4269</v>
      </c>
    </row>
    <row r="7094" spans="1:1" x14ac:dyDescent="0.45">
      <c r="A7094" t="s">
        <v>4270</v>
      </c>
    </row>
    <row r="7095" spans="1:1" x14ac:dyDescent="0.45">
      <c r="A7095" t="s">
        <v>10</v>
      </c>
    </row>
    <row r="7096" spans="1:1" x14ac:dyDescent="0.45">
      <c r="A7096" t="s">
        <v>207</v>
      </c>
    </row>
    <row r="7097" spans="1:1" x14ac:dyDescent="0.45">
      <c r="A7097" t="s">
        <v>12</v>
      </c>
    </row>
    <row r="7099" spans="1:1" x14ac:dyDescent="0.45">
      <c r="A7099" t="s">
        <v>1932</v>
      </c>
    </row>
    <row r="7100" spans="1:1" x14ac:dyDescent="0.45">
      <c r="A7100" t="s">
        <v>1933</v>
      </c>
    </row>
    <row r="7101" spans="1:1" x14ac:dyDescent="0.45">
      <c r="A7101" t="s">
        <v>1934</v>
      </c>
    </row>
    <row r="7102" spans="1:1" x14ac:dyDescent="0.45">
      <c r="A7102" t="s">
        <v>1935</v>
      </c>
    </row>
    <row r="7103" spans="1:1" x14ac:dyDescent="0.45">
      <c r="A7103" t="s">
        <v>1936</v>
      </c>
    </row>
    <row r="7104" spans="1:1" x14ac:dyDescent="0.45">
      <c r="A7104" t="s">
        <v>1937</v>
      </c>
    </row>
    <row r="7105" spans="1:1" x14ac:dyDescent="0.45">
      <c r="A7105" t="s">
        <v>1938</v>
      </c>
    </row>
    <row r="7107" spans="1:1" x14ac:dyDescent="0.45">
      <c r="A7107" t="s">
        <v>1939</v>
      </c>
    </row>
    <row r="7108" spans="1:1" x14ac:dyDescent="0.45">
      <c r="A7108" t="s">
        <v>10</v>
      </c>
    </row>
    <row r="7109" spans="1:1" x14ac:dyDescent="0.45">
      <c r="A7109" t="s">
        <v>11</v>
      </c>
    </row>
    <row r="7110" spans="1:1" x14ac:dyDescent="0.45">
      <c r="A7110" t="s">
        <v>12</v>
      </c>
    </row>
    <row r="7112" spans="1:1" x14ac:dyDescent="0.45">
      <c r="A7112" t="s">
        <v>4271</v>
      </c>
    </row>
    <row r="7113" spans="1:1" x14ac:dyDescent="0.45">
      <c r="A7113" t="s">
        <v>4272</v>
      </c>
    </row>
    <row r="7114" spans="1:1" x14ac:dyDescent="0.45">
      <c r="A7114" t="s">
        <v>4273</v>
      </c>
    </row>
    <row r="7115" spans="1:1" x14ac:dyDescent="0.45">
      <c r="A7115" t="s">
        <v>4274</v>
      </c>
    </row>
    <row r="7116" spans="1:1" x14ac:dyDescent="0.45">
      <c r="A7116" t="s">
        <v>4275</v>
      </c>
    </row>
    <row r="7117" spans="1:1" x14ac:dyDescent="0.45">
      <c r="A7117" t="s">
        <v>4276</v>
      </c>
    </row>
    <row r="7118" spans="1:1" x14ac:dyDescent="0.45">
      <c r="A7118" t="s">
        <v>4277</v>
      </c>
    </row>
    <row r="7120" spans="1:1" x14ac:dyDescent="0.45">
      <c r="A7120" t="s">
        <v>4278</v>
      </c>
    </row>
    <row r="7121" spans="1:1" x14ac:dyDescent="0.45">
      <c r="A7121" t="s">
        <v>10</v>
      </c>
    </row>
    <row r="7122" spans="1:1" x14ac:dyDescent="0.45">
      <c r="A7122" t="s">
        <v>11</v>
      </c>
    </row>
    <row r="7123" spans="1:1" x14ac:dyDescent="0.45">
      <c r="A7123" t="s">
        <v>12</v>
      </c>
    </row>
    <row r="7125" spans="1:1" x14ac:dyDescent="0.45">
      <c r="A7125" t="s">
        <v>4279</v>
      </c>
    </row>
    <row r="7126" spans="1:1" x14ac:dyDescent="0.45">
      <c r="A7126" t="s">
        <v>4280</v>
      </c>
    </row>
    <row r="7127" spans="1:1" x14ac:dyDescent="0.45">
      <c r="A7127" t="s">
        <v>4281</v>
      </c>
    </row>
    <row r="7128" spans="1:1" x14ac:dyDescent="0.45">
      <c r="A7128" t="s">
        <v>4282</v>
      </c>
    </row>
    <row r="7129" spans="1:1" x14ac:dyDescent="0.45">
      <c r="A7129" t="s">
        <v>4283</v>
      </c>
    </row>
    <row r="7130" spans="1:1" x14ac:dyDescent="0.45">
      <c r="A7130" t="s">
        <v>4284</v>
      </c>
    </row>
    <row r="7131" spans="1:1" x14ac:dyDescent="0.45">
      <c r="A7131" t="s">
        <v>4285</v>
      </c>
    </row>
    <row r="7133" spans="1:1" x14ac:dyDescent="0.45">
      <c r="A7133" t="s">
        <v>4286</v>
      </c>
    </row>
    <row r="7134" spans="1:1" x14ac:dyDescent="0.45">
      <c r="A7134" t="s">
        <v>10</v>
      </c>
    </row>
    <row r="7135" spans="1:1" x14ac:dyDescent="0.45">
      <c r="A7135" t="s">
        <v>11</v>
      </c>
    </row>
    <row r="7136" spans="1:1" x14ac:dyDescent="0.45">
      <c r="A7136" t="s">
        <v>12</v>
      </c>
    </row>
    <row r="7138" spans="1:1" x14ac:dyDescent="0.45">
      <c r="A7138" t="s">
        <v>1958</v>
      </c>
    </row>
    <row r="7139" spans="1:1" x14ac:dyDescent="0.45">
      <c r="A7139" t="s">
        <v>1959</v>
      </c>
    </row>
    <row r="7140" spans="1:1" x14ac:dyDescent="0.45">
      <c r="A7140" t="s">
        <v>1960</v>
      </c>
    </row>
    <row r="7141" spans="1:1" x14ac:dyDescent="0.45">
      <c r="A7141" t="s">
        <v>1961</v>
      </c>
    </row>
    <row r="7142" spans="1:1" x14ac:dyDescent="0.45">
      <c r="A7142" t="s">
        <v>1962</v>
      </c>
    </row>
    <row r="7143" spans="1:1" x14ac:dyDescent="0.45">
      <c r="A7143" t="s">
        <v>1963</v>
      </c>
    </row>
    <row r="7144" spans="1:1" x14ac:dyDescent="0.45">
      <c r="A7144" t="s">
        <v>1964</v>
      </c>
    </row>
    <row r="7146" spans="1:1" x14ac:dyDescent="0.45">
      <c r="A7146" t="s">
        <v>1965</v>
      </c>
    </row>
    <row r="7147" spans="1:1" x14ac:dyDescent="0.45">
      <c r="A7147" t="s">
        <v>10</v>
      </c>
    </row>
    <row r="7148" spans="1:1" x14ac:dyDescent="0.45">
      <c r="A7148" t="s">
        <v>11</v>
      </c>
    </row>
    <row r="7149" spans="1:1" x14ac:dyDescent="0.45">
      <c r="A7149" t="s">
        <v>12</v>
      </c>
    </row>
    <row r="7151" spans="1:1" x14ac:dyDescent="0.45">
      <c r="A7151" t="s">
        <v>4287</v>
      </c>
    </row>
    <row r="7152" spans="1:1" x14ac:dyDescent="0.45">
      <c r="A7152" t="s">
        <v>4288</v>
      </c>
    </row>
    <row r="7153" spans="1:1" x14ac:dyDescent="0.45">
      <c r="A7153" t="s">
        <v>4289</v>
      </c>
    </row>
    <row r="7154" spans="1:1" x14ac:dyDescent="0.45">
      <c r="A7154" t="s">
        <v>4290</v>
      </c>
    </row>
    <row r="7155" spans="1:1" x14ac:dyDescent="0.45">
      <c r="A7155" t="s">
        <v>4291</v>
      </c>
    </row>
    <row r="7156" spans="1:1" x14ac:dyDescent="0.45">
      <c r="A7156" t="s">
        <v>4292</v>
      </c>
    </row>
    <row r="7157" spans="1:1" x14ac:dyDescent="0.45">
      <c r="A7157" t="s">
        <v>4293</v>
      </c>
    </row>
    <row r="7159" spans="1:1" x14ac:dyDescent="0.45">
      <c r="A7159" t="s">
        <v>4294</v>
      </c>
    </row>
    <row r="7160" spans="1:1" x14ac:dyDescent="0.45">
      <c r="A7160" t="s">
        <v>10</v>
      </c>
    </row>
    <row r="7161" spans="1:1" x14ac:dyDescent="0.45">
      <c r="A7161" t="s">
        <v>128</v>
      </c>
    </row>
    <row r="7162" spans="1:1" x14ac:dyDescent="0.45">
      <c r="A7162" t="s">
        <v>12</v>
      </c>
    </row>
    <row r="7164" spans="1:1" x14ac:dyDescent="0.45">
      <c r="A7164" t="s">
        <v>4295</v>
      </c>
    </row>
    <row r="7165" spans="1:1" x14ac:dyDescent="0.45">
      <c r="A7165" t="s">
        <v>4296</v>
      </c>
    </row>
    <row r="7166" spans="1:1" x14ac:dyDescent="0.45">
      <c r="A7166" t="s">
        <v>4297</v>
      </c>
    </row>
    <row r="7167" spans="1:1" x14ac:dyDescent="0.45">
      <c r="A7167" t="s">
        <v>4298</v>
      </c>
    </row>
    <row r="7168" spans="1:1" x14ac:dyDescent="0.45">
      <c r="A7168" t="s">
        <v>4299</v>
      </c>
    </row>
    <row r="7169" spans="1:1" x14ac:dyDescent="0.45">
      <c r="A7169" t="s">
        <v>4300</v>
      </c>
    </row>
    <row r="7170" spans="1:1" x14ac:dyDescent="0.45">
      <c r="A7170" t="s">
        <v>4301</v>
      </c>
    </row>
    <row r="7172" spans="1:1" x14ac:dyDescent="0.45">
      <c r="A7172" t="s">
        <v>4302</v>
      </c>
    </row>
    <row r="7173" spans="1:1" x14ac:dyDescent="0.45">
      <c r="A7173" t="s">
        <v>10</v>
      </c>
    </row>
    <row r="7174" spans="1:1" x14ac:dyDescent="0.45">
      <c r="A7174" t="s">
        <v>128</v>
      </c>
    </row>
    <row r="7175" spans="1:1" x14ac:dyDescent="0.45">
      <c r="A7175" t="s">
        <v>12</v>
      </c>
    </row>
    <row r="7177" spans="1:1" x14ac:dyDescent="0.45">
      <c r="A7177" t="s">
        <v>1973</v>
      </c>
    </row>
    <row r="7178" spans="1:1" x14ac:dyDescent="0.45">
      <c r="A7178" t="s">
        <v>1974</v>
      </c>
    </row>
    <row r="7179" spans="1:1" x14ac:dyDescent="0.45">
      <c r="A7179" t="s">
        <v>1975</v>
      </c>
    </row>
    <row r="7180" spans="1:1" x14ac:dyDescent="0.45">
      <c r="A7180" t="s">
        <v>1976</v>
      </c>
    </row>
    <row r="7181" spans="1:1" x14ac:dyDescent="0.45">
      <c r="A7181" t="s">
        <v>1977</v>
      </c>
    </row>
    <row r="7183" spans="1:1" x14ac:dyDescent="0.45">
      <c r="A7183" t="s">
        <v>1978</v>
      </c>
    </row>
    <row r="7185" spans="1:1" x14ac:dyDescent="0.45">
      <c r="A7185" t="s">
        <v>1979</v>
      </c>
    </row>
    <row r="7186" spans="1:1" x14ac:dyDescent="0.45">
      <c r="A7186" t="s">
        <v>10</v>
      </c>
    </row>
    <row r="7187" spans="1:1" x14ac:dyDescent="0.45">
      <c r="A7187" t="s">
        <v>207</v>
      </c>
    </row>
    <row r="7188" spans="1:1" x14ac:dyDescent="0.45">
      <c r="A7188" t="s">
        <v>12</v>
      </c>
    </row>
    <row r="7190" spans="1:1" x14ac:dyDescent="0.45">
      <c r="A7190" t="s">
        <v>4303</v>
      </c>
    </row>
    <row r="7191" spans="1:1" x14ac:dyDescent="0.45">
      <c r="A7191" t="s">
        <v>4304</v>
      </c>
    </row>
    <row r="7192" spans="1:1" x14ac:dyDescent="0.45">
      <c r="A7192">
        <v>56678415000</v>
      </c>
    </row>
    <row r="7193" spans="1:1" x14ac:dyDescent="0.45">
      <c r="A7193" t="s">
        <v>4305</v>
      </c>
    </row>
    <row r="7194" spans="1:1" x14ac:dyDescent="0.45">
      <c r="A7194" t="s">
        <v>4306</v>
      </c>
    </row>
    <row r="7196" spans="1:1" x14ac:dyDescent="0.45">
      <c r="A7196" t="s">
        <v>4307</v>
      </c>
    </row>
    <row r="7198" spans="1:1" x14ac:dyDescent="0.45">
      <c r="A7198" t="s">
        <v>4308</v>
      </c>
    </row>
    <row r="7199" spans="1:1" x14ac:dyDescent="0.45">
      <c r="A7199" t="s">
        <v>10</v>
      </c>
    </row>
    <row r="7200" spans="1:1" x14ac:dyDescent="0.45">
      <c r="A7200" t="s">
        <v>11</v>
      </c>
    </row>
    <row r="7201" spans="1:1" x14ac:dyDescent="0.45">
      <c r="A7201" t="s">
        <v>12</v>
      </c>
    </row>
    <row r="7203" spans="1:1" x14ac:dyDescent="0.45">
      <c r="A7203" t="s">
        <v>4309</v>
      </c>
    </row>
    <row r="7204" spans="1:1" x14ac:dyDescent="0.45">
      <c r="A7204" t="s">
        <v>4310</v>
      </c>
    </row>
    <row r="7205" spans="1:1" x14ac:dyDescent="0.45">
      <c r="A7205" t="s">
        <v>4311</v>
      </c>
    </row>
    <row r="7206" spans="1:1" x14ac:dyDescent="0.45">
      <c r="A7206" t="s">
        <v>4312</v>
      </c>
    </row>
    <row r="7207" spans="1:1" x14ac:dyDescent="0.45">
      <c r="A7207" t="s">
        <v>4313</v>
      </c>
    </row>
    <row r="7208" spans="1:1" x14ac:dyDescent="0.45">
      <c r="A7208" t="s">
        <v>4314</v>
      </c>
    </row>
    <row r="7209" spans="1:1" x14ac:dyDescent="0.45">
      <c r="A7209" t="s">
        <v>4315</v>
      </c>
    </row>
    <row r="7211" spans="1:1" x14ac:dyDescent="0.45">
      <c r="A7211" t="s">
        <v>4316</v>
      </c>
    </row>
    <row r="7212" spans="1:1" x14ac:dyDescent="0.45">
      <c r="A7212" t="s">
        <v>10</v>
      </c>
    </row>
    <row r="7213" spans="1:1" x14ac:dyDescent="0.45">
      <c r="A7213" t="s">
        <v>11</v>
      </c>
    </row>
    <row r="7214" spans="1:1" x14ac:dyDescent="0.45">
      <c r="A7214" t="s">
        <v>12</v>
      </c>
    </row>
    <row r="7216" spans="1:1" x14ac:dyDescent="0.45">
      <c r="A7216" t="s">
        <v>1996</v>
      </c>
    </row>
    <row r="7217" spans="1:1" x14ac:dyDescent="0.45">
      <c r="A7217" t="s">
        <v>1997</v>
      </c>
    </row>
    <row r="7218" spans="1:1" x14ac:dyDescent="0.45">
      <c r="A7218" t="s">
        <v>1998</v>
      </c>
    </row>
    <row r="7219" spans="1:1" x14ac:dyDescent="0.45">
      <c r="A7219" t="s">
        <v>1999</v>
      </c>
    </row>
    <row r="7220" spans="1:1" x14ac:dyDescent="0.45">
      <c r="A7220" t="s">
        <v>2000</v>
      </c>
    </row>
    <row r="7222" spans="1:1" x14ac:dyDescent="0.45">
      <c r="A7222" t="s">
        <v>2001</v>
      </c>
    </row>
    <row r="7224" spans="1:1" x14ac:dyDescent="0.45">
      <c r="A7224" t="s">
        <v>2002</v>
      </c>
    </row>
    <row r="7225" spans="1:1" x14ac:dyDescent="0.45">
      <c r="A7225" t="s">
        <v>10</v>
      </c>
    </row>
    <row r="7226" spans="1:1" x14ac:dyDescent="0.45">
      <c r="A7226" t="s">
        <v>128</v>
      </c>
    </row>
    <row r="7227" spans="1:1" x14ac:dyDescent="0.45">
      <c r="A7227" t="s">
        <v>12</v>
      </c>
    </row>
    <row r="7229" spans="1:1" x14ac:dyDescent="0.45">
      <c r="A7229" t="s">
        <v>4212</v>
      </c>
    </row>
    <row r="7230" spans="1:1" x14ac:dyDescent="0.45">
      <c r="A7230" t="s">
        <v>4213</v>
      </c>
    </row>
    <row r="7231" spans="1:1" x14ac:dyDescent="0.45">
      <c r="A7231">
        <v>57217481378</v>
      </c>
    </row>
    <row r="7232" spans="1:1" x14ac:dyDescent="0.45">
      <c r="A7232" t="s">
        <v>4317</v>
      </c>
    </row>
    <row r="7233" spans="1:1" x14ac:dyDescent="0.45">
      <c r="A7233" t="s">
        <v>4318</v>
      </c>
    </row>
    <row r="7234" spans="1:1" x14ac:dyDescent="0.45">
      <c r="A7234" t="s">
        <v>4319</v>
      </c>
    </row>
    <row r="7235" spans="1:1" x14ac:dyDescent="0.45">
      <c r="A7235" t="s">
        <v>4320</v>
      </c>
    </row>
    <row r="7237" spans="1:1" x14ac:dyDescent="0.45">
      <c r="A7237" t="s">
        <v>4321</v>
      </c>
    </row>
    <row r="7238" spans="1:1" x14ac:dyDescent="0.45">
      <c r="A7238" t="s">
        <v>10</v>
      </c>
    </row>
    <row r="7239" spans="1:1" x14ac:dyDescent="0.45">
      <c r="A7239" t="s">
        <v>207</v>
      </c>
    </row>
    <row r="7240" spans="1:1" x14ac:dyDescent="0.45">
      <c r="A7240" t="s">
        <v>12</v>
      </c>
    </row>
    <row r="7242" spans="1:1" x14ac:dyDescent="0.45">
      <c r="A7242" t="s">
        <v>2031</v>
      </c>
    </row>
    <row r="7243" spans="1:1" x14ac:dyDescent="0.45">
      <c r="A7243" t="s">
        <v>2032</v>
      </c>
    </row>
    <row r="7244" spans="1:1" x14ac:dyDescent="0.45">
      <c r="A7244" t="s">
        <v>2033</v>
      </c>
    </row>
    <row r="7245" spans="1:1" x14ac:dyDescent="0.45">
      <c r="A7245" t="s">
        <v>2034</v>
      </c>
    </row>
    <row r="7246" spans="1:1" x14ac:dyDescent="0.45">
      <c r="A7246" t="s">
        <v>2035</v>
      </c>
    </row>
    <row r="7248" spans="1:1" x14ac:dyDescent="0.45">
      <c r="A7248" t="s">
        <v>2036</v>
      </c>
    </row>
    <row r="7250" spans="1:1" x14ac:dyDescent="0.45">
      <c r="A7250" t="s">
        <v>2037</v>
      </c>
    </row>
    <row r="7251" spans="1:1" x14ac:dyDescent="0.45">
      <c r="A7251" t="s">
        <v>10</v>
      </c>
    </row>
    <row r="7252" spans="1:1" x14ac:dyDescent="0.45">
      <c r="A7252" t="s">
        <v>11</v>
      </c>
    </row>
    <row r="7253" spans="1:1" x14ac:dyDescent="0.45">
      <c r="A7253" t="s">
        <v>12</v>
      </c>
    </row>
    <row r="7255" spans="1:1" x14ac:dyDescent="0.45">
      <c r="A7255" t="s">
        <v>2038</v>
      </c>
    </row>
    <row r="7256" spans="1:1" x14ac:dyDescent="0.45">
      <c r="A7256" t="s">
        <v>2039</v>
      </c>
    </row>
    <row r="7257" spans="1:1" x14ac:dyDescent="0.45">
      <c r="A7257">
        <v>57984079900</v>
      </c>
    </row>
    <row r="7258" spans="1:1" x14ac:dyDescent="0.45">
      <c r="A7258" t="s">
        <v>2040</v>
      </c>
    </row>
    <row r="7259" spans="1:1" x14ac:dyDescent="0.45">
      <c r="A7259" t="s">
        <v>2041</v>
      </c>
    </row>
    <row r="7260" spans="1:1" x14ac:dyDescent="0.45">
      <c r="A7260" t="s">
        <v>2042</v>
      </c>
    </row>
    <row r="7261" spans="1:1" x14ac:dyDescent="0.45">
      <c r="A7261" t="s">
        <v>2043</v>
      </c>
    </row>
    <row r="7263" spans="1:1" x14ac:dyDescent="0.45">
      <c r="A7263" t="s">
        <v>2044</v>
      </c>
    </row>
    <row r="7264" spans="1:1" x14ac:dyDescent="0.45">
      <c r="A7264" t="s">
        <v>10</v>
      </c>
    </row>
    <row r="7265" spans="1:1" x14ac:dyDescent="0.45">
      <c r="A7265" t="s">
        <v>128</v>
      </c>
    </row>
    <row r="7266" spans="1:1" x14ac:dyDescent="0.45">
      <c r="A7266" t="s">
        <v>12</v>
      </c>
    </row>
    <row r="7268" spans="1:1" x14ac:dyDescent="0.45">
      <c r="A7268" t="s">
        <v>4322</v>
      </c>
    </row>
    <row r="7269" spans="1:1" x14ac:dyDescent="0.45">
      <c r="A7269" t="s">
        <v>4323</v>
      </c>
    </row>
    <row r="7270" spans="1:1" x14ac:dyDescent="0.45">
      <c r="A7270" t="s">
        <v>4324</v>
      </c>
    </row>
    <row r="7271" spans="1:1" x14ac:dyDescent="0.45">
      <c r="A7271" t="s">
        <v>4325</v>
      </c>
    </row>
    <row r="7272" spans="1:1" x14ac:dyDescent="0.45">
      <c r="A7272" t="s">
        <v>4326</v>
      </c>
    </row>
    <row r="7273" spans="1:1" x14ac:dyDescent="0.45">
      <c r="A7273" t="s">
        <v>4327</v>
      </c>
    </row>
    <row r="7274" spans="1:1" x14ac:dyDescent="0.45">
      <c r="A7274" t="s">
        <v>4328</v>
      </c>
    </row>
    <row r="7276" spans="1:1" x14ac:dyDescent="0.45">
      <c r="A7276" t="s">
        <v>4329</v>
      </c>
    </row>
    <row r="7277" spans="1:1" x14ac:dyDescent="0.45">
      <c r="A7277" t="s">
        <v>10</v>
      </c>
    </row>
    <row r="7278" spans="1:1" x14ac:dyDescent="0.45">
      <c r="A7278" t="s">
        <v>207</v>
      </c>
    </row>
    <row r="7279" spans="1:1" x14ac:dyDescent="0.45">
      <c r="A7279" t="s">
        <v>12</v>
      </c>
    </row>
    <row r="7281" spans="1:1" x14ac:dyDescent="0.45">
      <c r="A7281" t="s">
        <v>4330</v>
      </c>
    </row>
    <row r="7282" spans="1:1" x14ac:dyDescent="0.45">
      <c r="A7282" t="s">
        <v>4331</v>
      </c>
    </row>
    <row r="7283" spans="1:1" x14ac:dyDescent="0.45">
      <c r="A7283" t="s">
        <v>4332</v>
      </c>
    </row>
    <row r="7284" spans="1:1" x14ac:dyDescent="0.45">
      <c r="A7284" t="s">
        <v>4333</v>
      </c>
    </row>
    <row r="7285" spans="1:1" x14ac:dyDescent="0.45">
      <c r="A7285" t="s">
        <v>4334</v>
      </c>
    </row>
    <row r="7286" spans="1:1" x14ac:dyDescent="0.45">
      <c r="A7286" t="s">
        <v>4335</v>
      </c>
    </row>
    <row r="7287" spans="1:1" x14ac:dyDescent="0.45">
      <c r="A7287" t="s">
        <v>4336</v>
      </c>
    </row>
    <row r="7289" spans="1:1" x14ac:dyDescent="0.45">
      <c r="A7289" t="s">
        <v>4337</v>
      </c>
    </row>
    <row r="7290" spans="1:1" x14ac:dyDescent="0.45">
      <c r="A7290" t="s">
        <v>10</v>
      </c>
    </row>
    <row r="7291" spans="1:1" x14ac:dyDescent="0.45">
      <c r="A7291" t="s">
        <v>128</v>
      </c>
    </row>
    <row r="7292" spans="1:1" x14ac:dyDescent="0.45">
      <c r="A7292" t="s">
        <v>12</v>
      </c>
    </row>
    <row r="7294" spans="1:1" x14ac:dyDescent="0.45">
      <c r="A7294" t="s">
        <v>4338</v>
      </c>
    </row>
    <row r="7295" spans="1:1" x14ac:dyDescent="0.45">
      <c r="A7295" t="s">
        <v>4339</v>
      </c>
    </row>
    <row r="7296" spans="1:1" x14ac:dyDescent="0.45">
      <c r="A7296" t="s">
        <v>4340</v>
      </c>
    </row>
    <row r="7297" spans="1:1" x14ac:dyDescent="0.45">
      <c r="A7297" t="s">
        <v>4341</v>
      </c>
    </row>
    <row r="7298" spans="1:1" x14ac:dyDescent="0.45">
      <c r="A7298" t="s">
        <v>4342</v>
      </c>
    </row>
    <row r="7299" spans="1:1" x14ac:dyDescent="0.45">
      <c r="A7299" t="s">
        <v>4343</v>
      </c>
    </row>
    <row r="7300" spans="1:1" x14ac:dyDescent="0.45">
      <c r="A7300" t="s">
        <v>4344</v>
      </c>
    </row>
    <row r="7302" spans="1:1" x14ac:dyDescent="0.45">
      <c r="A7302" t="s">
        <v>4345</v>
      </c>
    </row>
    <row r="7303" spans="1:1" x14ac:dyDescent="0.45">
      <c r="A7303" t="s">
        <v>10</v>
      </c>
    </row>
    <row r="7304" spans="1:1" x14ac:dyDescent="0.45">
      <c r="A7304" t="s">
        <v>207</v>
      </c>
    </row>
    <row r="7305" spans="1:1" x14ac:dyDescent="0.45">
      <c r="A7305" t="s">
        <v>12</v>
      </c>
    </row>
    <row r="7307" spans="1:1" x14ac:dyDescent="0.45">
      <c r="A7307" t="s">
        <v>4346</v>
      </c>
    </row>
    <row r="7308" spans="1:1" x14ac:dyDescent="0.45">
      <c r="A7308" t="s">
        <v>4347</v>
      </c>
    </row>
    <row r="7309" spans="1:1" x14ac:dyDescent="0.45">
      <c r="A7309" t="s">
        <v>4348</v>
      </c>
    </row>
    <row r="7310" spans="1:1" x14ac:dyDescent="0.45">
      <c r="A7310" t="s">
        <v>4349</v>
      </c>
    </row>
    <row r="7311" spans="1:1" x14ac:dyDescent="0.45">
      <c r="A7311" t="s">
        <v>4350</v>
      </c>
    </row>
    <row r="7312" spans="1:1" x14ac:dyDescent="0.45">
      <c r="A7312" t="s">
        <v>4351</v>
      </c>
    </row>
    <row r="7313" spans="1:1" x14ac:dyDescent="0.45">
      <c r="A7313" t="s">
        <v>4352</v>
      </c>
    </row>
    <row r="7315" spans="1:1" x14ac:dyDescent="0.45">
      <c r="A7315" t="s">
        <v>4353</v>
      </c>
    </row>
    <row r="7316" spans="1:1" x14ac:dyDescent="0.45">
      <c r="A7316" t="s">
        <v>10</v>
      </c>
    </row>
    <row r="7317" spans="1:1" x14ac:dyDescent="0.45">
      <c r="A7317" t="s">
        <v>11</v>
      </c>
    </row>
    <row r="7318" spans="1:1" x14ac:dyDescent="0.45">
      <c r="A7318" t="s">
        <v>12</v>
      </c>
    </row>
    <row r="7320" spans="1:1" x14ac:dyDescent="0.45">
      <c r="A7320" t="s">
        <v>2069</v>
      </c>
    </row>
    <row r="7321" spans="1:1" x14ac:dyDescent="0.45">
      <c r="A7321" t="s">
        <v>2070</v>
      </c>
    </row>
    <row r="7322" spans="1:1" x14ac:dyDescent="0.45">
      <c r="A7322">
        <v>56366857200</v>
      </c>
    </row>
    <row r="7323" spans="1:1" x14ac:dyDescent="0.45">
      <c r="A7323" t="s">
        <v>2071</v>
      </c>
    </row>
    <row r="7324" spans="1:1" x14ac:dyDescent="0.45">
      <c r="A7324" t="s">
        <v>2072</v>
      </c>
    </row>
    <row r="7325" spans="1:1" x14ac:dyDescent="0.45">
      <c r="A7325" t="s">
        <v>2073</v>
      </c>
    </row>
    <row r="7326" spans="1:1" x14ac:dyDescent="0.45">
      <c r="A7326" t="s">
        <v>2074</v>
      </c>
    </row>
    <row r="7328" spans="1:1" x14ac:dyDescent="0.45">
      <c r="A7328" t="s">
        <v>2075</v>
      </c>
    </row>
    <row r="7329" spans="1:1" x14ac:dyDescent="0.45">
      <c r="A7329" t="s">
        <v>10</v>
      </c>
    </row>
    <row r="7330" spans="1:1" x14ac:dyDescent="0.45">
      <c r="A7330" t="s">
        <v>11</v>
      </c>
    </row>
    <row r="7331" spans="1:1" x14ac:dyDescent="0.45">
      <c r="A7331" t="s">
        <v>12</v>
      </c>
    </row>
    <row r="7333" spans="1:1" x14ac:dyDescent="0.45">
      <c r="A7333" t="s">
        <v>3814</v>
      </c>
    </row>
    <row r="7334" spans="1:1" x14ac:dyDescent="0.45">
      <c r="A7334" t="s">
        <v>3815</v>
      </c>
    </row>
    <row r="7335" spans="1:1" x14ac:dyDescent="0.45">
      <c r="A7335">
        <v>36744662800</v>
      </c>
    </row>
    <row r="7336" spans="1:1" x14ac:dyDescent="0.45">
      <c r="A7336" t="s">
        <v>3816</v>
      </c>
    </row>
    <row r="7337" spans="1:1" x14ac:dyDescent="0.45">
      <c r="A7337" t="s">
        <v>4354</v>
      </c>
    </row>
    <row r="7338" spans="1:1" x14ac:dyDescent="0.45">
      <c r="A7338" t="s">
        <v>4355</v>
      </c>
    </row>
    <row r="7339" spans="1:1" x14ac:dyDescent="0.45">
      <c r="A7339" t="s">
        <v>4356</v>
      </c>
    </row>
    <row r="7341" spans="1:1" x14ac:dyDescent="0.45">
      <c r="A7341" t="s">
        <v>4357</v>
      </c>
    </row>
    <row r="7342" spans="1:1" x14ac:dyDescent="0.45">
      <c r="A7342" t="s">
        <v>10</v>
      </c>
    </row>
    <row r="7343" spans="1:1" x14ac:dyDescent="0.45">
      <c r="A7343" t="s">
        <v>128</v>
      </c>
    </row>
    <row r="7344" spans="1:1" x14ac:dyDescent="0.45">
      <c r="A7344" t="s">
        <v>12</v>
      </c>
    </row>
    <row r="7346" spans="1:1" x14ac:dyDescent="0.45">
      <c r="A7346" t="s">
        <v>3271</v>
      </c>
    </row>
    <row r="7347" spans="1:1" x14ac:dyDescent="0.45">
      <c r="A7347" t="s">
        <v>3272</v>
      </c>
    </row>
    <row r="7348" spans="1:1" x14ac:dyDescent="0.45">
      <c r="A7348" t="s">
        <v>3273</v>
      </c>
    </row>
    <row r="7349" spans="1:1" x14ac:dyDescent="0.45">
      <c r="A7349" t="s">
        <v>3274</v>
      </c>
    </row>
    <row r="7350" spans="1:1" x14ac:dyDescent="0.45">
      <c r="A7350" t="s">
        <v>4358</v>
      </c>
    </row>
    <row r="7351" spans="1:1" x14ac:dyDescent="0.45">
      <c r="A7351" t="s">
        <v>4359</v>
      </c>
    </row>
    <row r="7352" spans="1:1" x14ac:dyDescent="0.45">
      <c r="A7352" t="s">
        <v>4360</v>
      </c>
    </row>
    <row r="7354" spans="1:1" x14ac:dyDescent="0.45">
      <c r="A7354" t="s">
        <v>4361</v>
      </c>
    </row>
    <row r="7355" spans="1:1" x14ac:dyDescent="0.45">
      <c r="A7355" t="s">
        <v>10</v>
      </c>
    </row>
    <row r="7356" spans="1:1" x14ac:dyDescent="0.45">
      <c r="A7356" t="s">
        <v>11</v>
      </c>
    </row>
    <row r="7357" spans="1:1" x14ac:dyDescent="0.45">
      <c r="A7357" t="s">
        <v>12</v>
      </c>
    </row>
    <row r="7359" spans="1:1" x14ac:dyDescent="0.45">
      <c r="A7359" t="s">
        <v>4362</v>
      </c>
    </row>
    <row r="7360" spans="1:1" x14ac:dyDescent="0.45">
      <c r="A7360" t="s">
        <v>4363</v>
      </c>
    </row>
    <row r="7361" spans="1:1" x14ac:dyDescent="0.45">
      <c r="A7361" t="s">
        <v>4364</v>
      </c>
    </row>
    <row r="7362" spans="1:1" x14ac:dyDescent="0.45">
      <c r="A7362" t="s">
        <v>4365</v>
      </c>
    </row>
    <row r="7363" spans="1:1" x14ac:dyDescent="0.45">
      <c r="A7363" t="s">
        <v>4366</v>
      </c>
    </row>
    <row r="7365" spans="1:1" x14ac:dyDescent="0.45">
      <c r="A7365" t="s">
        <v>4367</v>
      </c>
    </row>
    <row r="7367" spans="1:1" x14ac:dyDescent="0.45">
      <c r="A7367" t="s">
        <v>4368</v>
      </c>
    </row>
    <row r="7368" spans="1:1" x14ac:dyDescent="0.45">
      <c r="A7368" t="s">
        <v>10</v>
      </c>
    </row>
    <row r="7369" spans="1:1" x14ac:dyDescent="0.45">
      <c r="A7369" t="s">
        <v>11</v>
      </c>
    </row>
    <row r="7370" spans="1:1" x14ac:dyDescent="0.45">
      <c r="A7370" t="s">
        <v>12</v>
      </c>
    </row>
    <row r="7372" spans="1:1" x14ac:dyDescent="0.45">
      <c r="A7372" t="s">
        <v>2121</v>
      </c>
    </row>
    <row r="7373" spans="1:1" x14ac:dyDescent="0.45">
      <c r="A7373" t="s">
        <v>2122</v>
      </c>
    </row>
    <row r="7374" spans="1:1" x14ac:dyDescent="0.45">
      <c r="A7374" t="s">
        <v>2123</v>
      </c>
    </row>
    <row r="7375" spans="1:1" x14ac:dyDescent="0.45">
      <c r="A7375" t="s">
        <v>2124</v>
      </c>
    </row>
    <row r="7376" spans="1:1" x14ac:dyDescent="0.45">
      <c r="A7376" t="s">
        <v>2125</v>
      </c>
    </row>
    <row r="7377" spans="1:1" x14ac:dyDescent="0.45">
      <c r="A7377" t="s">
        <v>2126</v>
      </c>
    </row>
    <row r="7378" spans="1:1" x14ac:dyDescent="0.45">
      <c r="A7378" t="s">
        <v>2127</v>
      </c>
    </row>
    <row r="7380" spans="1:1" x14ac:dyDescent="0.45">
      <c r="A7380" t="s">
        <v>2128</v>
      </c>
    </row>
    <row r="7381" spans="1:1" x14ac:dyDescent="0.45">
      <c r="A7381" t="s">
        <v>10</v>
      </c>
    </row>
    <row r="7382" spans="1:1" x14ac:dyDescent="0.45">
      <c r="A7382" t="s">
        <v>128</v>
      </c>
    </row>
    <row r="7383" spans="1:1" x14ac:dyDescent="0.45">
      <c r="A7383" t="s">
        <v>12</v>
      </c>
    </row>
    <row r="7385" spans="1:1" x14ac:dyDescent="0.45">
      <c r="A7385" t="s">
        <v>4369</v>
      </c>
    </row>
    <row r="7386" spans="1:1" x14ac:dyDescent="0.45">
      <c r="A7386" t="s">
        <v>4370</v>
      </c>
    </row>
    <row r="7387" spans="1:1" x14ac:dyDescent="0.45">
      <c r="A7387" t="s">
        <v>4371</v>
      </c>
    </row>
    <row r="7388" spans="1:1" x14ac:dyDescent="0.45">
      <c r="A7388" t="s">
        <v>4372</v>
      </c>
    </row>
    <row r="7389" spans="1:1" x14ac:dyDescent="0.45">
      <c r="A7389" t="s">
        <v>4373</v>
      </c>
    </row>
    <row r="7390" spans="1:1" x14ac:dyDescent="0.45">
      <c r="A7390" t="s">
        <v>4374</v>
      </c>
    </row>
    <row r="7391" spans="1:1" x14ac:dyDescent="0.45">
      <c r="A7391" t="s">
        <v>4375</v>
      </c>
    </row>
    <row r="7393" spans="1:1" x14ac:dyDescent="0.45">
      <c r="A7393" t="s">
        <v>4376</v>
      </c>
    </row>
    <row r="7394" spans="1:1" x14ac:dyDescent="0.45">
      <c r="A7394" t="s">
        <v>10</v>
      </c>
    </row>
    <row r="7395" spans="1:1" x14ac:dyDescent="0.45">
      <c r="A7395" t="s">
        <v>207</v>
      </c>
    </row>
    <row r="7396" spans="1:1" x14ac:dyDescent="0.45">
      <c r="A7396" t="s">
        <v>12</v>
      </c>
    </row>
    <row r="7398" spans="1:1" x14ac:dyDescent="0.45">
      <c r="A7398" t="s">
        <v>2137</v>
      </c>
    </row>
    <row r="7399" spans="1:1" x14ac:dyDescent="0.45">
      <c r="A7399" t="s">
        <v>2138</v>
      </c>
    </row>
    <row r="7400" spans="1:1" x14ac:dyDescent="0.45">
      <c r="A7400" t="s">
        <v>2139</v>
      </c>
    </row>
    <row r="7401" spans="1:1" x14ac:dyDescent="0.45">
      <c r="A7401" t="s">
        <v>2140</v>
      </c>
    </row>
    <row r="7402" spans="1:1" x14ac:dyDescent="0.45">
      <c r="A7402" t="s">
        <v>2141</v>
      </c>
    </row>
    <row r="7403" spans="1:1" x14ac:dyDescent="0.45">
      <c r="A7403" t="s">
        <v>2142</v>
      </c>
    </row>
    <row r="7404" spans="1:1" x14ac:dyDescent="0.45">
      <c r="A7404" t="s">
        <v>2143</v>
      </c>
    </row>
    <row r="7406" spans="1:1" x14ac:dyDescent="0.45">
      <c r="A7406" t="s">
        <v>2144</v>
      </c>
    </row>
    <row r="7407" spans="1:1" x14ac:dyDescent="0.45">
      <c r="A7407" t="s">
        <v>2145</v>
      </c>
    </row>
    <row r="7408" spans="1:1" x14ac:dyDescent="0.45">
      <c r="A7408" t="s">
        <v>11</v>
      </c>
    </row>
    <row r="7409" spans="1:1" x14ac:dyDescent="0.45">
      <c r="A7409" t="s">
        <v>12</v>
      </c>
    </row>
    <row r="7411" spans="1:1" x14ac:dyDescent="0.45">
      <c r="A7411" t="s">
        <v>2146</v>
      </c>
    </row>
    <row r="7412" spans="1:1" x14ac:dyDescent="0.45">
      <c r="A7412" t="s">
        <v>2147</v>
      </c>
    </row>
    <row r="7413" spans="1:1" x14ac:dyDescent="0.45">
      <c r="A7413">
        <v>57878388900</v>
      </c>
    </row>
    <row r="7414" spans="1:1" x14ac:dyDescent="0.45">
      <c r="A7414" t="s">
        <v>2148</v>
      </c>
    </row>
    <row r="7415" spans="1:1" x14ac:dyDescent="0.45">
      <c r="A7415" t="s">
        <v>2149</v>
      </c>
    </row>
    <row r="7416" spans="1:1" x14ac:dyDescent="0.45">
      <c r="A7416" t="s">
        <v>2150</v>
      </c>
    </row>
    <row r="7417" spans="1:1" x14ac:dyDescent="0.45">
      <c r="A7417" t="s">
        <v>2151</v>
      </c>
    </row>
    <row r="7419" spans="1:1" x14ac:dyDescent="0.45">
      <c r="A7419" t="s">
        <v>2152</v>
      </c>
    </row>
    <row r="7420" spans="1:1" x14ac:dyDescent="0.45">
      <c r="A7420" t="s">
        <v>10</v>
      </c>
    </row>
    <row r="7421" spans="1:1" x14ac:dyDescent="0.45">
      <c r="A7421" t="s">
        <v>128</v>
      </c>
    </row>
    <row r="7422" spans="1:1" x14ac:dyDescent="0.45">
      <c r="A7422" t="s">
        <v>12</v>
      </c>
    </row>
    <row r="7424" spans="1:1" x14ac:dyDescent="0.45">
      <c r="A7424" t="s">
        <v>2153</v>
      </c>
    </row>
    <row r="7425" spans="1:1" x14ac:dyDescent="0.45">
      <c r="A7425" t="s">
        <v>2154</v>
      </c>
    </row>
    <row r="7426" spans="1:1" x14ac:dyDescent="0.45">
      <c r="A7426" t="s">
        <v>2155</v>
      </c>
    </row>
    <row r="7427" spans="1:1" x14ac:dyDescent="0.45">
      <c r="A7427" t="s">
        <v>2156</v>
      </c>
    </row>
    <row r="7428" spans="1:1" x14ac:dyDescent="0.45">
      <c r="A7428" t="s">
        <v>2157</v>
      </c>
    </row>
    <row r="7430" spans="1:1" x14ac:dyDescent="0.45">
      <c r="A7430" t="s">
        <v>2158</v>
      </c>
    </row>
    <row r="7432" spans="1:1" x14ac:dyDescent="0.45">
      <c r="A7432" t="s">
        <v>2159</v>
      </c>
    </row>
    <row r="7433" spans="1:1" x14ac:dyDescent="0.45">
      <c r="A7433" t="s">
        <v>10</v>
      </c>
    </row>
    <row r="7434" spans="1:1" x14ac:dyDescent="0.45">
      <c r="A7434" t="s">
        <v>207</v>
      </c>
    </row>
    <row r="7435" spans="1:1" x14ac:dyDescent="0.45">
      <c r="A7435" t="s">
        <v>12</v>
      </c>
    </row>
    <row r="7437" spans="1:1" x14ac:dyDescent="0.45">
      <c r="A7437" t="s">
        <v>4377</v>
      </c>
    </row>
    <row r="7438" spans="1:1" x14ac:dyDescent="0.45">
      <c r="A7438" t="s">
        <v>4378</v>
      </c>
    </row>
    <row r="7439" spans="1:1" x14ac:dyDescent="0.45">
      <c r="A7439" t="s">
        <v>4379</v>
      </c>
    </row>
    <row r="7440" spans="1:1" x14ac:dyDescent="0.45">
      <c r="A7440" t="s">
        <v>4380</v>
      </c>
    </row>
    <row r="7441" spans="1:1" x14ac:dyDescent="0.45">
      <c r="A7441" t="s">
        <v>4381</v>
      </c>
    </row>
    <row r="7443" spans="1:1" x14ac:dyDescent="0.45">
      <c r="A7443" t="s">
        <v>4382</v>
      </c>
    </row>
    <row r="7445" spans="1:1" x14ac:dyDescent="0.45">
      <c r="A7445" t="s">
        <v>4383</v>
      </c>
    </row>
    <row r="7446" spans="1:1" x14ac:dyDescent="0.45">
      <c r="A7446" t="s">
        <v>10</v>
      </c>
    </row>
    <row r="7447" spans="1:1" x14ac:dyDescent="0.45">
      <c r="A7447" t="s">
        <v>11</v>
      </c>
    </row>
    <row r="7448" spans="1:1" x14ac:dyDescent="0.45">
      <c r="A7448"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F65B-BAEF-4366-B378-5365B2B31DB6}">
  <dimension ref="A1:U476"/>
  <sheetViews>
    <sheetView tabSelected="1" workbookViewId="0">
      <selection activeCell="E453" sqref="E453"/>
    </sheetView>
  </sheetViews>
  <sheetFormatPr defaultColWidth="5.3984375" defaultRowHeight="14.25" outlineLevelCol="1" x14ac:dyDescent="0.45"/>
  <cols>
    <col min="2" max="2" width="19.73046875" customWidth="1"/>
    <col min="3" max="4" width="15.265625" hidden="1" customWidth="1" outlineLevel="1"/>
    <col min="5" max="5" width="49.33203125" customWidth="1" collapsed="1"/>
    <col min="6" max="7" width="12.1328125" customWidth="1"/>
    <col min="8" max="8" width="42" customWidth="1"/>
    <col min="9" max="9" width="6.46484375" bestFit="1" customWidth="1"/>
    <col min="10" max="10" width="6.19921875" bestFit="1" customWidth="1"/>
    <col min="11" max="11" width="10.19921875" hidden="1" customWidth="1" outlineLevel="1"/>
    <col min="12" max="12" width="11.796875" hidden="1" customWidth="1" outlineLevel="1"/>
    <col min="13" max="13" width="7.33203125" hidden="1" customWidth="1" outlineLevel="1"/>
    <col min="14" max="14" width="15.265625" customWidth="1" collapsed="1"/>
    <col min="15" max="15" width="15.265625" hidden="1" customWidth="1" outlineLevel="1"/>
    <col min="16" max="16" width="60.3984375" customWidth="1" collapsed="1"/>
    <col min="17" max="18" width="11.59765625" customWidth="1"/>
    <col min="19" max="19" width="10.265625" customWidth="1" outlineLevel="1"/>
    <col min="20" max="21" width="15.265625" customWidth="1" outlineLevel="1"/>
  </cols>
  <sheetData>
    <row r="1" spans="1:21" x14ac:dyDescent="0.45">
      <c r="B1" t="s">
        <v>4403</v>
      </c>
      <c r="E1" t="s">
        <v>2188</v>
      </c>
      <c r="F1">
        <f>SUM(SLR479_20231202[licz.tytuł])</f>
        <v>1</v>
      </c>
      <c r="G1">
        <f>SUM(SLR479_20231202[licz.2war.tytuł])</f>
        <v>0</v>
      </c>
      <c r="Q1">
        <f>SUM(SLR479_20231202[licz.streszczenie])</f>
        <v>8</v>
      </c>
      <c r="R1">
        <f>SUM(SLR479_20231202[licz.2war.streszcz])</f>
        <v>8</v>
      </c>
    </row>
    <row r="2" spans="1:21" x14ac:dyDescent="0.45">
      <c r="A2" s="7" t="s">
        <v>2169</v>
      </c>
      <c r="B2" s="7" t="s">
        <v>2170</v>
      </c>
      <c r="C2" s="7" t="s">
        <v>2171</v>
      </c>
      <c r="D2" s="7" t="s">
        <v>2172</v>
      </c>
      <c r="E2" s="7" t="s">
        <v>2173</v>
      </c>
      <c r="F2" s="11" t="s">
        <v>2215</v>
      </c>
      <c r="G2" s="11" t="s">
        <v>4397</v>
      </c>
      <c r="H2" s="7" t="s">
        <v>2174</v>
      </c>
      <c r="I2" s="11" t="s">
        <v>2181</v>
      </c>
      <c r="J2" s="11" t="s">
        <v>2185</v>
      </c>
      <c r="K2" s="11" t="s">
        <v>2182</v>
      </c>
      <c r="L2" s="11" t="s">
        <v>2183</v>
      </c>
      <c r="M2" s="11" t="s">
        <v>2184</v>
      </c>
      <c r="N2" s="7" t="s">
        <v>2175</v>
      </c>
      <c r="O2" s="7" t="s">
        <v>2176</v>
      </c>
      <c r="P2" s="8" t="s">
        <v>2177</v>
      </c>
      <c r="Q2" s="13" t="s">
        <v>2216</v>
      </c>
      <c r="R2" s="13" t="s">
        <v>4398</v>
      </c>
      <c r="S2" s="12" t="s">
        <v>4386</v>
      </c>
      <c r="T2" t="s">
        <v>4385</v>
      </c>
      <c r="U2" t="s">
        <v>2180</v>
      </c>
    </row>
    <row r="3" spans="1:21" s="16" customFormat="1" hidden="1" x14ac:dyDescent="0.45">
      <c r="A3" s="14">
        <v>1</v>
      </c>
      <c r="B3" s="14" t="s">
        <v>2219</v>
      </c>
      <c r="C3" s="14" t="s">
        <v>2220</v>
      </c>
      <c r="D3" s="14" t="s">
        <v>2221</v>
      </c>
      <c r="E3" s="14" t="s">
        <v>2222</v>
      </c>
      <c r="F3" s="14">
        <f>COUNTIF(SLR479_20231202[[#This Row],[Tytuł]],"*"&amp;$B$1&amp;"*")</f>
        <v>0</v>
      </c>
      <c r="G3" s="14">
        <f>COUNTIFS(SLR479_20231202[[#This Row],[Tytuł]],"*"&amp;$B$1&amp;"*",SLR479_20231202[[#This Row],[Tytuł]],"*"&amp;$E$1&amp;"*")</f>
        <v>0</v>
      </c>
      <c r="H3" s="14" t="s">
        <v>2223</v>
      </c>
      <c r="I3" s="14">
        <f>MID(SLR479_20231202[[#This Row],[Rok, publikacja, cytowania]],2,4)+0</f>
        <v>2013</v>
      </c>
      <c r="J3" s="14">
        <f>(MID(SLR479_20231202[[#This Row],[Rok, publikacja, cytowania]],FIND(" Cited ",SLR479_20231202[[#This Row],[Rok, publikacja, cytowania]])+7,SLR479_20231202[[#This Row],[IlośćZnakówLCyt]]))+0</f>
        <v>123</v>
      </c>
      <c r="K3" s="14">
        <f>FIND(" Cited ",SLR479_20231202[[#This Row],[Rok, publikacja, cytowania]])+7</f>
        <v>64</v>
      </c>
      <c r="L3" s="14">
        <f>FIND(" times",SLR479_20231202[[#This Row],[Rok, publikacja, cytowania]])</f>
        <v>67</v>
      </c>
      <c r="M3" s="14">
        <f>SLR479_20231202[[#This Row],[koniecLCyt]]-SLR479_20231202[[#This Row],[poczLCyt]]</f>
        <v>3</v>
      </c>
      <c r="N3" s="14" t="s">
        <v>2224</v>
      </c>
      <c r="O3" s="14" t="s">
        <v>2225</v>
      </c>
      <c r="P3" s="14" t="s">
        <v>2226</v>
      </c>
      <c r="Q3" s="14">
        <f>COUNTIF(SLR479_20231202[[#This Row],[streszczenie]],"*"&amp;$B$1&amp;"*")</f>
        <v>0</v>
      </c>
      <c r="R3" s="14">
        <f>COUNTIFS(SLR479_20231202[[#This Row],[streszczenie]],"*"&amp;$B$1&amp;"*",SLR479_20231202[[#This Row],[streszczenie]],"*"&amp;$E$1&amp;"*")</f>
        <v>0</v>
      </c>
      <c r="S3" s="9" t="s">
        <v>10</v>
      </c>
      <c r="T3" s="9" t="s">
        <v>207</v>
      </c>
      <c r="U3" s="9" t="s">
        <v>12</v>
      </c>
    </row>
    <row r="4" spans="1:21" hidden="1" x14ac:dyDescent="0.45">
      <c r="A4" s="14">
        <v>2</v>
      </c>
      <c r="B4" s="14" t="s">
        <v>2</v>
      </c>
      <c r="C4" s="14" t="s">
        <v>3</v>
      </c>
      <c r="D4" s="14" t="s">
        <v>4</v>
      </c>
      <c r="E4" s="14" t="s">
        <v>5</v>
      </c>
      <c r="F4" s="14">
        <f>COUNTIF(SLR479_20231202[[#This Row],[Tytuł]],"*"&amp;$B$1&amp;"*")</f>
        <v>0</v>
      </c>
      <c r="G4" s="14">
        <f>COUNTIFS(SLR479_20231202[[#This Row],[Tytuł]],"*"&amp;$B$1&amp;"*",SLR479_20231202[[#This Row],[Tytuł]],"*"&amp;$E$1&amp;"*")</f>
        <v>0</v>
      </c>
      <c r="H4" s="14" t="s">
        <v>6</v>
      </c>
      <c r="I4" s="14">
        <f>MID(SLR479_20231202[[#This Row],[Rok, publikacja, cytowania]],2,4)+0</f>
        <v>2010</v>
      </c>
      <c r="J4" s="14">
        <f>(MID(SLR479_20231202[[#This Row],[Rok, publikacja, cytowania]],FIND(" Cited ",SLR479_20231202[[#This Row],[Rok, publikacja, cytowania]])+7,SLR479_20231202[[#This Row],[IlośćZnakówLCyt]]))+0</f>
        <v>35</v>
      </c>
      <c r="K4" s="14">
        <f>FIND(" Cited ",SLR479_20231202[[#This Row],[Rok, publikacja, cytowania]])+7</f>
        <v>102</v>
      </c>
      <c r="L4" s="14">
        <f>FIND(" times",SLR479_20231202[[#This Row],[Rok, publikacja, cytowania]])</f>
        <v>104</v>
      </c>
      <c r="M4" s="14">
        <f>SLR479_20231202[[#This Row],[koniecLCyt]]-SLR479_20231202[[#This Row],[poczLCyt]]</f>
        <v>2</v>
      </c>
      <c r="N4" s="14" t="s">
        <v>7</v>
      </c>
      <c r="O4" s="14" t="s">
        <v>8</v>
      </c>
      <c r="P4" s="14" t="s">
        <v>9</v>
      </c>
      <c r="Q4" s="14">
        <f>COUNTIF(SLR479_20231202[[#This Row],[streszczenie]],"*"&amp;$B$1&amp;"*")</f>
        <v>0</v>
      </c>
      <c r="R4" s="14">
        <f>COUNTIFS(SLR479_20231202[[#This Row],[streszczenie]],"*"&amp;$B$1&amp;"*",SLR479_20231202[[#This Row],[streszczenie]],"*"&amp;$E$1&amp;"*")</f>
        <v>0</v>
      </c>
      <c r="S4" s="10" t="s">
        <v>10</v>
      </c>
      <c r="T4" s="10" t="s">
        <v>11</v>
      </c>
      <c r="U4" s="10" t="s">
        <v>12</v>
      </c>
    </row>
    <row r="5" spans="1:21" hidden="1" x14ac:dyDescent="0.45">
      <c r="A5" s="14">
        <v>3</v>
      </c>
      <c r="B5" s="14" t="s">
        <v>13</v>
      </c>
      <c r="C5" s="14" t="s">
        <v>14</v>
      </c>
      <c r="D5" s="14" t="s">
        <v>15</v>
      </c>
      <c r="E5" s="14" t="s">
        <v>16</v>
      </c>
      <c r="F5" s="14">
        <f>COUNTIF(SLR479_20231202[[#This Row],[Tytuł]],"*"&amp;$B$1&amp;"*")</f>
        <v>0</v>
      </c>
      <c r="G5" s="14">
        <f>COUNTIFS(SLR479_20231202[[#This Row],[Tytuł]],"*"&amp;$B$1&amp;"*",SLR479_20231202[[#This Row],[Tytuł]],"*"&amp;$E$1&amp;"*")</f>
        <v>0</v>
      </c>
      <c r="H5" s="14" t="s">
        <v>17</v>
      </c>
      <c r="I5" s="14">
        <f>MID(SLR479_20231202[[#This Row],[Rok, publikacja, cytowania]],2,4)+0</f>
        <v>2008</v>
      </c>
      <c r="J5" s="14">
        <f>(MID(SLR479_20231202[[#This Row],[Rok, publikacja, cytowania]],FIND(" Cited ",SLR479_20231202[[#This Row],[Rok, publikacja, cytowania]])+7,SLR479_20231202[[#This Row],[IlośćZnakówLCyt]]))+0</f>
        <v>37</v>
      </c>
      <c r="K5" s="14">
        <f>FIND(" Cited ",SLR479_20231202[[#This Row],[Rok, publikacja, cytowania]])+7</f>
        <v>68</v>
      </c>
      <c r="L5" s="14">
        <f>FIND(" times",SLR479_20231202[[#This Row],[Rok, publikacja, cytowania]])</f>
        <v>70</v>
      </c>
      <c r="M5" s="14">
        <f>SLR479_20231202[[#This Row],[koniecLCyt]]-SLR479_20231202[[#This Row],[poczLCyt]]</f>
        <v>2</v>
      </c>
      <c r="N5" s="14" t="s">
        <v>18</v>
      </c>
      <c r="O5" s="14" t="s">
        <v>19</v>
      </c>
      <c r="P5" s="14" t="s">
        <v>20</v>
      </c>
      <c r="Q5" s="14">
        <f>COUNTIF(SLR479_20231202[[#This Row],[streszczenie]],"*"&amp;$B$1&amp;"*")</f>
        <v>0</v>
      </c>
      <c r="R5" s="14">
        <f>COUNTIFS(SLR479_20231202[[#This Row],[streszczenie]],"*"&amp;$B$1&amp;"*",SLR479_20231202[[#This Row],[streszczenie]],"*"&amp;$E$1&amp;"*")</f>
        <v>0</v>
      </c>
      <c r="S5" s="9" t="s">
        <v>10</v>
      </c>
      <c r="T5" s="9" t="s">
        <v>11</v>
      </c>
      <c r="U5" s="9" t="s">
        <v>12</v>
      </c>
    </row>
    <row r="6" spans="1:21" hidden="1" x14ac:dyDescent="0.45">
      <c r="A6" s="14">
        <v>4</v>
      </c>
      <c r="B6" s="14" t="s">
        <v>2265</v>
      </c>
      <c r="C6" s="14" t="s">
        <v>2266</v>
      </c>
      <c r="D6" s="14" t="s">
        <v>2267</v>
      </c>
      <c r="E6" s="14" t="s">
        <v>2268</v>
      </c>
      <c r="F6" s="14">
        <f>COUNTIF(SLR479_20231202[[#This Row],[Tytuł]],"*"&amp;$B$1&amp;"*")</f>
        <v>0</v>
      </c>
      <c r="G6" s="14">
        <f>COUNTIFS(SLR479_20231202[[#This Row],[Tytuł]],"*"&amp;$B$1&amp;"*",SLR479_20231202[[#This Row],[Tytuł]],"*"&amp;$E$1&amp;"*")</f>
        <v>0</v>
      </c>
      <c r="H6" s="14" t="s">
        <v>2269</v>
      </c>
      <c r="I6" s="14">
        <f>MID(SLR479_20231202[[#This Row],[Rok, publikacja, cytowania]],2,4)+0</f>
        <v>2020</v>
      </c>
      <c r="J6" s="14">
        <f>(MID(SLR479_20231202[[#This Row],[Rok, publikacja, cytowania]],FIND(" Cited ",SLR479_20231202[[#This Row],[Rok, publikacja, cytowania]])+7,SLR479_20231202[[#This Row],[IlośćZnakówLCyt]]))+0</f>
        <v>16</v>
      </c>
      <c r="K6" s="14">
        <f>FIND(" Cited ",SLR479_20231202[[#This Row],[Rok, publikacja, cytowania]])+7</f>
        <v>136</v>
      </c>
      <c r="L6" s="14">
        <f>FIND(" times",SLR479_20231202[[#This Row],[Rok, publikacja, cytowania]])</f>
        <v>138</v>
      </c>
      <c r="M6" s="14">
        <f>SLR479_20231202[[#This Row],[koniecLCyt]]-SLR479_20231202[[#This Row],[poczLCyt]]</f>
        <v>2</v>
      </c>
      <c r="N6" s="14" t="s">
        <v>2270</v>
      </c>
      <c r="O6" s="14" t="s">
        <v>2271</v>
      </c>
      <c r="P6" s="14" t="s">
        <v>2272</v>
      </c>
      <c r="Q6" s="14">
        <f>COUNTIF(SLR479_20231202[[#This Row],[streszczenie]],"*"&amp;$B$1&amp;"*")</f>
        <v>0</v>
      </c>
      <c r="R6" s="14">
        <f>COUNTIFS(SLR479_20231202[[#This Row],[streszczenie]],"*"&amp;$B$1&amp;"*",SLR479_20231202[[#This Row],[streszczenie]],"*"&amp;$E$1&amp;"*")</f>
        <v>0</v>
      </c>
      <c r="S6" s="10" t="s">
        <v>10</v>
      </c>
      <c r="T6" s="10" t="s">
        <v>207</v>
      </c>
      <c r="U6" s="10" t="s">
        <v>12</v>
      </c>
    </row>
    <row r="7" spans="1:21" hidden="1" x14ac:dyDescent="0.45">
      <c r="A7" s="14">
        <v>5</v>
      </c>
      <c r="B7" s="14" t="s">
        <v>28</v>
      </c>
      <c r="C7" s="14" t="s">
        <v>29</v>
      </c>
      <c r="D7" s="14" t="s">
        <v>30</v>
      </c>
      <c r="E7" s="14" t="s">
        <v>31</v>
      </c>
      <c r="F7" s="14">
        <f>COUNTIF(SLR479_20231202[[#This Row],[Tytuł]],"*"&amp;$B$1&amp;"*")</f>
        <v>0</v>
      </c>
      <c r="G7" s="14">
        <f>COUNTIFS(SLR479_20231202[[#This Row],[Tytuł]],"*"&amp;$B$1&amp;"*",SLR479_20231202[[#This Row],[Tytuł]],"*"&amp;$E$1&amp;"*")</f>
        <v>0</v>
      </c>
      <c r="H7" s="14" t="s">
        <v>32</v>
      </c>
      <c r="I7" s="14">
        <f>MID(SLR479_20231202[[#This Row],[Rok, publikacja, cytowania]],2,4)+0</f>
        <v>2010</v>
      </c>
      <c r="J7" s="14">
        <f>(MID(SLR479_20231202[[#This Row],[Rok, publikacja, cytowania]],FIND(" Cited ",SLR479_20231202[[#This Row],[Rok, publikacja, cytowania]])+7,SLR479_20231202[[#This Row],[IlośćZnakówLCyt]]))+0</f>
        <v>18</v>
      </c>
      <c r="K7" s="14">
        <f>FIND(" Cited ",SLR479_20231202[[#This Row],[Rok, publikacja, cytowania]])+7</f>
        <v>65</v>
      </c>
      <c r="L7" s="14">
        <f>FIND(" times",SLR479_20231202[[#This Row],[Rok, publikacja, cytowania]])</f>
        <v>67</v>
      </c>
      <c r="M7" s="14">
        <f>SLR479_20231202[[#This Row],[koniecLCyt]]-SLR479_20231202[[#This Row],[poczLCyt]]</f>
        <v>2</v>
      </c>
      <c r="N7" s="14" t="s">
        <v>33</v>
      </c>
      <c r="O7" s="14" t="s">
        <v>34</v>
      </c>
      <c r="P7" s="14" t="s">
        <v>35</v>
      </c>
      <c r="Q7" s="14">
        <f>COUNTIF(SLR479_20231202[[#This Row],[streszczenie]],"*"&amp;$B$1&amp;"*")</f>
        <v>0</v>
      </c>
      <c r="R7" s="14">
        <f>COUNTIFS(SLR479_20231202[[#This Row],[streszczenie]],"*"&amp;$B$1&amp;"*",SLR479_20231202[[#This Row],[streszczenie]],"*"&amp;$E$1&amp;"*")</f>
        <v>0</v>
      </c>
      <c r="S7" s="9" t="s">
        <v>10</v>
      </c>
      <c r="T7" s="9" t="s">
        <v>11</v>
      </c>
      <c r="U7" s="9" t="s">
        <v>12</v>
      </c>
    </row>
    <row r="8" spans="1:21" hidden="1" x14ac:dyDescent="0.45">
      <c r="A8" s="14">
        <v>6</v>
      </c>
      <c r="B8" s="14" t="s">
        <v>2273</v>
      </c>
      <c r="C8" s="14" t="s">
        <v>2274</v>
      </c>
      <c r="D8" s="14" t="s">
        <v>2275</v>
      </c>
      <c r="E8" s="14" t="s">
        <v>2276</v>
      </c>
      <c r="F8" s="14">
        <f>COUNTIF(SLR479_20231202[[#This Row],[Tytuł]],"*"&amp;$B$1&amp;"*")</f>
        <v>0</v>
      </c>
      <c r="G8" s="14">
        <f>COUNTIFS(SLR479_20231202[[#This Row],[Tytuł]],"*"&amp;$B$1&amp;"*",SLR479_20231202[[#This Row],[Tytuł]],"*"&amp;$E$1&amp;"*")</f>
        <v>0</v>
      </c>
      <c r="H8" s="14" t="s">
        <v>2277</v>
      </c>
      <c r="I8" s="14">
        <f>MID(SLR479_20231202[[#This Row],[Rok, publikacja, cytowania]],2,4)+0</f>
        <v>2016</v>
      </c>
      <c r="J8" s="14">
        <f>(MID(SLR479_20231202[[#This Row],[Rok, publikacja, cytowania]],FIND(" Cited ",SLR479_20231202[[#This Row],[Rok, publikacja, cytowania]])+7,SLR479_20231202[[#This Row],[IlośćZnakówLCyt]]))+0</f>
        <v>16</v>
      </c>
      <c r="K8" s="14">
        <f>FIND(" Cited ",SLR479_20231202[[#This Row],[Rok, publikacja, cytowania]])+7</f>
        <v>96</v>
      </c>
      <c r="L8" s="14">
        <f>FIND(" times",SLR479_20231202[[#This Row],[Rok, publikacja, cytowania]])</f>
        <v>98</v>
      </c>
      <c r="M8" s="14">
        <f>SLR479_20231202[[#This Row],[koniecLCyt]]-SLR479_20231202[[#This Row],[poczLCyt]]</f>
        <v>2</v>
      </c>
      <c r="N8" s="14" t="s">
        <v>2278</v>
      </c>
      <c r="O8" s="14" t="s">
        <v>2279</v>
      </c>
      <c r="P8" s="14" t="s">
        <v>2280</v>
      </c>
      <c r="Q8" s="14">
        <f>COUNTIF(SLR479_20231202[[#This Row],[streszczenie]],"*"&amp;$B$1&amp;"*")</f>
        <v>0</v>
      </c>
      <c r="R8" s="14">
        <f>COUNTIFS(SLR479_20231202[[#This Row],[streszczenie]],"*"&amp;$B$1&amp;"*",SLR479_20231202[[#This Row],[streszczenie]],"*"&amp;$E$1&amp;"*")</f>
        <v>0</v>
      </c>
      <c r="S8" s="10" t="s">
        <v>10</v>
      </c>
      <c r="T8" s="10" t="s">
        <v>11</v>
      </c>
      <c r="U8" s="10" t="s">
        <v>12</v>
      </c>
    </row>
    <row r="9" spans="1:21" hidden="1" x14ac:dyDescent="0.45">
      <c r="A9" s="14">
        <v>7</v>
      </c>
      <c r="B9" s="14" t="s">
        <v>50</v>
      </c>
      <c r="C9" s="14" t="s">
        <v>51</v>
      </c>
      <c r="D9" s="14" t="s">
        <v>52</v>
      </c>
      <c r="E9" s="14" t="s">
        <v>53</v>
      </c>
      <c r="F9" s="14">
        <f>COUNTIF(SLR479_20231202[[#This Row],[Tytuł]],"*"&amp;$B$1&amp;"*")</f>
        <v>0</v>
      </c>
      <c r="G9" s="14">
        <f>COUNTIFS(SLR479_20231202[[#This Row],[Tytuł]],"*"&amp;$B$1&amp;"*",SLR479_20231202[[#This Row],[Tytuł]],"*"&amp;$E$1&amp;"*")</f>
        <v>0</v>
      </c>
      <c r="H9" s="14" t="s">
        <v>54</v>
      </c>
      <c r="I9" s="14">
        <f>MID(SLR479_20231202[[#This Row],[Rok, publikacja, cytowania]],2,4)+0</f>
        <v>1998</v>
      </c>
      <c r="J9" s="14">
        <f>(MID(SLR479_20231202[[#This Row],[Rok, publikacja, cytowania]],FIND(" Cited ",SLR479_20231202[[#This Row],[Rok, publikacja, cytowania]])+7,SLR479_20231202[[#This Row],[IlośćZnakówLCyt]]))+0</f>
        <v>61</v>
      </c>
      <c r="K9" s="14">
        <f>FIND(" Cited ",SLR479_20231202[[#This Row],[Rok, publikacja, cytowania]])+7</f>
        <v>63</v>
      </c>
      <c r="L9" s="14">
        <f>FIND(" times",SLR479_20231202[[#This Row],[Rok, publikacja, cytowania]])</f>
        <v>65</v>
      </c>
      <c r="M9" s="14">
        <f>SLR479_20231202[[#This Row],[koniecLCyt]]-SLR479_20231202[[#This Row],[poczLCyt]]</f>
        <v>2</v>
      </c>
      <c r="N9" s="14" t="s">
        <v>55</v>
      </c>
      <c r="O9" s="14" t="s">
        <v>56</v>
      </c>
      <c r="P9" s="14" t="s">
        <v>57</v>
      </c>
      <c r="Q9" s="14">
        <f>COUNTIF(SLR479_20231202[[#This Row],[streszczenie]],"*"&amp;$B$1&amp;"*")</f>
        <v>0</v>
      </c>
      <c r="R9" s="14">
        <f>COUNTIFS(SLR479_20231202[[#This Row],[streszczenie]],"*"&amp;$B$1&amp;"*",SLR479_20231202[[#This Row],[streszczenie]],"*"&amp;$E$1&amp;"*")</f>
        <v>0</v>
      </c>
      <c r="S9" s="9" t="s">
        <v>10</v>
      </c>
      <c r="T9" s="9" t="s">
        <v>11</v>
      </c>
      <c r="U9" s="9" t="s">
        <v>12</v>
      </c>
    </row>
    <row r="10" spans="1:21" hidden="1" x14ac:dyDescent="0.45">
      <c r="A10" s="14">
        <v>8</v>
      </c>
      <c r="B10" s="14" t="s">
        <v>2281</v>
      </c>
      <c r="C10" s="14" t="s">
        <v>2282</v>
      </c>
      <c r="D10" s="14" t="s">
        <v>2283</v>
      </c>
      <c r="E10" s="14" t="s">
        <v>2284</v>
      </c>
      <c r="F10" s="14">
        <f>COUNTIF(SLR479_20231202[[#This Row],[Tytuł]],"*"&amp;$B$1&amp;"*")</f>
        <v>0</v>
      </c>
      <c r="G10" s="14">
        <f>COUNTIFS(SLR479_20231202[[#This Row],[Tytuł]],"*"&amp;$B$1&amp;"*",SLR479_20231202[[#This Row],[Tytuł]],"*"&amp;$E$1&amp;"*")</f>
        <v>0</v>
      </c>
      <c r="H10" s="14" t="s">
        <v>2285</v>
      </c>
      <c r="I10" s="14">
        <f>MID(SLR479_20231202[[#This Row],[Rok, publikacja, cytowania]],2,4)+0</f>
        <v>2020</v>
      </c>
      <c r="J10" s="14">
        <f>(MID(SLR479_20231202[[#This Row],[Rok, publikacja, cytowania]],FIND(" Cited ",SLR479_20231202[[#This Row],[Rok, publikacja, cytowania]])+7,SLR479_20231202[[#This Row],[IlośćZnakówLCyt]]))+0</f>
        <v>25</v>
      </c>
      <c r="K10" s="14">
        <f>FIND(" Cited ",SLR479_20231202[[#This Row],[Rok, publikacja, cytowania]])+7</f>
        <v>77</v>
      </c>
      <c r="L10" s="14">
        <f>FIND(" times",SLR479_20231202[[#This Row],[Rok, publikacja, cytowania]])</f>
        <v>79</v>
      </c>
      <c r="M10" s="14">
        <f>SLR479_20231202[[#This Row],[koniecLCyt]]-SLR479_20231202[[#This Row],[poczLCyt]]</f>
        <v>2</v>
      </c>
      <c r="N10" s="14" t="s">
        <v>2286</v>
      </c>
      <c r="O10" s="14" t="s">
        <v>2287</v>
      </c>
      <c r="P10" s="14" t="s">
        <v>2288</v>
      </c>
      <c r="Q10" s="14">
        <f>COUNTIF(SLR479_20231202[[#This Row],[streszczenie]],"*"&amp;$B$1&amp;"*")</f>
        <v>0</v>
      </c>
      <c r="R10" s="14">
        <f>COUNTIFS(SLR479_20231202[[#This Row],[streszczenie]],"*"&amp;$B$1&amp;"*",SLR479_20231202[[#This Row],[streszczenie]],"*"&amp;$E$1&amp;"*")</f>
        <v>0</v>
      </c>
      <c r="S10" s="10" t="s">
        <v>10</v>
      </c>
      <c r="T10" s="10" t="s">
        <v>11</v>
      </c>
      <c r="U10" s="10" t="s">
        <v>12</v>
      </c>
    </row>
    <row r="11" spans="1:21" hidden="1" x14ac:dyDescent="0.45">
      <c r="A11" s="14">
        <v>9</v>
      </c>
      <c r="B11" s="14" t="s">
        <v>2289</v>
      </c>
      <c r="C11" s="14" t="s">
        <v>2290</v>
      </c>
      <c r="D11" s="14" t="s">
        <v>2291</v>
      </c>
      <c r="E11" s="14" t="s">
        <v>2292</v>
      </c>
      <c r="F11" s="14">
        <f>COUNTIF(SLR479_20231202[[#This Row],[Tytuł]],"*"&amp;$B$1&amp;"*")</f>
        <v>0</v>
      </c>
      <c r="G11" s="14">
        <f>COUNTIFS(SLR479_20231202[[#This Row],[Tytuł]],"*"&amp;$B$1&amp;"*",SLR479_20231202[[#This Row],[Tytuł]],"*"&amp;$E$1&amp;"*")</f>
        <v>0</v>
      </c>
      <c r="H11" s="14" t="s">
        <v>2293</v>
      </c>
      <c r="I11" s="14">
        <f>MID(SLR479_20231202[[#This Row],[Rok, publikacja, cytowania]],2,4)+0</f>
        <v>2019</v>
      </c>
      <c r="J11" s="14">
        <f>(MID(SLR479_20231202[[#This Row],[Rok, publikacja, cytowania]],FIND(" Cited ",SLR479_20231202[[#This Row],[Rok, publikacja, cytowania]])+7,SLR479_20231202[[#This Row],[IlośćZnakówLCyt]]))+0</f>
        <v>23</v>
      </c>
      <c r="K11" s="14">
        <f>FIND(" Cited ",SLR479_20231202[[#This Row],[Rok, publikacja, cytowania]])+7</f>
        <v>98</v>
      </c>
      <c r="L11" s="14">
        <f>FIND(" times",SLR479_20231202[[#This Row],[Rok, publikacja, cytowania]])</f>
        <v>100</v>
      </c>
      <c r="M11" s="14">
        <f>SLR479_20231202[[#This Row],[koniecLCyt]]-SLR479_20231202[[#This Row],[poczLCyt]]</f>
        <v>2</v>
      </c>
      <c r="N11" s="14" t="s">
        <v>2294</v>
      </c>
      <c r="O11" s="14" t="s">
        <v>2295</v>
      </c>
      <c r="P11" s="14" t="s">
        <v>2296</v>
      </c>
      <c r="Q11" s="14">
        <f>COUNTIF(SLR479_20231202[[#This Row],[streszczenie]],"*"&amp;$B$1&amp;"*")</f>
        <v>0</v>
      </c>
      <c r="R11" s="14">
        <f>COUNTIFS(SLR479_20231202[[#This Row],[streszczenie]],"*"&amp;$B$1&amp;"*",SLR479_20231202[[#This Row],[streszczenie]],"*"&amp;$E$1&amp;"*")</f>
        <v>0</v>
      </c>
      <c r="S11" s="9" t="s">
        <v>10</v>
      </c>
      <c r="T11" s="9" t="s">
        <v>11</v>
      </c>
      <c r="U11" s="9" t="s">
        <v>12</v>
      </c>
    </row>
    <row r="12" spans="1:21" hidden="1" x14ac:dyDescent="0.45">
      <c r="A12" s="14">
        <v>10</v>
      </c>
      <c r="B12" s="14" t="s">
        <v>74</v>
      </c>
      <c r="C12" s="14" t="s">
        <v>75</v>
      </c>
      <c r="D12" s="14" t="s">
        <v>76</v>
      </c>
      <c r="E12" s="14" t="s">
        <v>77</v>
      </c>
      <c r="F12" s="14">
        <f>COUNTIF(SLR479_20231202[[#This Row],[Tytuł]],"*"&amp;$B$1&amp;"*")</f>
        <v>0</v>
      </c>
      <c r="G12" s="14">
        <f>COUNTIFS(SLR479_20231202[[#This Row],[Tytuł]],"*"&amp;$B$1&amp;"*",SLR479_20231202[[#This Row],[Tytuł]],"*"&amp;$E$1&amp;"*")</f>
        <v>0</v>
      </c>
      <c r="H12" s="14" t="s">
        <v>78</v>
      </c>
      <c r="I12" s="14">
        <f>MID(SLR479_20231202[[#This Row],[Rok, publikacja, cytowania]],2,4)+0</f>
        <v>2018</v>
      </c>
      <c r="J12" s="14">
        <f>(MID(SLR479_20231202[[#This Row],[Rok, publikacja, cytowania]],FIND(" Cited ",SLR479_20231202[[#This Row],[Rok, publikacja, cytowania]])+7,SLR479_20231202[[#This Row],[IlośćZnakówLCyt]]))+0</f>
        <v>45</v>
      </c>
      <c r="K12" s="14">
        <f>FIND(" Cited ",SLR479_20231202[[#This Row],[Rok, publikacja, cytowania]])+7</f>
        <v>68</v>
      </c>
      <c r="L12" s="14">
        <f>FIND(" times",SLR479_20231202[[#This Row],[Rok, publikacja, cytowania]])</f>
        <v>70</v>
      </c>
      <c r="M12" s="14">
        <f>SLR479_20231202[[#This Row],[koniecLCyt]]-SLR479_20231202[[#This Row],[poczLCyt]]</f>
        <v>2</v>
      </c>
      <c r="N12" s="14" t="s">
        <v>79</v>
      </c>
      <c r="O12" s="14" t="s">
        <v>80</v>
      </c>
      <c r="P12" s="14" t="s">
        <v>81</v>
      </c>
      <c r="Q12" s="14">
        <f>COUNTIF(SLR479_20231202[[#This Row],[streszczenie]],"*"&amp;$B$1&amp;"*")</f>
        <v>0</v>
      </c>
      <c r="R12" s="14">
        <f>COUNTIFS(SLR479_20231202[[#This Row],[streszczenie]],"*"&amp;$B$1&amp;"*",SLR479_20231202[[#This Row],[streszczenie]],"*"&amp;$E$1&amp;"*")</f>
        <v>0</v>
      </c>
      <c r="S12" s="10" t="s">
        <v>10</v>
      </c>
      <c r="T12" s="10" t="s">
        <v>11</v>
      </c>
      <c r="U12" s="10" t="s">
        <v>12</v>
      </c>
    </row>
    <row r="13" spans="1:21" hidden="1" x14ac:dyDescent="0.45">
      <c r="A13" s="14">
        <v>11</v>
      </c>
      <c r="B13" s="14" t="s">
        <v>82</v>
      </c>
      <c r="C13" s="14" t="s">
        <v>83</v>
      </c>
      <c r="D13" s="14" t="s">
        <v>84</v>
      </c>
      <c r="E13" s="14" t="s">
        <v>85</v>
      </c>
      <c r="F13" s="14">
        <f>COUNTIF(SLR479_20231202[[#This Row],[Tytuł]],"*"&amp;$B$1&amp;"*")</f>
        <v>0</v>
      </c>
      <c r="G13" s="14">
        <f>COUNTIFS(SLR479_20231202[[#This Row],[Tytuł]],"*"&amp;$B$1&amp;"*",SLR479_20231202[[#This Row],[Tytuł]],"*"&amp;$E$1&amp;"*")</f>
        <v>0</v>
      </c>
      <c r="H13" s="14" t="s">
        <v>86</v>
      </c>
      <c r="I13" s="14">
        <f>MID(SLR479_20231202[[#This Row],[Rok, publikacja, cytowania]],2,4)+0</f>
        <v>2014</v>
      </c>
      <c r="J13" s="14">
        <f>(MID(SLR479_20231202[[#This Row],[Rok, publikacja, cytowania]],FIND(" Cited ",SLR479_20231202[[#This Row],[Rok, publikacja, cytowania]])+7,SLR479_20231202[[#This Row],[IlośćZnakówLCyt]]))+0</f>
        <v>32</v>
      </c>
      <c r="K13" s="14">
        <f>FIND(" Cited ",SLR479_20231202[[#This Row],[Rok, publikacja, cytowania]])+7</f>
        <v>77</v>
      </c>
      <c r="L13" s="14">
        <f>FIND(" times",SLR479_20231202[[#This Row],[Rok, publikacja, cytowania]])</f>
        <v>79</v>
      </c>
      <c r="M13" s="14">
        <f>SLR479_20231202[[#This Row],[koniecLCyt]]-SLR479_20231202[[#This Row],[poczLCyt]]</f>
        <v>2</v>
      </c>
      <c r="N13" s="14" t="s">
        <v>87</v>
      </c>
      <c r="O13" s="14" t="s">
        <v>88</v>
      </c>
      <c r="P13" s="14" t="s">
        <v>89</v>
      </c>
      <c r="Q13" s="14">
        <f>COUNTIF(SLR479_20231202[[#This Row],[streszczenie]],"*"&amp;$B$1&amp;"*")</f>
        <v>0</v>
      </c>
      <c r="R13" s="14">
        <f>COUNTIFS(SLR479_20231202[[#This Row],[streszczenie]],"*"&amp;$B$1&amp;"*",SLR479_20231202[[#This Row],[streszczenie]],"*"&amp;$E$1&amp;"*")</f>
        <v>0</v>
      </c>
      <c r="S13" s="9" t="s">
        <v>10</v>
      </c>
      <c r="T13" s="9" t="s">
        <v>11</v>
      </c>
      <c r="U13" s="9" t="s">
        <v>12</v>
      </c>
    </row>
    <row r="14" spans="1:21" hidden="1" x14ac:dyDescent="0.45">
      <c r="A14" s="14">
        <v>12</v>
      </c>
      <c r="B14" s="14" t="s">
        <v>90</v>
      </c>
      <c r="C14" s="14" t="s">
        <v>91</v>
      </c>
      <c r="D14" s="14" t="s">
        <v>92</v>
      </c>
      <c r="E14" s="14" t="s">
        <v>93</v>
      </c>
      <c r="F14" s="14">
        <f>COUNTIF(SLR479_20231202[[#This Row],[Tytuł]],"*"&amp;$B$1&amp;"*")</f>
        <v>0</v>
      </c>
      <c r="G14" s="14">
        <f>COUNTIFS(SLR479_20231202[[#This Row],[Tytuł]],"*"&amp;$B$1&amp;"*",SLR479_20231202[[#This Row],[Tytuł]],"*"&amp;$E$1&amp;"*")</f>
        <v>0</v>
      </c>
      <c r="H14" s="14" t="s">
        <v>94</v>
      </c>
      <c r="I14" s="14">
        <f>MID(SLR479_20231202[[#This Row],[Rok, publikacja, cytowania]],2,4)+0</f>
        <v>2019</v>
      </c>
      <c r="J14" s="14">
        <f>(MID(SLR479_20231202[[#This Row],[Rok, publikacja, cytowania]],FIND(" Cited ",SLR479_20231202[[#This Row],[Rok, publikacja, cytowania]])+7,SLR479_20231202[[#This Row],[IlośćZnakówLCyt]]))+0</f>
        <v>16</v>
      </c>
      <c r="K14" s="14">
        <f>FIND(" Cited ",SLR479_20231202[[#This Row],[Rok, publikacja, cytowania]])+7</f>
        <v>73</v>
      </c>
      <c r="L14" s="14">
        <f>FIND(" times",SLR479_20231202[[#This Row],[Rok, publikacja, cytowania]])</f>
        <v>75</v>
      </c>
      <c r="M14" s="14">
        <f>SLR479_20231202[[#This Row],[koniecLCyt]]-SLR479_20231202[[#This Row],[poczLCyt]]</f>
        <v>2</v>
      </c>
      <c r="N14" s="14" t="s">
        <v>95</v>
      </c>
      <c r="O14" s="14" t="s">
        <v>96</v>
      </c>
      <c r="P14" s="14" t="s">
        <v>97</v>
      </c>
      <c r="Q14" s="14">
        <f>COUNTIF(SLR479_20231202[[#This Row],[streszczenie]],"*"&amp;$B$1&amp;"*")</f>
        <v>0</v>
      </c>
      <c r="R14" s="14">
        <f>COUNTIFS(SLR479_20231202[[#This Row],[streszczenie]],"*"&amp;$B$1&amp;"*",SLR479_20231202[[#This Row],[streszczenie]],"*"&amp;$E$1&amp;"*")</f>
        <v>0</v>
      </c>
      <c r="S14" s="10" t="s">
        <v>10</v>
      </c>
      <c r="T14" s="10" t="s">
        <v>11</v>
      </c>
      <c r="U14" s="10" t="s">
        <v>12</v>
      </c>
    </row>
    <row r="15" spans="1:21" hidden="1" x14ac:dyDescent="0.45">
      <c r="A15" s="14">
        <v>13</v>
      </c>
      <c r="B15" s="14" t="s">
        <v>2297</v>
      </c>
      <c r="C15" s="14" t="s">
        <v>2298</v>
      </c>
      <c r="D15" s="14">
        <v>7102349138</v>
      </c>
      <c r="E15" s="14" t="s">
        <v>2299</v>
      </c>
      <c r="F15" s="14">
        <f>COUNTIF(SLR479_20231202[[#This Row],[Tytuł]],"*"&amp;$B$1&amp;"*")</f>
        <v>0</v>
      </c>
      <c r="G15" s="14">
        <f>COUNTIFS(SLR479_20231202[[#This Row],[Tytuł]],"*"&amp;$B$1&amp;"*",SLR479_20231202[[#This Row],[Tytuł]],"*"&amp;$E$1&amp;"*")</f>
        <v>0</v>
      </c>
      <c r="H15" s="14" t="s">
        <v>2300</v>
      </c>
      <c r="I15" s="14">
        <f>MID(SLR479_20231202[[#This Row],[Rok, publikacja, cytowania]],2,4)+0</f>
        <v>2007</v>
      </c>
      <c r="J15" s="14">
        <f>(MID(SLR479_20231202[[#This Row],[Rok, publikacja, cytowania]],FIND(" Cited ",SLR479_20231202[[#This Row],[Rok, publikacja, cytowania]])+7,SLR479_20231202[[#This Row],[IlośćZnakówLCyt]]))+0</f>
        <v>32</v>
      </c>
      <c r="K15" s="14">
        <f>FIND(" Cited ",SLR479_20231202[[#This Row],[Rok, publikacja, cytowania]])+7</f>
        <v>53</v>
      </c>
      <c r="L15" s="14">
        <f>FIND(" times",SLR479_20231202[[#This Row],[Rok, publikacja, cytowania]])</f>
        <v>55</v>
      </c>
      <c r="M15" s="14">
        <f>SLR479_20231202[[#This Row],[koniecLCyt]]-SLR479_20231202[[#This Row],[poczLCyt]]</f>
        <v>2</v>
      </c>
      <c r="N15" s="14" t="s">
        <v>2301</v>
      </c>
      <c r="O15" s="14" t="s">
        <v>2302</v>
      </c>
      <c r="P15" s="14" t="s">
        <v>2303</v>
      </c>
      <c r="Q15" s="14">
        <f>COUNTIF(SLR479_20231202[[#This Row],[streszczenie]],"*"&amp;$B$1&amp;"*")</f>
        <v>0</v>
      </c>
      <c r="R15" s="14">
        <f>COUNTIFS(SLR479_20231202[[#This Row],[streszczenie]],"*"&amp;$B$1&amp;"*",SLR479_20231202[[#This Row],[streszczenie]],"*"&amp;$E$1&amp;"*")</f>
        <v>0</v>
      </c>
      <c r="S15" s="9" t="s">
        <v>10</v>
      </c>
      <c r="T15" s="9" t="s">
        <v>11</v>
      </c>
      <c r="U15" s="9" t="s">
        <v>12</v>
      </c>
    </row>
    <row r="16" spans="1:21" hidden="1" x14ac:dyDescent="0.45">
      <c r="A16" s="14">
        <v>14</v>
      </c>
      <c r="B16" s="14" t="s">
        <v>2304</v>
      </c>
      <c r="C16" s="14" t="s">
        <v>2305</v>
      </c>
      <c r="D16" s="14" t="s">
        <v>2306</v>
      </c>
      <c r="E16" s="14" t="s">
        <v>2307</v>
      </c>
      <c r="F16" s="14">
        <f>COUNTIF(SLR479_20231202[[#This Row],[Tytuł]],"*"&amp;$B$1&amp;"*")</f>
        <v>0</v>
      </c>
      <c r="G16" s="14">
        <f>COUNTIFS(SLR479_20231202[[#This Row],[Tytuł]],"*"&amp;$B$1&amp;"*",SLR479_20231202[[#This Row],[Tytuł]],"*"&amp;$E$1&amp;"*")</f>
        <v>0</v>
      </c>
      <c r="H16" s="14" t="s">
        <v>2308</v>
      </c>
      <c r="I16" s="14">
        <f>MID(SLR479_20231202[[#This Row],[Rok, publikacja, cytowania]],2,4)+0</f>
        <v>2015</v>
      </c>
      <c r="J16" s="14">
        <f>(MID(SLR479_20231202[[#This Row],[Rok, publikacja, cytowania]],FIND(" Cited ",SLR479_20231202[[#This Row],[Rok, publikacja, cytowania]])+7,SLR479_20231202[[#This Row],[IlośćZnakówLCyt]]))+0</f>
        <v>19</v>
      </c>
      <c r="K16" s="14">
        <f>FIND(" Cited ",SLR479_20231202[[#This Row],[Rok, publikacja, cytowania]])+7</f>
        <v>79</v>
      </c>
      <c r="L16" s="14">
        <f>FIND(" times",SLR479_20231202[[#This Row],[Rok, publikacja, cytowania]])</f>
        <v>81</v>
      </c>
      <c r="M16" s="14">
        <f>SLR479_20231202[[#This Row],[koniecLCyt]]-SLR479_20231202[[#This Row],[poczLCyt]]</f>
        <v>2</v>
      </c>
      <c r="N16" s="14" t="s">
        <v>2309</v>
      </c>
      <c r="O16" s="14" t="s">
        <v>2310</v>
      </c>
      <c r="P16" s="14" t="s">
        <v>2311</v>
      </c>
      <c r="Q16" s="14">
        <f>COUNTIF(SLR479_20231202[[#This Row],[streszczenie]],"*"&amp;$B$1&amp;"*")</f>
        <v>0</v>
      </c>
      <c r="R16" s="14">
        <f>COUNTIFS(SLR479_20231202[[#This Row],[streszczenie]],"*"&amp;$B$1&amp;"*",SLR479_20231202[[#This Row],[streszczenie]],"*"&amp;$E$1&amp;"*")</f>
        <v>0</v>
      </c>
      <c r="S16" s="10" t="s">
        <v>10</v>
      </c>
      <c r="T16" s="10" t="s">
        <v>11</v>
      </c>
      <c r="U16" s="10" t="s">
        <v>12</v>
      </c>
    </row>
    <row r="17" spans="1:21" hidden="1" x14ac:dyDescent="0.45">
      <c r="A17" s="14">
        <v>15</v>
      </c>
      <c r="B17" s="14" t="s">
        <v>105</v>
      </c>
      <c r="C17" s="14" t="s">
        <v>106</v>
      </c>
      <c r="D17" s="14" t="s">
        <v>107</v>
      </c>
      <c r="E17" s="14" t="s">
        <v>108</v>
      </c>
      <c r="F17" s="14">
        <f>COUNTIF(SLR479_20231202[[#This Row],[Tytuł]],"*"&amp;$B$1&amp;"*")</f>
        <v>0</v>
      </c>
      <c r="G17" s="14">
        <f>COUNTIFS(SLR479_20231202[[#This Row],[Tytuł]],"*"&amp;$B$1&amp;"*",SLR479_20231202[[#This Row],[Tytuł]],"*"&amp;$E$1&amp;"*")</f>
        <v>0</v>
      </c>
      <c r="H17" s="14" t="s">
        <v>109</v>
      </c>
      <c r="I17" s="14">
        <f>MID(SLR479_20231202[[#This Row],[Rok, publikacja, cytowania]],2,4)+0</f>
        <v>2016</v>
      </c>
      <c r="J17" s="14">
        <f>(MID(SLR479_20231202[[#This Row],[Rok, publikacja, cytowania]],FIND(" Cited ",SLR479_20231202[[#This Row],[Rok, publikacja, cytowania]])+7,SLR479_20231202[[#This Row],[IlośćZnakówLCyt]]))+0</f>
        <v>225</v>
      </c>
      <c r="K17" s="14">
        <f>FIND(" Cited ",SLR479_20231202[[#This Row],[Rok, publikacja, cytowania]])+7</f>
        <v>64</v>
      </c>
      <c r="L17" s="14">
        <f>FIND(" times",SLR479_20231202[[#This Row],[Rok, publikacja, cytowania]])</f>
        <v>67</v>
      </c>
      <c r="M17" s="14">
        <f>SLR479_20231202[[#This Row],[koniecLCyt]]-SLR479_20231202[[#This Row],[poczLCyt]]</f>
        <v>3</v>
      </c>
      <c r="N17" s="14">
        <v>0</v>
      </c>
      <c r="O17" s="14" t="s">
        <v>110</v>
      </c>
      <c r="P17" s="14" t="s">
        <v>111</v>
      </c>
      <c r="Q17" s="14">
        <f>COUNTIF(SLR479_20231202[[#This Row],[streszczenie]],"*"&amp;$B$1&amp;"*")</f>
        <v>0</v>
      </c>
      <c r="R17" s="14">
        <f>COUNTIFS(SLR479_20231202[[#This Row],[streszczenie]],"*"&amp;$B$1&amp;"*",SLR479_20231202[[#This Row],[streszczenie]],"*"&amp;$E$1&amp;"*")</f>
        <v>0</v>
      </c>
      <c r="S17" s="9" t="s">
        <v>10</v>
      </c>
      <c r="T17" s="9" t="s">
        <v>11</v>
      </c>
      <c r="U17" s="9" t="s">
        <v>12</v>
      </c>
    </row>
    <row r="18" spans="1:21" hidden="1" x14ac:dyDescent="0.45">
      <c r="A18" s="14">
        <v>16</v>
      </c>
      <c r="B18" s="14" t="s">
        <v>2312</v>
      </c>
      <c r="C18" s="14" t="s">
        <v>2313</v>
      </c>
      <c r="D18" s="14" t="s">
        <v>2314</v>
      </c>
      <c r="E18" s="14" t="s">
        <v>2315</v>
      </c>
      <c r="F18" s="14">
        <f>COUNTIF(SLR479_20231202[[#This Row],[Tytuł]],"*"&amp;$B$1&amp;"*")</f>
        <v>0</v>
      </c>
      <c r="G18" s="14">
        <f>COUNTIFS(SLR479_20231202[[#This Row],[Tytuł]],"*"&amp;$B$1&amp;"*",SLR479_20231202[[#This Row],[Tytuł]],"*"&amp;$E$1&amp;"*")</f>
        <v>0</v>
      </c>
      <c r="H18" s="14" t="s">
        <v>2316</v>
      </c>
      <c r="I18" s="14">
        <f>MID(SLR479_20231202[[#This Row],[Rok, publikacja, cytowania]],2,4)+0</f>
        <v>2019</v>
      </c>
      <c r="J18" s="14">
        <f>(MID(SLR479_20231202[[#This Row],[Rok, publikacja, cytowania]],FIND(" Cited ",SLR479_20231202[[#This Row],[Rok, publikacja, cytowania]])+7,SLR479_20231202[[#This Row],[IlośćZnakówLCyt]]))+0</f>
        <v>29</v>
      </c>
      <c r="K18" s="14">
        <f>FIND(" Cited ",SLR479_20231202[[#This Row],[Rok, publikacja, cytowania]])+7</f>
        <v>61</v>
      </c>
      <c r="L18" s="14">
        <f>FIND(" times",SLR479_20231202[[#This Row],[Rok, publikacja, cytowania]])</f>
        <v>63</v>
      </c>
      <c r="M18" s="14">
        <f>SLR479_20231202[[#This Row],[koniecLCyt]]-SLR479_20231202[[#This Row],[poczLCyt]]</f>
        <v>2</v>
      </c>
      <c r="N18" s="14" t="s">
        <v>2317</v>
      </c>
      <c r="O18" s="14" t="s">
        <v>2318</v>
      </c>
      <c r="P18" s="14" t="s">
        <v>2319</v>
      </c>
      <c r="Q18" s="14">
        <f>COUNTIF(SLR479_20231202[[#This Row],[streszczenie]],"*"&amp;$B$1&amp;"*")</f>
        <v>0</v>
      </c>
      <c r="R18" s="14">
        <f>COUNTIFS(SLR479_20231202[[#This Row],[streszczenie]],"*"&amp;$B$1&amp;"*",SLR479_20231202[[#This Row],[streszczenie]],"*"&amp;$E$1&amp;"*")</f>
        <v>0</v>
      </c>
      <c r="S18" s="10" t="s">
        <v>10</v>
      </c>
      <c r="T18" s="10" t="s">
        <v>11</v>
      </c>
      <c r="U18" s="10" t="s">
        <v>12</v>
      </c>
    </row>
    <row r="19" spans="1:21" hidden="1" x14ac:dyDescent="0.45">
      <c r="A19" s="14">
        <v>17</v>
      </c>
      <c r="B19" s="14" t="s">
        <v>112</v>
      </c>
      <c r="C19" s="14" t="s">
        <v>113</v>
      </c>
      <c r="D19" s="14" t="s">
        <v>114</v>
      </c>
      <c r="E19" s="14" t="s">
        <v>115</v>
      </c>
      <c r="F19" s="14">
        <f>COUNTIF(SLR479_20231202[[#This Row],[Tytuł]],"*"&amp;$B$1&amp;"*")</f>
        <v>0</v>
      </c>
      <c r="G19" s="14">
        <f>COUNTIFS(SLR479_20231202[[#This Row],[Tytuł]],"*"&amp;$B$1&amp;"*",SLR479_20231202[[#This Row],[Tytuł]],"*"&amp;$E$1&amp;"*")</f>
        <v>0</v>
      </c>
      <c r="H19" s="14" t="s">
        <v>116</v>
      </c>
      <c r="I19" s="14">
        <f>MID(SLR479_20231202[[#This Row],[Rok, publikacja, cytowania]],2,4)+0</f>
        <v>2021</v>
      </c>
      <c r="J19" s="14">
        <f>(MID(SLR479_20231202[[#This Row],[Rok, publikacja, cytowania]],FIND(" Cited ",SLR479_20231202[[#This Row],[Rok, publikacja, cytowania]])+7,SLR479_20231202[[#This Row],[IlośćZnakówLCyt]]))+0</f>
        <v>15</v>
      </c>
      <c r="K19" s="14">
        <f>FIND(" Cited ",SLR479_20231202[[#This Row],[Rok, publikacja, cytowania]])+7</f>
        <v>71</v>
      </c>
      <c r="L19" s="14">
        <f>FIND(" times",SLR479_20231202[[#This Row],[Rok, publikacja, cytowania]])</f>
        <v>73</v>
      </c>
      <c r="M19" s="14">
        <f>SLR479_20231202[[#This Row],[koniecLCyt]]-SLR479_20231202[[#This Row],[poczLCyt]]</f>
        <v>2</v>
      </c>
      <c r="N19" s="14" t="s">
        <v>117</v>
      </c>
      <c r="O19" s="14" t="s">
        <v>118</v>
      </c>
      <c r="P19" s="14" t="s">
        <v>119</v>
      </c>
      <c r="Q19" s="14">
        <f>COUNTIF(SLR479_20231202[[#This Row],[streszczenie]],"*"&amp;$B$1&amp;"*")</f>
        <v>0</v>
      </c>
      <c r="R19" s="14">
        <f>COUNTIFS(SLR479_20231202[[#This Row],[streszczenie]],"*"&amp;$B$1&amp;"*",SLR479_20231202[[#This Row],[streszczenie]],"*"&amp;$E$1&amp;"*")</f>
        <v>0</v>
      </c>
      <c r="S19" s="9" t="s">
        <v>10</v>
      </c>
      <c r="T19" s="9" t="s">
        <v>11</v>
      </c>
      <c r="U19" s="9" t="s">
        <v>12</v>
      </c>
    </row>
    <row r="20" spans="1:21" hidden="1" x14ac:dyDescent="0.45">
      <c r="A20" s="14">
        <v>18</v>
      </c>
      <c r="B20" s="14" t="s">
        <v>120</v>
      </c>
      <c r="C20" s="14" t="s">
        <v>121</v>
      </c>
      <c r="D20" s="14" t="s">
        <v>122</v>
      </c>
      <c r="E20" s="14" t="s">
        <v>123</v>
      </c>
      <c r="F20" s="14">
        <f>COUNTIF(SLR479_20231202[[#This Row],[Tytuł]],"*"&amp;$B$1&amp;"*")</f>
        <v>0</v>
      </c>
      <c r="G20" s="14">
        <f>COUNTIFS(SLR479_20231202[[#This Row],[Tytuł]],"*"&amp;$B$1&amp;"*",SLR479_20231202[[#This Row],[Tytuł]],"*"&amp;$E$1&amp;"*")</f>
        <v>0</v>
      </c>
      <c r="H20" s="14" t="s">
        <v>124</v>
      </c>
      <c r="I20" s="14">
        <f>MID(SLR479_20231202[[#This Row],[Rok, publikacja, cytowania]],2,4)+0</f>
        <v>2018</v>
      </c>
      <c r="J20" s="14">
        <f>(MID(SLR479_20231202[[#This Row],[Rok, publikacja, cytowania]],FIND(" Cited ",SLR479_20231202[[#This Row],[Rok, publikacja, cytowania]])+7,SLR479_20231202[[#This Row],[IlośćZnakówLCyt]]))+0</f>
        <v>22</v>
      </c>
      <c r="K20" s="14">
        <f>FIND(" Cited ",SLR479_20231202[[#This Row],[Rok, publikacja, cytowania]])+7</f>
        <v>54</v>
      </c>
      <c r="L20" s="14">
        <f>FIND(" times",SLR479_20231202[[#This Row],[Rok, publikacja, cytowania]])</f>
        <v>56</v>
      </c>
      <c r="M20" s="14">
        <f>SLR479_20231202[[#This Row],[koniecLCyt]]-SLR479_20231202[[#This Row],[poczLCyt]]</f>
        <v>2</v>
      </c>
      <c r="N20" s="14" t="s">
        <v>125</v>
      </c>
      <c r="O20" s="14" t="s">
        <v>126</v>
      </c>
      <c r="P20" s="14" t="s">
        <v>127</v>
      </c>
      <c r="Q20" s="14">
        <f>COUNTIF(SLR479_20231202[[#This Row],[streszczenie]],"*"&amp;$B$1&amp;"*")</f>
        <v>0</v>
      </c>
      <c r="R20" s="14">
        <f>COUNTIFS(SLR479_20231202[[#This Row],[streszczenie]],"*"&amp;$B$1&amp;"*",SLR479_20231202[[#This Row],[streszczenie]],"*"&amp;$E$1&amp;"*")</f>
        <v>0</v>
      </c>
      <c r="S20" s="10" t="s">
        <v>10</v>
      </c>
      <c r="T20" s="10" t="s">
        <v>128</v>
      </c>
      <c r="U20" s="10" t="s">
        <v>12</v>
      </c>
    </row>
    <row r="21" spans="1:21" hidden="1" x14ac:dyDescent="0.45">
      <c r="A21" s="14">
        <v>19</v>
      </c>
      <c r="B21" s="14" t="s">
        <v>2320</v>
      </c>
      <c r="C21" s="14" t="s">
        <v>2321</v>
      </c>
      <c r="D21" s="14">
        <v>55061224600</v>
      </c>
      <c r="E21" s="14" t="s">
        <v>2322</v>
      </c>
      <c r="F21" s="14">
        <f>COUNTIF(SLR479_20231202[[#This Row],[Tytuł]],"*"&amp;$B$1&amp;"*")</f>
        <v>0</v>
      </c>
      <c r="G21" s="14">
        <f>COUNTIFS(SLR479_20231202[[#This Row],[Tytuł]],"*"&amp;$B$1&amp;"*",SLR479_20231202[[#This Row],[Tytuł]],"*"&amp;$E$1&amp;"*")</f>
        <v>0</v>
      </c>
      <c r="H21" s="14" t="s">
        <v>2323</v>
      </c>
      <c r="I21" s="14">
        <f>MID(SLR479_20231202[[#This Row],[Rok, publikacja, cytowania]],2,4)+0</f>
        <v>2012</v>
      </c>
      <c r="J21" s="14">
        <f>(MID(SLR479_20231202[[#This Row],[Rok, publikacja, cytowania]],FIND(" Cited ",SLR479_20231202[[#This Row],[Rok, publikacja, cytowania]])+7,SLR479_20231202[[#This Row],[IlośćZnakówLCyt]]))+0</f>
        <v>41</v>
      </c>
      <c r="K21" s="14">
        <f>FIND(" Cited ",SLR479_20231202[[#This Row],[Rok, publikacja, cytowania]])+7</f>
        <v>65</v>
      </c>
      <c r="L21" s="14">
        <f>FIND(" times",SLR479_20231202[[#This Row],[Rok, publikacja, cytowania]])</f>
        <v>67</v>
      </c>
      <c r="M21" s="14">
        <f>SLR479_20231202[[#This Row],[koniecLCyt]]-SLR479_20231202[[#This Row],[poczLCyt]]</f>
        <v>2</v>
      </c>
      <c r="N21" s="14" t="s">
        <v>2324</v>
      </c>
      <c r="O21" s="14" t="s">
        <v>2325</v>
      </c>
      <c r="P21" s="14" t="s">
        <v>2326</v>
      </c>
      <c r="Q21" s="14">
        <f>COUNTIF(SLR479_20231202[[#This Row],[streszczenie]],"*"&amp;$B$1&amp;"*")</f>
        <v>0</v>
      </c>
      <c r="R21" s="14">
        <f>COUNTIFS(SLR479_20231202[[#This Row],[streszczenie]],"*"&amp;$B$1&amp;"*",SLR479_20231202[[#This Row],[streszczenie]],"*"&amp;$E$1&amp;"*")</f>
        <v>0</v>
      </c>
      <c r="S21" s="9" t="s">
        <v>10</v>
      </c>
      <c r="T21" s="9" t="s">
        <v>11</v>
      </c>
      <c r="U21" s="9" t="s">
        <v>12</v>
      </c>
    </row>
    <row r="22" spans="1:21" hidden="1" x14ac:dyDescent="0.45">
      <c r="A22" s="14">
        <v>20</v>
      </c>
      <c r="B22" s="14" t="s">
        <v>2327</v>
      </c>
      <c r="C22" s="14" t="s">
        <v>2328</v>
      </c>
      <c r="D22" s="14">
        <v>25649487000</v>
      </c>
      <c r="E22" s="14" t="s">
        <v>2329</v>
      </c>
      <c r="F22" s="14">
        <f>COUNTIF(SLR479_20231202[[#This Row],[Tytuł]],"*"&amp;$B$1&amp;"*")</f>
        <v>0</v>
      </c>
      <c r="G22" s="14">
        <f>COUNTIFS(SLR479_20231202[[#This Row],[Tytuł]],"*"&amp;$B$1&amp;"*",SLR479_20231202[[#This Row],[Tytuł]],"*"&amp;$E$1&amp;"*")</f>
        <v>0</v>
      </c>
      <c r="H22" s="14" t="s">
        <v>2330</v>
      </c>
      <c r="I22" s="14">
        <f>MID(SLR479_20231202[[#This Row],[Rok, publikacja, cytowania]],2,4)+0</f>
        <v>2008</v>
      </c>
      <c r="J22" s="14">
        <f>(MID(SLR479_20231202[[#This Row],[Rok, publikacja, cytowania]],FIND(" Cited ",SLR479_20231202[[#This Row],[Rok, publikacja, cytowania]])+7,SLR479_20231202[[#This Row],[IlośćZnakówLCyt]]))+0</f>
        <v>50</v>
      </c>
      <c r="K22" s="14">
        <f>FIND(" Cited ",SLR479_20231202[[#This Row],[Rok, publikacja, cytowania]])+7</f>
        <v>68</v>
      </c>
      <c r="L22" s="14">
        <f>FIND(" times",SLR479_20231202[[#This Row],[Rok, publikacja, cytowania]])</f>
        <v>70</v>
      </c>
      <c r="M22" s="14">
        <f>SLR479_20231202[[#This Row],[koniecLCyt]]-SLR479_20231202[[#This Row],[poczLCyt]]</f>
        <v>2</v>
      </c>
      <c r="N22" s="14" t="s">
        <v>2331</v>
      </c>
      <c r="O22" s="14" t="s">
        <v>2332</v>
      </c>
      <c r="P22" s="14" t="s">
        <v>2333</v>
      </c>
      <c r="Q22" s="14">
        <f>COUNTIF(SLR479_20231202[[#This Row],[streszczenie]],"*"&amp;$B$1&amp;"*")</f>
        <v>0</v>
      </c>
      <c r="R22" s="14">
        <f>COUNTIFS(SLR479_20231202[[#This Row],[streszczenie]],"*"&amp;$B$1&amp;"*",SLR479_20231202[[#This Row],[streszczenie]],"*"&amp;$E$1&amp;"*")</f>
        <v>0</v>
      </c>
      <c r="S22" s="10" t="s">
        <v>10</v>
      </c>
      <c r="T22" s="10" t="s">
        <v>175</v>
      </c>
      <c r="U22" s="10" t="s">
        <v>12</v>
      </c>
    </row>
    <row r="23" spans="1:21" hidden="1" x14ac:dyDescent="0.45">
      <c r="A23" s="14">
        <v>21</v>
      </c>
      <c r="B23" s="14" t="s">
        <v>129</v>
      </c>
      <c r="C23" s="14" t="s">
        <v>130</v>
      </c>
      <c r="D23" s="14" t="s">
        <v>131</v>
      </c>
      <c r="E23" s="14" t="s">
        <v>132</v>
      </c>
      <c r="F23" s="14">
        <f>COUNTIF(SLR479_20231202[[#This Row],[Tytuł]],"*"&amp;$B$1&amp;"*")</f>
        <v>0</v>
      </c>
      <c r="G23" s="14">
        <f>COUNTIFS(SLR479_20231202[[#This Row],[Tytuł]],"*"&amp;$B$1&amp;"*",SLR479_20231202[[#This Row],[Tytuł]],"*"&amp;$E$1&amp;"*")</f>
        <v>0</v>
      </c>
      <c r="H23" s="14" t="s">
        <v>133</v>
      </c>
      <c r="I23" s="14">
        <f>MID(SLR479_20231202[[#This Row],[Rok, publikacja, cytowania]],2,4)+0</f>
        <v>2021</v>
      </c>
      <c r="J23" s="14">
        <f>(MID(SLR479_20231202[[#This Row],[Rok, publikacja, cytowania]],FIND(" Cited ",SLR479_20231202[[#This Row],[Rok, publikacja, cytowania]])+7,SLR479_20231202[[#This Row],[IlośćZnakówLCyt]]))+0</f>
        <v>23</v>
      </c>
      <c r="K23" s="14">
        <f>FIND(" Cited ",SLR479_20231202[[#This Row],[Rok, publikacja, cytowania]])+7</f>
        <v>60</v>
      </c>
      <c r="L23" s="14">
        <f>FIND(" times",SLR479_20231202[[#This Row],[Rok, publikacja, cytowania]])</f>
        <v>62</v>
      </c>
      <c r="M23" s="14">
        <f>SLR479_20231202[[#This Row],[koniecLCyt]]-SLR479_20231202[[#This Row],[poczLCyt]]</f>
        <v>2</v>
      </c>
      <c r="N23" s="14" t="s">
        <v>134</v>
      </c>
      <c r="O23" s="14" t="s">
        <v>135</v>
      </c>
      <c r="P23" s="14" t="s">
        <v>136</v>
      </c>
      <c r="Q23" s="14">
        <f>COUNTIF(SLR479_20231202[[#This Row],[streszczenie]],"*"&amp;$B$1&amp;"*")</f>
        <v>0</v>
      </c>
      <c r="R23" s="14">
        <f>COUNTIFS(SLR479_20231202[[#This Row],[streszczenie]],"*"&amp;$B$1&amp;"*",SLR479_20231202[[#This Row],[streszczenie]],"*"&amp;$E$1&amp;"*")</f>
        <v>0</v>
      </c>
      <c r="S23" s="9" t="s">
        <v>10</v>
      </c>
      <c r="T23" s="9" t="s">
        <v>11</v>
      </c>
      <c r="U23" s="9" t="s">
        <v>12</v>
      </c>
    </row>
    <row r="24" spans="1:21" hidden="1" x14ac:dyDescent="0.45">
      <c r="A24" s="14">
        <v>22</v>
      </c>
      <c r="B24" s="14" t="s">
        <v>137</v>
      </c>
      <c r="C24" s="14" t="s">
        <v>138</v>
      </c>
      <c r="D24" s="14">
        <v>7202945447</v>
      </c>
      <c r="E24" s="14" t="s">
        <v>139</v>
      </c>
      <c r="F24" s="14">
        <f>COUNTIF(SLR479_20231202[[#This Row],[Tytuł]],"*"&amp;$B$1&amp;"*")</f>
        <v>0</v>
      </c>
      <c r="G24" s="14">
        <f>COUNTIFS(SLR479_20231202[[#This Row],[Tytuł]],"*"&amp;$B$1&amp;"*",SLR479_20231202[[#This Row],[Tytuł]],"*"&amp;$E$1&amp;"*")</f>
        <v>0</v>
      </c>
      <c r="H24" s="14" t="s">
        <v>140</v>
      </c>
      <c r="I24" s="14">
        <f>MID(SLR479_20231202[[#This Row],[Rok, publikacja, cytowania]],2,4)+0</f>
        <v>2013</v>
      </c>
      <c r="J24" s="14">
        <f>(MID(SLR479_20231202[[#This Row],[Rok, publikacja, cytowania]],FIND(" Cited ",SLR479_20231202[[#This Row],[Rok, publikacja, cytowania]])+7,SLR479_20231202[[#This Row],[IlośćZnakówLCyt]]))+0</f>
        <v>327</v>
      </c>
      <c r="K24" s="14">
        <f>FIND(" Cited ",SLR479_20231202[[#This Row],[Rok, publikacja, cytowania]])+7</f>
        <v>66</v>
      </c>
      <c r="L24" s="14">
        <f>FIND(" times",SLR479_20231202[[#This Row],[Rok, publikacja, cytowania]])</f>
        <v>69</v>
      </c>
      <c r="M24" s="14">
        <f>SLR479_20231202[[#This Row],[koniecLCyt]]-SLR479_20231202[[#This Row],[poczLCyt]]</f>
        <v>3</v>
      </c>
      <c r="N24" s="14" t="s">
        <v>141</v>
      </c>
      <c r="O24" s="14" t="s">
        <v>142</v>
      </c>
      <c r="P24" s="14" t="s">
        <v>143</v>
      </c>
      <c r="Q24" s="14">
        <f>COUNTIF(SLR479_20231202[[#This Row],[streszczenie]],"*"&amp;$B$1&amp;"*")</f>
        <v>0</v>
      </c>
      <c r="R24" s="14">
        <f>COUNTIFS(SLR479_20231202[[#This Row],[streszczenie]],"*"&amp;$B$1&amp;"*",SLR479_20231202[[#This Row],[streszczenie]],"*"&amp;$E$1&amp;"*")</f>
        <v>0</v>
      </c>
      <c r="S24" s="10" t="s">
        <v>10</v>
      </c>
      <c r="T24" s="10" t="s">
        <v>11</v>
      </c>
      <c r="U24" s="10" t="s">
        <v>12</v>
      </c>
    </row>
    <row r="25" spans="1:21" hidden="1" x14ac:dyDescent="0.45">
      <c r="A25" s="14">
        <v>23</v>
      </c>
      <c r="B25" s="14" t="s">
        <v>2334</v>
      </c>
      <c r="C25" s="14" t="s">
        <v>2335</v>
      </c>
      <c r="D25" s="14" t="s">
        <v>2336</v>
      </c>
      <c r="E25" s="14" t="s">
        <v>2337</v>
      </c>
      <c r="F25" s="14">
        <f>COUNTIF(SLR479_20231202[[#This Row],[Tytuł]],"*"&amp;$B$1&amp;"*")</f>
        <v>0</v>
      </c>
      <c r="G25" s="14">
        <f>COUNTIFS(SLR479_20231202[[#This Row],[Tytuł]],"*"&amp;$B$1&amp;"*",SLR479_20231202[[#This Row],[Tytuł]],"*"&amp;$E$1&amp;"*")</f>
        <v>0</v>
      </c>
      <c r="H25" s="14" t="s">
        <v>2338</v>
      </c>
      <c r="I25" s="14">
        <f>MID(SLR479_20231202[[#This Row],[Rok, publikacja, cytowania]],2,4)+0</f>
        <v>2020</v>
      </c>
      <c r="J25" s="14">
        <f>(MID(SLR479_20231202[[#This Row],[Rok, publikacja, cytowania]],FIND(" Cited ",SLR479_20231202[[#This Row],[Rok, publikacja, cytowania]])+7,SLR479_20231202[[#This Row],[IlośćZnakówLCyt]]))+0</f>
        <v>16</v>
      </c>
      <c r="K25" s="14">
        <f>FIND(" Cited ",SLR479_20231202[[#This Row],[Rok, publikacja, cytowania]])+7</f>
        <v>97</v>
      </c>
      <c r="L25" s="14">
        <f>FIND(" times",SLR479_20231202[[#This Row],[Rok, publikacja, cytowania]])</f>
        <v>99</v>
      </c>
      <c r="M25" s="14">
        <f>SLR479_20231202[[#This Row],[koniecLCyt]]-SLR479_20231202[[#This Row],[poczLCyt]]</f>
        <v>2</v>
      </c>
      <c r="N25" s="14" t="s">
        <v>2339</v>
      </c>
      <c r="O25" s="14" t="s">
        <v>2340</v>
      </c>
      <c r="P25" s="14" t="s">
        <v>2341</v>
      </c>
      <c r="Q25" s="14">
        <f>COUNTIF(SLR479_20231202[[#This Row],[streszczenie]],"*"&amp;$B$1&amp;"*")</f>
        <v>0</v>
      </c>
      <c r="R25" s="14">
        <f>COUNTIFS(SLR479_20231202[[#This Row],[streszczenie]],"*"&amp;$B$1&amp;"*",SLR479_20231202[[#This Row],[streszczenie]],"*"&amp;$E$1&amp;"*")</f>
        <v>0</v>
      </c>
      <c r="S25" s="9" t="s">
        <v>10</v>
      </c>
      <c r="T25" s="9" t="s">
        <v>11</v>
      </c>
      <c r="U25" s="9" t="s">
        <v>12</v>
      </c>
    </row>
    <row r="26" spans="1:21" hidden="1" x14ac:dyDescent="0.45">
      <c r="A26" s="14">
        <v>24</v>
      </c>
      <c r="B26" s="14" t="s">
        <v>144</v>
      </c>
      <c r="C26" s="14" t="s">
        <v>145</v>
      </c>
      <c r="D26" s="14" t="s">
        <v>146</v>
      </c>
      <c r="E26" s="14" t="s">
        <v>147</v>
      </c>
      <c r="F26" s="14">
        <f>COUNTIF(SLR479_20231202[[#This Row],[Tytuł]],"*"&amp;$B$1&amp;"*")</f>
        <v>0</v>
      </c>
      <c r="G26" s="14">
        <f>COUNTIFS(SLR479_20231202[[#This Row],[Tytuł]],"*"&amp;$B$1&amp;"*",SLR479_20231202[[#This Row],[Tytuł]],"*"&amp;$E$1&amp;"*")</f>
        <v>0</v>
      </c>
      <c r="H26" s="14" t="s">
        <v>148</v>
      </c>
      <c r="I26" s="14">
        <f>MID(SLR479_20231202[[#This Row],[Rok, publikacja, cytowania]],2,4)+0</f>
        <v>2019</v>
      </c>
      <c r="J26" s="14">
        <f>(MID(SLR479_20231202[[#This Row],[Rok, publikacja, cytowania]],FIND(" Cited ",SLR479_20231202[[#This Row],[Rok, publikacja, cytowania]])+7,SLR479_20231202[[#This Row],[IlośćZnakówLCyt]]))+0</f>
        <v>50</v>
      </c>
      <c r="K26" s="14">
        <f>FIND(" Cited ",SLR479_20231202[[#This Row],[Rok, publikacja, cytowania]])+7</f>
        <v>65</v>
      </c>
      <c r="L26" s="14">
        <f>FIND(" times",SLR479_20231202[[#This Row],[Rok, publikacja, cytowania]])</f>
        <v>67</v>
      </c>
      <c r="M26" s="14">
        <f>SLR479_20231202[[#This Row],[koniecLCyt]]-SLR479_20231202[[#This Row],[poczLCyt]]</f>
        <v>2</v>
      </c>
      <c r="N26" s="14" t="s">
        <v>149</v>
      </c>
      <c r="O26" s="14" t="s">
        <v>150</v>
      </c>
      <c r="P26" s="14" t="s">
        <v>151</v>
      </c>
      <c r="Q26" s="14">
        <f>COUNTIF(SLR479_20231202[[#This Row],[streszczenie]],"*"&amp;$B$1&amp;"*")</f>
        <v>0</v>
      </c>
      <c r="R26" s="14">
        <f>COUNTIFS(SLR479_20231202[[#This Row],[streszczenie]],"*"&amp;$B$1&amp;"*",SLR479_20231202[[#This Row],[streszczenie]],"*"&amp;$E$1&amp;"*")</f>
        <v>0</v>
      </c>
      <c r="S26" s="10" t="s">
        <v>10</v>
      </c>
      <c r="T26" s="10" t="s">
        <v>11</v>
      </c>
      <c r="U26" s="10" t="s">
        <v>12</v>
      </c>
    </row>
    <row r="27" spans="1:21" hidden="1" x14ac:dyDescent="0.45">
      <c r="A27" s="14">
        <v>25</v>
      </c>
      <c r="B27" s="14" t="s">
        <v>2342</v>
      </c>
      <c r="C27" s="14" t="s">
        <v>2343</v>
      </c>
      <c r="D27" s="14" t="s">
        <v>2344</v>
      </c>
      <c r="E27" s="14" t="s">
        <v>2345</v>
      </c>
      <c r="F27" s="14">
        <f>COUNTIF(SLR479_20231202[[#This Row],[Tytuł]],"*"&amp;$B$1&amp;"*")</f>
        <v>0</v>
      </c>
      <c r="G27" s="14">
        <f>COUNTIFS(SLR479_20231202[[#This Row],[Tytuł]],"*"&amp;$B$1&amp;"*",SLR479_20231202[[#This Row],[Tytuł]],"*"&amp;$E$1&amp;"*")</f>
        <v>0</v>
      </c>
      <c r="H27" s="14" t="s">
        <v>2346</v>
      </c>
      <c r="I27" s="14">
        <f>MID(SLR479_20231202[[#This Row],[Rok, publikacja, cytowania]],2,4)+0</f>
        <v>2011</v>
      </c>
      <c r="J27" s="14">
        <f>(MID(SLR479_20231202[[#This Row],[Rok, publikacja, cytowania]],FIND(" Cited ",SLR479_20231202[[#This Row],[Rok, publikacja, cytowania]])+7,SLR479_20231202[[#This Row],[IlośćZnakówLCyt]]))+0</f>
        <v>21</v>
      </c>
      <c r="K27" s="14">
        <f>FIND(" Cited ",SLR479_20231202[[#This Row],[Rok, publikacja, cytowania]])+7</f>
        <v>62</v>
      </c>
      <c r="L27" s="14">
        <f>FIND(" times",SLR479_20231202[[#This Row],[Rok, publikacja, cytowania]])</f>
        <v>64</v>
      </c>
      <c r="M27" s="14">
        <f>SLR479_20231202[[#This Row],[koniecLCyt]]-SLR479_20231202[[#This Row],[poczLCyt]]</f>
        <v>2</v>
      </c>
      <c r="N27" s="14" t="s">
        <v>2347</v>
      </c>
      <c r="O27" s="14" t="s">
        <v>2348</v>
      </c>
      <c r="P27" s="14" t="s">
        <v>2349</v>
      </c>
      <c r="Q27" s="14">
        <f>COUNTIF(SLR479_20231202[[#This Row],[streszczenie]],"*"&amp;$B$1&amp;"*")</f>
        <v>0</v>
      </c>
      <c r="R27" s="14">
        <f>COUNTIFS(SLR479_20231202[[#This Row],[streszczenie]],"*"&amp;$B$1&amp;"*",SLR479_20231202[[#This Row],[streszczenie]],"*"&amp;$E$1&amp;"*")</f>
        <v>0</v>
      </c>
      <c r="S27" s="9" t="s">
        <v>10</v>
      </c>
      <c r="T27" s="9" t="s">
        <v>175</v>
      </c>
      <c r="U27" s="9" t="s">
        <v>12</v>
      </c>
    </row>
    <row r="28" spans="1:21" hidden="1" x14ac:dyDescent="0.45">
      <c r="A28" s="14">
        <v>26</v>
      </c>
      <c r="B28" s="14" t="s">
        <v>160</v>
      </c>
      <c r="C28" s="14" t="s">
        <v>161</v>
      </c>
      <c r="D28" s="14" t="s">
        <v>162</v>
      </c>
      <c r="E28" s="14" t="s">
        <v>163</v>
      </c>
      <c r="F28" s="14">
        <f>COUNTIF(SLR479_20231202[[#This Row],[Tytuł]],"*"&amp;$B$1&amp;"*")</f>
        <v>0</v>
      </c>
      <c r="G28" s="14">
        <f>COUNTIFS(SLR479_20231202[[#This Row],[Tytuł]],"*"&amp;$B$1&amp;"*",SLR479_20231202[[#This Row],[Tytuł]],"*"&amp;$E$1&amp;"*")</f>
        <v>0</v>
      </c>
      <c r="H28" s="14" t="s">
        <v>164</v>
      </c>
      <c r="I28" s="14">
        <f>MID(SLR479_20231202[[#This Row],[Rok, publikacja, cytowania]],2,4)+0</f>
        <v>2012</v>
      </c>
      <c r="J28" s="14">
        <f>(MID(SLR479_20231202[[#This Row],[Rok, publikacja, cytowania]],FIND(" Cited ",SLR479_20231202[[#This Row],[Rok, publikacja, cytowania]])+7,SLR479_20231202[[#This Row],[IlośćZnakówLCyt]]))+0</f>
        <v>71</v>
      </c>
      <c r="K28" s="14">
        <f>FIND(" Cited ",SLR479_20231202[[#This Row],[Rok, publikacja, cytowania]])+7</f>
        <v>67</v>
      </c>
      <c r="L28" s="14">
        <f>FIND(" times",SLR479_20231202[[#This Row],[Rok, publikacja, cytowania]])</f>
        <v>69</v>
      </c>
      <c r="M28" s="14">
        <f>SLR479_20231202[[#This Row],[koniecLCyt]]-SLR479_20231202[[#This Row],[poczLCyt]]</f>
        <v>2</v>
      </c>
      <c r="N28" s="14" t="s">
        <v>165</v>
      </c>
      <c r="O28" s="14" t="s">
        <v>166</v>
      </c>
      <c r="P28" s="14" t="s">
        <v>167</v>
      </c>
      <c r="Q28" s="14">
        <f>COUNTIF(SLR479_20231202[[#This Row],[streszczenie]],"*"&amp;$B$1&amp;"*")</f>
        <v>0</v>
      </c>
      <c r="R28" s="14">
        <f>COUNTIFS(SLR479_20231202[[#This Row],[streszczenie]],"*"&amp;$B$1&amp;"*",SLR479_20231202[[#This Row],[streszczenie]],"*"&amp;$E$1&amp;"*")</f>
        <v>0</v>
      </c>
      <c r="S28" s="10" t="s">
        <v>10</v>
      </c>
      <c r="T28" s="10" t="s">
        <v>11</v>
      </c>
      <c r="U28" s="10" t="s">
        <v>12</v>
      </c>
    </row>
    <row r="29" spans="1:21" hidden="1" x14ac:dyDescent="0.45">
      <c r="A29" s="14">
        <v>27</v>
      </c>
      <c r="B29" s="14" t="s">
        <v>168</v>
      </c>
      <c r="C29" s="14" t="s">
        <v>169</v>
      </c>
      <c r="D29" s="14">
        <v>7005784600</v>
      </c>
      <c r="E29" s="14" t="s">
        <v>170</v>
      </c>
      <c r="F29" s="14">
        <f>COUNTIF(SLR479_20231202[[#This Row],[Tytuł]],"*"&amp;$B$1&amp;"*")</f>
        <v>0</v>
      </c>
      <c r="G29" s="14">
        <f>COUNTIFS(SLR479_20231202[[#This Row],[Tytuł]],"*"&amp;$B$1&amp;"*",SLR479_20231202[[#This Row],[Tytuł]],"*"&amp;$E$1&amp;"*")</f>
        <v>0</v>
      </c>
      <c r="H29" s="14" t="s">
        <v>171</v>
      </c>
      <c r="I29" s="14">
        <f>MID(SLR479_20231202[[#This Row],[Rok, publikacja, cytowania]],2,4)+0</f>
        <v>2001</v>
      </c>
      <c r="J29" s="14">
        <f>(MID(SLR479_20231202[[#This Row],[Rok, publikacja, cytowania]],FIND(" Cited ",SLR479_20231202[[#This Row],[Rok, publikacja, cytowania]])+7,SLR479_20231202[[#This Row],[IlośćZnakówLCyt]]))+0</f>
        <v>20</v>
      </c>
      <c r="K29" s="14">
        <f>FIND(" Cited ",SLR479_20231202[[#This Row],[Rok, publikacja, cytowania]])+7</f>
        <v>69</v>
      </c>
      <c r="L29" s="14">
        <f>FIND(" times",SLR479_20231202[[#This Row],[Rok, publikacja, cytowania]])</f>
        <v>71</v>
      </c>
      <c r="M29" s="14">
        <f>SLR479_20231202[[#This Row],[koniecLCyt]]-SLR479_20231202[[#This Row],[poczLCyt]]</f>
        <v>2</v>
      </c>
      <c r="N29" s="14" t="s">
        <v>172</v>
      </c>
      <c r="O29" s="14" t="s">
        <v>173</v>
      </c>
      <c r="P29" s="14" t="s">
        <v>174</v>
      </c>
      <c r="Q29" s="14">
        <f>COUNTIF(SLR479_20231202[[#This Row],[streszczenie]],"*"&amp;$B$1&amp;"*")</f>
        <v>0</v>
      </c>
      <c r="R29" s="14">
        <f>COUNTIFS(SLR479_20231202[[#This Row],[streszczenie]],"*"&amp;$B$1&amp;"*",SLR479_20231202[[#This Row],[streszczenie]],"*"&amp;$E$1&amp;"*")</f>
        <v>0</v>
      </c>
      <c r="S29" s="9" t="s">
        <v>10</v>
      </c>
      <c r="T29" s="9" t="s">
        <v>175</v>
      </c>
      <c r="U29" s="9" t="s">
        <v>12</v>
      </c>
    </row>
    <row r="30" spans="1:21" hidden="1" x14ac:dyDescent="0.45">
      <c r="A30" s="14">
        <v>28</v>
      </c>
      <c r="B30" s="14" t="s">
        <v>176</v>
      </c>
      <c r="C30" s="14" t="s">
        <v>177</v>
      </c>
      <c r="D30" s="14">
        <v>56473441500</v>
      </c>
      <c r="E30" s="14" t="s">
        <v>178</v>
      </c>
      <c r="F30" s="14">
        <f>COUNTIF(SLR479_20231202[[#This Row],[Tytuł]],"*"&amp;$B$1&amp;"*")</f>
        <v>0</v>
      </c>
      <c r="G30" s="14">
        <f>COUNTIFS(SLR479_20231202[[#This Row],[Tytuł]],"*"&amp;$B$1&amp;"*",SLR479_20231202[[#This Row],[Tytuł]],"*"&amp;$E$1&amp;"*")</f>
        <v>0</v>
      </c>
      <c r="H30" s="14" t="s">
        <v>179</v>
      </c>
      <c r="I30" s="14">
        <f>MID(SLR479_20231202[[#This Row],[Rok, publikacja, cytowania]],2,4)+0</f>
        <v>2004</v>
      </c>
      <c r="J30" s="14">
        <f>(MID(SLR479_20231202[[#This Row],[Rok, publikacja, cytowania]],FIND(" Cited ",SLR479_20231202[[#This Row],[Rok, publikacja, cytowania]])+7,SLR479_20231202[[#This Row],[IlośćZnakówLCyt]]))+0</f>
        <v>21</v>
      </c>
      <c r="K30" s="14">
        <f>FIND(" Cited ",SLR479_20231202[[#This Row],[Rok, publikacja, cytowania]])+7</f>
        <v>64</v>
      </c>
      <c r="L30" s="14">
        <f>FIND(" times",SLR479_20231202[[#This Row],[Rok, publikacja, cytowania]])</f>
        <v>66</v>
      </c>
      <c r="M30" s="14">
        <f>SLR479_20231202[[#This Row],[koniecLCyt]]-SLR479_20231202[[#This Row],[poczLCyt]]</f>
        <v>2</v>
      </c>
      <c r="N30" s="14" t="s">
        <v>180</v>
      </c>
      <c r="O30" s="14" t="s">
        <v>181</v>
      </c>
      <c r="P30" s="14" t="s">
        <v>182</v>
      </c>
      <c r="Q30" s="14">
        <f>COUNTIF(SLR479_20231202[[#This Row],[streszczenie]],"*"&amp;$B$1&amp;"*")</f>
        <v>0</v>
      </c>
      <c r="R30" s="14">
        <f>COUNTIFS(SLR479_20231202[[#This Row],[streszczenie]],"*"&amp;$B$1&amp;"*",SLR479_20231202[[#This Row],[streszczenie]],"*"&amp;$E$1&amp;"*")</f>
        <v>0</v>
      </c>
      <c r="S30" s="10" t="s">
        <v>10</v>
      </c>
      <c r="T30" s="10" t="s">
        <v>11</v>
      </c>
      <c r="U30" s="10" t="s">
        <v>12</v>
      </c>
    </row>
    <row r="31" spans="1:21" hidden="1" x14ac:dyDescent="0.45">
      <c r="A31" s="14">
        <v>29</v>
      </c>
      <c r="B31" s="14" t="s">
        <v>2227</v>
      </c>
      <c r="C31" s="14" t="s">
        <v>2228</v>
      </c>
      <c r="D31" s="14">
        <v>15752403300</v>
      </c>
      <c r="E31" s="14" t="s">
        <v>2229</v>
      </c>
      <c r="F31" s="14">
        <f>COUNTIF(SLR479_20231202[[#This Row],[Tytuł]],"*"&amp;$B$1&amp;"*")</f>
        <v>0</v>
      </c>
      <c r="G31" s="14">
        <f>COUNTIFS(SLR479_20231202[[#This Row],[Tytuł]],"*"&amp;$B$1&amp;"*",SLR479_20231202[[#This Row],[Tytuł]],"*"&amp;$E$1&amp;"*")</f>
        <v>0</v>
      </c>
      <c r="H31" s="14" t="s">
        <v>2230</v>
      </c>
      <c r="I31" s="14">
        <f>MID(SLR479_20231202[[#This Row],[Rok, publikacja, cytowania]],2,4)+0</f>
        <v>2010</v>
      </c>
      <c r="J31" s="14">
        <f>(MID(SLR479_20231202[[#This Row],[Rok, publikacja, cytowania]],FIND(" Cited ",SLR479_20231202[[#This Row],[Rok, publikacja, cytowania]])+7,SLR479_20231202[[#This Row],[IlośćZnakówLCyt]]))+0</f>
        <v>148</v>
      </c>
      <c r="K31" s="14">
        <f>FIND(" Cited ",SLR479_20231202[[#This Row],[Rok, publikacja, cytowania]])+7</f>
        <v>96</v>
      </c>
      <c r="L31" s="14">
        <f>FIND(" times",SLR479_20231202[[#This Row],[Rok, publikacja, cytowania]])</f>
        <v>99</v>
      </c>
      <c r="M31" s="14">
        <f>SLR479_20231202[[#This Row],[koniecLCyt]]-SLR479_20231202[[#This Row],[poczLCyt]]</f>
        <v>3</v>
      </c>
      <c r="N31" s="14" t="s">
        <v>2231</v>
      </c>
      <c r="O31" s="14" t="s">
        <v>2232</v>
      </c>
      <c r="P31" s="14" t="s">
        <v>2233</v>
      </c>
      <c r="Q31" s="14">
        <f>COUNTIF(SLR479_20231202[[#This Row],[streszczenie]],"*"&amp;$B$1&amp;"*")</f>
        <v>0</v>
      </c>
      <c r="R31" s="14">
        <f>COUNTIFS(SLR479_20231202[[#This Row],[streszczenie]],"*"&amp;$B$1&amp;"*",SLR479_20231202[[#This Row],[streszczenie]],"*"&amp;$E$1&amp;"*")</f>
        <v>0</v>
      </c>
      <c r="S31" s="9" t="s">
        <v>10</v>
      </c>
      <c r="T31" s="9" t="s">
        <v>11</v>
      </c>
      <c r="U31" s="9" t="s">
        <v>12</v>
      </c>
    </row>
    <row r="32" spans="1:21" hidden="1" x14ac:dyDescent="0.45">
      <c r="A32" s="14">
        <v>30</v>
      </c>
      <c r="B32" s="14" t="s">
        <v>191</v>
      </c>
      <c r="C32" s="14" t="s">
        <v>192</v>
      </c>
      <c r="D32" s="14" t="s">
        <v>193</v>
      </c>
      <c r="E32" s="14" t="s">
        <v>194</v>
      </c>
      <c r="F32" s="14">
        <f>COUNTIF(SLR479_20231202[[#This Row],[Tytuł]],"*"&amp;$B$1&amp;"*")</f>
        <v>0</v>
      </c>
      <c r="G32" s="14">
        <f>COUNTIFS(SLR479_20231202[[#This Row],[Tytuł]],"*"&amp;$B$1&amp;"*",SLR479_20231202[[#This Row],[Tytuł]],"*"&amp;$E$1&amp;"*")</f>
        <v>0</v>
      </c>
      <c r="H32" s="14" t="s">
        <v>195</v>
      </c>
      <c r="I32" s="14">
        <f>MID(SLR479_20231202[[#This Row],[Rok, publikacja, cytowania]],2,4)+0</f>
        <v>2011</v>
      </c>
      <c r="J32" s="14">
        <f>(MID(SLR479_20231202[[#This Row],[Rok, publikacja, cytowania]],FIND(" Cited ",SLR479_20231202[[#This Row],[Rok, publikacja, cytowania]])+7,SLR479_20231202[[#This Row],[IlośćZnakówLCyt]]))+0</f>
        <v>16</v>
      </c>
      <c r="K32" s="14">
        <f>FIND(" Cited ",SLR479_20231202[[#This Row],[Rok, publikacja, cytowania]])+7</f>
        <v>63</v>
      </c>
      <c r="L32" s="14">
        <f>FIND(" times",SLR479_20231202[[#This Row],[Rok, publikacja, cytowania]])</f>
        <v>65</v>
      </c>
      <c r="M32" s="14">
        <f>SLR479_20231202[[#This Row],[koniecLCyt]]-SLR479_20231202[[#This Row],[poczLCyt]]</f>
        <v>2</v>
      </c>
      <c r="N32" s="14" t="s">
        <v>196</v>
      </c>
      <c r="O32" s="14" t="s">
        <v>197</v>
      </c>
      <c r="P32" s="14" t="s">
        <v>198</v>
      </c>
      <c r="Q32" s="14">
        <f>COUNTIF(SLR479_20231202[[#This Row],[streszczenie]],"*"&amp;$B$1&amp;"*")</f>
        <v>0</v>
      </c>
      <c r="R32" s="14">
        <f>COUNTIFS(SLR479_20231202[[#This Row],[streszczenie]],"*"&amp;$B$1&amp;"*",SLR479_20231202[[#This Row],[streszczenie]],"*"&amp;$E$1&amp;"*")</f>
        <v>0</v>
      </c>
      <c r="S32" s="10" t="s">
        <v>10</v>
      </c>
      <c r="T32" s="10" t="s">
        <v>11</v>
      </c>
      <c r="U32" s="10" t="s">
        <v>12</v>
      </c>
    </row>
    <row r="33" spans="1:21" hidden="1" x14ac:dyDescent="0.45">
      <c r="A33" s="14">
        <v>31</v>
      </c>
      <c r="B33" s="14" t="s">
        <v>2350</v>
      </c>
      <c r="C33" s="14" t="s">
        <v>2351</v>
      </c>
      <c r="D33" s="14" t="s">
        <v>2352</v>
      </c>
      <c r="E33" s="14" t="s">
        <v>2353</v>
      </c>
      <c r="F33" s="14">
        <f>COUNTIF(SLR479_20231202[[#This Row],[Tytuł]],"*"&amp;$B$1&amp;"*")</f>
        <v>0</v>
      </c>
      <c r="G33" s="14">
        <f>COUNTIFS(SLR479_20231202[[#This Row],[Tytuł]],"*"&amp;$B$1&amp;"*",SLR479_20231202[[#This Row],[Tytuł]],"*"&amp;$E$1&amp;"*")</f>
        <v>0</v>
      </c>
      <c r="H33" s="14" t="s">
        <v>2354</v>
      </c>
      <c r="I33" s="14">
        <f>MID(SLR479_20231202[[#This Row],[Rok, publikacja, cytowania]],2,4)+0</f>
        <v>2010</v>
      </c>
      <c r="J33" s="14">
        <f>(MID(SLR479_20231202[[#This Row],[Rok, publikacja, cytowania]],FIND(" Cited ",SLR479_20231202[[#This Row],[Rok, publikacja, cytowania]])+7,SLR479_20231202[[#This Row],[IlośćZnakówLCyt]]))+0</f>
        <v>17</v>
      </c>
      <c r="K33" s="14">
        <f>FIND(" Cited ",SLR479_20231202[[#This Row],[Rok, publikacja, cytowania]])+7</f>
        <v>52</v>
      </c>
      <c r="L33" s="14">
        <f>FIND(" times",SLR479_20231202[[#This Row],[Rok, publikacja, cytowania]])</f>
        <v>54</v>
      </c>
      <c r="M33" s="14">
        <f>SLR479_20231202[[#This Row],[koniecLCyt]]-SLR479_20231202[[#This Row],[poczLCyt]]</f>
        <v>2</v>
      </c>
      <c r="N33" s="14" t="s">
        <v>2355</v>
      </c>
      <c r="O33" s="14" t="s">
        <v>2356</v>
      </c>
      <c r="P33" s="14" t="s">
        <v>2357</v>
      </c>
      <c r="Q33" s="14">
        <f>COUNTIF(SLR479_20231202[[#This Row],[streszczenie]],"*"&amp;$B$1&amp;"*")</f>
        <v>0</v>
      </c>
      <c r="R33" s="14">
        <f>COUNTIFS(SLR479_20231202[[#This Row],[streszczenie]],"*"&amp;$B$1&amp;"*",SLR479_20231202[[#This Row],[streszczenie]],"*"&amp;$E$1&amp;"*")</f>
        <v>0</v>
      </c>
      <c r="S33" s="9" t="s">
        <v>10</v>
      </c>
      <c r="T33" s="9" t="s">
        <v>11</v>
      </c>
      <c r="U33" s="9" t="s">
        <v>12</v>
      </c>
    </row>
    <row r="34" spans="1:21" hidden="1" x14ac:dyDescent="0.45">
      <c r="A34" s="14">
        <v>32</v>
      </c>
      <c r="B34" s="14" t="s">
        <v>224</v>
      </c>
      <c r="C34" s="14" t="s">
        <v>225</v>
      </c>
      <c r="D34" s="14" t="s">
        <v>226</v>
      </c>
      <c r="E34" s="14" t="s">
        <v>227</v>
      </c>
      <c r="F34" s="14">
        <f>COUNTIF(SLR479_20231202[[#This Row],[Tytuł]],"*"&amp;$B$1&amp;"*")</f>
        <v>0</v>
      </c>
      <c r="G34" s="14">
        <f>COUNTIFS(SLR479_20231202[[#This Row],[Tytuł]],"*"&amp;$B$1&amp;"*",SLR479_20231202[[#This Row],[Tytuł]],"*"&amp;$E$1&amp;"*")</f>
        <v>0</v>
      </c>
      <c r="H34" s="14" t="s">
        <v>228</v>
      </c>
      <c r="I34" s="14">
        <f>MID(SLR479_20231202[[#This Row],[Rok, publikacja, cytowania]],2,4)+0</f>
        <v>2023</v>
      </c>
      <c r="J34" s="14">
        <f>(MID(SLR479_20231202[[#This Row],[Rok, publikacja, cytowania]],FIND(" Cited ",SLR479_20231202[[#This Row],[Rok, publikacja, cytowania]])+7,SLR479_20231202[[#This Row],[IlośćZnakówLCyt]]))+0</f>
        <v>63</v>
      </c>
      <c r="K34" s="14">
        <f>FIND(" Cited ",SLR479_20231202[[#This Row],[Rok, publikacja, cytowania]])+7</f>
        <v>78</v>
      </c>
      <c r="L34" s="14">
        <f>FIND(" times",SLR479_20231202[[#This Row],[Rok, publikacja, cytowania]])</f>
        <v>80</v>
      </c>
      <c r="M34" s="14">
        <f>SLR479_20231202[[#This Row],[koniecLCyt]]-SLR479_20231202[[#This Row],[poczLCyt]]</f>
        <v>2</v>
      </c>
      <c r="N34" s="14" t="s">
        <v>229</v>
      </c>
      <c r="O34" s="14" t="s">
        <v>230</v>
      </c>
      <c r="P34" s="14" t="s">
        <v>231</v>
      </c>
      <c r="Q34" s="14">
        <f>COUNTIF(SLR479_20231202[[#This Row],[streszczenie]],"*"&amp;$B$1&amp;"*")</f>
        <v>0</v>
      </c>
      <c r="R34" s="14">
        <f>COUNTIFS(SLR479_20231202[[#This Row],[streszczenie]],"*"&amp;$B$1&amp;"*",SLR479_20231202[[#This Row],[streszczenie]],"*"&amp;$E$1&amp;"*")</f>
        <v>0</v>
      </c>
      <c r="S34" s="10" t="s">
        <v>10</v>
      </c>
      <c r="T34" s="10" t="s">
        <v>11</v>
      </c>
      <c r="U34" s="10" t="s">
        <v>12</v>
      </c>
    </row>
    <row r="35" spans="1:21" hidden="1" x14ac:dyDescent="0.45">
      <c r="A35" s="14">
        <v>33</v>
      </c>
      <c r="B35" s="14" t="s">
        <v>2358</v>
      </c>
      <c r="C35" s="14" t="s">
        <v>2359</v>
      </c>
      <c r="D35" s="14" t="s">
        <v>2360</v>
      </c>
      <c r="E35" s="14" t="s">
        <v>2361</v>
      </c>
      <c r="F35" s="14">
        <f>COUNTIF(SLR479_20231202[[#This Row],[Tytuł]],"*"&amp;$B$1&amp;"*")</f>
        <v>0</v>
      </c>
      <c r="G35" s="14">
        <f>COUNTIFS(SLR479_20231202[[#This Row],[Tytuł]],"*"&amp;$B$1&amp;"*",SLR479_20231202[[#This Row],[Tytuł]],"*"&amp;$E$1&amp;"*")</f>
        <v>0</v>
      </c>
      <c r="H35" s="14" t="s">
        <v>2362</v>
      </c>
      <c r="I35" s="14">
        <f>MID(SLR479_20231202[[#This Row],[Rok, publikacja, cytowania]],2,4)+0</f>
        <v>2012</v>
      </c>
      <c r="J35" s="14">
        <f>(MID(SLR479_20231202[[#This Row],[Rok, publikacja, cytowania]],FIND(" Cited ",SLR479_20231202[[#This Row],[Rok, publikacja, cytowania]])+7,SLR479_20231202[[#This Row],[IlośćZnakówLCyt]]))+0</f>
        <v>59</v>
      </c>
      <c r="K35" s="14">
        <f>FIND(" Cited ",SLR479_20231202[[#This Row],[Rok, publikacja, cytowania]])+7</f>
        <v>53</v>
      </c>
      <c r="L35" s="14">
        <f>FIND(" times",SLR479_20231202[[#This Row],[Rok, publikacja, cytowania]])</f>
        <v>55</v>
      </c>
      <c r="M35" s="14">
        <f>SLR479_20231202[[#This Row],[koniecLCyt]]-SLR479_20231202[[#This Row],[poczLCyt]]</f>
        <v>2</v>
      </c>
      <c r="N35" s="14" t="s">
        <v>2363</v>
      </c>
      <c r="O35" s="14" t="s">
        <v>2364</v>
      </c>
      <c r="P35" s="14" t="s">
        <v>2365</v>
      </c>
      <c r="Q35" s="14">
        <f>COUNTIF(SLR479_20231202[[#This Row],[streszczenie]],"*"&amp;$B$1&amp;"*")</f>
        <v>0</v>
      </c>
      <c r="R35" s="14">
        <f>COUNTIFS(SLR479_20231202[[#This Row],[streszczenie]],"*"&amp;$B$1&amp;"*",SLR479_20231202[[#This Row],[streszczenie]],"*"&amp;$E$1&amp;"*")</f>
        <v>0</v>
      </c>
      <c r="S35" s="9" t="s">
        <v>10</v>
      </c>
      <c r="T35" s="9" t="s">
        <v>11</v>
      </c>
      <c r="U35" s="9" t="s">
        <v>12</v>
      </c>
    </row>
    <row r="36" spans="1:21" hidden="1" x14ac:dyDescent="0.45">
      <c r="A36" s="14">
        <v>34</v>
      </c>
      <c r="B36" s="14" t="s">
        <v>247</v>
      </c>
      <c r="C36" s="14" t="s">
        <v>248</v>
      </c>
      <c r="D36" s="14" t="s">
        <v>249</v>
      </c>
      <c r="E36" s="14" t="s">
        <v>250</v>
      </c>
      <c r="F36" s="14">
        <f>COUNTIF(SLR479_20231202[[#This Row],[Tytuł]],"*"&amp;$B$1&amp;"*")</f>
        <v>0</v>
      </c>
      <c r="G36" s="14">
        <f>COUNTIFS(SLR479_20231202[[#This Row],[Tytuł]],"*"&amp;$B$1&amp;"*",SLR479_20231202[[#This Row],[Tytuł]],"*"&amp;$E$1&amp;"*")</f>
        <v>0</v>
      </c>
      <c r="H36" s="14" t="s">
        <v>251</v>
      </c>
      <c r="I36" s="14">
        <f>MID(SLR479_20231202[[#This Row],[Rok, publikacja, cytowania]],2,4)+0</f>
        <v>2014</v>
      </c>
      <c r="J36" s="14">
        <f>(MID(SLR479_20231202[[#This Row],[Rok, publikacja, cytowania]],FIND(" Cited ",SLR479_20231202[[#This Row],[Rok, publikacja, cytowania]])+7,SLR479_20231202[[#This Row],[IlośćZnakówLCyt]]))+0</f>
        <v>176</v>
      </c>
      <c r="K36" s="14">
        <f>FIND(" Cited ",SLR479_20231202[[#This Row],[Rok, publikacja, cytowania]])+7</f>
        <v>72</v>
      </c>
      <c r="L36" s="14">
        <f>FIND(" times",SLR479_20231202[[#This Row],[Rok, publikacja, cytowania]])</f>
        <v>75</v>
      </c>
      <c r="M36" s="14">
        <f>SLR479_20231202[[#This Row],[koniecLCyt]]-SLR479_20231202[[#This Row],[poczLCyt]]</f>
        <v>3</v>
      </c>
      <c r="N36" s="14" t="s">
        <v>252</v>
      </c>
      <c r="O36" s="14" t="s">
        <v>253</v>
      </c>
      <c r="P36" s="14" t="s">
        <v>254</v>
      </c>
      <c r="Q36" s="14">
        <f>COUNTIF(SLR479_20231202[[#This Row],[streszczenie]],"*"&amp;$B$1&amp;"*")</f>
        <v>0</v>
      </c>
      <c r="R36" s="14">
        <f>COUNTIFS(SLR479_20231202[[#This Row],[streszczenie]],"*"&amp;$B$1&amp;"*",SLR479_20231202[[#This Row],[streszczenie]],"*"&amp;$E$1&amp;"*")</f>
        <v>0</v>
      </c>
      <c r="S36" s="10" t="s">
        <v>10</v>
      </c>
      <c r="T36" s="10" t="s">
        <v>11</v>
      </c>
      <c r="U36" s="10" t="s">
        <v>12</v>
      </c>
    </row>
    <row r="37" spans="1:21" hidden="1" x14ac:dyDescent="0.45">
      <c r="A37" s="14">
        <v>35</v>
      </c>
      <c r="B37" s="14" t="s">
        <v>255</v>
      </c>
      <c r="C37" s="14" t="s">
        <v>256</v>
      </c>
      <c r="D37" s="14" t="s">
        <v>257</v>
      </c>
      <c r="E37" s="14" t="s">
        <v>258</v>
      </c>
      <c r="F37" s="14">
        <f>COUNTIF(SLR479_20231202[[#This Row],[Tytuł]],"*"&amp;$B$1&amp;"*")</f>
        <v>0</v>
      </c>
      <c r="G37" s="14">
        <f>COUNTIFS(SLR479_20231202[[#This Row],[Tytuł]],"*"&amp;$B$1&amp;"*",SLR479_20231202[[#This Row],[Tytuł]],"*"&amp;$E$1&amp;"*")</f>
        <v>0</v>
      </c>
      <c r="H37" s="14" t="s">
        <v>259</v>
      </c>
      <c r="I37" s="14">
        <f>MID(SLR479_20231202[[#This Row],[Rok, publikacja, cytowania]],2,4)+0</f>
        <v>2020</v>
      </c>
      <c r="J37" s="14">
        <f>(MID(SLR479_20231202[[#This Row],[Rok, publikacja, cytowania]],FIND(" Cited ",SLR479_20231202[[#This Row],[Rok, publikacja, cytowania]])+7,SLR479_20231202[[#This Row],[IlośćZnakówLCyt]]))+0</f>
        <v>24</v>
      </c>
      <c r="K37" s="14">
        <f>FIND(" Cited ",SLR479_20231202[[#This Row],[Rok, publikacja, cytowania]])+7</f>
        <v>68</v>
      </c>
      <c r="L37" s="14">
        <f>FIND(" times",SLR479_20231202[[#This Row],[Rok, publikacja, cytowania]])</f>
        <v>70</v>
      </c>
      <c r="M37" s="14">
        <f>SLR479_20231202[[#This Row],[koniecLCyt]]-SLR479_20231202[[#This Row],[poczLCyt]]</f>
        <v>2</v>
      </c>
      <c r="N37" s="14" t="s">
        <v>260</v>
      </c>
      <c r="O37" s="14" t="s">
        <v>261</v>
      </c>
      <c r="P37" s="14" t="s">
        <v>262</v>
      </c>
      <c r="Q37" s="14">
        <f>COUNTIF(SLR479_20231202[[#This Row],[streszczenie]],"*"&amp;$B$1&amp;"*")</f>
        <v>0</v>
      </c>
      <c r="R37" s="14">
        <f>COUNTIFS(SLR479_20231202[[#This Row],[streszczenie]],"*"&amp;$B$1&amp;"*",SLR479_20231202[[#This Row],[streszczenie]],"*"&amp;$E$1&amp;"*")</f>
        <v>0</v>
      </c>
      <c r="S37" s="9" t="s">
        <v>10</v>
      </c>
      <c r="T37" s="9" t="s">
        <v>11</v>
      </c>
      <c r="U37" s="9" t="s">
        <v>12</v>
      </c>
    </row>
    <row r="38" spans="1:21" hidden="1" x14ac:dyDescent="0.45">
      <c r="A38" s="14">
        <v>36</v>
      </c>
      <c r="B38" s="14" t="s">
        <v>270</v>
      </c>
      <c r="C38" s="14" t="s">
        <v>271</v>
      </c>
      <c r="D38" s="14">
        <v>6603555003</v>
      </c>
      <c r="E38" s="14" t="s">
        <v>272</v>
      </c>
      <c r="F38" s="14">
        <f>COUNTIF(SLR479_20231202[[#This Row],[Tytuł]],"*"&amp;$B$1&amp;"*")</f>
        <v>0</v>
      </c>
      <c r="G38" s="14">
        <f>COUNTIFS(SLR479_20231202[[#This Row],[Tytuł]],"*"&amp;$B$1&amp;"*",SLR479_20231202[[#This Row],[Tytuł]],"*"&amp;$E$1&amp;"*")</f>
        <v>0</v>
      </c>
      <c r="H38" s="14" t="s">
        <v>273</v>
      </c>
      <c r="I38" s="14">
        <f>MID(SLR479_20231202[[#This Row],[Rok, publikacja, cytowania]],2,4)+0</f>
        <v>2013</v>
      </c>
      <c r="J38" s="14">
        <f>(MID(SLR479_20231202[[#This Row],[Rok, publikacja, cytowania]],FIND(" Cited ",SLR479_20231202[[#This Row],[Rok, publikacja, cytowania]])+7,SLR479_20231202[[#This Row],[IlośćZnakówLCyt]]))+0</f>
        <v>69</v>
      </c>
      <c r="K38" s="14">
        <f>FIND(" Cited ",SLR479_20231202[[#This Row],[Rok, publikacja, cytowania]])+7</f>
        <v>55</v>
      </c>
      <c r="L38" s="14">
        <f>FIND(" times",SLR479_20231202[[#This Row],[Rok, publikacja, cytowania]])</f>
        <v>57</v>
      </c>
      <c r="M38" s="14">
        <f>SLR479_20231202[[#This Row],[koniecLCyt]]-SLR479_20231202[[#This Row],[poczLCyt]]</f>
        <v>2</v>
      </c>
      <c r="N38" s="14" t="s">
        <v>274</v>
      </c>
      <c r="O38" s="14" t="s">
        <v>275</v>
      </c>
      <c r="P38" s="14" t="s">
        <v>276</v>
      </c>
      <c r="Q38" s="14">
        <f>COUNTIF(SLR479_20231202[[#This Row],[streszczenie]],"*"&amp;$B$1&amp;"*")</f>
        <v>0</v>
      </c>
      <c r="R38" s="14">
        <f>COUNTIFS(SLR479_20231202[[#This Row],[streszczenie]],"*"&amp;$B$1&amp;"*",SLR479_20231202[[#This Row],[streszczenie]],"*"&amp;$E$1&amp;"*")</f>
        <v>0</v>
      </c>
      <c r="S38" s="10" t="s">
        <v>10</v>
      </c>
      <c r="T38" s="10" t="s">
        <v>11</v>
      </c>
      <c r="U38" s="10" t="s">
        <v>12</v>
      </c>
    </row>
    <row r="39" spans="1:21" hidden="1" x14ac:dyDescent="0.45">
      <c r="A39" s="14">
        <v>37</v>
      </c>
      <c r="B39" s="14" t="s">
        <v>2366</v>
      </c>
      <c r="C39" s="14" t="s">
        <v>2367</v>
      </c>
      <c r="D39" s="14" t="s">
        <v>2368</v>
      </c>
      <c r="E39" s="14" t="s">
        <v>2369</v>
      </c>
      <c r="F39" s="14">
        <f>COUNTIF(SLR479_20231202[[#This Row],[Tytuł]],"*"&amp;$B$1&amp;"*")</f>
        <v>0</v>
      </c>
      <c r="G39" s="14">
        <f>COUNTIFS(SLR479_20231202[[#This Row],[Tytuł]],"*"&amp;$B$1&amp;"*",SLR479_20231202[[#This Row],[Tytuł]],"*"&amp;$E$1&amp;"*")</f>
        <v>0</v>
      </c>
      <c r="H39" s="14" t="s">
        <v>2370</v>
      </c>
      <c r="I39" s="14">
        <f>MID(SLR479_20231202[[#This Row],[Rok, publikacja, cytowania]],2,4)+0</f>
        <v>2012</v>
      </c>
      <c r="J39" s="14">
        <f>(MID(SLR479_20231202[[#This Row],[Rok, publikacja, cytowania]],FIND(" Cited ",SLR479_20231202[[#This Row],[Rok, publikacja, cytowania]])+7,SLR479_20231202[[#This Row],[IlośćZnakówLCyt]]))+0</f>
        <v>27</v>
      </c>
      <c r="K39" s="14">
        <f>FIND(" Cited ",SLR479_20231202[[#This Row],[Rok, publikacja, cytowania]])+7</f>
        <v>84</v>
      </c>
      <c r="L39" s="14">
        <f>FIND(" times",SLR479_20231202[[#This Row],[Rok, publikacja, cytowania]])</f>
        <v>86</v>
      </c>
      <c r="M39" s="14">
        <f>SLR479_20231202[[#This Row],[koniecLCyt]]-SLR479_20231202[[#This Row],[poczLCyt]]</f>
        <v>2</v>
      </c>
      <c r="N39" s="14" t="s">
        <v>2371</v>
      </c>
      <c r="O39" s="14" t="s">
        <v>2372</v>
      </c>
      <c r="P39" s="14" t="s">
        <v>2373</v>
      </c>
      <c r="Q39" s="14">
        <f>COUNTIF(SLR479_20231202[[#This Row],[streszczenie]],"*"&amp;$B$1&amp;"*")</f>
        <v>0</v>
      </c>
      <c r="R39" s="14">
        <f>COUNTIFS(SLR479_20231202[[#This Row],[streszczenie]],"*"&amp;$B$1&amp;"*",SLR479_20231202[[#This Row],[streszczenie]],"*"&amp;$E$1&amp;"*")</f>
        <v>0</v>
      </c>
      <c r="S39" s="9" t="s">
        <v>10</v>
      </c>
      <c r="T39" s="9" t="s">
        <v>11</v>
      </c>
      <c r="U39" s="9" t="s">
        <v>12</v>
      </c>
    </row>
    <row r="40" spans="1:21" hidden="1" x14ac:dyDescent="0.45">
      <c r="A40" s="14">
        <v>38</v>
      </c>
      <c r="B40" s="14" t="s">
        <v>277</v>
      </c>
      <c r="C40" s="14" t="s">
        <v>278</v>
      </c>
      <c r="D40" s="14" t="s">
        <v>279</v>
      </c>
      <c r="E40" s="14" t="s">
        <v>280</v>
      </c>
      <c r="F40" s="14">
        <f>COUNTIF(SLR479_20231202[[#This Row],[Tytuł]],"*"&amp;$B$1&amp;"*")</f>
        <v>0</v>
      </c>
      <c r="G40" s="14">
        <f>COUNTIFS(SLR479_20231202[[#This Row],[Tytuł]],"*"&amp;$B$1&amp;"*",SLR479_20231202[[#This Row],[Tytuł]],"*"&amp;$E$1&amp;"*")</f>
        <v>0</v>
      </c>
      <c r="H40" s="14" t="s">
        <v>281</v>
      </c>
      <c r="I40" s="14">
        <f>MID(SLR479_20231202[[#This Row],[Rok, publikacja, cytowania]],2,4)+0</f>
        <v>2021</v>
      </c>
      <c r="J40" s="14">
        <f>(MID(SLR479_20231202[[#This Row],[Rok, publikacja, cytowania]],FIND(" Cited ",SLR479_20231202[[#This Row],[Rok, publikacja, cytowania]])+7,SLR479_20231202[[#This Row],[IlośćZnakówLCyt]]))+0</f>
        <v>17</v>
      </c>
      <c r="K40" s="14">
        <f>FIND(" Cited ",SLR479_20231202[[#This Row],[Rok, publikacja, cytowania]])+7</f>
        <v>78</v>
      </c>
      <c r="L40" s="14">
        <f>FIND(" times",SLR479_20231202[[#This Row],[Rok, publikacja, cytowania]])</f>
        <v>80</v>
      </c>
      <c r="M40" s="14">
        <f>SLR479_20231202[[#This Row],[koniecLCyt]]-SLR479_20231202[[#This Row],[poczLCyt]]</f>
        <v>2</v>
      </c>
      <c r="N40" s="14" t="s">
        <v>282</v>
      </c>
      <c r="O40" s="14" t="s">
        <v>283</v>
      </c>
      <c r="P40" s="14" t="s">
        <v>284</v>
      </c>
      <c r="Q40" s="14">
        <f>COUNTIF(SLR479_20231202[[#This Row],[streszczenie]],"*"&amp;$B$1&amp;"*")</f>
        <v>0</v>
      </c>
      <c r="R40" s="14">
        <f>COUNTIFS(SLR479_20231202[[#This Row],[streszczenie]],"*"&amp;$B$1&amp;"*",SLR479_20231202[[#This Row],[streszczenie]],"*"&amp;$E$1&amp;"*")</f>
        <v>0</v>
      </c>
      <c r="S40" s="10" t="s">
        <v>10</v>
      </c>
      <c r="T40" s="10" t="s">
        <v>11</v>
      </c>
      <c r="U40" s="10" t="s">
        <v>12</v>
      </c>
    </row>
    <row r="41" spans="1:21" hidden="1" x14ac:dyDescent="0.45">
      <c r="A41" s="14">
        <v>39</v>
      </c>
      <c r="B41" s="14" t="s">
        <v>2374</v>
      </c>
      <c r="C41" s="14" t="s">
        <v>2375</v>
      </c>
      <c r="D41" s="14" t="s">
        <v>2376</v>
      </c>
      <c r="E41" s="14" t="s">
        <v>2377</v>
      </c>
      <c r="F41" s="14">
        <f>COUNTIF(SLR479_20231202[[#This Row],[Tytuł]],"*"&amp;$B$1&amp;"*")</f>
        <v>0</v>
      </c>
      <c r="G41" s="14">
        <f>COUNTIFS(SLR479_20231202[[#This Row],[Tytuł]],"*"&amp;$B$1&amp;"*",SLR479_20231202[[#This Row],[Tytuł]],"*"&amp;$E$1&amp;"*")</f>
        <v>0</v>
      </c>
      <c r="H41" s="14" t="s">
        <v>2378</v>
      </c>
      <c r="I41" s="14">
        <f>MID(SLR479_20231202[[#This Row],[Rok, publikacja, cytowania]],2,4)+0</f>
        <v>2013</v>
      </c>
      <c r="J41" s="14">
        <f>(MID(SLR479_20231202[[#This Row],[Rok, publikacja, cytowania]],FIND(" Cited ",SLR479_20231202[[#This Row],[Rok, publikacja, cytowania]])+7,SLR479_20231202[[#This Row],[IlośćZnakówLCyt]]))+0</f>
        <v>103</v>
      </c>
      <c r="K41" s="14">
        <f>FIND(" Cited ",SLR479_20231202[[#This Row],[Rok, publikacja, cytowania]])+7</f>
        <v>98</v>
      </c>
      <c r="L41" s="14">
        <f>FIND(" times",SLR479_20231202[[#This Row],[Rok, publikacja, cytowania]])</f>
        <v>101</v>
      </c>
      <c r="M41" s="14">
        <f>SLR479_20231202[[#This Row],[koniecLCyt]]-SLR479_20231202[[#This Row],[poczLCyt]]</f>
        <v>3</v>
      </c>
      <c r="N41" s="14" t="s">
        <v>2379</v>
      </c>
      <c r="O41" s="14" t="s">
        <v>2380</v>
      </c>
      <c r="P41" s="14" t="s">
        <v>2381</v>
      </c>
      <c r="Q41" s="14">
        <f>COUNTIF(SLR479_20231202[[#This Row],[streszczenie]],"*"&amp;$B$1&amp;"*")</f>
        <v>0</v>
      </c>
      <c r="R41" s="14">
        <f>COUNTIFS(SLR479_20231202[[#This Row],[streszczenie]],"*"&amp;$B$1&amp;"*",SLR479_20231202[[#This Row],[streszczenie]],"*"&amp;$E$1&amp;"*")</f>
        <v>0</v>
      </c>
      <c r="S41" s="9" t="s">
        <v>10</v>
      </c>
      <c r="T41" s="9" t="s">
        <v>11</v>
      </c>
      <c r="U41" s="9" t="s">
        <v>12</v>
      </c>
    </row>
    <row r="42" spans="1:21" hidden="1" x14ac:dyDescent="0.45">
      <c r="A42" s="14">
        <v>40</v>
      </c>
      <c r="B42" s="14" t="s">
        <v>2258</v>
      </c>
      <c r="C42" s="14" t="s">
        <v>2259</v>
      </c>
      <c r="D42" s="14">
        <v>13008815400</v>
      </c>
      <c r="E42" s="14" t="s">
        <v>2260</v>
      </c>
      <c r="F42" s="14">
        <f>COUNTIF(SLR479_20231202[[#This Row],[Tytuł]],"*"&amp;$B$1&amp;"*")</f>
        <v>0</v>
      </c>
      <c r="G42" s="14">
        <f>COUNTIFS(SLR479_20231202[[#This Row],[Tytuł]],"*"&amp;$B$1&amp;"*",SLR479_20231202[[#This Row],[Tytuł]],"*"&amp;$E$1&amp;"*")</f>
        <v>0</v>
      </c>
      <c r="H42" s="14" t="s">
        <v>2261</v>
      </c>
      <c r="I42" s="14">
        <f>MID(SLR479_20231202[[#This Row],[Rok, publikacja, cytowania]],2,4)+0</f>
        <v>2006</v>
      </c>
      <c r="J42" s="14">
        <f>(MID(SLR479_20231202[[#This Row],[Rok, publikacja, cytowania]],FIND(" Cited ",SLR479_20231202[[#This Row],[Rok, publikacja, cytowania]])+7,SLR479_20231202[[#This Row],[IlośćZnakówLCyt]]))+0</f>
        <v>536</v>
      </c>
      <c r="K42" s="14">
        <f>FIND(" Cited ",SLR479_20231202[[#This Row],[Rok, publikacja, cytowania]])+7</f>
        <v>71</v>
      </c>
      <c r="L42" s="14">
        <f>FIND(" times",SLR479_20231202[[#This Row],[Rok, publikacja, cytowania]])</f>
        <v>74</v>
      </c>
      <c r="M42" s="14">
        <f>SLR479_20231202[[#This Row],[koniecLCyt]]-SLR479_20231202[[#This Row],[poczLCyt]]</f>
        <v>3</v>
      </c>
      <c r="N42" s="14" t="s">
        <v>2262</v>
      </c>
      <c r="O42" s="14" t="s">
        <v>2263</v>
      </c>
      <c r="P42" s="14" t="s">
        <v>2264</v>
      </c>
      <c r="Q42" s="14">
        <f>COUNTIF(SLR479_20231202[[#This Row],[streszczenie]],"*"&amp;$B$1&amp;"*")</f>
        <v>0</v>
      </c>
      <c r="R42" s="14">
        <f>COUNTIFS(SLR479_20231202[[#This Row],[streszczenie]],"*"&amp;$B$1&amp;"*",SLR479_20231202[[#This Row],[streszczenie]],"*"&amp;$E$1&amp;"*")</f>
        <v>0</v>
      </c>
      <c r="S42" s="10" t="s">
        <v>10</v>
      </c>
      <c r="T42" s="10" t="s">
        <v>11</v>
      </c>
      <c r="U42" s="10" t="s">
        <v>12</v>
      </c>
    </row>
    <row r="43" spans="1:21" hidden="1" x14ac:dyDescent="0.45">
      <c r="A43" s="14">
        <v>41</v>
      </c>
      <c r="B43" s="14" t="s">
        <v>2382</v>
      </c>
      <c r="C43" s="14" t="s">
        <v>2383</v>
      </c>
      <c r="D43" s="14" t="s">
        <v>2384</v>
      </c>
      <c r="E43" s="14" t="s">
        <v>2385</v>
      </c>
      <c r="F43" s="14">
        <f>COUNTIF(SLR479_20231202[[#This Row],[Tytuł]],"*"&amp;$B$1&amp;"*")</f>
        <v>0</v>
      </c>
      <c r="G43" s="14">
        <f>COUNTIFS(SLR479_20231202[[#This Row],[Tytuł]],"*"&amp;$B$1&amp;"*",SLR479_20231202[[#This Row],[Tytuł]],"*"&amp;$E$1&amp;"*")</f>
        <v>0</v>
      </c>
      <c r="H43" s="14" t="s">
        <v>2386</v>
      </c>
      <c r="I43" s="14">
        <f>MID(SLR479_20231202[[#This Row],[Rok, publikacja, cytowania]],2,4)+0</f>
        <v>2015</v>
      </c>
      <c r="J43" s="14">
        <f>(MID(SLR479_20231202[[#This Row],[Rok, publikacja, cytowania]],FIND(" Cited ",SLR479_20231202[[#This Row],[Rok, publikacja, cytowania]])+7,SLR479_20231202[[#This Row],[IlośćZnakówLCyt]]))+0</f>
        <v>31</v>
      </c>
      <c r="K43" s="14">
        <f>FIND(" Cited ",SLR479_20231202[[#This Row],[Rok, publikacja, cytowania]])+7</f>
        <v>74</v>
      </c>
      <c r="L43" s="14">
        <f>FIND(" times",SLR479_20231202[[#This Row],[Rok, publikacja, cytowania]])</f>
        <v>76</v>
      </c>
      <c r="M43" s="14">
        <f>SLR479_20231202[[#This Row],[koniecLCyt]]-SLR479_20231202[[#This Row],[poczLCyt]]</f>
        <v>2</v>
      </c>
      <c r="N43" s="14" t="s">
        <v>2387</v>
      </c>
      <c r="O43" s="14" t="s">
        <v>2388</v>
      </c>
      <c r="P43" s="14" t="s">
        <v>2389</v>
      </c>
      <c r="Q43" s="14">
        <f>COUNTIF(SLR479_20231202[[#This Row],[streszczenie]],"*"&amp;$B$1&amp;"*")</f>
        <v>0</v>
      </c>
      <c r="R43" s="14">
        <f>COUNTIFS(SLR479_20231202[[#This Row],[streszczenie]],"*"&amp;$B$1&amp;"*",SLR479_20231202[[#This Row],[streszczenie]],"*"&amp;$E$1&amp;"*")</f>
        <v>0</v>
      </c>
      <c r="S43" s="9" t="s">
        <v>10</v>
      </c>
      <c r="T43" s="9" t="s">
        <v>11</v>
      </c>
      <c r="U43" s="9" t="s">
        <v>12</v>
      </c>
    </row>
    <row r="44" spans="1:21" hidden="1" x14ac:dyDescent="0.45">
      <c r="A44" s="14">
        <v>42</v>
      </c>
      <c r="B44" s="14" t="s">
        <v>308</v>
      </c>
      <c r="C44" s="14" t="s">
        <v>309</v>
      </c>
      <c r="D44" s="14" t="s">
        <v>310</v>
      </c>
      <c r="E44" s="14" t="s">
        <v>311</v>
      </c>
      <c r="F44" s="14">
        <f>COUNTIF(SLR479_20231202[[#This Row],[Tytuł]],"*"&amp;$B$1&amp;"*")</f>
        <v>0</v>
      </c>
      <c r="G44" s="14">
        <f>COUNTIFS(SLR479_20231202[[#This Row],[Tytuł]],"*"&amp;$B$1&amp;"*",SLR479_20231202[[#This Row],[Tytuł]],"*"&amp;$E$1&amp;"*")</f>
        <v>0</v>
      </c>
      <c r="H44" s="14" t="s">
        <v>312</v>
      </c>
      <c r="I44" s="14">
        <f>MID(SLR479_20231202[[#This Row],[Rok, publikacja, cytowania]],2,4)+0</f>
        <v>2017</v>
      </c>
      <c r="J44" s="14">
        <f>(MID(SLR479_20231202[[#This Row],[Rok, publikacja, cytowania]],FIND(" Cited ",SLR479_20231202[[#This Row],[Rok, publikacja, cytowania]])+7,SLR479_20231202[[#This Row],[IlośćZnakówLCyt]]))+0</f>
        <v>33</v>
      </c>
      <c r="K44" s="14">
        <f>FIND(" Cited ",SLR479_20231202[[#This Row],[Rok, publikacja, cytowania]])+7</f>
        <v>62</v>
      </c>
      <c r="L44" s="14">
        <f>FIND(" times",SLR479_20231202[[#This Row],[Rok, publikacja, cytowania]])</f>
        <v>64</v>
      </c>
      <c r="M44" s="14">
        <f>SLR479_20231202[[#This Row],[koniecLCyt]]-SLR479_20231202[[#This Row],[poczLCyt]]</f>
        <v>2</v>
      </c>
      <c r="N44" s="14" t="s">
        <v>313</v>
      </c>
      <c r="O44" s="14" t="s">
        <v>314</v>
      </c>
      <c r="P44" s="14" t="s">
        <v>315</v>
      </c>
      <c r="Q44" s="14">
        <f>COUNTIF(SLR479_20231202[[#This Row],[streszczenie]],"*"&amp;$B$1&amp;"*")</f>
        <v>0</v>
      </c>
      <c r="R44" s="14">
        <f>COUNTIFS(SLR479_20231202[[#This Row],[streszczenie]],"*"&amp;$B$1&amp;"*",SLR479_20231202[[#This Row],[streszczenie]],"*"&amp;$E$1&amp;"*")</f>
        <v>0</v>
      </c>
      <c r="S44" s="10" t="s">
        <v>10</v>
      </c>
      <c r="T44" s="10" t="s">
        <v>11</v>
      </c>
      <c r="U44" s="10" t="s">
        <v>12</v>
      </c>
    </row>
    <row r="45" spans="1:21" hidden="1" x14ac:dyDescent="0.45">
      <c r="A45" s="14">
        <v>43</v>
      </c>
      <c r="B45" s="14" t="s">
        <v>316</v>
      </c>
      <c r="C45" s="14" t="s">
        <v>317</v>
      </c>
      <c r="D45" s="14">
        <v>57194104747</v>
      </c>
      <c r="E45" s="14" t="s">
        <v>318</v>
      </c>
      <c r="F45" s="14">
        <f>COUNTIF(SLR479_20231202[[#This Row],[Tytuł]],"*"&amp;$B$1&amp;"*")</f>
        <v>0</v>
      </c>
      <c r="G45" s="14">
        <f>COUNTIFS(SLR479_20231202[[#This Row],[Tytuł]],"*"&amp;$B$1&amp;"*",SLR479_20231202[[#This Row],[Tytuł]],"*"&amp;$E$1&amp;"*")</f>
        <v>0</v>
      </c>
      <c r="H45" s="14" t="s">
        <v>319</v>
      </c>
      <c r="I45" s="14">
        <f>MID(SLR479_20231202[[#This Row],[Rok, publikacja, cytowania]],2,4)+0</f>
        <v>2020</v>
      </c>
      <c r="J45" s="14">
        <f>(MID(SLR479_20231202[[#This Row],[Rok, publikacja, cytowania]],FIND(" Cited ",SLR479_20231202[[#This Row],[Rok, publikacja, cytowania]])+7,SLR479_20231202[[#This Row],[IlośćZnakówLCyt]]))+0</f>
        <v>21</v>
      </c>
      <c r="K45" s="14">
        <f>FIND(" Cited ",SLR479_20231202[[#This Row],[Rok, publikacja, cytowania]])+7</f>
        <v>72</v>
      </c>
      <c r="L45" s="14">
        <f>FIND(" times",SLR479_20231202[[#This Row],[Rok, publikacja, cytowania]])</f>
        <v>74</v>
      </c>
      <c r="M45" s="14">
        <f>SLR479_20231202[[#This Row],[koniecLCyt]]-SLR479_20231202[[#This Row],[poczLCyt]]</f>
        <v>2</v>
      </c>
      <c r="N45" s="14" t="s">
        <v>320</v>
      </c>
      <c r="O45" s="14" t="s">
        <v>321</v>
      </c>
      <c r="P45" s="14" t="s">
        <v>322</v>
      </c>
      <c r="Q45" s="14">
        <f>COUNTIF(SLR479_20231202[[#This Row],[streszczenie]],"*"&amp;$B$1&amp;"*")</f>
        <v>0</v>
      </c>
      <c r="R45" s="14">
        <f>COUNTIFS(SLR479_20231202[[#This Row],[streszczenie]],"*"&amp;$B$1&amp;"*",SLR479_20231202[[#This Row],[streszczenie]],"*"&amp;$E$1&amp;"*")</f>
        <v>0</v>
      </c>
      <c r="S45" s="9" t="s">
        <v>10</v>
      </c>
      <c r="T45" s="9" t="s">
        <v>11</v>
      </c>
      <c r="U45" s="9" t="s">
        <v>12</v>
      </c>
    </row>
    <row r="46" spans="1:21" hidden="1" x14ac:dyDescent="0.45">
      <c r="A46" s="14">
        <v>44</v>
      </c>
      <c r="B46" s="14" t="s">
        <v>2390</v>
      </c>
      <c r="C46" s="14" t="s">
        <v>2391</v>
      </c>
      <c r="D46" s="14" t="s">
        <v>2392</v>
      </c>
      <c r="E46" s="14" t="s">
        <v>2393</v>
      </c>
      <c r="F46" s="14">
        <f>COUNTIF(SLR479_20231202[[#This Row],[Tytuł]],"*"&amp;$B$1&amp;"*")</f>
        <v>0</v>
      </c>
      <c r="G46" s="14">
        <f>COUNTIFS(SLR479_20231202[[#This Row],[Tytuł]],"*"&amp;$B$1&amp;"*",SLR479_20231202[[#This Row],[Tytuł]],"*"&amp;$E$1&amp;"*")</f>
        <v>0</v>
      </c>
      <c r="H46" s="14" t="s">
        <v>2394</v>
      </c>
      <c r="I46" s="14">
        <f>MID(SLR479_20231202[[#This Row],[Rok, publikacja, cytowania]],2,4)+0</f>
        <v>2018</v>
      </c>
      <c r="J46" s="14">
        <f>(MID(SLR479_20231202[[#This Row],[Rok, publikacja, cytowania]],FIND(" Cited ",SLR479_20231202[[#This Row],[Rok, publikacja, cytowania]])+7,SLR479_20231202[[#This Row],[IlośćZnakówLCyt]]))+0</f>
        <v>26</v>
      </c>
      <c r="K46" s="14">
        <f>FIND(" Cited ",SLR479_20231202[[#This Row],[Rok, publikacja, cytowania]])+7</f>
        <v>66</v>
      </c>
      <c r="L46" s="14">
        <f>FIND(" times",SLR479_20231202[[#This Row],[Rok, publikacja, cytowania]])</f>
        <v>68</v>
      </c>
      <c r="M46" s="14">
        <f>SLR479_20231202[[#This Row],[koniecLCyt]]-SLR479_20231202[[#This Row],[poczLCyt]]</f>
        <v>2</v>
      </c>
      <c r="N46" s="14" t="s">
        <v>2395</v>
      </c>
      <c r="O46" s="14" t="s">
        <v>2396</v>
      </c>
      <c r="P46" s="14" t="s">
        <v>2397</v>
      </c>
      <c r="Q46" s="14">
        <f>COUNTIF(SLR479_20231202[[#This Row],[streszczenie]],"*"&amp;$B$1&amp;"*")</f>
        <v>0</v>
      </c>
      <c r="R46" s="14">
        <f>COUNTIFS(SLR479_20231202[[#This Row],[streszczenie]],"*"&amp;$B$1&amp;"*",SLR479_20231202[[#This Row],[streszczenie]],"*"&amp;$E$1&amp;"*")</f>
        <v>0</v>
      </c>
      <c r="S46" s="10" t="s">
        <v>10</v>
      </c>
      <c r="T46" s="10" t="s">
        <v>11</v>
      </c>
      <c r="U46" s="10" t="s">
        <v>12</v>
      </c>
    </row>
    <row r="47" spans="1:21" hidden="1" x14ac:dyDescent="0.45">
      <c r="A47" s="14">
        <v>45</v>
      </c>
      <c r="B47" s="14" t="s">
        <v>2398</v>
      </c>
      <c r="C47" s="14" t="s">
        <v>2399</v>
      </c>
      <c r="D47" s="14" t="s">
        <v>2236</v>
      </c>
      <c r="E47" s="14" t="s">
        <v>2400</v>
      </c>
      <c r="F47" s="14">
        <f>COUNTIF(SLR479_20231202[[#This Row],[Tytuł]],"*"&amp;$B$1&amp;"*")</f>
        <v>0</v>
      </c>
      <c r="G47" s="14">
        <f>COUNTIFS(SLR479_20231202[[#This Row],[Tytuł]],"*"&amp;$B$1&amp;"*",SLR479_20231202[[#This Row],[Tytuł]],"*"&amp;$E$1&amp;"*")</f>
        <v>0</v>
      </c>
      <c r="H47" s="14" t="s">
        <v>2401</v>
      </c>
      <c r="I47" s="14">
        <f>MID(SLR479_20231202[[#This Row],[Rok, publikacja, cytowania]],2,4)+0</f>
        <v>2013</v>
      </c>
      <c r="J47" s="14">
        <f>(MID(SLR479_20231202[[#This Row],[Rok, publikacja, cytowania]],FIND(" Cited ",SLR479_20231202[[#This Row],[Rok, publikacja, cytowania]])+7,SLR479_20231202[[#This Row],[IlośćZnakówLCyt]]))+0</f>
        <v>29</v>
      </c>
      <c r="K47" s="14">
        <f>FIND(" Cited ",SLR479_20231202[[#This Row],[Rok, publikacja, cytowania]])+7</f>
        <v>58</v>
      </c>
      <c r="L47" s="14">
        <f>FIND(" times",SLR479_20231202[[#This Row],[Rok, publikacja, cytowania]])</f>
        <v>60</v>
      </c>
      <c r="M47" s="14">
        <f>SLR479_20231202[[#This Row],[koniecLCyt]]-SLR479_20231202[[#This Row],[poczLCyt]]</f>
        <v>2</v>
      </c>
      <c r="N47" s="14" t="s">
        <v>2402</v>
      </c>
      <c r="O47" s="14" t="s">
        <v>2403</v>
      </c>
      <c r="P47" s="14" t="s">
        <v>2404</v>
      </c>
      <c r="Q47" s="14">
        <f>COUNTIF(SLR479_20231202[[#This Row],[streszczenie]],"*"&amp;$B$1&amp;"*")</f>
        <v>0</v>
      </c>
      <c r="R47" s="14">
        <f>COUNTIFS(SLR479_20231202[[#This Row],[streszczenie]],"*"&amp;$B$1&amp;"*",SLR479_20231202[[#This Row],[streszczenie]],"*"&amp;$E$1&amp;"*")</f>
        <v>0</v>
      </c>
      <c r="S47" s="9" t="s">
        <v>10</v>
      </c>
      <c r="T47" s="9" t="s">
        <v>11</v>
      </c>
      <c r="U47" s="9" t="s">
        <v>12</v>
      </c>
    </row>
    <row r="48" spans="1:21" hidden="1" x14ac:dyDescent="0.45">
      <c r="A48" s="14">
        <v>46</v>
      </c>
      <c r="B48" s="14" t="s">
        <v>2405</v>
      </c>
      <c r="C48" s="14" t="s">
        <v>2406</v>
      </c>
      <c r="D48" s="14" t="s">
        <v>2407</v>
      </c>
      <c r="E48" s="14" t="s">
        <v>2408</v>
      </c>
      <c r="F48" s="14">
        <f>COUNTIF(SLR479_20231202[[#This Row],[Tytuł]],"*"&amp;$B$1&amp;"*")</f>
        <v>0</v>
      </c>
      <c r="G48" s="14">
        <f>COUNTIFS(SLR479_20231202[[#This Row],[Tytuł]],"*"&amp;$B$1&amp;"*",SLR479_20231202[[#This Row],[Tytuł]],"*"&amp;$E$1&amp;"*")</f>
        <v>0</v>
      </c>
      <c r="H48" s="14" t="s">
        <v>2409</v>
      </c>
      <c r="I48" s="14">
        <f>MID(SLR479_20231202[[#This Row],[Rok, publikacja, cytowania]],2,4)+0</f>
        <v>2020</v>
      </c>
      <c r="J48" s="14">
        <f>(MID(SLR479_20231202[[#This Row],[Rok, publikacja, cytowania]],FIND(" Cited ",SLR479_20231202[[#This Row],[Rok, publikacja, cytowania]])+7,SLR479_20231202[[#This Row],[IlośćZnakówLCyt]]))+0</f>
        <v>19</v>
      </c>
      <c r="K48" s="14">
        <f>FIND(" Cited ",SLR479_20231202[[#This Row],[Rok, publikacja, cytowania]])+7</f>
        <v>68</v>
      </c>
      <c r="L48" s="14">
        <f>FIND(" times",SLR479_20231202[[#This Row],[Rok, publikacja, cytowania]])</f>
        <v>70</v>
      </c>
      <c r="M48" s="14">
        <f>SLR479_20231202[[#This Row],[koniecLCyt]]-SLR479_20231202[[#This Row],[poczLCyt]]</f>
        <v>2</v>
      </c>
      <c r="N48" s="14" t="s">
        <v>2410</v>
      </c>
      <c r="O48" s="14" t="s">
        <v>2411</v>
      </c>
      <c r="P48" s="14" t="s">
        <v>2412</v>
      </c>
      <c r="Q48" s="14">
        <f>COUNTIF(SLR479_20231202[[#This Row],[streszczenie]],"*"&amp;$B$1&amp;"*")</f>
        <v>0</v>
      </c>
      <c r="R48" s="14">
        <f>COUNTIFS(SLR479_20231202[[#This Row],[streszczenie]],"*"&amp;$B$1&amp;"*",SLR479_20231202[[#This Row],[streszczenie]],"*"&amp;$E$1&amp;"*")</f>
        <v>0</v>
      </c>
      <c r="S48" s="10" t="s">
        <v>10</v>
      </c>
      <c r="T48" s="10" t="s">
        <v>11</v>
      </c>
      <c r="U48" s="10" t="s">
        <v>12</v>
      </c>
    </row>
    <row r="49" spans="1:21" hidden="1" x14ac:dyDescent="0.45">
      <c r="A49" s="14">
        <v>47</v>
      </c>
      <c r="B49" s="14" t="s">
        <v>347</v>
      </c>
      <c r="C49" s="14" t="s">
        <v>348</v>
      </c>
      <c r="D49" s="14">
        <v>15845569500</v>
      </c>
      <c r="E49" s="14" t="s">
        <v>349</v>
      </c>
      <c r="F49" s="14">
        <f>COUNTIF(SLR479_20231202[[#This Row],[Tytuł]],"*"&amp;$B$1&amp;"*")</f>
        <v>0</v>
      </c>
      <c r="G49" s="14">
        <f>COUNTIFS(SLR479_20231202[[#This Row],[Tytuł]],"*"&amp;$B$1&amp;"*",SLR479_20231202[[#This Row],[Tytuł]],"*"&amp;$E$1&amp;"*")</f>
        <v>0</v>
      </c>
      <c r="H49" s="14" t="s">
        <v>350</v>
      </c>
      <c r="I49" s="14">
        <f>MID(SLR479_20231202[[#This Row],[Rok, publikacja, cytowania]],2,4)+0</f>
        <v>2010</v>
      </c>
      <c r="J49" s="14">
        <f>(MID(SLR479_20231202[[#This Row],[Rok, publikacja, cytowania]],FIND(" Cited ",SLR479_20231202[[#This Row],[Rok, publikacja, cytowania]])+7,SLR479_20231202[[#This Row],[IlośćZnakówLCyt]]))+0</f>
        <v>20</v>
      </c>
      <c r="K49" s="14">
        <f>FIND(" Cited ",SLR479_20231202[[#This Row],[Rok, publikacja, cytowania]])+7</f>
        <v>88</v>
      </c>
      <c r="L49" s="14">
        <f>FIND(" times",SLR479_20231202[[#This Row],[Rok, publikacja, cytowania]])</f>
        <v>90</v>
      </c>
      <c r="M49" s="14">
        <f>SLR479_20231202[[#This Row],[koniecLCyt]]-SLR479_20231202[[#This Row],[poczLCyt]]</f>
        <v>2</v>
      </c>
      <c r="N49" s="14" t="s">
        <v>351</v>
      </c>
      <c r="O49" s="14" t="s">
        <v>352</v>
      </c>
      <c r="P49" s="14" t="s">
        <v>353</v>
      </c>
      <c r="Q49" s="14">
        <f>COUNTIF(SLR479_20231202[[#This Row],[streszczenie]],"*"&amp;$B$1&amp;"*")</f>
        <v>0</v>
      </c>
      <c r="R49" s="14">
        <f>COUNTIFS(SLR479_20231202[[#This Row],[streszczenie]],"*"&amp;$B$1&amp;"*",SLR479_20231202[[#This Row],[streszczenie]],"*"&amp;$E$1&amp;"*")</f>
        <v>0</v>
      </c>
      <c r="S49" s="9" t="s">
        <v>10</v>
      </c>
      <c r="T49" s="9" t="s">
        <v>11</v>
      </c>
      <c r="U49" s="9" t="s">
        <v>12</v>
      </c>
    </row>
    <row r="50" spans="1:21" hidden="1" x14ac:dyDescent="0.45">
      <c r="A50" s="14">
        <v>48</v>
      </c>
      <c r="B50" s="14" t="s">
        <v>354</v>
      </c>
      <c r="C50" s="14" t="s">
        <v>355</v>
      </c>
      <c r="D50" s="14" t="s">
        <v>356</v>
      </c>
      <c r="E50" s="14" t="s">
        <v>357</v>
      </c>
      <c r="F50" s="14">
        <f>COUNTIF(SLR479_20231202[[#This Row],[Tytuł]],"*"&amp;$B$1&amp;"*")</f>
        <v>0</v>
      </c>
      <c r="G50" s="14">
        <f>COUNTIFS(SLR479_20231202[[#This Row],[Tytuł]],"*"&amp;$B$1&amp;"*",SLR479_20231202[[#This Row],[Tytuł]],"*"&amp;$E$1&amp;"*")</f>
        <v>0</v>
      </c>
      <c r="H50" s="14" t="s">
        <v>358</v>
      </c>
      <c r="I50" s="14">
        <f>MID(SLR479_20231202[[#This Row],[Rok, publikacja, cytowania]],2,4)+0</f>
        <v>2022</v>
      </c>
      <c r="J50" s="14">
        <f>(MID(SLR479_20231202[[#This Row],[Rok, publikacja, cytowania]],FIND(" Cited ",SLR479_20231202[[#This Row],[Rok, publikacja, cytowania]])+7,SLR479_20231202[[#This Row],[IlośćZnakówLCyt]]))+0</f>
        <v>17</v>
      </c>
      <c r="K50" s="14">
        <f>FIND(" Cited ",SLR479_20231202[[#This Row],[Rok, publikacja, cytowania]])+7</f>
        <v>68</v>
      </c>
      <c r="L50" s="14">
        <f>FIND(" times",SLR479_20231202[[#This Row],[Rok, publikacja, cytowania]])</f>
        <v>70</v>
      </c>
      <c r="M50" s="14">
        <f>SLR479_20231202[[#This Row],[koniecLCyt]]-SLR479_20231202[[#This Row],[poczLCyt]]</f>
        <v>2</v>
      </c>
      <c r="N50" s="14" t="s">
        <v>359</v>
      </c>
      <c r="O50" s="14" t="s">
        <v>360</v>
      </c>
      <c r="P50" s="14" t="s">
        <v>361</v>
      </c>
      <c r="Q50" s="14">
        <f>COUNTIF(SLR479_20231202[[#This Row],[streszczenie]],"*"&amp;$B$1&amp;"*")</f>
        <v>0</v>
      </c>
      <c r="R50" s="14">
        <f>COUNTIFS(SLR479_20231202[[#This Row],[streszczenie]],"*"&amp;$B$1&amp;"*",SLR479_20231202[[#This Row],[streszczenie]],"*"&amp;$E$1&amp;"*")</f>
        <v>0</v>
      </c>
      <c r="S50" s="10" t="s">
        <v>10</v>
      </c>
      <c r="T50" s="10" t="s">
        <v>11</v>
      </c>
      <c r="U50" s="10" t="s">
        <v>12</v>
      </c>
    </row>
    <row r="51" spans="1:21" x14ac:dyDescent="0.45">
      <c r="A51" s="14">
        <v>49</v>
      </c>
      <c r="B51" s="14" t="s">
        <v>2413</v>
      </c>
      <c r="C51" s="14" t="s">
        <v>2414</v>
      </c>
      <c r="D51" s="14" t="s">
        <v>2415</v>
      </c>
      <c r="E51" s="14" t="s">
        <v>2416</v>
      </c>
      <c r="F51" s="14">
        <f>COUNTIF(SLR479_20231202[[#This Row],[Tytuł]],"*"&amp;$B$1&amp;"*")</f>
        <v>0</v>
      </c>
      <c r="G51" s="14">
        <f>COUNTIFS(SLR479_20231202[[#This Row],[Tytuł]],"*"&amp;$B$1&amp;"*",SLR479_20231202[[#This Row],[Tytuł]],"*"&amp;$E$1&amp;"*")</f>
        <v>0</v>
      </c>
      <c r="H51" s="14" t="s">
        <v>2417</v>
      </c>
      <c r="I51" s="14">
        <f>MID(SLR479_20231202[[#This Row],[Rok, publikacja, cytowania]],2,4)+0</f>
        <v>2019</v>
      </c>
      <c r="J51" s="14">
        <f>(MID(SLR479_20231202[[#This Row],[Rok, publikacja, cytowania]],FIND(" Cited ",SLR479_20231202[[#This Row],[Rok, publikacja, cytowania]])+7,SLR479_20231202[[#This Row],[IlośćZnakówLCyt]]))+0</f>
        <v>39</v>
      </c>
      <c r="K51" s="14">
        <f>FIND(" Cited ",SLR479_20231202[[#This Row],[Rok, publikacja, cytowania]])+7</f>
        <v>76</v>
      </c>
      <c r="L51" s="14">
        <f>FIND(" times",SLR479_20231202[[#This Row],[Rok, publikacja, cytowania]])</f>
        <v>78</v>
      </c>
      <c r="M51" s="14">
        <f>SLR479_20231202[[#This Row],[koniecLCyt]]-SLR479_20231202[[#This Row],[poczLCyt]]</f>
        <v>2</v>
      </c>
      <c r="N51" s="14" t="s">
        <v>2418</v>
      </c>
      <c r="O51" s="14" t="s">
        <v>2419</v>
      </c>
      <c r="P51" s="14" t="s">
        <v>2420</v>
      </c>
      <c r="Q51" s="14">
        <f>COUNTIF(SLR479_20231202[[#This Row],[streszczenie]],"*"&amp;$B$1&amp;"*")</f>
        <v>1</v>
      </c>
      <c r="R51" s="14">
        <f>COUNTIFS(SLR479_20231202[[#This Row],[streszczenie]],"*"&amp;$B$1&amp;"*",SLR479_20231202[[#This Row],[streszczenie]],"*"&amp;$E$1&amp;"*")</f>
        <v>1</v>
      </c>
      <c r="S51" s="9" t="s">
        <v>10</v>
      </c>
      <c r="T51" s="9" t="s">
        <v>11</v>
      </c>
      <c r="U51" s="9" t="s">
        <v>12</v>
      </c>
    </row>
    <row r="52" spans="1:21" hidden="1" x14ac:dyDescent="0.45">
      <c r="A52" s="14">
        <v>50</v>
      </c>
      <c r="B52" s="14" t="s">
        <v>2421</v>
      </c>
      <c r="C52" s="14" t="s">
        <v>2422</v>
      </c>
      <c r="D52" s="14" t="s">
        <v>2423</v>
      </c>
      <c r="E52" s="14" t="s">
        <v>2424</v>
      </c>
      <c r="F52" s="14">
        <f>COUNTIF(SLR479_20231202[[#This Row],[Tytuł]],"*"&amp;$B$1&amp;"*")</f>
        <v>0</v>
      </c>
      <c r="G52" s="14">
        <f>COUNTIFS(SLR479_20231202[[#This Row],[Tytuł]],"*"&amp;$B$1&amp;"*",SLR479_20231202[[#This Row],[Tytuł]],"*"&amp;$E$1&amp;"*")</f>
        <v>0</v>
      </c>
      <c r="H52" s="14" t="s">
        <v>2425</v>
      </c>
      <c r="I52" s="14">
        <f>MID(SLR479_20231202[[#This Row],[Rok, publikacja, cytowania]],2,4)+0</f>
        <v>2015</v>
      </c>
      <c r="J52" s="14">
        <f>(MID(SLR479_20231202[[#This Row],[Rok, publikacja, cytowania]],FIND(" Cited ",SLR479_20231202[[#This Row],[Rok, publikacja, cytowania]])+7,SLR479_20231202[[#This Row],[IlośćZnakówLCyt]]))+0</f>
        <v>50</v>
      </c>
      <c r="K52" s="14">
        <f>FIND(" Cited ",SLR479_20231202[[#This Row],[Rok, publikacja, cytowania]])+7</f>
        <v>76</v>
      </c>
      <c r="L52" s="14">
        <f>FIND(" times",SLR479_20231202[[#This Row],[Rok, publikacja, cytowania]])</f>
        <v>78</v>
      </c>
      <c r="M52" s="14">
        <f>SLR479_20231202[[#This Row],[koniecLCyt]]-SLR479_20231202[[#This Row],[poczLCyt]]</f>
        <v>2</v>
      </c>
      <c r="N52" s="14" t="s">
        <v>2426</v>
      </c>
      <c r="O52" s="14" t="s">
        <v>2427</v>
      </c>
      <c r="P52" s="14" t="s">
        <v>2428</v>
      </c>
      <c r="Q52" s="14">
        <f>COUNTIF(SLR479_20231202[[#This Row],[streszczenie]],"*"&amp;$B$1&amp;"*")</f>
        <v>0</v>
      </c>
      <c r="R52" s="14">
        <f>COUNTIFS(SLR479_20231202[[#This Row],[streszczenie]],"*"&amp;$B$1&amp;"*",SLR479_20231202[[#This Row],[streszczenie]],"*"&amp;$E$1&amp;"*")</f>
        <v>0</v>
      </c>
      <c r="S52" s="10" t="s">
        <v>10</v>
      </c>
      <c r="T52" s="10" t="s">
        <v>11</v>
      </c>
      <c r="U52" s="10" t="s">
        <v>12</v>
      </c>
    </row>
    <row r="53" spans="1:21" hidden="1" x14ac:dyDescent="0.45">
      <c r="A53" s="14">
        <v>51</v>
      </c>
      <c r="B53" s="14" t="s">
        <v>377</v>
      </c>
      <c r="C53" s="14" t="s">
        <v>378</v>
      </c>
      <c r="D53" s="14">
        <v>56875439300</v>
      </c>
      <c r="E53" s="14" t="s">
        <v>379</v>
      </c>
      <c r="F53" s="14">
        <f>COUNTIF(SLR479_20231202[[#This Row],[Tytuł]],"*"&amp;$B$1&amp;"*")</f>
        <v>0</v>
      </c>
      <c r="G53" s="14">
        <f>COUNTIFS(SLR479_20231202[[#This Row],[Tytuł]],"*"&amp;$B$1&amp;"*",SLR479_20231202[[#This Row],[Tytuł]],"*"&amp;$E$1&amp;"*")</f>
        <v>0</v>
      </c>
      <c r="H53" s="14" t="s">
        <v>380</v>
      </c>
      <c r="I53" s="14">
        <f>MID(SLR479_20231202[[#This Row],[Rok, publikacja, cytowania]],2,4)+0</f>
        <v>2017</v>
      </c>
      <c r="J53" s="14">
        <f>(MID(SLR479_20231202[[#This Row],[Rok, publikacja, cytowania]],FIND(" Cited ",SLR479_20231202[[#This Row],[Rok, publikacja, cytowania]])+7,SLR479_20231202[[#This Row],[IlośćZnakówLCyt]]))+0</f>
        <v>66</v>
      </c>
      <c r="K53" s="14">
        <f>FIND(" Cited ",SLR479_20231202[[#This Row],[Rok, publikacja, cytowania]])+7</f>
        <v>67</v>
      </c>
      <c r="L53" s="14">
        <f>FIND(" times",SLR479_20231202[[#This Row],[Rok, publikacja, cytowania]])</f>
        <v>69</v>
      </c>
      <c r="M53" s="14">
        <f>SLR479_20231202[[#This Row],[koniecLCyt]]-SLR479_20231202[[#This Row],[poczLCyt]]</f>
        <v>2</v>
      </c>
      <c r="N53" s="14" t="s">
        <v>381</v>
      </c>
      <c r="O53" s="14" t="s">
        <v>382</v>
      </c>
      <c r="P53" s="14" t="s">
        <v>383</v>
      </c>
      <c r="Q53" s="14">
        <f>COUNTIF(SLR479_20231202[[#This Row],[streszczenie]],"*"&amp;$B$1&amp;"*")</f>
        <v>0</v>
      </c>
      <c r="R53" s="14">
        <f>COUNTIFS(SLR479_20231202[[#This Row],[streszczenie]],"*"&amp;$B$1&amp;"*",SLR479_20231202[[#This Row],[streszczenie]],"*"&amp;$E$1&amp;"*")</f>
        <v>0</v>
      </c>
      <c r="S53" s="9" t="s">
        <v>10</v>
      </c>
      <c r="T53" s="9" t="s">
        <v>11</v>
      </c>
      <c r="U53" s="9" t="s">
        <v>12</v>
      </c>
    </row>
    <row r="54" spans="1:21" hidden="1" x14ac:dyDescent="0.45">
      <c r="A54" s="14">
        <v>52</v>
      </c>
      <c r="B54" s="14" t="s">
        <v>2429</v>
      </c>
      <c r="C54" s="14" t="s">
        <v>2430</v>
      </c>
      <c r="D54" s="14" t="s">
        <v>2431</v>
      </c>
      <c r="E54" s="14" t="s">
        <v>2432</v>
      </c>
      <c r="F54" s="14">
        <f>COUNTIF(SLR479_20231202[[#This Row],[Tytuł]],"*"&amp;$B$1&amp;"*")</f>
        <v>0</v>
      </c>
      <c r="G54" s="14">
        <f>COUNTIFS(SLR479_20231202[[#This Row],[Tytuł]],"*"&amp;$B$1&amp;"*",SLR479_20231202[[#This Row],[Tytuł]],"*"&amp;$E$1&amp;"*")</f>
        <v>0</v>
      </c>
      <c r="H54" s="14" t="s">
        <v>2433</v>
      </c>
      <c r="I54" s="14">
        <f>MID(SLR479_20231202[[#This Row],[Rok, publikacja, cytowania]],2,4)+0</f>
        <v>2016</v>
      </c>
      <c r="J54" s="14">
        <f>(MID(SLR479_20231202[[#This Row],[Rok, publikacja, cytowania]],FIND(" Cited ",SLR479_20231202[[#This Row],[Rok, publikacja, cytowania]])+7,SLR479_20231202[[#This Row],[IlośćZnakówLCyt]]))+0</f>
        <v>30</v>
      </c>
      <c r="K54" s="14">
        <f>FIND(" Cited ",SLR479_20231202[[#This Row],[Rok, publikacja, cytowania]])+7</f>
        <v>57</v>
      </c>
      <c r="L54" s="14">
        <f>FIND(" times",SLR479_20231202[[#This Row],[Rok, publikacja, cytowania]])</f>
        <v>59</v>
      </c>
      <c r="M54" s="14">
        <f>SLR479_20231202[[#This Row],[koniecLCyt]]-SLR479_20231202[[#This Row],[poczLCyt]]</f>
        <v>2</v>
      </c>
      <c r="N54" s="14" t="s">
        <v>2434</v>
      </c>
      <c r="O54" s="14" t="s">
        <v>2435</v>
      </c>
      <c r="P54" s="14" t="s">
        <v>2436</v>
      </c>
      <c r="Q54" s="14">
        <f>COUNTIF(SLR479_20231202[[#This Row],[streszczenie]],"*"&amp;$B$1&amp;"*")</f>
        <v>0</v>
      </c>
      <c r="R54" s="14">
        <f>COUNTIFS(SLR479_20231202[[#This Row],[streszczenie]],"*"&amp;$B$1&amp;"*",SLR479_20231202[[#This Row],[streszczenie]],"*"&amp;$E$1&amp;"*")</f>
        <v>0</v>
      </c>
      <c r="S54" s="10" t="s">
        <v>10</v>
      </c>
      <c r="T54" s="10" t="s">
        <v>11</v>
      </c>
      <c r="U54" s="10" t="s">
        <v>12</v>
      </c>
    </row>
    <row r="55" spans="1:21" hidden="1" x14ac:dyDescent="0.45">
      <c r="A55" s="14">
        <v>53</v>
      </c>
      <c r="B55" s="14" t="s">
        <v>400</v>
      </c>
      <c r="C55" s="14" t="s">
        <v>401</v>
      </c>
      <c r="D55" s="14" t="s">
        <v>402</v>
      </c>
      <c r="E55" s="14" t="s">
        <v>403</v>
      </c>
      <c r="F55" s="14">
        <f>COUNTIF(SLR479_20231202[[#This Row],[Tytuł]],"*"&amp;$B$1&amp;"*")</f>
        <v>0</v>
      </c>
      <c r="G55" s="14">
        <f>COUNTIFS(SLR479_20231202[[#This Row],[Tytuł]],"*"&amp;$B$1&amp;"*",SLR479_20231202[[#This Row],[Tytuł]],"*"&amp;$E$1&amp;"*")</f>
        <v>0</v>
      </c>
      <c r="H55" s="14" t="s">
        <v>404</v>
      </c>
      <c r="I55" s="14">
        <f>MID(SLR479_20231202[[#This Row],[Rok, publikacja, cytowania]],2,4)+0</f>
        <v>2015</v>
      </c>
      <c r="J55" s="14">
        <f>(MID(SLR479_20231202[[#This Row],[Rok, publikacja, cytowania]],FIND(" Cited ",SLR479_20231202[[#This Row],[Rok, publikacja, cytowania]])+7,SLR479_20231202[[#This Row],[IlośćZnakówLCyt]]))+0</f>
        <v>25</v>
      </c>
      <c r="K55" s="14">
        <f>FIND(" Cited ",SLR479_20231202[[#This Row],[Rok, publikacja, cytowania]])+7</f>
        <v>66</v>
      </c>
      <c r="L55" s="14">
        <f>FIND(" times",SLR479_20231202[[#This Row],[Rok, publikacja, cytowania]])</f>
        <v>68</v>
      </c>
      <c r="M55" s="14">
        <f>SLR479_20231202[[#This Row],[koniecLCyt]]-SLR479_20231202[[#This Row],[poczLCyt]]</f>
        <v>2</v>
      </c>
      <c r="N55" s="14" t="s">
        <v>405</v>
      </c>
      <c r="O55" s="14" t="s">
        <v>406</v>
      </c>
      <c r="P55" s="14" t="s">
        <v>407</v>
      </c>
      <c r="Q55" s="14">
        <f>COUNTIF(SLR479_20231202[[#This Row],[streszczenie]],"*"&amp;$B$1&amp;"*")</f>
        <v>0</v>
      </c>
      <c r="R55" s="14">
        <f>COUNTIFS(SLR479_20231202[[#This Row],[streszczenie]],"*"&amp;$B$1&amp;"*",SLR479_20231202[[#This Row],[streszczenie]],"*"&amp;$E$1&amp;"*")</f>
        <v>0</v>
      </c>
      <c r="S55" s="9" t="s">
        <v>10</v>
      </c>
      <c r="T55" s="9" t="s">
        <v>11</v>
      </c>
      <c r="U55" s="9" t="s">
        <v>12</v>
      </c>
    </row>
    <row r="56" spans="1:21" hidden="1" x14ac:dyDescent="0.45">
      <c r="A56" s="14">
        <v>54</v>
      </c>
      <c r="B56" s="14" t="s">
        <v>408</v>
      </c>
      <c r="C56" s="14" t="s">
        <v>409</v>
      </c>
      <c r="D56" s="14">
        <v>57206897602</v>
      </c>
      <c r="E56" s="14" t="s">
        <v>410</v>
      </c>
      <c r="F56" s="14">
        <f>COUNTIF(SLR479_20231202[[#This Row],[Tytuł]],"*"&amp;$B$1&amp;"*")</f>
        <v>0</v>
      </c>
      <c r="G56" s="14">
        <f>COUNTIFS(SLR479_20231202[[#This Row],[Tytuł]],"*"&amp;$B$1&amp;"*",SLR479_20231202[[#This Row],[Tytuł]],"*"&amp;$E$1&amp;"*")</f>
        <v>0</v>
      </c>
      <c r="H56" s="14" t="s">
        <v>411</v>
      </c>
      <c r="I56" s="14">
        <f>MID(SLR479_20231202[[#This Row],[Rok, publikacja, cytowania]],2,4)+0</f>
        <v>2020</v>
      </c>
      <c r="J56" s="14">
        <f>(MID(SLR479_20231202[[#This Row],[Rok, publikacja, cytowania]],FIND(" Cited ",SLR479_20231202[[#This Row],[Rok, publikacja, cytowania]])+7,SLR479_20231202[[#This Row],[IlośćZnakówLCyt]]))+0</f>
        <v>54</v>
      </c>
      <c r="K56" s="14">
        <f>FIND(" Cited ",SLR479_20231202[[#This Row],[Rok, publikacja, cytowania]])+7</f>
        <v>70</v>
      </c>
      <c r="L56" s="14">
        <f>FIND(" times",SLR479_20231202[[#This Row],[Rok, publikacja, cytowania]])</f>
        <v>72</v>
      </c>
      <c r="M56" s="14">
        <f>SLR479_20231202[[#This Row],[koniecLCyt]]-SLR479_20231202[[#This Row],[poczLCyt]]</f>
        <v>2</v>
      </c>
      <c r="N56" s="14" t="s">
        <v>412</v>
      </c>
      <c r="O56" s="14" t="s">
        <v>413</v>
      </c>
      <c r="P56" s="14" t="s">
        <v>414</v>
      </c>
      <c r="Q56" s="14">
        <f>COUNTIF(SLR479_20231202[[#This Row],[streszczenie]],"*"&amp;$B$1&amp;"*")</f>
        <v>0</v>
      </c>
      <c r="R56" s="14">
        <f>COUNTIFS(SLR479_20231202[[#This Row],[streszczenie]],"*"&amp;$B$1&amp;"*",SLR479_20231202[[#This Row],[streszczenie]],"*"&amp;$E$1&amp;"*")</f>
        <v>0</v>
      </c>
      <c r="S56" s="10" t="s">
        <v>10</v>
      </c>
      <c r="T56" s="10" t="s">
        <v>11</v>
      </c>
      <c r="U56" s="10" t="s">
        <v>12</v>
      </c>
    </row>
    <row r="57" spans="1:21" hidden="1" x14ac:dyDescent="0.45">
      <c r="A57" s="14">
        <v>55</v>
      </c>
      <c r="B57" s="14" t="s">
        <v>2437</v>
      </c>
      <c r="C57" s="14" t="s">
        <v>2438</v>
      </c>
      <c r="D57" s="14" t="s">
        <v>2439</v>
      </c>
      <c r="E57" s="14" t="s">
        <v>2440</v>
      </c>
      <c r="F57" s="14">
        <f>COUNTIF(SLR479_20231202[[#This Row],[Tytuł]],"*"&amp;$B$1&amp;"*")</f>
        <v>0</v>
      </c>
      <c r="G57" s="14">
        <f>COUNTIFS(SLR479_20231202[[#This Row],[Tytuł]],"*"&amp;$B$1&amp;"*",SLR479_20231202[[#This Row],[Tytuł]],"*"&amp;$E$1&amp;"*")</f>
        <v>0</v>
      </c>
      <c r="H57" s="14" t="s">
        <v>2441</v>
      </c>
      <c r="I57" s="14">
        <f>MID(SLR479_20231202[[#This Row],[Rok, publikacja, cytowania]],2,4)+0</f>
        <v>2019</v>
      </c>
      <c r="J57" s="14">
        <f>(MID(SLR479_20231202[[#This Row],[Rok, publikacja, cytowania]],FIND(" Cited ",SLR479_20231202[[#This Row],[Rok, publikacja, cytowania]])+7,SLR479_20231202[[#This Row],[IlośćZnakówLCyt]]))+0</f>
        <v>43</v>
      </c>
      <c r="K57" s="14">
        <f>FIND(" Cited ",SLR479_20231202[[#This Row],[Rok, publikacja, cytowania]])+7</f>
        <v>91</v>
      </c>
      <c r="L57" s="14">
        <f>FIND(" times",SLR479_20231202[[#This Row],[Rok, publikacja, cytowania]])</f>
        <v>93</v>
      </c>
      <c r="M57" s="14">
        <f>SLR479_20231202[[#This Row],[koniecLCyt]]-SLR479_20231202[[#This Row],[poczLCyt]]</f>
        <v>2</v>
      </c>
      <c r="N57" s="14" t="s">
        <v>2442</v>
      </c>
      <c r="O57" s="14" t="s">
        <v>2443</v>
      </c>
      <c r="P57" s="14" t="s">
        <v>2444</v>
      </c>
      <c r="Q57" s="14">
        <f>COUNTIF(SLR479_20231202[[#This Row],[streszczenie]],"*"&amp;$B$1&amp;"*")</f>
        <v>0</v>
      </c>
      <c r="R57" s="14">
        <f>COUNTIFS(SLR479_20231202[[#This Row],[streszczenie]],"*"&amp;$B$1&amp;"*",SLR479_20231202[[#This Row],[streszczenie]],"*"&amp;$E$1&amp;"*")</f>
        <v>0</v>
      </c>
      <c r="S57" s="9" t="s">
        <v>10</v>
      </c>
      <c r="T57" s="9" t="s">
        <v>11</v>
      </c>
      <c r="U57" s="9" t="s">
        <v>12</v>
      </c>
    </row>
    <row r="58" spans="1:21" hidden="1" x14ac:dyDescent="0.45">
      <c r="A58" s="14">
        <v>56</v>
      </c>
      <c r="B58" s="14" t="s">
        <v>453</v>
      </c>
      <c r="C58" s="14" t="s">
        <v>454</v>
      </c>
      <c r="D58" s="14" t="s">
        <v>455</v>
      </c>
      <c r="E58" s="14" t="s">
        <v>456</v>
      </c>
      <c r="F58" s="14">
        <f>COUNTIF(SLR479_20231202[[#This Row],[Tytuł]],"*"&amp;$B$1&amp;"*")</f>
        <v>0</v>
      </c>
      <c r="G58" s="14">
        <f>COUNTIFS(SLR479_20231202[[#This Row],[Tytuł]],"*"&amp;$B$1&amp;"*",SLR479_20231202[[#This Row],[Tytuł]],"*"&amp;$E$1&amp;"*")</f>
        <v>0</v>
      </c>
      <c r="H58" s="14" t="s">
        <v>457</v>
      </c>
      <c r="I58" s="14">
        <f>MID(SLR479_20231202[[#This Row],[Rok, publikacja, cytowania]],2,4)+0</f>
        <v>2021</v>
      </c>
      <c r="J58" s="14">
        <f>(MID(SLR479_20231202[[#This Row],[Rok, publikacja, cytowania]],FIND(" Cited ",SLR479_20231202[[#This Row],[Rok, publikacja, cytowania]])+7,SLR479_20231202[[#This Row],[IlośćZnakówLCyt]]))+0</f>
        <v>32</v>
      </c>
      <c r="K58" s="14">
        <f>FIND(" Cited ",SLR479_20231202[[#This Row],[Rok, publikacja, cytowania]])+7</f>
        <v>64</v>
      </c>
      <c r="L58" s="14">
        <f>FIND(" times",SLR479_20231202[[#This Row],[Rok, publikacja, cytowania]])</f>
        <v>66</v>
      </c>
      <c r="M58" s="14">
        <f>SLR479_20231202[[#This Row],[koniecLCyt]]-SLR479_20231202[[#This Row],[poczLCyt]]</f>
        <v>2</v>
      </c>
      <c r="N58" s="14" t="s">
        <v>458</v>
      </c>
      <c r="O58" s="14" t="s">
        <v>459</v>
      </c>
      <c r="P58" s="14" t="s">
        <v>460</v>
      </c>
      <c r="Q58" s="14">
        <f>COUNTIF(SLR479_20231202[[#This Row],[streszczenie]],"*"&amp;$B$1&amp;"*")</f>
        <v>0</v>
      </c>
      <c r="R58" s="14">
        <f>COUNTIFS(SLR479_20231202[[#This Row],[streszczenie]],"*"&amp;$B$1&amp;"*",SLR479_20231202[[#This Row],[streszczenie]],"*"&amp;$E$1&amp;"*")</f>
        <v>0</v>
      </c>
      <c r="S58" s="10" t="s">
        <v>10</v>
      </c>
      <c r="T58" s="10" t="s">
        <v>11</v>
      </c>
      <c r="U58" s="10" t="s">
        <v>12</v>
      </c>
    </row>
    <row r="59" spans="1:21" hidden="1" x14ac:dyDescent="0.45">
      <c r="A59" s="14">
        <v>57</v>
      </c>
      <c r="B59" s="14" t="s">
        <v>2445</v>
      </c>
      <c r="C59" s="14" t="s">
        <v>2446</v>
      </c>
      <c r="D59" s="14" t="s">
        <v>2447</v>
      </c>
      <c r="E59" s="14" t="s">
        <v>2448</v>
      </c>
      <c r="F59" s="14">
        <f>COUNTIF(SLR479_20231202[[#This Row],[Tytuł]],"*"&amp;$B$1&amp;"*")</f>
        <v>0</v>
      </c>
      <c r="G59" s="14">
        <f>COUNTIFS(SLR479_20231202[[#This Row],[Tytuł]],"*"&amp;$B$1&amp;"*",SLR479_20231202[[#This Row],[Tytuł]],"*"&amp;$E$1&amp;"*")</f>
        <v>0</v>
      </c>
      <c r="H59" s="14" t="s">
        <v>2449</v>
      </c>
      <c r="I59" s="14">
        <f>MID(SLR479_20231202[[#This Row],[Rok, publikacja, cytowania]],2,4)+0</f>
        <v>2011</v>
      </c>
      <c r="J59" s="14">
        <f>(MID(SLR479_20231202[[#This Row],[Rok, publikacja, cytowania]],FIND(" Cited ",SLR479_20231202[[#This Row],[Rok, publikacja, cytowania]])+7,SLR479_20231202[[#This Row],[IlośćZnakówLCyt]]))+0</f>
        <v>28</v>
      </c>
      <c r="K59" s="14">
        <f>FIND(" Cited ",SLR479_20231202[[#This Row],[Rok, publikacja, cytowania]])+7</f>
        <v>54</v>
      </c>
      <c r="L59" s="14">
        <f>FIND(" times",SLR479_20231202[[#This Row],[Rok, publikacja, cytowania]])</f>
        <v>56</v>
      </c>
      <c r="M59" s="14">
        <f>SLR479_20231202[[#This Row],[koniecLCyt]]-SLR479_20231202[[#This Row],[poczLCyt]]</f>
        <v>2</v>
      </c>
      <c r="N59" s="14" t="s">
        <v>2450</v>
      </c>
      <c r="O59" s="14" t="s">
        <v>2451</v>
      </c>
      <c r="P59" s="14" t="s">
        <v>2452</v>
      </c>
      <c r="Q59" s="14">
        <f>COUNTIF(SLR479_20231202[[#This Row],[streszczenie]],"*"&amp;$B$1&amp;"*")</f>
        <v>0</v>
      </c>
      <c r="R59" s="14">
        <f>COUNTIFS(SLR479_20231202[[#This Row],[streszczenie]],"*"&amp;$B$1&amp;"*",SLR479_20231202[[#This Row],[streszczenie]],"*"&amp;$E$1&amp;"*")</f>
        <v>0</v>
      </c>
      <c r="S59" s="9" t="s">
        <v>10</v>
      </c>
      <c r="T59" s="9" t="s">
        <v>11</v>
      </c>
      <c r="U59" s="9" t="s">
        <v>12</v>
      </c>
    </row>
    <row r="60" spans="1:21" hidden="1" x14ac:dyDescent="0.45">
      <c r="A60" s="14">
        <v>58</v>
      </c>
      <c r="B60" s="14" t="s">
        <v>483</v>
      </c>
      <c r="C60" s="14" t="s">
        <v>484</v>
      </c>
      <c r="D60" s="14" t="s">
        <v>485</v>
      </c>
      <c r="E60" s="14" t="s">
        <v>486</v>
      </c>
      <c r="F60" s="14">
        <f>COUNTIF(SLR479_20231202[[#This Row],[Tytuł]],"*"&amp;$B$1&amp;"*")</f>
        <v>0</v>
      </c>
      <c r="G60" s="14">
        <f>COUNTIFS(SLR479_20231202[[#This Row],[Tytuł]],"*"&amp;$B$1&amp;"*",SLR479_20231202[[#This Row],[Tytuł]],"*"&amp;$E$1&amp;"*")</f>
        <v>0</v>
      </c>
      <c r="H60" s="14" t="s">
        <v>487</v>
      </c>
      <c r="I60" s="14">
        <f>MID(SLR479_20231202[[#This Row],[Rok, publikacja, cytowania]],2,4)+0</f>
        <v>2017</v>
      </c>
      <c r="J60" s="14">
        <f>(MID(SLR479_20231202[[#This Row],[Rok, publikacja, cytowania]],FIND(" Cited ",SLR479_20231202[[#This Row],[Rok, publikacja, cytowania]])+7,SLR479_20231202[[#This Row],[IlośćZnakówLCyt]]))+0</f>
        <v>55</v>
      </c>
      <c r="K60" s="14">
        <f>FIND(" Cited ",SLR479_20231202[[#This Row],[Rok, publikacja, cytowania]])+7</f>
        <v>54</v>
      </c>
      <c r="L60" s="14">
        <f>FIND(" times",SLR479_20231202[[#This Row],[Rok, publikacja, cytowania]])</f>
        <v>56</v>
      </c>
      <c r="M60" s="14">
        <f>SLR479_20231202[[#This Row],[koniecLCyt]]-SLR479_20231202[[#This Row],[poczLCyt]]</f>
        <v>2</v>
      </c>
      <c r="N60" s="14" t="s">
        <v>488</v>
      </c>
      <c r="O60" s="14" t="s">
        <v>489</v>
      </c>
      <c r="P60" s="14" t="s">
        <v>490</v>
      </c>
      <c r="Q60" s="14">
        <f>COUNTIF(SLR479_20231202[[#This Row],[streszczenie]],"*"&amp;$B$1&amp;"*")</f>
        <v>0</v>
      </c>
      <c r="R60" s="14">
        <f>COUNTIFS(SLR479_20231202[[#This Row],[streszczenie]],"*"&amp;$B$1&amp;"*",SLR479_20231202[[#This Row],[streszczenie]],"*"&amp;$E$1&amp;"*")</f>
        <v>0</v>
      </c>
      <c r="S60" s="10" t="s">
        <v>10</v>
      </c>
      <c r="T60" s="10" t="s">
        <v>11</v>
      </c>
      <c r="U60" s="10" t="s">
        <v>12</v>
      </c>
    </row>
    <row r="61" spans="1:21" hidden="1" x14ac:dyDescent="0.45">
      <c r="A61" s="14">
        <v>59</v>
      </c>
      <c r="B61" s="14" t="s">
        <v>491</v>
      </c>
      <c r="C61" s="14" t="s">
        <v>492</v>
      </c>
      <c r="D61" s="14" t="s">
        <v>493</v>
      </c>
      <c r="E61" s="14" t="s">
        <v>494</v>
      </c>
      <c r="F61" s="14">
        <f>COUNTIF(SLR479_20231202[[#This Row],[Tytuł]],"*"&amp;$B$1&amp;"*")</f>
        <v>0</v>
      </c>
      <c r="G61" s="14">
        <f>COUNTIFS(SLR479_20231202[[#This Row],[Tytuł]],"*"&amp;$B$1&amp;"*",SLR479_20231202[[#This Row],[Tytuł]],"*"&amp;$E$1&amp;"*")</f>
        <v>0</v>
      </c>
      <c r="H61" s="14" t="s">
        <v>495</v>
      </c>
      <c r="I61" s="14">
        <f>MID(SLR479_20231202[[#This Row],[Rok, publikacja, cytowania]],2,4)+0</f>
        <v>2018</v>
      </c>
      <c r="J61" s="14">
        <f>(MID(SLR479_20231202[[#This Row],[Rok, publikacja, cytowania]],FIND(" Cited ",SLR479_20231202[[#This Row],[Rok, publikacja, cytowania]])+7,SLR479_20231202[[#This Row],[IlośćZnakówLCyt]]))+0</f>
        <v>20</v>
      </c>
      <c r="K61" s="14">
        <f>FIND(" Cited ",SLR479_20231202[[#This Row],[Rok, publikacja, cytowania]])+7</f>
        <v>71</v>
      </c>
      <c r="L61" s="14">
        <f>FIND(" times",SLR479_20231202[[#This Row],[Rok, publikacja, cytowania]])</f>
        <v>73</v>
      </c>
      <c r="M61" s="14">
        <f>SLR479_20231202[[#This Row],[koniecLCyt]]-SLR479_20231202[[#This Row],[poczLCyt]]</f>
        <v>2</v>
      </c>
      <c r="N61" s="14" t="s">
        <v>496</v>
      </c>
      <c r="O61" s="14" t="s">
        <v>497</v>
      </c>
      <c r="P61" s="14" t="s">
        <v>498</v>
      </c>
      <c r="Q61" s="14">
        <f>COUNTIF(SLR479_20231202[[#This Row],[streszczenie]],"*"&amp;$B$1&amp;"*")</f>
        <v>0</v>
      </c>
      <c r="R61" s="14">
        <f>COUNTIFS(SLR479_20231202[[#This Row],[streszczenie]],"*"&amp;$B$1&amp;"*",SLR479_20231202[[#This Row],[streszczenie]],"*"&amp;$E$1&amp;"*")</f>
        <v>0</v>
      </c>
      <c r="S61" s="9" t="s">
        <v>10</v>
      </c>
      <c r="T61" s="9" t="s">
        <v>11</v>
      </c>
      <c r="U61" s="9" t="s">
        <v>12</v>
      </c>
    </row>
    <row r="62" spans="1:21" hidden="1" x14ac:dyDescent="0.45">
      <c r="A62" s="14">
        <v>60</v>
      </c>
      <c r="B62" s="14" t="s">
        <v>507</v>
      </c>
      <c r="C62" s="14" t="s">
        <v>508</v>
      </c>
      <c r="D62" s="14">
        <v>16235144400</v>
      </c>
      <c r="E62" s="14" t="s">
        <v>509</v>
      </c>
      <c r="F62" s="14">
        <f>COUNTIF(SLR479_20231202[[#This Row],[Tytuł]],"*"&amp;$B$1&amp;"*")</f>
        <v>0</v>
      </c>
      <c r="G62" s="14">
        <f>COUNTIFS(SLR479_20231202[[#This Row],[Tytuł]],"*"&amp;$B$1&amp;"*",SLR479_20231202[[#This Row],[Tytuł]],"*"&amp;$E$1&amp;"*")</f>
        <v>0</v>
      </c>
      <c r="H62" s="14" t="s">
        <v>510</v>
      </c>
      <c r="I62" s="14">
        <f>MID(SLR479_20231202[[#This Row],[Rok, publikacja, cytowania]],2,4)+0</f>
        <v>2007</v>
      </c>
      <c r="J62" s="14">
        <f>(MID(SLR479_20231202[[#This Row],[Rok, publikacja, cytowania]],FIND(" Cited ",SLR479_20231202[[#This Row],[Rok, publikacja, cytowania]])+7,SLR479_20231202[[#This Row],[IlośćZnakówLCyt]]))+0</f>
        <v>37</v>
      </c>
      <c r="K62" s="14">
        <f>FIND(" Cited ",SLR479_20231202[[#This Row],[Rok, publikacja, cytowania]])+7</f>
        <v>53</v>
      </c>
      <c r="L62" s="14">
        <f>FIND(" times",SLR479_20231202[[#This Row],[Rok, publikacja, cytowania]])</f>
        <v>55</v>
      </c>
      <c r="M62" s="14">
        <f>SLR479_20231202[[#This Row],[koniecLCyt]]-SLR479_20231202[[#This Row],[poczLCyt]]</f>
        <v>2</v>
      </c>
      <c r="N62" s="14">
        <v>0</v>
      </c>
      <c r="O62" s="14" t="s">
        <v>511</v>
      </c>
      <c r="P62" s="14" t="s">
        <v>512</v>
      </c>
      <c r="Q62" s="14">
        <f>COUNTIF(SLR479_20231202[[#This Row],[streszczenie]],"*"&amp;$B$1&amp;"*")</f>
        <v>0</v>
      </c>
      <c r="R62" s="14">
        <f>COUNTIFS(SLR479_20231202[[#This Row],[streszczenie]],"*"&amp;$B$1&amp;"*",SLR479_20231202[[#This Row],[streszczenie]],"*"&amp;$E$1&amp;"*")</f>
        <v>0</v>
      </c>
      <c r="S62" s="10" t="s">
        <v>10</v>
      </c>
      <c r="T62" s="10" t="s">
        <v>11</v>
      </c>
      <c r="U62" s="10" t="s">
        <v>12</v>
      </c>
    </row>
    <row r="63" spans="1:21" hidden="1" x14ac:dyDescent="0.45">
      <c r="A63" s="14">
        <v>61</v>
      </c>
      <c r="B63" s="14" t="s">
        <v>2453</v>
      </c>
      <c r="C63" s="14" t="s">
        <v>2454</v>
      </c>
      <c r="D63" s="14">
        <v>25825336800</v>
      </c>
      <c r="E63" s="14" t="s">
        <v>2455</v>
      </c>
      <c r="F63" s="14">
        <f>COUNTIF(SLR479_20231202[[#This Row],[Tytuł]],"*"&amp;$B$1&amp;"*")</f>
        <v>0</v>
      </c>
      <c r="G63" s="14">
        <f>COUNTIFS(SLR479_20231202[[#This Row],[Tytuł]],"*"&amp;$B$1&amp;"*",SLR479_20231202[[#This Row],[Tytuł]],"*"&amp;$E$1&amp;"*")</f>
        <v>0</v>
      </c>
      <c r="H63" s="14" t="s">
        <v>2456</v>
      </c>
      <c r="I63" s="14">
        <f>MID(SLR479_20231202[[#This Row],[Rok, publikacja, cytowania]],2,4)+0</f>
        <v>2015</v>
      </c>
      <c r="J63" s="14">
        <f>(MID(SLR479_20231202[[#This Row],[Rok, publikacja, cytowania]],FIND(" Cited ",SLR479_20231202[[#This Row],[Rok, publikacja, cytowania]])+7,SLR479_20231202[[#This Row],[IlośćZnakówLCyt]]))+0</f>
        <v>21</v>
      </c>
      <c r="K63" s="14">
        <f>FIND(" Cited ",SLR479_20231202[[#This Row],[Rok, publikacja, cytowania]])+7</f>
        <v>77</v>
      </c>
      <c r="L63" s="14">
        <f>FIND(" times",SLR479_20231202[[#This Row],[Rok, publikacja, cytowania]])</f>
        <v>79</v>
      </c>
      <c r="M63" s="14">
        <f>SLR479_20231202[[#This Row],[koniecLCyt]]-SLR479_20231202[[#This Row],[poczLCyt]]</f>
        <v>2</v>
      </c>
      <c r="N63" s="14" t="s">
        <v>2457</v>
      </c>
      <c r="O63" s="14" t="s">
        <v>2458</v>
      </c>
      <c r="P63" s="14" t="s">
        <v>2459</v>
      </c>
      <c r="Q63" s="14">
        <f>COUNTIF(SLR479_20231202[[#This Row],[streszczenie]],"*"&amp;$B$1&amp;"*")</f>
        <v>0</v>
      </c>
      <c r="R63" s="14">
        <f>COUNTIFS(SLR479_20231202[[#This Row],[streszczenie]],"*"&amp;$B$1&amp;"*",SLR479_20231202[[#This Row],[streszczenie]],"*"&amp;$E$1&amp;"*")</f>
        <v>0</v>
      </c>
      <c r="S63" s="9" t="s">
        <v>10</v>
      </c>
      <c r="T63" s="9" t="s">
        <v>11</v>
      </c>
      <c r="U63" s="9" t="s">
        <v>12</v>
      </c>
    </row>
    <row r="64" spans="1:21" hidden="1" x14ac:dyDescent="0.45">
      <c r="A64" s="14">
        <v>62</v>
      </c>
      <c r="B64" s="14" t="s">
        <v>2460</v>
      </c>
      <c r="C64" s="14" t="s">
        <v>2461</v>
      </c>
      <c r="D64" s="14" t="s">
        <v>2462</v>
      </c>
      <c r="E64" s="14" t="s">
        <v>2463</v>
      </c>
      <c r="F64" s="14">
        <f>COUNTIF(SLR479_20231202[[#This Row],[Tytuł]],"*"&amp;$B$1&amp;"*")</f>
        <v>0</v>
      </c>
      <c r="G64" s="14">
        <f>COUNTIFS(SLR479_20231202[[#This Row],[Tytuł]],"*"&amp;$B$1&amp;"*",SLR479_20231202[[#This Row],[Tytuł]],"*"&amp;$E$1&amp;"*")</f>
        <v>0</v>
      </c>
      <c r="H64" s="14" t="s">
        <v>2464</v>
      </c>
      <c r="I64" s="14">
        <f>MID(SLR479_20231202[[#This Row],[Rok, publikacja, cytowania]],2,4)+0</f>
        <v>2014</v>
      </c>
      <c r="J64" s="14">
        <f>(MID(SLR479_20231202[[#This Row],[Rok, publikacja, cytowania]],FIND(" Cited ",SLR479_20231202[[#This Row],[Rok, publikacja, cytowania]])+7,SLR479_20231202[[#This Row],[IlośćZnakówLCyt]]))+0</f>
        <v>22</v>
      </c>
      <c r="K64" s="14">
        <f>FIND(" Cited ",SLR479_20231202[[#This Row],[Rok, publikacja, cytowania]])+7</f>
        <v>65</v>
      </c>
      <c r="L64" s="14">
        <f>FIND(" times",SLR479_20231202[[#This Row],[Rok, publikacja, cytowania]])</f>
        <v>67</v>
      </c>
      <c r="M64" s="14">
        <f>SLR479_20231202[[#This Row],[koniecLCyt]]-SLR479_20231202[[#This Row],[poczLCyt]]</f>
        <v>2</v>
      </c>
      <c r="N64" s="14" t="s">
        <v>2465</v>
      </c>
      <c r="O64" s="14" t="s">
        <v>2466</v>
      </c>
      <c r="P64" s="14" t="s">
        <v>2467</v>
      </c>
      <c r="Q64" s="14">
        <f>COUNTIF(SLR479_20231202[[#This Row],[streszczenie]],"*"&amp;$B$1&amp;"*")</f>
        <v>0</v>
      </c>
      <c r="R64" s="14">
        <f>COUNTIFS(SLR479_20231202[[#This Row],[streszczenie]],"*"&amp;$B$1&amp;"*",SLR479_20231202[[#This Row],[streszczenie]],"*"&amp;$E$1&amp;"*")</f>
        <v>0</v>
      </c>
      <c r="S64" s="10" t="s">
        <v>10</v>
      </c>
      <c r="T64" s="10" t="s">
        <v>11</v>
      </c>
      <c r="U64" s="10" t="s">
        <v>12</v>
      </c>
    </row>
    <row r="65" spans="1:21" hidden="1" x14ac:dyDescent="0.45">
      <c r="A65" s="14">
        <v>63</v>
      </c>
      <c r="B65" s="14" t="s">
        <v>2468</v>
      </c>
      <c r="C65" s="14" t="s">
        <v>2469</v>
      </c>
      <c r="D65" s="14" t="s">
        <v>2470</v>
      </c>
      <c r="E65" s="14" t="s">
        <v>2471</v>
      </c>
      <c r="F65" s="14">
        <f>COUNTIF(SLR479_20231202[[#This Row],[Tytuł]],"*"&amp;$B$1&amp;"*")</f>
        <v>0</v>
      </c>
      <c r="G65" s="14">
        <f>COUNTIFS(SLR479_20231202[[#This Row],[Tytuł]],"*"&amp;$B$1&amp;"*",SLR479_20231202[[#This Row],[Tytuł]],"*"&amp;$E$1&amp;"*")</f>
        <v>0</v>
      </c>
      <c r="H65" s="14" t="s">
        <v>2472</v>
      </c>
      <c r="I65" s="14">
        <f>MID(SLR479_20231202[[#This Row],[Rok, publikacja, cytowania]],2,4)+0</f>
        <v>2013</v>
      </c>
      <c r="J65" s="14">
        <f>(MID(SLR479_20231202[[#This Row],[Rok, publikacja, cytowania]],FIND(" Cited ",SLR479_20231202[[#This Row],[Rok, publikacja, cytowania]])+7,SLR479_20231202[[#This Row],[IlośćZnakówLCyt]]))+0</f>
        <v>39</v>
      </c>
      <c r="K65" s="14">
        <f>FIND(" Cited ",SLR479_20231202[[#This Row],[Rok, publikacja, cytowania]])+7</f>
        <v>83</v>
      </c>
      <c r="L65" s="14">
        <f>FIND(" times",SLR479_20231202[[#This Row],[Rok, publikacja, cytowania]])</f>
        <v>85</v>
      </c>
      <c r="M65" s="14">
        <f>SLR479_20231202[[#This Row],[koniecLCyt]]-SLR479_20231202[[#This Row],[poczLCyt]]</f>
        <v>2</v>
      </c>
      <c r="N65" s="14" t="s">
        <v>2473</v>
      </c>
      <c r="O65" s="14" t="s">
        <v>2474</v>
      </c>
      <c r="P65" s="14" t="s">
        <v>2475</v>
      </c>
      <c r="Q65" s="14">
        <f>COUNTIF(SLR479_20231202[[#This Row],[streszczenie]],"*"&amp;$B$1&amp;"*")</f>
        <v>0</v>
      </c>
      <c r="R65" s="14">
        <f>COUNTIFS(SLR479_20231202[[#This Row],[streszczenie]],"*"&amp;$B$1&amp;"*",SLR479_20231202[[#This Row],[streszczenie]],"*"&amp;$E$1&amp;"*")</f>
        <v>0</v>
      </c>
      <c r="S65" s="9" t="s">
        <v>10</v>
      </c>
      <c r="T65" s="9" t="s">
        <v>11</v>
      </c>
      <c r="U65" s="9" t="s">
        <v>12</v>
      </c>
    </row>
    <row r="66" spans="1:21" hidden="1" x14ac:dyDescent="0.45">
      <c r="A66" s="14">
        <v>64</v>
      </c>
      <c r="B66" s="14" t="s">
        <v>2476</v>
      </c>
      <c r="C66" s="14" t="s">
        <v>2477</v>
      </c>
      <c r="D66" s="14" t="s">
        <v>2478</v>
      </c>
      <c r="E66" s="14" t="s">
        <v>2479</v>
      </c>
      <c r="F66" s="14">
        <f>COUNTIF(SLR479_20231202[[#This Row],[Tytuł]],"*"&amp;$B$1&amp;"*")</f>
        <v>0</v>
      </c>
      <c r="G66" s="14">
        <f>COUNTIFS(SLR479_20231202[[#This Row],[Tytuł]],"*"&amp;$B$1&amp;"*",SLR479_20231202[[#This Row],[Tytuł]],"*"&amp;$E$1&amp;"*")</f>
        <v>0</v>
      </c>
      <c r="H66" s="14" t="s">
        <v>2480</v>
      </c>
      <c r="I66" s="14">
        <f>MID(SLR479_20231202[[#This Row],[Rok, publikacja, cytowania]],2,4)+0</f>
        <v>2020</v>
      </c>
      <c r="J66" s="14">
        <f>(MID(SLR479_20231202[[#This Row],[Rok, publikacja, cytowania]],FIND(" Cited ",SLR479_20231202[[#This Row],[Rok, publikacja, cytowania]])+7,SLR479_20231202[[#This Row],[IlośćZnakówLCyt]]))+0</f>
        <v>18</v>
      </c>
      <c r="K66" s="14">
        <f>FIND(" Cited ",SLR479_20231202[[#This Row],[Rok, publikacja, cytowania]])+7</f>
        <v>57</v>
      </c>
      <c r="L66" s="14">
        <f>FIND(" times",SLR479_20231202[[#This Row],[Rok, publikacja, cytowania]])</f>
        <v>59</v>
      </c>
      <c r="M66" s="14">
        <f>SLR479_20231202[[#This Row],[koniecLCyt]]-SLR479_20231202[[#This Row],[poczLCyt]]</f>
        <v>2</v>
      </c>
      <c r="N66" s="14" t="s">
        <v>2481</v>
      </c>
      <c r="O66" s="14" t="s">
        <v>2482</v>
      </c>
      <c r="P66" s="14" t="s">
        <v>2483</v>
      </c>
      <c r="Q66" s="14">
        <f>COUNTIF(SLR479_20231202[[#This Row],[streszczenie]],"*"&amp;$B$1&amp;"*")</f>
        <v>0</v>
      </c>
      <c r="R66" s="14">
        <f>COUNTIFS(SLR479_20231202[[#This Row],[streszczenie]],"*"&amp;$B$1&amp;"*",SLR479_20231202[[#This Row],[streszczenie]],"*"&amp;$E$1&amp;"*")</f>
        <v>0</v>
      </c>
      <c r="S66" s="10" t="s">
        <v>10</v>
      </c>
      <c r="T66" s="10" t="s">
        <v>11</v>
      </c>
      <c r="U66" s="10" t="s">
        <v>12</v>
      </c>
    </row>
    <row r="67" spans="1:21" hidden="1" x14ac:dyDescent="0.45">
      <c r="A67" s="14">
        <v>65</v>
      </c>
      <c r="B67" s="14" t="s">
        <v>527</v>
      </c>
      <c r="C67" s="14" t="s">
        <v>528</v>
      </c>
      <c r="D67" s="14" t="s">
        <v>529</v>
      </c>
      <c r="E67" s="14" t="s">
        <v>530</v>
      </c>
      <c r="F67" s="14">
        <f>COUNTIF(SLR479_20231202[[#This Row],[Tytuł]],"*"&amp;$B$1&amp;"*")</f>
        <v>0</v>
      </c>
      <c r="G67" s="14">
        <f>COUNTIFS(SLR479_20231202[[#This Row],[Tytuł]],"*"&amp;$B$1&amp;"*",SLR479_20231202[[#This Row],[Tytuł]],"*"&amp;$E$1&amp;"*")</f>
        <v>0</v>
      </c>
      <c r="H67" s="14" t="s">
        <v>531</v>
      </c>
      <c r="I67" s="14">
        <f>MID(SLR479_20231202[[#This Row],[Rok, publikacja, cytowania]],2,4)+0</f>
        <v>2019</v>
      </c>
      <c r="J67" s="14">
        <f>(MID(SLR479_20231202[[#This Row],[Rok, publikacja, cytowania]],FIND(" Cited ",SLR479_20231202[[#This Row],[Rok, publikacja, cytowania]])+7,SLR479_20231202[[#This Row],[IlośćZnakówLCyt]]))+0</f>
        <v>21</v>
      </c>
      <c r="K67" s="14">
        <f>FIND(" Cited ",SLR479_20231202[[#This Row],[Rok, publikacja, cytowania]])+7</f>
        <v>98</v>
      </c>
      <c r="L67" s="14">
        <f>FIND(" times",SLR479_20231202[[#This Row],[Rok, publikacja, cytowania]])</f>
        <v>100</v>
      </c>
      <c r="M67" s="14">
        <f>SLR479_20231202[[#This Row],[koniecLCyt]]-SLR479_20231202[[#This Row],[poczLCyt]]</f>
        <v>2</v>
      </c>
      <c r="N67" s="14" t="s">
        <v>532</v>
      </c>
      <c r="O67" s="14" t="s">
        <v>533</v>
      </c>
      <c r="P67" s="14" t="s">
        <v>534</v>
      </c>
      <c r="Q67" s="14">
        <f>COUNTIF(SLR479_20231202[[#This Row],[streszczenie]],"*"&amp;$B$1&amp;"*")</f>
        <v>0</v>
      </c>
      <c r="R67" s="14">
        <f>COUNTIFS(SLR479_20231202[[#This Row],[streszczenie]],"*"&amp;$B$1&amp;"*",SLR479_20231202[[#This Row],[streszczenie]],"*"&amp;$E$1&amp;"*")</f>
        <v>0</v>
      </c>
      <c r="S67" s="9" t="s">
        <v>10</v>
      </c>
      <c r="T67" s="9" t="s">
        <v>11</v>
      </c>
      <c r="U67" s="9" t="s">
        <v>12</v>
      </c>
    </row>
    <row r="68" spans="1:21" hidden="1" x14ac:dyDescent="0.45">
      <c r="A68" s="14">
        <v>66</v>
      </c>
      <c r="B68" s="14" t="s">
        <v>535</v>
      </c>
      <c r="C68" s="14" t="s">
        <v>536</v>
      </c>
      <c r="D68" s="14">
        <v>16453733000</v>
      </c>
      <c r="E68" s="14" t="s">
        <v>537</v>
      </c>
      <c r="F68" s="14">
        <f>COUNTIF(SLR479_20231202[[#This Row],[Tytuł]],"*"&amp;$B$1&amp;"*")</f>
        <v>0</v>
      </c>
      <c r="G68" s="14">
        <f>COUNTIFS(SLR479_20231202[[#This Row],[Tytuł]],"*"&amp;$B$1&amp;"*",SLR479_20231202[[#This Row],[Tytuł]],"*"&amp;$E$1&amp;"*")</f>
        <v>0</v>
      </c>
      <c r="H68" s="14" t="s">
        <v>538</v>
      </c>
      <c r="I68" s="14">
        <f>MID(SLR479_20231202[[#This Row],[Rok, publikacja, cytowania]],2,4)+0</f>
        <v>1992</v>
      </c>
      <c r="J68" s="14">
        <f>(MID(SLR479_20231202[[#This Row],[Rok, publikacja, cytowania]],FIND(" Cited ",SLR479_20231202[[#This Row],[Rok, publikacja, cytowania]])+7,SLR479_20231202[[#This Row],[IlośćZnakówLCyt]]))+0</f>
        <v>17</v>
      </c>
      <c r="K68" s="14">
        <f>FIND(" Cited ",SLR479_20231202[[#This Row],[Rok, publikacja, cytowania]])+7</f>
        <v>83</v>
      </c>
      <c r="L68" s="14">
        <f>FIND(" times",SLR479_20231202[[#This Row],[Rok, publikacja, cytowania]])</f>
        <v>85</v>
      </c>
      <c r="M68" s="14">
        <f>SLR479_20231202[[#This Row],[koniecLCyt]]-SLR479_20231202[[#This Row],[poczLCyt]]</f>
        <v>2</v>
      </c>
      <c r="N68" s="14" t="s">
        <v>539</v>
      </c>
      <c r="O68" s="14" t="s">
        <v>540</v>
      </c>
      <c r="P68" s="14" t="s">
        <v>541</v>
      </c>
      <c r="Q68" s="14">
        <f>COUNTIF(SLR479_20231202[[#This Row],[streszczenie]],"*"&amp;$B$1&amp;"*")</f>
        <v>0</v>
      </c>
      <c r="R68" s="14">
        <f>COUNTIFS(SLR479_20231202[[#This Row],[streszczenie]],"*"&amp;$B$1&amp;"*",SLR479_20231202[[#This Row],[streszczenie]],"*"&amp;$E$1&amp;"*")</f>
        <v>0</v>
      </c>
      <c r="S68" s="10" t="s">
        <v>10</v>
      </c>
      <c r="T68" s="10" t="s">
        <v>11</v>
      </c>
      <c r="U68" s="10" t="s">
        <v>12</v>
      </c>
    </row>
    <row r="69" spans="1:21" hidden="1" x14ac:dyDescent="0.45">
      <c r="A69" s="14">
        <v>67</v>
      </c>
      <c r="B69" s="14" t="s">
        <v>2484</v>
      </c>
      <c r="C69" s="14" t="s">
        <v>2485</v>
      </c>
      <c r="D69" s="14" t="s">
        <v>2486</v>
      </c>
      <c r="E69" s="14" t="s">
        <v>2487</v>
      </c>
      <c r="F69" s="14">
        <f>COUNTIF(SLR479_20231202[[#This Row],[Tytuł]],"*"&amp;$B$1&amp;"*")</f>
        <v>0</v>
      </c>
      <c r="G69" s="14">
        <f>COUNTIFS(SLR479_20231202[[#This Row],[Tytuł]],"*"&amp;$B$1&amp;"*",SLR479_20231202[[#This Row],[Tytuł]],"*"&amp;$E$1&amp;"*")</f>
        <v>0</v>
      </c>
      <c r="H69" s="14" t="s">
        <v>2488</v>
      </c>
      <c r="I69" s="14">
        <f>MID(SLR479_20231202[[#This Row],[Rok, publikacja, cytowania]],2,4)+0</f>
        <v>2011</v>
      </c>
      <c r="J69" s="14">
        <f>(MID(SLR479_20231202[[#This Row],[Rok, publikacja, cytowania]],FIND(" Cited ",SLR479_20231202[[#This Row],[Rok, publikacja, cytowania]])+7,SLR479_20231202[[#This Row],[IlośćZnakówLCyt]]))+0</f>
        <v>86</v>
      </c>
      <c r="K69" s="14">
        <f>FIND(" Cited ",SLR479_20231202[[#This Row],[Rok, publikacja, cytowania]])+7</f>
        <v>70</v>
      </c>
      <c r="L69" s="14">
        <f>FIND(" times",SLR479_20231202[[#This Row],[Rok, publikacja, cytowania]])</f>
        <v>72</v>
      </c>
      <c r="M69" s="14">
        <f>SLR479_20231202[[#This Row],[koniecLCyt]]-SLR479_20231202[[#This Row],[poczLCyt]]</f>
        <v>2</v>
      </c>
      <c r="N69" s="14" t="s">
        <v>2489</v>
      </c>
      <c r="O69" s="14" t="s">
        <v>2490</v>
      </c>
      <c r="P69" s="14" t="s">
        <v>2491</v>
      </c>
      <c r="Q69" s="14">
        <f>COUNTIF(SLR479_20231202[[#This Row],[streszczenie]],"*"&amp;$B$1&amp;"*")</f>
        <v>0</v>
      </c>
      <c r="R69" s="14">
        <f>COUNTIFS(SLR479_20231202[[#This Row],[streszczenie]],"*"&amp;$B$1&amp;"*",SLR479_20231202[[#This Row],[streszczenie]],"*"&amp;$E$1&amp;"*")</f>
        <v>0</v>
      </c>
      <c r="S69" s="9" t="s">
        <v>10</v>
      </c>
      <c r="T69" s="9" t="s">
        <v>11</v>
      </c>
      <c r="U69" s="9" t="s">
        <v>12</v>
      </c>
    </row>
    <row r="70" spans="1:21" hidden="1" x14ac:dyDescent="0.45">
      <c r="A70" s="14">
        <v>68</v>
      </c>
      <c r="B70" s="14" t="s">
        <v>2492</v>
      </c>
      <c r="C70" s="14" t="s">
        <v>2493</v>
      </c>
      <c r="D70" s="14">
        <v>55790220300</v>
      </c>
      <c r="E70" s="14" t="s">
        <v>2494</v>
      </c>
      <c r="F70" s="14">
        <f>COUNTIF(SLR479_20231202[[#This Row],[Tytuł]],"*"&amp;$B$1&amp;"*")</f>
        <v>0</v>
      </c>
      <c r="G70" s="14">
        <f>COUNTIFS(SLR479_20231202[[#This Row],[Tytuł]],"*"&amp;$B$1&amp;"*",SLR479_20231202[[#This Row],[Tytuł]],"*"&amp;$E$1&amp;"*")</f>
        <v>0</v>
      </c>
      <c r="H70" s="14" t="s">
        <v>2495</v>
      </c>
      <c r="I70" s="14">
        <f>MID(SLR479_20231202[[#This Row],[Rok, publikacja, cytowania]],2,4)+0</f>
        <v>2018</v>
      </c>
      <c r="J70" s="14">
        <f>(MID(SLR479_20231202[[#This Row],[Rok, publikacja, cytowania]],FIND(" Cited ",SLR479_20231202[[#This Row],[Rok, publikacja, cytowania]])+7,SLR479_20231202[[#This Row],[IlośćZnakówLCyt]]))+0</f>
        <v>32</v>
      </c>
      <c r="K70" s="14">
        <f>FIND(" Cited ",SLR479_20231202[[#This Row],[Rok, publikacja, cytowania]])+7</f>
        <v>71</v>
      </c>
      <c r="L70" s="14">
        <f>FIND(" times",SLR479_20231202[[#This Row],[Rok, publikacja, cytowania]])</f>
        <v>73</v>
      </c>
      <c r="M70" s="14">
        <f>SLR479_20231202[[#This Row],[koniecLCyt]]-SLR479_20231202[[#This Row],[poczLCyt]]</f>
        <v>2</v>
      </c>
      <c r="N70" s="14" t="s">
        <v>2496</v>
      </c>
      <c r="O70" s="14" t="s">
        <v>2497</v>
      </c>
      <c r="P70" s="14" t="s">
        <v>2498</v>
      </c>
      <c r="Q70" s="14">
        <f>COUNTIF(SLR479_20231202[[#This Row],[streszczenie]],"*"&amp;$B$1&amp;"*")</f>
        <v>0</v>
      </c>
      <c r="R70" s="14">
        <f>COUNTIFS(SLR479_20231202[[#This Row],[streszczenie]],"*"&amp;$B$1&amp;"*",SLR479_20231202[[#This Row],[streszczenie]],"*"&amp;$E$1&amp;"*")</f>
        <v>0</v>
      </c>
      <c r="S70" s="10" t="s">
        <v>10</v>
      </c>
      <c r="T70" s="10" t="s">
        <v>11</v>
      </c>
      <c r="U70" s="10" t="s">
        <v>12</v>
      </c>
    </row>
    <row r="71" spans="1:21" hidden="1" x14ac:dyDescent="0.45">
      <c r="A71" s="14">
        <v>69</v>
      </c>
      <c r="B71" s="14" t="s">
        <v>558</v>
      </c>
      <c r="C71" s="14" t="s">
        <v>559</v>
      </c>
      <c r="D71" s="14">
        <v>57193705397</v>
      </c>
      <c r="E71" s="14" t="s">
        <v>560</v>
      </c>
      <c r="F71" s="14">
        <f>COUNTIF(SLR479_20231202[[#This Row],[Tytuł]],"*"&amp;$B$1&amp;"*")</f>
        <v>0</v>
      </c>
      <c r="G71" s="14">
        <f>COUNTIFS(SLR479_20231202[[#This Row],[Tytuł]],"*"&amp;$B$1&amp;"*",SLR479_20231202[[#This Row],[Tytuł]],"*"&amp;$E$1&amp;"*")</f>
        <v>0</v>
      </c>
      <c r="H71" s="14" t="s">
        <v>561</v>
      </c>
      <c r="I71" s="14">
        <f>MID(SLR479_20231202[[#This Row],[Rok, publikacja, cytowania]],2,4)+0</f>
        <v>2016</v>
      </c>
      <c r="J71" s="14">
        <f>(MID(SLR479_20231202[[#This Row],[Rok, publikacja, cytowania]],FIND(" Cited ",SLR479_20231202[[#This Row],[Rok, publikacja, cytowania]])+7,SLR479_20231202[[#This Row],[IlośćZnakówLCyt]]))+0</f>
        <v>27</v>
      </c>
      <c r="K71" s="14">
        <f>FIND(" Cited ",SLR479_20231202[[#This Row],[Rok, publikacja, cytowania]])+7</f>
        <v>116</v>
      </c>
      <c r="L71" s="14">
        <f>FIND(" times",SLR479_20231202[[#This Row],[Rok, publikacja, cytowania]])</f>
        <v>118</v>
      </c>
      <c r="M71" s="14">
        <f>SLR479_20231202[[#This Row],[koniecLCyt]]-SLR479_20231202[[#This Row],[poczLCyt]]</f>
        <v>2</v>
      </c>
      <c r="N71" s="14" t="s">
        <v>562</v>
      </c>
      <c r="O71" s="14" t="s">
        <v>563</v>
      </c>
      <c r="P71" s="14" t="s">
        <v>564</v>
      </c>
      <c r="Q71" s="14">
        <f>COUNTIF(SLR479_20231202[[#This Row],[streszczenie]],"*"&amp;$B$1&amp;"*")</f>
        <v>0</v>
      </c>
      <c r="R71" s="14">
        <f>COUNTIFS(SLR479_20231202[[#This Row],[streszczenie]],"*"&amp;$B$1&amp;"*",SLR479_20231202[[#This Row],[streszczenie]],"*"&amp;$E$1&amp;"*")</f>
        <v>0</v>
      </c>
      <c r="S71" s="9" t="s">
        <v>10</v>
      </c>
      <c r="T71" s="9" t="s">
        <v>128</v>
      </c>
      <c r="U71" s="9" t="s">
        <v>12</v>
      </c>
    </row>
    <row r="72" spans="1:21" hidden="1" x14ac:dyDescent="0.45">
      <c r="A72" s="14">
        <v>70</v>
      </c>
      <c r="B72" s="14" t="s">
        <v>565</v>
      </c>
      <c r="C72" s="14" t="s">
        <v>566</v>
      </c>
      <c r="D72" s="14" t="s">
        <v>567</v>
      </c>
      <c r="E72" s="14" t="s">
        <v>568</v>
      </c>
      <c r="F72" s="14">
        <f>COUNTIF(SLR479_20231202[[#This Row],[Tytuł]],"*"&amp;$B$1&amp;"*")</f>
        <v>0</v>
      </c>
      <c r="G72" s="14">
        <f>COUNTIFS(SLR479_20231202[[#This Row],[Tytuł]],"*"&amp;$B$1&amp;"*",SLR479_20231202[[#This Row],[Tytuł]],"*"&amp;$E$1&amp;"*")</f>
        <v>0</v>
      </c>
      <c r="H72" s="14" t="s">
        <v>569</v>
      </c>
      <c r="I72" s="14">
        <f>MID(SLR479_20231202[[#This Row],[Rok, publikacja, cytowania]],2,4)+0</f>
        <v>2012</v>
      </c>
      <c r="J72" s="14">
        <f>(MID(SLR479_20231202[[#This Row],[Rok, publikacja, cytowania]],FIND(" Cited ",SLR479_20231202[[#This Row],[Rok, publikacja, cytowania]])+7,SLR479_20231202[[#This Row],[IlośćZnakówLCyt]]))+0</f>
        <v>152</v>
      </c>
      <c r="K72" s="14">
        <f>FIND(" Cited ",SLR479_20231202[[#This Row],[Rok, publikacja, cytowania]])+7</f>
        <v>61</v>
      </c>
      <c r="L72" s="14">
        <f>FIND(" times",SLR479_20231202[[#This Row],[Rok, publikacja, cytowania]])</f>
        <v>64</v>
      </c>
      <c r="M72" s="14">
        <f>SLR479_20231202[[#This Row],[koniecLCyt]]-SLR479_20231202[[#This Row],[poczLCyt]]</f>
        <v>3</v>
      </c>
      <c r="N72" s="14" t="s">
        <v>570</v>
      </c>
      <c r="O72" s="14" t="s">
        <v>571</v>
      </c>
      <c r="P72" s="14" t="s">
        <v>572</v>
      </c>
      <c r="Q72" s="14">
        <f>COUNTIF(SLR479_20231202[[#This Row],[streszczenie]],"*"&amp;$B$1&amp;"*")</f>
        <v>0</v>
      </c>
      <c r="R72" s="14">
        <f>COUNTIFS(SLR479_20231202[[#This Row],[streszczenie]],"*"&amp;$B$1&amp;"*",SLR479_20231202[[#This Row],[streszczenie]],"*"&amp;$E$1&amp;"*")</f>
        <v>0</v>
      </c>
      <c r="S72" s="10" t="s">
        <v>10</v>
      </c>
      <c r="T72" s="10" t="s">
        <v>11</v>
      </c>
      <c r="U72" s="10" t="s">
        <v>12</v>
      </c>
    </row>
    <row r="73" spans="1:21" hidden="1" x14ac:dyDescent="0.45">
      <c r="A73" s="14">
        <v>71</v>
      </c>
      <c r="B73" s="14" t="s">
        <v>2250</v>
      </c>
      <c r="C73" s="14" t="s">
        <v>2251</v>
      </c>
      <c r="D73" s="14" t="s">
        <v>2252</v>
      </c>
      <c r="E73" s="14" t="s">
        <v>2253</v>
      </c>
      <c r="F73" s="14">
        <f>COUNTIF(SLR479_20231202[[#This Row],[Tytuł]],"*"&amp;$B$1&amp;"*")</f>
        <v>0</v>
      </c>
      <c r="G73" s="14">
        <f>COUNTIFS(SLR479_20231202[[#This Row],[Tytuł]],"*"&amp;$B$1&amp;"*",SLR479_20231202[[#This Row],[Tytuł]],"*"&amp;$E$1&amp;"*")</f>
        <v>0</v>
      </c>
      <c r="H73" s="14" t="s">
        <v>2254</v>
      </c>
      <c r="I73" s="14">
        <f>MID(SLR479_20231202[[#This Row],[Rok, publikacja, cytowania]],2,4)+0</f>
        <v>2010</v>
      </c>
      <c r="J73" s="14">
        <f>(MID(SLR479_20231202[[#This Row],[Rok, publikacja, cytowania]],FIND(" Cited ",SLR479_20231202[[#This Row],[Rok, publikacja, cytowania]])+7,SLR479_20231202[[#This Row],[IlośćZnakówLCyt]]))+0</f>
        <v>213</v>
      </c>
      <c r="K73" s="14">
        <f>FIND(" Cited ",SLR479_20231202[[#This Row],[Rok, publikacja, cytowania]])+7</f>
        <v>68</v>
      </c>
      <c r="L73" s="14">
        <f>FIND(" times",SLR479_20231202[[#This Row],[Rok, publikacja, cytowania]])</f>
        <v>71</v>
      </c>
      <c r="M73" s="14">
        <f>SLR479_20231202[[#This Row],[koniecLCyt]]-SLR479_20231202[[#This Row],[poczLCyt]]</f>
        <v>3</v>
      </c>
      <c r="N73" s="14" t="s">
        <v>2255</v>
      </c>
      <c r="O73" s="14" t="s">
        <v>2256</v>
      </c>
      <c r="P73" s="14" t="s">
        <v>2257</v>
      </c>
      <c r="Q73" s="14">
        <f>COUNTIF(SLR479_20231202[[#This Row],[streszczenie]],"*"&amp;$B$1&amp;"*")</f>
        <v>0</v>
      </c>
      <c r="R73" s="14">
        <f>COUNTIFS(SLR479_20231202[[#This Row],[streszczenie]],"*"&amp;$B$1&amp;"*",SLR479_20231202[[#This Row],[streszczenie]],"*"&amp;$E$1&amp;"*")</f>
        <v>0</v>
      </c>
      <c r="S73" s="9" t="s">
        <v>10</v>
      </c>
      <c r="T73" s="9" t="s">
        <v>11</v>
      </c>
      <c r="U73" s="9" t="s">
        <v>12</v>
      </c>
    </row>
    <row r="74" spans="1:21" hidden="1" x14ac:dyDescent="0.45">
      <c r="A74" s="14">
        <v>72</v>
      </c>
      <c r="B74" s="14" t="s">
        <v>573</v>
      </c>
      <c r="C74" s="14" t="s">
        <v>574</v>
      </c>
      <c r="D74" s="14" t="s">
        <v>575</v>
      </c>
      <c r="E74" s="14" t="s">
        <v>576</v>
      </c>
      <c r="F74" s="14">
        <f>COUNTIF(SLR479_20231202[[#This Row],[Tytuł]],"*"&amp;$B$1&amp;"*")</f>
        <v>0</v>
      </c>
      <c r="G74" s="14">
        <f>COUNTIFS(SLR479_20231202[[#This Row],[Tytuł]],"*"&amp;$B$1&amp;"*",SLR479_20231202[[#This Row],[Tytuł]],"*"&amp;$E$1&amp;"*")</f>
        <v>0</v>
      </c>
      <c r="H74" s="14" t="s">
        <v>577</v>
      </c>
      <c r="I74" s="14">
        <f>MID(SLR479_20231202[[#This Row],[Rok, publikacja, cytowania]],2,4)+0</f>
        <v>2019</v>
      </c>
      <c r="J74" s="14">
        <f>(MID(SLR479_20231202[[#This Row],[Rok, publikacja, cytowania]],FIND(" Cited ",SLR479_20231202[[#This Row],[Rok, publikacja, cytowania]])+7,SLR479_20231202[[#This Row],[IlośćZnakówLCyt]]))+0</f>
        <v>118</v>
      </c>
      <c r="K74" s="14">
        <f>FIND(" Cited ",SLR479_20231202[[#This Row],[Rok, publikacja, cytowania]])+7</f>
        <v>63</v>
      </c>
      <c r="L74" s="14">
        <f>FIND(" times",SLR479_20231202[[#This Row],[Rok, publikacja, cytowania]])</f>
        <v>66</v>
      </c>
      <c r="M74" s="14">
        <f>SLR479_20231202[[#This Row],[koniecLCyt]]-SLR479_20231202[[#This Row],[poczLCyt]]</f>
        <v>3</v>
      </c>
      <c r="N74" s="14" t="s">
        <v>578</v>
      </c>
      <c r="O74" s="14" t="s">
        <v>579</v>
      </c>
      <c r="P74" s="14" t="s">
        <v>580</v>
      </c>
      <c r="Q74" s="14">
        <f>COUNTIF(SLR479_20231202[[#This Row],[streszczenie]],"*"&amp;$B$1&amp;"*")</f>
        <v>0</v>
      </c>
      <c r="R74" s="14">
        <f>COUNTIFS(SLR479_20231202[[#This Row],[streszczenie]],"*"&amp;$B$1&amp;"*",SLR479_20231202[[#This Row],[streszczenie]],"*"&amp;$E$1&amp;"*")</f>
        <v>0</v>
      </c>
      <c r="S74" s="10" t="s">
        <v>10</v>
      </c>
      <c r="T74" s="10" t="s">
        <v>11</v>
      </c>
      <c r="U74" s="10" t="s">
        <v>12</v>
      </c>
    </row>
    <row r="75" spans="1:21" hidden="1" x14ac:dyDescent="0.45">
      <c r="A75" s="14">
        <v>73</v>
      </c>
      <c r="B75" s="14" t="s">
        <v>581</v>
      </c>
      <c r="C75" s="14" t="s">
        <v>582</v>
      </c>
      <c r="D75" s="14" t="s">
        <v>583</v>
      </c>
      <c r="E75" s="14" t="s">
        <v>584</v>
      </c>
      <c r="F75" s="14">
        <f>COUNTIF(SLR479_20231202[[#This Row],[Tytuł]],"*"&amp;$B$1&amp;"*")</f>
        <v>0</v>
      </c>
      <c r="G75" s="14">
        <f>COUNTIFS(SLR479_20231202[[#This Row],[Tytuł]],"*"&amp;$B$1&amp;"*",SLR479_20231202[[#This Row],[Tytuł]],"*"&amp;$E$1&amp;"*")</f>
        <v>0</v>
      </c>
      <c r="H75" s="14" t="s">
        <v>585</v>
      </c>
      <c r="I75" s="14">
        <f>MID(SLR479_20231202[[#This Row],[Rok, publikacja, cytowania]],2,4)+0</f>
        <v>2011</v>
      </c>
      <c r="J75" s="14">
        <f>(MID(SLR479_20231202[[#This Row],[Rok, publikacja, cytowania]],FIND(" Cited ",SLR479_20231202[[#This Row],[Rok, publikacja, cytowania]])+7,SLR479_20231202[[#This Row],[IlośćZnakówLCyt]]))+0</f>
        <v>32</v>
      </c>
      <c r="K75" s="14">
        <f>FIND(" Cited ",SLR479_20231202[[#This Row],[Rok, publikacja, cytowania]])+7</f>
        <v>66</v>
      </c>
      <c r="L75" s="14">
        <f>FIND(" times",SLR479_20231202[[#This Row],[Rok, publikacja, cytowania]])</f>
        <v>68</v>
      </c>
      <c r="M75" s="14">
        <f>SLR479_20231202[[#This Row],[koniecLCyt]]-SLR479_20231202[[#This Row],[poczLCyt]]</f>
        <v>2</v>
      </c>
      <c r="N75" s="14" t="s">
        <v>586</v>
      </c>
      <c r="O75" s="14" t="s">
        <v>587</v>
      </c>
      <c r="P75" s="14" t="s">
        <v>588</v>
      </c>
      <c r="Q75" s="14">
        <f>COUNTIF(SLR479_20231202[[#This Row],[streszczenie]],"*"&amp;$B$1&amp;"*")</f>
        <v>0</v>
      </c>
      <c r="R75" s="14">
        <f>COUNTIFS(SLR479_20231202[[#This Row],[streszczenie]],"*"&amp;$B$1&amp;"*",SLR479_20231202[[#This Row],[streszczenie]],"*"&amp;$E$1&amp;"*")</f>
        <v>0</v>
      </c>
      <c r="S75" s="9" t="s">
        <v>10</v>
      </c>
      <c r="T75" s="9" t="s">
        <v>11</v>
      </c>
      <c r="U75" s="9" t="s">
        <v>12</v>
      </c>
    </row>
    <row r="76" spans="1:21" hidden="1" x14ac:dyDescent="0.45">
      <c r="A76" s="14">
        <v>74</v>
      </c>
      <c r="B76" s="14" t="s">
        <v>2499</v>
      </c>
      <c r="C76" s="14" t="s">
        <v>2500</v>
      </c>
      <c r="D76" s="14" t="s">
        <v>2501</v>
      </c>
      <c r="E76" s="14" t="s">
        <v>2502</v>
      </c>
      <c r="F76" s="14">
        <f>COUNTIF(SLR479_20231202[[#This Row],[Tytuł]],"*"&amp;$B$1&amp;"*")</f>
        <v>0</v>
      </c>
      <c r="G76" s="14">
        <f>COUNTIFS(SLR479_20231202[[#This Row],[Tytuł]],"*"&amp;$B$1&amp;"*",SLR479_20231202[[#This Row],[Tytuł]],"*"&amp;$E$1&amp;"*")</f>
        <v>0</v>
      </c>
      <c r="H76" s="14" t="s">
        <v>2503</v>
      </c>
      <c r="I76" s="14">
        <f>MID(SLR479_20231202[[#This Row],[Rok, publikacja, cytowania]],2,4)+0</f>
        <v>2013</v>
      </c>
      <c r="J76" s="14">
        <f>(MID(SLR479_20231202[[#This Row],[Rok, publikacja, cytowania]],FIND(" Cited ",SLR479_20231202[[#This Row],[Rok, publikacja, cytowania]])+7,SLR479_20231202[[#This Row],[IlośćZnakówLCyt]]))+0</f>
        <v>17</v>
      </c>
      <c r="K76" s="14">
        <f>FIND(" Cited ",SLR479_20231202[[#This Row],[Rok, publikacja, cytowania]])+7</f>
        <v>88</v>
      </c>
      <c r="L76" s="14">
        <f>FIND(" times",SLR479_20231202[[#This Row],[Rok, publikacja, cytowania]])</f>
        <v>90</v>
      </c>
      <c r="M76" s="14">
        <f>SLR479_20231202[[#This Row],[koniecLCyt]]-SLR479_20231202[[#This Row],[poczLCyt]]</f>
        <v>2</v>
      </c>
      <c r="N76" s="14" t="s">
        <v>2504</v>
      </c>
      <c r="O76" s="14" t="s">
        <v>2505</v>
      </c>
      <c r="P76" s="14" t="s">
        <v>2506</v>
      </c>
      <c r="Q76" s="14">
        <f>COUNTIF(SLR479_20231202[[#This Row],[streszczenie]],"*"&amp;$B$1&amp;"*")</f>
        <v>0</v>
      </c>
      <c r="R76" s="14">
        <f>COUNTIFS(SLR479_20231202[[#This Row],[streszczenie]],"*"&amp;$B$1&amp;"*",SLR479_20231202[[#This Row],[streszczenie]],"*"&amp;$E$1&amp;"*")</f>
        <v>0</v>
      </c>
      <c r="S76" s="10" t="s">
        <v>10</v>
      </c>
      <c r="T76" s="10" t="s">
        <v>11</v>
      </c>
      <c r="U76" s="10" t="s">
        <v>12</v>
      </c>
    </row>
    <row r="77" spans="1:21" hidden="1" x14ac:dyDescent="0.45">
      <c r="A77" s="14">
        <v>75</v>
      </c>
      <c r="B77" s="14" t="s">
        <v>589</v>
      </c>
      <c r="C77" s="14" t="s">
        <v>590</v>
      </c>
      <c r="D77" s="14" t="s">
        <v>591</v>
      </c>
      <c r="E77" s="14" t="s">
        <v>592</v>
      </c>
      <c r="F77" s="14">
        <f>COUNTIF(SLR479_20231202[[#This Row],[Tytuł]],"*"&amp;$B$1&amp;"*")</f>
        <v>0</v>
      </c>
      <c r="G77" s="14">
        <f>COUNTIFS(SLR479_20231202[[#This Row],[Tytuł]],"*"&amp;$B$1&amp;"*",SLR479_20231202[[#This Row],[Tytuł]],"*"&amp;$E$1&amp;"*")</f>
        <v>0</v>
      </c>
      <c r="H77" s="14" t="s">
        <v>593</v>
      </c>
      <c r="I77" s="14">
        <f>MID(SLR479_20231202[[#This Row],[Rok, publikacja, cytowania]],2,4)+0</f>
        <v>2017</v>
      </c>
      <c r="J77" s="14">
        <f>(MID(SLR479_20231202[[#This Row],[Rok, publikacja, cytowania]],FIND(" Cited ",SLR479_20231202[[#This Row],[Rok, publikacja, cytowania]])+7,SLR479_20231202[[#This Row],[IlośćZnakówLCyt]]))+0</f>
        <v>41</v>
      </c>
      <c r="K77" s="14">
        <f>FIND(" Cited ",SLR479_20231202[[#This Row],[Rok, publikacja, cytowania]])+7</f>
        <v>93</v>
      </c>
      <c r="L77" s="14">
        <f>FIND(" times",SLR479_20231202[[#This Row],[Rok, publikacja, cytowania]])</f>
        <v>95</v>
      </c>
      <c r="M77" s="14">
        <f>SLR479_20231202[[#This Row],[koniecLCyt]]-SLR479_20231202[[#This Row],[poczLCyt]]</f>
        <v>2</v>
      </c>
      <c r="N77" s="14" t="s">
        <v>594</v>
      </c>
      <c r="O77" s="14" t="s">
        <v>595</v>
      </c>
      <c r="P77" s="14" t="s">
        <v>596</v>
      </c>
      <c r="Q77" s="14">
        <f>COUNTIF(SLR479_20231202[[#This Row],[streszczenie]],"*"&amp;$B$1&amp;"*")</f>
        <v>0</v>
      </c>
      <c r="R77" s="14">
        <f>COUNTIFS(SLR479_20231202[[#This Row],[streszczenie]],"*"&amp;$B$1&amp;"*",SLR479_20231202[[#This Row],[streszczenie]],"*"&amp;$E$1&amp;"*")</f>
        <v>0</v>
      </c>
      <c r="S77" s="9" t="s">
        <v>10</v>
      </c>
      <c r="T77" s="9" t="s">
        <v>11</v>
      </c>
      <c r="U77" s="9" t="s">
        <v>12</v>
      </c>
    </row>
    <row r="78" spans="1:21" hidden="1" x14ac:dyDescent="0.45">
      <c r="A78" s="14">
        <v>76</v>
      </c>
      <c r="B78" s="14" t="s">
        <v>2507</v>
      </c>
      <c r="C78" s="14" t="s">
        <v>2508</v>
      </c>
      <c r="D78" s="14" t="s">
        <v>2509</v>
      </c>
      <c r="E78" s="14" t="s">
        <v>2510</v>
      </c>
      <c r="F78" s="14">
        <f>COUNTIF(SLR479_20231202[[#This Row],[Tytuł]],"*"&amp;$B$1&amp;"*")</f>
        <v>0</v>
      </c>
      <c r="G78" s="14">
        <f>COUNTIFS(SLR479_20231202[[#This Row],[Tytuł]],"*"&amp;$B$1&amp;"*",SLR479_20231202[[#This Row],[Tytuł]],"*"&amp;$E$1&amp;"*")</f>
        <v>0</v>
      </c>
      <c r="H78" s="14" t="s">
        <v>2511</v>
      </c>
      <c r="I78" s="14">
        <f>MID(SLR479_20231202[[#This Row],[Rok, publikacja, cytowania]],2,4)+0</f>
        <v>2019</v>
      </c>
      <c r="J78" s="14">
        <f>(MID(SLR479_20231202[[#This Row],[Rok, publikacja, cytowania]],FIND(" Cited ",SLR479_20231202[[#This Row],[Rok, publikacja, cytowania]])+7,SLR479_20231202[[#This Row],[IlośćZnakówLCyt]]))+0</f>
        <v>18</v>
      </c>
      <c r="K78" s="14">
        <f>FIND(" Cited ",SLR479_20231202[[#This Row],[Rok, publikacja, cytowania]])+7</f>
        <v>64</v>
      </c>
      <c r="L78" s="14">
        <f>FIND(" times",SLR479_20231202[[#This Row],[Rok, publikacja, cytowania]])</f>
        <v>66</v>
      </c>
      <c r="M78" s="14">
        <f>SLR479_20231202[[#This Row],[koniecLCyt]]-SLR479_20231202[[#This Row],[poczLCyt]]</f>
        <v>2</v>
      </c>
      <c r="N78" s="14" t="s">
        <v>2512</v>
      </c>
      <c r="O78" s="14" t="s">
        <v>2513</v>
      </c>
      <c r="P78" s="14" t="s">
        <v>2514</v>
      </c>
      <c r="Q78" s="14">
        <f>COUNTIF(SLR479_20231202[[#This Row],[streszczenie]],"*"&amp;$B$1&amp;"*")</f>
        <v>0</v>
      </c>
      <c r="R78" s="14">
        <f>COUNTIFS(SLR479_20231202[[#This Row],[streszczenie]],"*"&amp;$B$1&amp;"*",SLR479_20231202[[#This Row],[streszczenie]],"*"&amp;$E$1&amp;"*")</f>
        <v>0</v>
      </c>
      <c r="S78" s="10" t="s">
        <v>10</v>
      </c>
      <c r="T78" s="10" t="s">
        <v>11</v>
      </c>
      <c r="U78" s="10" t="s">
        <v>12</v>
      </c>
    </row>
    <row r="79" spans="1:21" hidden="1" x14ac:dyDescent="0.45">
      <c r="A79" s="14">
        <v>77</v>
      </c>
      <c r="B79" s="14" t="s">
        <v>604</v>
      </c>
      <c r="C79" s="14" t="s">
        <v>605</v>
      </c>
      <c r="D79" s="14">
        <v>57192099731</v>
      </c>
      <c r="E79" s="14" t="s">
        <v>606</v>
      </c>
      <c r="F79" s="14">
        <f>COUNTIF(SLR479_20231202[[#This Row],[Tytuł]],"*"&amp;$B$1&amp;"*")</f>
        <v>0</v>
      </c>
      <c r="G79" s="14">
        <f>COUNTIFS(SLR479_20231202[[#This Row],[Tytuł]],"*"&amp;$B$1&amp;"*",SLR479_20231202[[#This Row],[Tytuł]],"*"&amp;$E$1&amp;"*")</f>
        <v>0</v>
      </c>
      <c r="H79" s="14" t="s">
        <v>607</v>
      </c>
      <c r="I79" s="14">
        <f>MID(SLR479_20231202[[#This Row],[Rok, publikacja, cytowania]],2,4)+0</f>
        <v>2018</v>
      </c>
      <c r="J79" s="14">
        <f>(MID(SLR479_20231202[[#This Row],[Rok, publikacja, cytowania]],FIND(" Cited ",SLR479_20231202[[#This Row],[Rok, publikacja, cytowania]])+7,SLR479_20231202[[#This Row],[IlośćZnakówLCyt]]))+0</f>
        <v>24</v>
      </c>
      <c r="K79" s="14">
        <f>FIND(" Cited ",SLR479_20231202[[#This Row],[Rok, publikacja, cytowania]])+7</f>
        <v>83</v>
      </c>
      <c r="L79" s="14">
        <f>FIND(" times",SLR479_20231202[[#This Row],[Rok, publikacja, cytowania]])</f>
        <v>85</v>
      </c>
      <c r="M79" s="14">
        <f>SLR479_20231202[[#This Row],[koniecLCyt]]-SLR479_20231202[[#This Row],[poczLCyt]]</f>
        <v>2</v>
      </c>
      <c r="N79" s="14" t="s">
        <v>608</v>
      </c>
      <c r="O79" s="14" t="s">
        <v>609</v>
      </c>
      <c r="P79" s="14" t="s">
        <v>610</v>
      </c>
      <c r="Q79" s="14">
        <f>COUNTIF(SLR479_20231202[[#This Row],[streszczenie]],"*"&amp;$B$1&amp;"*")</f>
        <v>0</v>
      </c>
      <c r="R79" s="14">
        <f>COUNTIFS(SLR479_20231202[[#This Row],[streszczenie]],"*"&amp;$B$1&amp;"*",SLR479_20231202[[#This Row],[streszczenie]],"*"&amp;$E$1&amp;"*")</f>
        <v>0</v>
      </c>
      <c r="S79" s="9" t="s">
        <v>10</v>
      </c>
      <c r="T79" s="9" t="s">
        <v>11</v>
      </c>
      <c r="U79" s="9" t="s">
        <v>12</v>
      </c>
    </row>
    <row r="80" spans="1:21" hidden="1" x14ac:dyDescent="0.45">
      <c r="A80" s="14">
        <v>78</v>
      </c>
      <c r="B80" s="14" t="s">
        <v>2515</v>
      </c>
      <c r="C80" s="14" t="s">
        <v>2516</v>
      </c>
      <c r="D80" s="14" t="s">
        <v>2517</v>
      </c>
      <c r="E80" s="14" t="s">
        <v>2518</v>
      </c>
      <c r="F80" s="14">
        <f>COUNTIF(SLR479_20231202[[#This Row],[Tytuł]],"*"&amp;$B$1&amp;"*")</f>
        <v>0</v>
      </c>
      <c r="G80" s="14">
        <f>COUNTIFS(SLR479_20231202[[#This Row],[Tytuł]],"*"&amp;$B$1&amp;"*",SLR479_20231202[[#This Row],[Tytuł]],"*"&amp;$E$1&amp;"*")</f>
        <v>0</v>
      </c>
      <c r="H80" s="14" t="s">
        <v>2519</v>
      </c>
      <c r="I80" s="14">
        <f>MID(SLR479_20231202[[#This Row],[Rok, publikacja, cytowania]],2,4)+0</f>
        <v>2019</v>
      </c>
      <c r="J80" s="14">
        <f>(MID(SLR479_20231202[[#This Row],[Rok, publikacja, cytowania]],FIND(" Cited ",SLR479_20231202[[#This Row],[Rok, publikacja, cytowania]])+7,SLR479_20231202[[#This Row],[IlośćZnakówLCyt]]))+0</f>
        <v>18</v>
      </c>
      <c r="K80" s="14">
        <f>FIND(" Cited ",SLR479_20231202[[#This Row],[Rok, publikacja, cytowania]])+7</f>
        <v>61</v>
      </c>
      <c r="L80" s="14">
        <f>FIND(" times",SLR479_20231202[[#This Row],[Rok, publikacja, cytowania]])</f>
        <v>63</v>
      </c>
      <c r="M80" s="14">
        <f>SLR479_20231202[[#This Row],[koniecLCyt]]-SLR479_20231202[[#This Row],[poczLCyt]]</f>
        <v>2</v>
      </c>
      <c r="N80" s="14" t="s">
        <v>2520</v>
      </c>
      <c r="O80" s="14" t="s">
        <v>2521</v>
      </c>
      <c r="P80" s="14" t="s">
        <v>2522</v>
      </c>
      <c r="Q80" s="14">
        <f>COUNTIF(SLR479_20231202[[#This Row],[streszczenie]],"*"&amp;$B$1&amp;"*")</f>
        <v>0</v>
      </c>
      <c r="R80" s="14">
        <f>COUNTIFS(SLR479_20231202[[#This Row],[streszczenie]],"*"&amp;$B$1&amp;"*",SLR479_20231202[[#This Row],[streszczenie]],"*"&amp;$E$1&amp;"*")</f>
        <v>0</v>
      </c>
      <c r="S80" s="10" t="s">
        <v>10</v>
      </c>
      <c r="T80" s="10" t="s">
        <v>11</v>
      </c>
      <c r="U80" s="10" t="s">
        <v>12</v>
      </c>
    </row>
    <row r="81" spans="1:21" hidden="1" x14ac:dyDescent="0.45">
      <c r="A81" s="14">
        <v>79</v>
      </c>
      <c r="B81" s="14" t="s">
        <v>2523</v>
      </c>
      <c r="C81" s="14" t="s">
        <v>2524</v>
      </c>
      <c r="D81" s="14">
        <v>57204057627</v>
      </c>
      <c r="E81" s="14" t="s">
        <v>2525</v>
      </c>
      <c r="F81" s="14">
        <f>COUNTIF(SLR479_20231202[[#This Row],[Tytuł]],"*"&amp;$B$1&amp;"*")</f>
        <v>0</v>
      </c>
      <c r="G81" s="14">
        <f>COUNTIFS(SLR479_20231202[[#This Row],[Tytuł]],"*"&amp;$B$1&amp;"*",SLR479_20231202[[#This Row],[Tytuł]],"*"&amp;$E$1&amp;"*")</f>
        <v>0</v>
      </c>
      <c r="H81" s="14" t="s">
        <v>2526</v>
      </c>
      <c r="I81" s="14">
        <f>MID(SLR479_20231202[[#This Row],[Rok, publikacja, cytowania]],2,4)+0</f>
        <v>2020</v>
      </c>
      <c r="J81" s="14">
        <f>(MID(SLR479_20231202[[#This Row],[Rok, publikacja, cytowania]],FIND(" Cited ",SLR479_20231202[[#This Row],[Rok, publikacja, cytowania]])+7,SLR479_20231202[[#This Row],[IlośćZnakówLCyt]]))+0</f>
        <v>29</v>
      </c>
      <c r="K81" s="14">
        <f>FIND(" Cited ",SLR479_20231202[[#This Row],[Rok, publikacja, cytowania]])+7</f>
        <v>122</v>
      </c>
      <c r="L81" s="14">
        <f>FIND(" times",SLR479_20231202[[#This Row],[Rok, publikacja, cytowania]])</f>
        <v>124</v>
      </c>
      <c r="M81" s="14">
        <f>SLR479_20231202[[#This Row],[koniecLCyt]]-SLR479_20231202[[#This Row],[poczLCyt]]</f>
        <v>2</v>
      </c>
      <c r="N81" s="14" t="s">
        <v>2527</v>
      </c>
      <c r="O81" s="14" t="s">
        <v>2528</v>
      </c>
      <c r="P81" s="14" t="s">
        <v>2529</v>
      </c>
      <c r="Q81" s="14">
        <f>COUNTIF(SLR479_20231202[[#This Row],[streszczenie]],"*"&amp;$B$1&amp;"*")</f>
        <v>0</v>
      </c>
      <c r="R81" s="14">
        <f>COUNTIFS(SLR479_20231202[[#This Row],[streszczenie]],"*"&amp;$B$1&amp;"*",SLR479_20231202[[#This Row],[streszczenie]],"*"&amp;$E$1&amp;"*")</f>
        <v>0</v>
      </c>
      <c r="S81" s="9" t="s">
        <v>10</v>
      </c>
      <c r="T81" s="9" t="s">
        <v>128</v>
      </c>
      <c r="U81" s="9" t="s">
        <v>12</v>
      </c>
    </row>
    <row r="82" spans="1:21" hidden="1" x14ac:dyDescent="0.45">
      <c r="A82" s="14">
        <v>80</v>
      </c>
      <c r="B82" s="14" t="s">
        <v>2530</v>
      </c>
      <c r="C82" s="14" t="s">
        <v>2531</v>
      </c>
      <c r="D82" s="14" t="s">
        <v>2532</v>
      </c>
      <c r="E82" s="14" t="s">
        <v>2533</v>
      </c>
      <c r="F82" s="14">
        <f>COUNTIF(SLR479_20231202[[#This Row],[Tytuł]],"*"&amp;$B$1&amp;"*")</f>
        <v>0</v>
      </c>
      <c r="G82" s="14">
        <f>COUNTIFS(SLR479_20231202[[#This Row],[Tytuł]],"*"&amp;$B$1&amp;"*",SLR479_20231202[[#This Row],[Tytuł]],"*"&amp;$E$1&amp;"*")</f>
        <v>0</v>
      </c>
      <c r="H82" s="14" t="s">
        <v>2534</v>
      </c>
      <c r="I82" s="14">
        <f>MID(SLR479_20231202[[#This Row],[Rok, publikacja, cytowania]],2,4)+0</f>
        <v>2014</v>
      </c>
      <c r="J82" s="14">
        <f>(MID(SLR479_20231202[[#This Row],[Rok, publikacja, cytowania]],FIND(" Cited ",SLR479_20231202[[#This Row],[Rok, publikacja, cytowania]])+7,SLR479_20231202[[#This Row],[IlośćZnakówLCyt]]))+0</f>
        <v>83</v>
      </c>
      <c r="K82" s="14">
        <f>FIND(" Cited ",SLR479_20231202[[#This Row],[Rok, publikacja, cytowania]])+7</f>
        <v>70</v>
      </c>
      <c r="L82" s="14">
        <f>FIND(" times",SLR479_20231202[[#This Row],[Rok, publikacja, cytowania]])</f>
        <v>72</v>
      </c>
      <c r="M82" s="14">
        <f>SLR479_20231202[[#This Row],[koniecLCyt]]-SLR479_20231202[[#This Row],[poczLCyt]]</f>
        <v>2</v>
      </c>
      <c r="N82" s="14" t="s">
        <v>2535</v>
      </c>
      <c r="O82" s="14" t="s">
        <v>2536</v>
      </c>
      <c r="P82" s="14" t="s">
        <v>2537</v>
      </c>
      <c r="Q82" s="14">
        <f>COUNTIF(SLR479_20231202[[#This Row],[streszczenie]],"*"&amp;$B$1&amp;"*")</f>
        <v>0</v>
      </c>
      <c r="R82" s="14">
        <f>COUNTIFS(SLR479_20231202[[#This Row],[streszczenie]],"*"&amp;$B$1&amp;"*",SLR479_20231202[[#This Row],[streszczenie]],"*"&amp;$E$1&amp;"*")</f>
        <v>0</v>
      </c>
      <c r="S82" s="10" t="s">
        <v>10</v>
      </c>
      <c r="T82" s="10" t="s">
        <v>11</v>
      </c>
      <c r="U82" s="10" t="s">
        <v>12</v>
      </c>
    </row>
    <row r="83" spans="1:21" hidden="1" x14ac:dyDescent="0.45">
      <c r="A83" s="14">
        <v>81</v>
      </c>
      <c r="B83" s="14" t="s">
        <v>626</v>
      </c>
      <c r="C83" s="14" t="s">
        <v>627</v>
      </c>
      <c r="D83" s="14" t="s">
        <v>628</v>
      </c>
      <c r="E83" s="14" t="s">
        <v>629</v>
      </c>
      <c r="F83" s="14">
        <f>COUNTIF(SLR479_20231202[[#This Row],[Tytuł]],"*"&amp;$B$1&amp;"*")</f>
        <v>0</v>
      </c>
      <c r="G83" s="14">
        <f>COUNTIFS(SLR479_20231202[[#This Row],[Tytuł]],"*"&amp;$B$1&amp;"*",SLR479_20231202[[#This Row],[Tytuł]],"*"&amp;$E$1&amp;"*")</f>
        <v>0</v>
      </c>
      <c r="H83" s="14" t="s">
        <v>630</v>
      </c>
      <c r="I83" s="14">
        <f>MID(SLR479_20231202[[#This Row],[Rok, publikacja, cytowania]],2,4)+0</f>
        <v>2017</v>
      </c>
      <c r="J83" s="14">
        <f>(MID(SLR479_20231202[[#This Row],[Rok, publikacja, cytowania]],FIND(" Cited ",SLR479_20231202[[#This Row],[Rok, publikacja, cytowania]])+7,SLR479_20231202[[#This Row],[IlośćZnakówLCyt]]))+0</f>
        <v>41</v>
      </c>
      <c r="K83" s="14">
        <f>FIND(" Cited ",SLR479_20231202[[#This Row],[Rok, publikacja, cytowania]])+7</f>
        <v>106</v>
      </c>
      <c r="L83" s="14">
        <f>FIND(" times",SLR479_20231202[[#This Row],[Rok, publikacja, cytowania]])</f>
        <v>108</v>
      </c>
      <c r="M83" s="14">
        <f>SLR479_20231202[[#This Row],[koniecLCyt]]-SLR479_20231202[[#This Row],[poczLCyt]]</f>
        <v>2</v>
      </c>
      <c r="N83" s="14" t="s">
        <v>631</v>
      </c>
      <c r="O83" s="14" t="s">
        <v>632</v>
      </c>
      <c r="P83" s="14" t="s">
        <v>633</v>
      </c>
      <c r="Q83" s="14">
        <f>COUNTIF(SLR479_20231202[[#This Row],[streszczenie]],"*"&amp;$B$1&amp;"*")</f>
        <v>0</v>
      </c>
      <c r="R83" s="14">
        <f>COUNTIFS(SLR479_20231202[[#This Row],[streszczenie]],"*"&amp;$B$1&amp;"*",SLR479_20231202[[#This Row],[streszczenie]],"*"&amp;$E$1&amp;"*")</f>
        <v>0</v>
      </c>
      <c r="S83" s="9" t="s">
        <v>10</v>
      </c>
      <c r="T83" s="9" t="s">
        <v>11</v>
      </c>
      <c r="U83" s="9" t="s">
        <v>12</v>
      </c>
    </row>
    <row r="84" spans="1:21" hidden="1" x14ac:dyDescent="0.45">
      <c r="A84" s="14">
        <v>82</v>
      </c>
      <c r="B84" s="14" t="s">
        <v>634</v>
      </c>
      <c r="C84" s="14" t="s">
        <v>635</v>
      </c>
      <c r="D84" s="14">
        <v>57202385802</v>
      </c>
      <c r="E84" s="14" t="s">
        <v>636</v>
      </c>
      <c r="F84" s="14">
        <f>COUNTIF(SLR479_20231202[[#This Row],[Tytuł]],"*"&amp;$B$1&amp;"*")</f>
        <v>0</v>
      </c>
      <c r="G84" s="14">
        <f>COUNTIFS(SLR479_20231202[[#This Row],[Tytuł]],"*"&amp;$B$1&amp;"*",SLR479_20231202[[#This Row],[Tytuł]],"*"&amp;$E$1&amp;"*")</f>
        <v>0</v>
      </c>
      <c r="H84" s="14" t="s">
        <v>637</v>
      </c>
      <c r="I84" s="14">
        <f>MID(SLR479_20231202[[#This Row],[Rok, publikacja, cytowania]],2,4)+0</f>
        <v>2020</v>
      </c>
      <c r="J84" s="14">
        <f>(MID(SLR479_20231202[[#This Row],[Rok, publikacja, cytowania]],FIND(" Cited ",SLR479_20231202[[#This Row],[Rok, publikacja, cytowania]])+7,SLR479_20231202[[#This Row],[IlośćZnakówLCyt]]))+0</f>
        <v>24</v>
      </c>
      <c r="K84" s="14">
        <f>FIND(" Cited ",SLR479_20231202[[#This Row],[Rok, publikacja, cytowania]])+7</f>
        <v>67</v>
      </c>
      <c r="L84" s="14">
        <f>FIND(" times",SLR479_20231202[[#This Row],[Rok, publikacja, cytowania]])</f>
        <v>69</v>
      </c>
      <c r="M84" s="14">
        <f>SLR479_20231202[[#This Row],[koniecLCyt]]-SLR479_20231202[[#This Row],[poczLCyt]]</f>
        <v>2</v>
      </c>
      <c r="N84" s="14" t="s">
        <v>638</v>
      </c>
      <c r="O84" s="14" t="s">
        <v>639</v>
      </c>
      <c r="P84" s="14" t="s">
        <v>640</v>
      </c>
      <c r="Q84" s="14">
        <f>COUNTIF(SLR479_20231202[[#This Row],[streszczenie]],"*"&amp;$B$1&amp;"*")</f>
        <v>0</v>
      </c>
      <c r="R84" s="14">
        <f>COUNTIFS(SLR479_20231202[[#This Row],[streszczenie]],"*"&amp;$B$1&amp;"*",SLR479_20231202[[#This Row],[streszczenie]],"*"&amp;$E$1&amp;"*")</f>
        <v>0</v>
      </c>
      <c r="S84" s="10" t="s">
        <v>10</v>
      </c>
      <c r="T84" s="10" t="s">
        <v>11</v>
      </c>
      <c r="U84" s="10" t="s">
        <v>12</v>
      </c>
    </row>
    <row r="85" spans="1:21" hidden="1" x14ac:dyDescent="0.45">
      <c r="A85" s="14">
        <v>83</v>
      </c>
      <c r="B85" s="14" t="s">
        <v>641</v>
      </c>
      <c r="C85" s="14" t="s">
        <v>642</v>
      </c>
      <c r="D85" s="14">
        <v>14012840500</v>
      </c>
      <c r="E85" s="14" t="s">
        <v>643</v>
      </c>
      <c r="F85" s="14">
        <f>COUNTIF(SLR479_20231202[[#This Row],[Tytuł]],"*"&amp;$B$1&amp;"*")</f>
        <v>0</v>
      </c>
      <c r="G85" s="14">
        <f>COUNTIFS(SLR479_20231202[[#This Row],[Tytuł]],"*"&amp;$B$1&amp;"*",SLR479_20231202[[#This Row],[Tytuł]],"*"&amp;$E$1&amp;"*")</f>
        <v>0</v>
      </c>
      <c r="H85" s="14" t="s">
        <v>644</v>
      </c>
      <c r="I85" s="14">
        <f>MID(SLR479_20231202[[#This Row],[Rok, publikacja, cytowania]],2,4)+0</f>
        <v>2018</v>
      </c>
      <c r="J85" s="14">
        <f>(MID(SLR479_20231202[[#This Row],[Rok, publikacja, cytowania]],FIND(" Cited ",SLR479_20231202[[#This Row],[Rok, publikacja, cytowania]])+7,SLR479_20231202[[#This Row],[IlośćZnakówLCyt]]))+0</f>
        <v>73</v>
      </c>
      <c r="K85" s="14">
        <f>FIND(" Cited ",SLR479_20231202[[#This Row],[Rok, publikacja, cytowania]])+7</f>
        <v>54</v>
      </c>
      <c r="L85" s="14">
        <f>FIND(" times",SLR479_20231202[[#This Row],[Rok, publikacja, cytowania]])</f>
        <v>56</v>
      </c>
      <c r="M85" s="14">
        <f>SLR479_20231202[[#This Row],[koniecLCyt]]-SLR479_20231202[[#This Row],[poczLCyt]]</f>
        <v>2</v>
      </c>
      <c r="N85" s="14" t="s">
        <v>645</v>
      </c>
      <c r="O85" s="14" t="s">
        <v>646</v>
      </c>
      <c r="P85" s="14" t="s">
        <v>647</v>
      </c>
      <c r="Q85" s="14">
        <f>COUNTIF(SLR479_20231202[[#This Row],[streszczenie]],"*"&amp;$B$1&amp;"*")</f>
        <v>0</v>
      </c>
      <c r="R85" s="14">
        <f>COUNTIFS(SLR479_20231202[[#This Row],[streszczenie]],"*"&amp;$B$1&amp;"*",SLR479_20231202[[#This Row],[streszczenie]],"*"&amp;$E$1&amp;"*")</f>
        <v>0</v>
      </c>
      <c r="S85" s="9" t="s">
        <v>10</v>
      </c>
      <c r="T85" s="9" t="s">
        <v>11</v>
      </c>
      <c r="U85" s="9" t="s">
        <v>12</v>
      </c>
    </row>
    <row r="86" spans="1:21" hidden="1" x14ac:dyDescent="0.45">
      <c r="A86" s="14">
        <v>84</v>
      </c>
      <c r="B86" s="14" t="s">
        <v>656</v>
      </c>
      <c r="C86" s="14" t="s">
        <v>657</v>
      </c>
      <c r="D86" s="14" t="s">
        <v>658</v>
      </c>
      <c r="E86" s="14" t="s">
        <v>659</v>
      </c>
      <c r="F86" s="14">
        <f>COUNTIF(SLR479_20231202[[#This Row],[Tytuł]],"*"&amp;$B$1&amp;"*")</f>
        <v>0</v>
      </c>
      <c r="G86" s="14">
        <f>COUNTIFS(SLR479_20231202[[#This Row],[Tytuł]],"*"&amp;$B$1&amp;"*",SLR479_20231202[[#This Row],[Tytuł]],"*"&amp;$E$1&amp;"*")</f>
        <v>0</v>
      </c>
      <c r="H86" s="14" t="s">
        <v>660</v>
      </c>
      <c r="I86" s="14">
        <f>MID(SLR479_20231202[[#This Row],[Rok, publikacja, cytowania]],2,4)+0</f>
        <v>2020</v>
      </c>
      <c r="J86" s="14">
        <f>(MID(SLR479_20231202[[#This Row],[Rok, publikacja, cytowania]],FIND(" Cited ",SLR479_20231202[[#This Row],[Rok, publikacja, cytowania]])+7,SLR479_20231202[[#This Row],[IlośćZnakówLCyt]]))+0</f>
        <v>17</v>
      </c>
      <c r="K86" s="14">
        <f>FIND(" Cited ",SLR479_20231202[[#This Row],[Rok, publikacja, cytowania]])+7</f>
        <v>77</v>
      </c>
      <c r="L86" s="14">
        <f>FIND(" times",SLR479_20231202[[#This Row],[Rok, publikacja, cytowania]])</f>
        <v>79</v>
      </c>
      <c r="M86" s="14">
        <f>SLR479_20231202[[#This Row],[koniecLCyt]]-SLR479_20231202[[#This Row],[poczLCyt]]</f>
        <v>2</v>
      </c>
      <c r="N86" s="14" t="s">
        <v>661</v>
      </c>
      <c r="O86" s="14" t="s">
        <v>662</v>
      </c>
      <c r="P86" s="14" t="s">
        <v>663</v>
      </c>
      <c r="Q86" s="14">
        <f>COUNTIF(SLR479_20231202[[#This Row],[streszczenie]],"*"&amp;$B$1&amp;"*")</f>
        <v>0</v>
      </c>
      <c r="R86" s="14">
        <f>COUNTIFS(SLR479_20231202[[#This Row],[streszczenie]],"*"&amp;$B$1&amp;"*",SLR479_20231202[[#This Row],[streszczenie]],"*"&amp;$E$1&amp;"*")</f>
        <v>0</v>
      </c>
      <c r="S86" s="10" t="s">
        <v>10</v>
      </c>
      <c r="T86" s="10" t="s">
        <v>207</v>
      </c>
      <c r="U86" s="10" t="s">
        <v>12</v>
      </c>
    </row>
    <row r="87" spans="1:21" hidden="1" x14ac:dyDescent="0.45">
      <c r="A87" s="14">
        <v>85</v>
      </c>
      <c r="B87" s="14" t="s">
        <v>664</v>
      </c>
      <c r="C87" s="14" t="s">
        <v>665</v>
      </c>
      <c r="D87" s="14" t="s">
        <v>666</v>
      </c>
      <c r="E87" s="14" t="s">
        <v>667</v>
      </c>
      <c r="F87" s="14">
        <f>COUNTIF(SLR479_20231202[[#This Row],[Tytuł]],"*"&amp;$B$1&amp;"*")</f>
        <v>0</v>
      </c>
      <c r="G87" s="14">
        <f>COUNTIFS(SLR479_20231202[[#This Row],[Tytuł]],"*"&amp;$B$1&amp;"*",SLR479_20231202[[#This Row],[Tytuł]],"*"&amp;$E$1&amp;"*")</f>
        <v>0</v>
      </c>
      <c r="H87" s="14" t="s">
        <v>668</v>
      </c>
      <c r="I87" s="14">
        <f>MID(SLR479_20231202[[#This Row],[Rok, publikacja, cytowania]],2,4)+0</f>
        <v>2020</v>
      </c>
      <c r="J87" s="14">
        <f>(MID(SLR479_20231202[[#This Row],[Rok, publikacja, cytowania]],FIND(" Cited ",SLR479_20231202[[#This Row],[Rok, publikacja, cytowania]])+7,SLR479_20231202[[#This Row],[IlośćZnakówLCyt]]))+0</f>
        <v>41</v>
      </c>
      <c r="K87" s="14">
        <f>FIND(" Cited ",SLR479_20231202[[#This Row],[Rok, publikacja, cytowania]])+7</f>
        <v>88</v>
      </c>
      <c r="L87" s="14">
        <f>FIND(" times",SLR479_20231202[[#This Row],[Rok, publikacja, cytowania]])</f>
        <v>90</v>
      </c>
      <c r="M87" s="14">
        <f>SLR479_20231202[[#This Row],[koniecLCyt]]-SLR479_20231202[[#This Row],[poczLCyt]]</f>
        <v>2</v>
      </c>
      <c r="N87" s="14" t="s">
        <v>669</v>
      </c>
      <c r="O87" s="14" t="s">
        <v>670</v>
      </c>
      <c r="P87" s="14" t="s">
        <v>671</v>
      </c>
      <c r="Q87" s="14">
        <f>COUNTIF(SLR479_20231202[[#This Row],[streszczenie]],"*"&amp;$B$1&amp;"*")</f>
        <v>0</v>
      </c>
      <c r="R87" s="14">
        <f>COUNTIFS(SLR479_20231202[[#This Row],[streszczenie]],"*"&amp;$B$1&amp;"*",SLR479_20231202[[#This Row],[streszczenie]],"*"&amp;$E$1&amp;"*")</f>
        <v>0</v>
      </c>
      <c r="S87" s="9" t="s">
        <v>10</v>
      </c>
      <c r="T87" s="9" t="s">
        <v>11</v>
      </c>
      <c r="U87" s="9" t="s">
        <v>12</v>
      </c>
    </row>
    <row r="88" spans="1:21" hidden="1" x14ac:dyDescent="0.45">
      <c r="A88" s="14">
        <v>86</v>
      </c>
      <c r="B88" s="14" t="s">
        <v>2538</v>
      </c>
      <c r="C88" s="14" t="s">
        <v>2539</v>
      </c>
      <c r="D88" s="14" t="s">
        <v>2501</v>
      </c>
      <c r="E88" s="14" t="s">
        <v>2540</v>
      </c>
      <c r="F88" s="14">
        <f>COUNTIF(SLR479_20231202[[#This Row],[Tytuł]],"*"&amp;$B$1&amp;"*")</f>
        <v>0</v>
      </c>
      <c r="G88" s="14">
        <f>COUNTIFS(SLR479_20231202[[#This Row],[Tytuł]],"*"&amp;$B$1&amp;"*",SLR479_20231202[[#This Row],[Tytuł]],"*"&amp;$E$1&amp;"*")</f>
        <v>0</v>
      </c>
      <c r="H88" s="14" t="s">
        <v>2541</v>
      </c>
      <c r="I88" s="14">
        <f>MID(SLR479_20231202[[#This Row],[Rok, publikacja, cytowania]],2,4)+0</f>
        <v>2019</v>
      </c>
      <c r="J88" s="14">
        <f>(MID(SLR479_20231202[[#This Row],[Rok, publikacja, cytowania]],FIND(" Cited ",SLR479_20231202[[#This Row],[Rok, publikacja, cytowania]])+7,SLR479_20231202[[#This Row],[IlośćZnakówLCyt]]))+0</f>
        <v>25</v>
      </c>
      <c r="K88" s="14">
        <f>FIND(" Cited ",SLR479_20231202[[#This Row],[Rok, publikacja, cytowania]])+7</f>
        <v>70</v>
      </c>
      <c r="L88" s="14">
        <f>FIND(" times",SLR479_20231202[[#This Row],[Rok, publikacja, cytowania]])</f>
        <v>72</v>
      </c>
      <c r="M88" s="14">
        <f>SLR479_20231202[[#This Row],[koniecLCyt]]-SLR479_20231202[[#This Row],[poczLCyt]]</f>
        <v>2</v>
      </c>
      <c r="N88" s="14" t="s">
        <v>2542</v>
      </c>
      <c r="O88" s="14" t="s">
        <v>2543</v>
      </c>
      <c r="P88" s="14" t="s">
        <v>2544</v>
      </c>
      <c r="Q88" s="14">
        <f>COUNTIF(SLR479_20231202[[#This Row],[streszczenie]],"*"&amp;$B$1&amp;"*")</f>
        <v>0</v>
      </c>
      <c r="R88" s="14">
        <f>COUNTIFS(SLR479_20231202[[#This Row],[streszczenie]],"*"&amp;$B$1&amp;"*",SLR479_20231202[[#This Row],[streszczenie]],"*"&amp;$E$1&amp;"*")</f>
        <v>0</v>
      </c>
      <c r="S88" s="10" t="s">
        <v>10</v>
      </c>
      <c r="T88" s="10" t="s">
        <v>11</v>
      </c>
      <c r="U88" s="10" t="s">
        <v>12</v>
      </c>
    </row>
    <row r="89" spans="1:21" hidden="1" x14ac:dyDescent="0.45">
      <c r="A89" s="14">
        <v>87</v>
      </c>
      <c r="B89" s="14" t="s">
        <v>686</v>
      </c>
      <c r="C89" s="14" t="s">
        <v>687</v>
      </c>
      <c r="D89" s="14">
        <v>55829846000</v>
      </c>
      <c r="E89" s="14" t="s">
        <v>688</v>
      </c>
      <c r="F89" s="14">
        <f>COUNTIF(SLR479_20231202[[#This Row],[Tytuł]],"*"&amp;$B$1&amp;"*")</f>
        <v>0</v>
      </c>
      <c r="G89" s="14">
        <f>COUNTIFS(SLR479_20231202[[#This Row],[Tytuł]],"*"&amp;$B$1&amp;"*",SLR479_20231202[[#This Row],[Tytuł]],"*"&amp;$E$1&amp;"*")</f>
        <v>0</v>
      </c>
      <c r="H89" s="14" t="s">
        <v>689</v>
      </c>
      <c r="I89" s="14">
        <f>MID(SLR479_20231202[[#This Row],[Rok, publikacja, cytowania]],2,4)+0</f>
        <v>2019</v>
      </c>
      <c r="J89" s="14">
        <f>(MID(SLR479_20231202[[#This Row],[Rok, publikacja, cytowania]],FIND(" Cited ",SLR479_20231202[[#This Row],[Rok, publikacja, cytowania]])+7,SLR479_20231202[[#This Row],[IlośćZnakówLCyt]]))+0</f>
        <v>15</v>
      </c>
      <c r="K89" s="14">
        <f>FIND(" Cited ",SLR479_20231202[[#This Row],[Rok, publikacja, cytowania]])+7</f>
        <v>69</v>
      </c>
      <c r="L89" s="14">
        <f>FIND(" times",SLR479_20231202[[#This Row],[Rok, publikacja, cytowania]])</f>
        <v>71</v>
      </c>
      <c r="M89" s="14">
        <f>SLR479_20231202[[#This Row],[koniecLCyt]]-SLR479_20231202[[#This Row],[poczLCyt]]</f>
        <v>2</v>
      </c>
      <c r="N89" s="14" t="s">
        <v>690</v>
      </c>
      <c r="O89" s="14" t="s">
        <v>691</v>
      </c>
      <c r="P89" s="14" t="s">
        <v>692</v>
      </c>
      <c r="Q89" s="14">
        <f>COUNTIF(SLR479_20231202[[#This Row],[streszczenie]],"*"&amp;$B$1&amp;"*")</f>
        <v>0</v>
      </c>
      <c r="R89" s="14">
        <f>COUNTIFS(SLR479_20231202[[#This Row],[streszczenie]],"*"&amp;$B$1&amp;"*",SLR479_20231202[[#This Row],[streszczenie]],"*"&amp;$E$1&amp;"*")</f>
        <v>0</v>
      </c>
      <c r="S89" s="9" t="s">
        <v>10</v>
      </c>
      <c r="T89" s="9" t="s">
        <v>11</v>
      </c>
      <c r="U89" s="9" t="s">
        <v>12</v>
      </c>
    </row>
    <row r="90" spans="1:21" x14ac:dyDescent="0.45">
      <c r="A90" s="14">
        <v>88</v>
      </c>
      <c r="B90" s="14" t="s">
        <v>2545</v>
      </c>
      <c r="C90" s="14" t="s">
        <v>2546</v>
      </c>
      <c r="D90" s="14" t="s">
        <v>2547</v>
      </c>
      <c r="E90" s="14" t="s">
        <v>2548</v>
      </c>
      <c r="F90" s="14">
        <f>COUNTIF(SLR479_20231202[[#This Row],[Tytuł]],"*"&amp;$B$1&amp;"*")</f>
        <v>0</v>
      </c>
      <c r="G90" s="14">
        <f>COUNTIFS(SLR479_20231202[[#This Row],[Tytuł]],"*"&amp;$B$1&amp;"*",SLR479_20231202[[#This Row],[Tytuł]],"*"&amp;$E$1&amp;"*")</f>
        <v>0</v>
      </c>
      <c r="H90" s="14" t="s">
        <v>2549</v>
      </c>
      <c r="I90" s="14">
        <f>MID(SLR479_20231202[[#This Row],[Rok, publikacja, cytowania]],2,4)+0</f>
        <v>2008</v>
      </c>
      <c r="J90" s="14">
        <f>(MID(SLR479_20231202[[#This Row],[Rok, publikacja, cytowania]],FIND(" Cited ",SLR479_20231202[[#This Row],[Rok, publikacja, cytowania]])+7,SLR479_20231202[[#This Row],[IlośćZnakówLCyt]]))+0</f>
        <v>27</v>
      </c>
      <c r="K90" s="14">
        <f>FIND(" Cited ",SLR479_20231202[[#This Row],[Rok, publikacja, cytowania]])+7</f>
        <v>87</v>
      </c>
      <c r="L90" s="14">
        <f>FIND(" times",SLR479_20231202[[#This Row],[Rok, publikacja, cytowania]])</f>
        <v>89</v>
      </c>
      <c r="M90" s="14">
        <f>SLR479_20231202[[#This Row],[koniecLCyt]]-SLR479_20231202[[#This Row],[poczLCyt]]</f>
        <v>2</v>
      </c>
      <c r="N90" s="14" t="s">
        <v>2550</v>
      </c>
      <c r="O90" s="14" t="s">
        <v>2551</v>
      </c>
      <c r="P90" s="14" t="s">
        <v>2552</v>
      </c>
      <c r="Q90" s="14">
        <f>COUNTIF(SLR479_20231202[[#This Row],[streszczenie]],"*"&amp;$B$1&amp;"*")</f>
        <v>1</v>
      </c>
      <c r="R90" s="14">
        <f>COUNTIFS(SLR479_20231202[[#This Row],[streszczenie]],"*"&amp;$B$1&amp;"*",SLR479_20231202[[#This Row],[streszczenie]],"*"&amp;$E$1&amp;"*")</f>
        <v>1</v>
      </c>
      <c r="S90" s="10" t="s">
        <v>10</v>
      </c>
      <c r="T90" s="10" t="s">
        <v>11</v>
      </c>
      <c r="U90" s="10" t="s">
        <v>12</v>
      </c>
    </row>
    <row r="91" spans="1:21" hidden="1" x14ac:dyDescent="0.45">
      <c r="A91" s="14">
        <v>89</v>
      </c>
      <c r="B91" s="14" t="s">
        <v>701</v>
      </c>
      <c r="C91" s="14" t="s">
        <v>702</v>
      </c>
      <c r="D91" s="14" t="s">
        <v>703</v>
      </c>
      <c r="E91" s="14" t="s">
        <v>704</v>
      </c>
      <c r="F91" s="14">
        <f>COUNTIF(SLR479_20231202[[#This Row],[Tytuł]],"*"&amp;$B$1&amp;"*")</f>
        <v>0</v>
      </c>
      <c r="G91" s="14">
        <f>COUNTIFS(SLR479_20231202[[#This Row],[Tytuł]],"*"&amp;$B$1&amp;"*",SLR479_20231202[[#This Row],[Tytuł]],"*"&amp;$E$1&amp;"*")</f>
        <v>0</v>
      </c>
      <c r="H91" s="14" t="s">
        <v>705</v>
      </c>
      <c r="I91" s="14">
        <f>MID(SLR479_20231202[[#This Row],[Rok, publikacja, cytowania]],2,4)+0</f>
        <v>2007</v>
      </c>
      <c r="J91" s="14">
        <f>(MID(SLR479_20231202[[#This Row],[Rok, publikacja, cytowania]],FIND(" Cited ",SLR479_20231202[[#This Row],[Rok, publikacja, cytowania]])+7,SLR479_20231202[[#This Row],[IlośćZnakówLCyt]]))+0</f>
        <v>19</v>
      </c>
      <c r="K91" s="14">
        <f>FIND(" Cited ",SLR479_20231202[[#This Row],[Rok, publikacja, cytowania]])+7</f>
        <v>110</v>
      </c>
      <c r="L91" s="14">
        <f>FIND(" times",SLR479_20231202[[#This Row],[Rok, publikacja, cytowania]])</f>
        <v>112</v>
      </c>
      <c r="M91" s="14">
        <f>SLR479_20231202[[#This Row],[koniecLCyt]]-SLR479_20231202[[#This Row],[poczLCyt]]</f>
        <v>2</v>
      </c>
      <c r="N91" s="14" t="s">
        <v>706</v>
      </c>
      <c r="O91" s="14" t="s">
        <v>707</v>
      </c>
      <c r="P91" s="14" t="s">
        <v>708</v>
      </c>
      <c r="Q91" s="14">
        <f>COUNTIF(SLR479_20231202[[#This Row],[streszczenie]],"*"&amp;$B$1&amp;"*")</f>
        <v>0</v>
      </c>
      <c r="R91" s="14">
        <f>COUNTIFS(SLR479_20231202[[#This Row],[streszczenie]],"*"&amp;$B$1&amp;"*",SLR479_20231202[[#This Row],[streszczenie]],"*"&amp;$E$1&amp;"*")</f>
        <v>0</v>
      </c>
      <c r="S91" s="9" t="s">
        <v>10</v>
      </c>
      <c r="T91" s="9" t="s">
        <v>207</v>
      </c>
      <c r="U91" s="9" t="s">
        <v>12</v>
      </c>
    </row>
    <row r="92" spans="1:21" hidden="1" x14ac:dyDescent="0.45">
      <c r="A92" s="14">
        <v>90</v>
      </c>
      <c r="B92" s="14" t="s">
        <v>2553</v>
      </c>
      <c r="C92" s="14" t="s">
        <v>2554</v>
      </c>
      <c r="D92" s="14" t="s">
        <v>2555</v>
      </c>
      <c r="E92" s="14" t="s">
        <v>2556</v>
      </c>
      <c r="F92" s="14">
        <f>COUNTIF(SLR479_20231202[[#This Row],[Tytuł]],"*"&amp;$B$1&amp;"*")</f>
        <v>0</v>
      </c>
      <c r="G92" s="14">
        <f>COUNTIFS(SLR479_20231202[[#This Row],[Tytuł]],"*"&amp;$B$1&amp;"*",SLR479_20231202[[#This Row],[Tytuł]],"*"&amp;$E$1&amp;"*")</f>
        <v>0</v>
      </c>
      <c r="H92" s="14" t="s">
        <v>2557</v>
      </c>
      <c r="I92" s="14">
        <f>MID(SLR479_20231202[[#This Row],[Rok, publikacja, cytowania]],2,4)+0</f>
        <v>2016</v>
      </c>
      <c r="J92" s="14">
        <f>(MID(SLR479_20231202[[#This Row],[Rok, publikacja, cytowania]],FIND(" Cited ",SLR479_20231202[[#This Row],[Rok, publikacja, cytowania]])+7,SLR479_20231202[[#This Row],[IlośćZnakówLCyt]]))+0</f>
        <v>31</v>
      </c>
      <c r="K92" s="14">
        <f>FIND(" Cited ",SLR479_20231202[[#This Row],[Rok, publikacja, cytowania]])+7</f>
        <v>82</v>
      </c>
      <c r="L92" s="14">
        <f>FIND(" times",SLR479_20231202[[#This Row],[Rok, publikacja, cytowania]])</f>
        <v>84</v>
      </c>
      <c r="M92" s="14">
        <f>SLR479_20231202[[#This Row],[koniecLCyt]]-SLR479_20231202[[#This Row],[poczLCyt]]</f>
        <v>2</v>
      </c>
      <c r="N92" s="14" t="s">
        <v>2558</v>
      </c>
      <c r="O92" s="14" t="s">
        <v>2559</v>
      </c>
      <c r="P92" s="14" t="s">
        <v>2560</v>
      </c>
      <c r="Q92" s="14">
        <f>COUNTIF(SLR479_20231202[[#This Row],[streszczenie]],"*"&amp;$B$1&amp;"*")</f>
        <v>0</v>
      </c>
      <c r="R92" s="14">
        <f>COUNTIFS(SLR479_20231202[[#This Row],[streszczenie]],"*"&amp;$B$1&amp;"*",SLR479_20231202[[#This Row],[streszczenie]],"*"&amp;$E$1&amp;"*")</f>
        <v>0</v>
      </c>
      <c r="S92" s="10" t="s">
        <v>10</v>
      </c>
      <c r="T92" s="10" t="s">
        <v>11</v>
      </c>
      <c r="U92" s="10" t="s">
        <v>12</v>
      </c>
    </row>
    <row r="93" spans="1:21" hidden="1" x14ac:dyDescent="0.45">
      <c r="A93" s="14">
        <v>91</v>
      </c>
      <c r="B93" s="14" t="s">
        <v>724</v>
      </c>
      <c r="C93" s="14" t="s">
        <v>725</v>
      </c>
      <c r="D93" s="14" t="s">
        <v>726</v>
      </c>
      <c r="E93" s="14" t="s">
        <v>727</v>
      </c>
      <c r="F93" s="14">
        <f>COUNTIF(SLR479_20231202[[#This Row],[Tytuł]],"*"&amp;$B$1&amp;"*")</f>
        <v>0</v>
      </c>
      <c r="G93" s="14">
        <f>COUNTIFS(SLR479_20231202[[#This Row],[Tytuł]],"*"&amp;$B$1&amp;"*",SLR479_20231202[[#This Row],[Tytuł]],"*"&amp;$E$1&amp;"*")</f>
        <v>0</v>
      </c>
      <c r="H93" s="14" t="s">
        <v>728</v>
      </c>
      <c r="I93" s="14">
        <f>MID(SLR479_20231202[[#This Row],[Rok, publikacja, cytowania]],2,4)+0</f>
        <v>2020</v>
      </c>
      <c r="J93" s="14">
        <f>(MID(SLR479_20231202[[#This Row],[Rok, publikacja, cytowania]],FIND(" Cited ",SLR479_20231202[[#This Row],[Rok, publikacja, cytowania]])+7,SLR479_20231202[[#This Row],[IlośćZnakówLCyt]]))+0</f>
        <v>26</v>
      </c>
      <c r="K93" s="14">
        <f>FIND(" Cited ",SLR479_20231202[[#This Row],[Rok, publikacja, cytowania]])+7</f>
        <v>80</v>
      </c>
      <c r="L93" s="14">
        <f>FIND(" times",SLR479_20231202[[#This Row],[Rok, publikacja, cytowania]])</f>
        <v>82</v>
      </c>
      <c r="M93" s="14">
        <f>SLR479_20231202[[#This Row],[koniecLCyt]]-SLR479_20231202[[#This Row],[poczLCyt]]</f>
        <v>2</v>
      </c>
      <c r="N93" s="14" t="s">
        <v>729</v>
      </c>
      <c r="O93" s="14" t="s">
        <v>730</v>
      </c>
      <c r="P93" s="14" t="s">
        <v>731</v>
      </c>
      <c r="Q93" s="14">
        <f>COUNTIF(SLR479_20231202[[#This Row],[streszczenie]],"*"&amp;$B$1&amp;"*")</f>
        <v>0</v>
      </c>
      <c r="R93" s="14">
        <f>COUNTIFS(SLR479_20231202[[#This Row],[streszczenie]],"*"&amp;$B$1&amp;"*",SLR479_20231202[[#This Row],[streszczenie]],"*"&amp;$E$1&amp;"*")</f>
        <v>0</v>
      </c>
      <c r="S93" s="9" t="s">
        <v>10</v>
      </c>
      <c r="T93" s="9" t="s">
        <v>11</v>
      </c>
      <c r="U93" s="9" t="s">
        <v>12</v>
      </c>
    </row>
    <row r="94" spans="1:21" hidden="1" x14ac:dyDescent="0.45">
      <c r="A94" s="14">
        <v>92</v>
      </c>
      <c r="B94" s="14" t="s">
        <v>2561</v>
      </c>
      <c r="C94" s="14" t="s">
        <v>2562</v>
      </c>
      <c r="D94" s="14" t="s">
        <v>2563</v>
      </c>
      <c r="E94" s="14" t="s">
        <v>2564</v>
      </c>
      <c r="F94" s="14">
        <f>COUNTIF(SLR479_20231202[[#This Row],[Tytuł]],"*"&amp;$B$1&amp;"*")</f>
        <v>0</v>
      </c>
      <c r="G94" s="14">
        <f>COUNTIFS(SLR479_20231202[[#This Row],[Tytuł]],"*"&amp;$B$1&amp;"*",SLR479_20231202[[#This Row],[Tytuł]],"*"&amp;$E$1&amp;"*")</f>
        <v>0</v>
      </c>
      <c r="H94" s="14" t="s">
        <v>2565</v>
      </c>
      <c r="I94" s="14">
        <f>MID(SLR479_20231202[[#This Row],[Rok, publikacja, cytowania]],2,4)+0</f>
        <v>2018</v>
      </c>
      <c r="J94" s="14">
        <f>(MID(SLR479_20231202[[#This Row],[Rok, publikacja, cytowania]],FIND(" Cited ",SLR479_20231202[[#This Row],[Rok, publikacja, cytowania]])+7,SLR479_20231202[[#This Row],[IlośćZnakówLCyt]]))+0</f>
        <v>22</v>
      </c>
      <c r="K94" s="14">
        <f>FIND(" Cited ",SLR479_20231202[[#This Row],[Rok, publikacja, cytowania]])+7</f>
        <v>70</v>
      </c>
      <c r="L94" s="14">
        <f>FIND(" times",SLR479_20231202[[#This Row],[Rok, publikacja, cytowania]])</f>
        <v>72</v>
      </c>
      <c r="M94" s="14">
        <f>SLR479_20231202[[#This Row],[koniecLCyt]]-SLR479_20231202[[#This Row],[poczLCyt]]</f>
        <v>2</v>
      </c>
      <c r="N94" s="14" t="s">
        <v>2566</v>
      </c>
      <c r="O94" s="14" t="s">
        <v>2567</v>
      </c>
      <c r="P94" s="14" t="s">
        <v>2568</v>
      </c>
      <c r="Q94" s="14">
        <f>COUNTIF(SLR479_20231202[[#This Row],[streszczenie]],"*"&amp;$B$1&amp;"*")</f>
        <v>0</v>
      </c>
      <c r="R94" s="14">
        <f>COUNTIFS(SLR479_20231202[[#This Row],[streszczenie]],"*"&amp;$B$1&amp;"*",SLR479_20231202[[#This Row],[streszczenie]],"*"&amp;$E$1&amp;"*")</f>
        <v>0</v>
      </c>
      <c r="S94" s="10" t="s">
        <v>10</v>
      </c>
      <c r="T94" s="10" t="s">
        <v>11</v>
      </c>
      <c r="U94" s="10" t="s">
        <v>12</v>
      </c>
    </row>
    <row r="95" spans="1:21" hidden="1" x14ac:dyDescent="0.45">
      <c r="A95" s="14">
        <v>93</v>
      </c>
      <c r="B95" s="14" t="s">
        <v>732</v>
      </c>
      <c r="C95" s="14" t="s">
        <v>733</v>
      </c>
      <c r="D95" s="14" t="s">
        <v>734</v>
      </c>
      <c r="E95" s="14" t="s">
        <v>735</v>
      </c>
      <c r="F95" s="14">
        <f>COUNTIF(SLR479_20231202[[#This Row],[Tytuł]],"*"&amp;$B$1&amp;"*")</f>
        <v>0</v>
      </c>
      <c r="G95" s="14">
        <f>COUNTIFS(SLR479_20231202[[#This Row],[Tytuł]],"*"&amp;$B$1&amp;"*",SLR479_20231202[[#This Row],[Tytuł]],"*"&amp;$E$1&amp;"*")</f>
        <v>0</v>
      </c>
      <c r="H95" s="14" t="s">
        <v>736</v>
      </c>
      <c r="I95" s="14">
        <f>MID(SLR479_20231202[[#This Row],[Rok, publikacja, cytowania]],2,4)+0</f>
        <v>2020</v>
      </c>
      <c r="J95" s="14">
        <f>(MID(SLR479_20231202[[#This Row],[Rok, publikacja, cytowania]],FIND(" Cited ",SLR479_20231202[[#This Row],[Rok, publikacja, cytowania]])+7,SLR479_20231202[[#This Row],[IlośćZnakówLCyt]]))+0</f>
        <v>20</v>
      </c>
      <c r="K95" s="14">
        <f>FIND(" Cited ",SLR479_20231202[[#This Row],[Rok, publikacja, cytowania]])+7</f>
        <v>50</v>
      </c>
      <c r="L95" s="14">
        <f>FIND(" times",SLR479_20231202[[#This Row],[Rok, publikacja, cytowania]])</f>
        <v>52</v>
      </c>
      <c r="M95" s="14">
        <f>SLR479_20231202[[#This Row],[koniecLCyt]]-SLR479_20231202[[#This Row],[poczLCyt]]</f>
        <v>2</v>
      </c>
      <c r="N95" s="14" t="s">
        <v>737</v>
      </c>
      <c r="O95" s="14" t="s">
        <v>738</v>
      </c>
      <c r="P95" s="14" t="s">
        <v>739</v>
      </c>
      <c r="Q95" s="14">
        <f>COUNTIF(SLR479_20231202[[#This Row],[streszczenie]],"*"&amp;$B$1&amp;"*")</f>
        <v>0</v>
      </c>
      <c r="R95" s="14">
        <f>COUNTIFS(SLR479_20231202[[#This Row],[streszczenie]],"*"&amp;$B$1&amp;"*",SLR479_20231202[[#This Row],[streszczenie]],"*"&amp;$E$1&amp;"*")</f>
        <v>0</v>
      </c>
      <c r="S95" s="9" t="s">
        <v>10</v>
      </c>
      <c r="T95" s="9" t="s">
        <v>11</v>
      </c>
      <c r="U95" s="9" t="s">
        <v>12</v>
      </c>
    </row>
    <row r="96" spans="1:21" hidden="1" x14ac:dyDescent="0.45">
      <c r="A96" s="14">
        <v>94</v>
      </c>
      <c r="B96" s="14" t="s">
        <v>740</v>
      </c>
      <c r="C96" s="14" t="s">
        <v>741</v>
      </c>
      <c r="D96" s="14" t="s">
        <v>742</v>
      </c>
      <c r="E96" s="17" t="s">
        <v>743</v>
      </c>
      <c r="F96" s="17">
        <f>COUNTIF(SLR479_20231202[[#This Row],[Tytuł]],"*"&amp;$B$1&amp;"*")</f>
        <v>0</v>
      </c>
      <c r="G96" s="17">
        <f>COUNTIFS(SLR479_20231202[[#This Row],[Tytuł]],"*"&amp;$B$1&amp;"*",SLR479_20231202[[#This Row],[Tytuł]],"*"&amp;$E$1&amp;"*")</f>
        <v>0</v>
      </c>
      <c r="H96" s="17" t="s">
        <v>744</v>
      </c>
      <c r="I96" s="17">
        <f>MID(SLR479_20231202[[#This Row],[Rok, publikacja, cytowania]],2,4)+0</f>
        <v>2018</v>
      </c>
      <c r="J96" s="17">
        <f>(MID(SLR479_20231202[[#This Row],[Rok, publikacja, cytowania]],FIND(" Cited ",SLR479_20231202[[#This Row],[Rok, publikacja, cytowania]])+7,SLR479_20231202[[#This Row],[IlośćZnakówLCyt]]))+0</f>
        <v>90</v>
      </c>
      <c r="K96" s="14">
        <f>FIND(" Cited ",SLR479_20231202[[#This Row],[Rok, publikacja, cytowania]])+7</f>
        <v>83</v>
      </c>
      <c r="L96" s="14">
        <f>FIND(" times",SLR479_20231202[[#This Row],[Rok, publikacja, cytowania]])</f>
        <v>85</v>
      </c>
      <c r="M96" s="14">
        <f>SLR479_20231202[[#This Row],[koniecLCyt]]-SLR479_20231202[[#This Row],[poczLCyt]]</f>
        <v>2</v>
      </c>
      <c r="N96" s="17" t="s">
        <v>745</v>
      </c>
      <c r="O96" s="14" t="s">
        <v>746</v>
      </c>
      <c r="P96" s="14" t="s">
        <v>747</v>
      </c>
      <c r="Q96" s="14">
        <f>COUNTIF(SLR479_20231202[[#This Row],[streszczenie]],"*"&amp;$B$1&amp;"*")</f>
        <v>0</v>
      </c>
      <c r="R96" s="14">
        <f>COUNTIFS(SLR479_20231202[[#This Row],[streszczenie]],"*"&amp;$B$1&amp;"*",SLR479_20231202[[#This Row],[streszczenie]],"*"&amp;$E$1&amp;"*")</f>
        <v>0</v>
      </c>
      <c r="S96" s="10" t="s">
        <v>10</v>
      </c>
      <c r="T96" s="10" t="s">
        <v>11</v>
      </c>
      <c r="U96" s="10" t="s">
        <v>12</v>
      </c>
    </row>
    <row r="97" spans="1:21" hidden="1" x14ac:dyDescent="0.45">
      <c r="A97" s="14">
        <v>95</v>
      </c>
      <c r="B97" s="14" t="s">
        <v>2569</v>
      </c>
      <c r="C97" s="14" t="s">
        <v>2570</v>
      </c>
      <c r="D97" s="14" t="s">
        <v>2571</v>
      </c>
      <c r="E97" s="14" t="s">
        <v>2572</v>
      </c>
      <c r="F97" s="14">
        <f>COUNTIF(SLR479_20231202[[#This Row],[Tytuł]],"*"&amp;$B$1&amp;"*")</f>
        <v>0</v>
      </c>
      <c r="G97" s="14">
        <f>COUNTIFS(SLR479_20231202[[#This Row],[Tytuł]],"*"&amp;$B$1&amp;"*",SLR479_20231202[[#This Row],[Tytuł]],"*"&amp;$E$1&amp;"*")</f>
        <v>0</v>
      </c>
      <c r="H97" s="14" t="s">
        <v>2573</v>
      </c>
      <c r="I97" s="14">
        <f>MID(SLR479_20231202[[#This Row],[Rok, publikacja, cytowania]],2,4)+0</f>
        <v>2019</v>
      </c>
      <c r="J97" s="14">
        <f>(MID(SLR479_20231202[[#This Row],[Rok, publikacja, cytowania]],FIND(" Cited ",SLR479_20231202[[#This Row],[Rok, publikacja, cytowania]])+7,SLR479_20231202[[#This Row],[IlośćZnakówLCyt]]))+0</f>
        <v>18</v>
      </c>
      <c r="K97" s="14">
        <f>FIND(" Cited ",SLR479_20231202[[#This Row],[Rok, publikacja, cytowania]])+7</f>
        <v>69</v>
      </c>
      <c r="L97" s="14">
        <f>FIND(" times",SLR479_20231202[[#This Row],[Rok, publikacja, cytowania]])</f>
        <v>71</v>
      </c>
      <c r="M97" s="14">
        <f>SLR479_20231202[[#This Row],[koniecLCyt]]-SLR479_20231202[[#This Row],[poczLCyt]]</f>
        <v>2</v>
      </c>
      <c r="N97" s="14" t="s">
        <v>2574</v>
      </c>
      <c r="O97" s="14" t="s">
        <v>2575</v>
      </c>
      <c r="P97" s="14" t="s">
        <v>2576</v>
      </c>
      <c r="Q97" s="14">
        <f>COUNTIF(SLR479_20231202[[#This Row],[streszczenie]],"*"&amp;$B$1&amp;"*")</f>
        <v>0</v>
      </c>
      <c r="R97" s="14">
        <f>COUNTIFS(SLR479_20231202[[#This Row],[streszczenie]],"*"&amp;$B$1&amp;"*",SLR479_20231202[[#This Row],[streszczenie]],"*"&amp;$E$1&amp;"*")</f>
        <v>0</v>
      </c>
      <c r="S97" s="9" t="s">
        <v>10</v>
      </c>
      <c r="T97" s="9" t="s">
        <v>11</v>
      </c>
      <c r="U97" s="9" t="s">
        <v>12</v>
      </c>
    </row>
    <row r="98" spans="1:21" hidden="1" x14ac:dyDescent="0.45">
      <c r="A98" s="14">
        <v>96</v>
      </c>
      <c r="B98" s="14" t="s">
        <v>2242</v>
      </c>
      <c r="C98" s="14" t="s">
        <v>2243</v>
      </c>
      <c r="D98" s="14" t="s">
        <v>2244</v>
      </c>
      <c r="E98" s="14" t="s">
        <v>2245</v>
      </c>
      <c r="F98" s="14">
        <f>COUNTIF(SLR479_20231202[[#This Row],[Tytuł]],"*"&amp;$B$1&amp;"*")</f>
        <v>0</v>
      </c>
      <c r="G98" s="14">
        <f>COUNTIFS(SLR479_20231202[[#This Row],[Tytuł]],"*"&amp;$B$1&amp;"*",SLR479_20231202[[#This Row],[Tytuł]],"*"&amp;$E$1&amp;"*")</f>
        <v>0</v>
      </c>
      <c r="H98" s="14" t="s">
        <v>2246</v>
      </c>
      <c r="I98" s="14">
        <f>MID(SLR479_20231202[[#This Row],[Rok, publikacja, cytowania]],2,4)+0</f>
        <v>2015</v>
      </c>
      <c r="J98" s="14">
        <f>(MID(SLR479_20231202[[#This Row],[Rok, publikacja, cytowania]],FIND(" Cited ",SLR479_20231202[[#This Row],[Rok, publikacja, cytowania]])+7,SLR479_20231202[[#This Row],[IlośćZnakówLCyt]]))+0</f>
        <v>199</v>
      </c>
      <c r="K98" s="14">
        <f>FIND(" Cited ",SLR479_20231202[[#This Row],[Rok, publikacja, cytowania]])+7</f>
        <v>65</v>
      </c>
      <c r="L98" s="14">
        <f>FIND(" times",SLR479_20231202[[#This Row],[Rok, publikacja, cytowania]])</f>
        <v>68</v>
      </c>
      <c r="M98" s="14">
        <f>SLR479_20231202[[#This Row],[koniecLCyt]]-SLR479_20231202[[#This Row],[poczLCyt]]</f>
        <v>3</v>
      </c>
      <c r="N98" s="14" t="s">
        <v>2247</v>
      </c>
      <c r="O98" s="14" t="s">
        <v>2248</v>
      </c>
      <c r="P98" s="14" t="s">
        <v>2249</v>
      </c>
      <c r="Q98" s="14">
        <f>COUNTIF(SLR479_20231202[[#This Row],[streszczenie]],"*"&amp;$B$1&amp;"*")</f>
        <v>0</v>
      </c>
      <c r="R98" s="14">
        <f>COUNTIFS(SLR479_20231202[[#This Row],[streszczenie]],"*"&amp;$B$1&amp;"*",SLR479_20231202[[#This Row],[streszczenie]],"*"&amp;$E$1&amp;"*")</f>
        <v>0</v>
      </c>
      <c r="S98" s="10" t="s">
        <v>10</v>
      </c>
      <c r="T98" s="10" t="s">
        <v>11</v>
      </c>
      <c r="U98" s="10" t="s">
        <v>12</v>
      </c>
    </row>
    <row r="99" spans="1:21" hidden="1" x14ac:dyDescent="0.45">
      <c r="A99" s="14">
        <v>97</v>
      </c>
      <c r="B99" s="14" t="s">
        <v>2234</v>
      </c>
      <c r="C99" s="14" t="s">
        <v>2235</v>
      </c>
      <c r="D99" s="14" t="s">
        <v>2236</v>
      </c>
      <c r="E99" s="14" t="s">
        <v>2237</v>
      </c>
      <c r="F99" s="14">
        <f>COUNTIF(SLR479_20231202[[#This Row],[Tytuł]],"*"&amp;$B$1&amp;"*")</f>
        <v>0</v>
      </c>
      <c r="G99" s="14">
        <f>COUNTIFS(SLR479_20231202[[#This Row],[Tytuł]],"*"&amp;$B$1&amp;"*",SLR479_20231202[[#This Row],[Tytuł]],"*"&amp;$E$1&amp;"*")</f>
        <v>0</v>
      </c>
      <c r="H99" s="14" t="s">
        <v>2238</v>
      </c>
      <c r="I99" s="14">
        <f>MID(SLR479_20231202[[#This Row],[Rok, publikacja, cytowania]],2,4)+0</f>
        <v>2012</v>
      </c>
      <c r="J99" s="14">
        <f>(MID(SLR479_20231202[[#This Row],[Rok, publikacja, cytowania]],FIND(" Cited ",SLR479_20231202[[#This Row],[Rok, publikacja, cytowania]])+7,SLR479_20231202[[#This Row],[IlośćZnakówLCyt]]))+0</f>
        <v>124</v>
      </c>
      <c r="K99" s="14">
        <f>FIND(" Cited ",SLR479_20231202[[#This Row],[Rok, publikacja, cytowania]])+7</f>
        <v>61</v>
      </c>
      <c r="L99" s="14">
        <f>FIND(" times",SLR479_20231202[[#This Row],[Rok, publikacja, cytowania]])</f>
        <v>64</v>
      </c>
      <c r="M99" s="14">
        <f>SLR479_20231202[[#This Row],[koniecLCyt]]-SLR479_20231202[[#This Row],[poczLCyt]]</f>
        <v>3</v>
      </c>
      <c r="N99" s="14" t="s">
        <v>2239</v>
      </c>
      <c r="O99" s="14" t="s">
        <v>2240</v>
      </c>
      <c r="P99" s="14" t="s">
        <v>2241</v>
      </c>
      <c r="Q99" s="14">
        <f>COUNTIF(SLR479_20231202[[#This Row],[streszczenie]],"*"&amp;$B$1&amp;"*")</f>
        <v>0</v>
      </c>
      <c r="R99" s="14">
        <f>COUNTIFS(SLR479_20231202[[#This Row],[streszczenie]],"*"&amp;$B$1&amp;"*",SLR479_20231202[[#This Row],[streszczenie]],"*"&amp;$E$1&amp;"*")</f>
        <v>0</v>
      </c>
      <c r="S99" s="9" t="s">
        <v>10</v>
      </c>
      <c r="T99" s="9" t="s">
        <v>11</v>
      </c>
      <c r="U99" s="9" t="s">
        <v>12</v>
      </c>
    </row>
    <row r="100" spans="1:21" hidden="1" x14ac:dyDescent="0.45">
      <c r="A100" s="14">
        <v>98</v>
      </c>
      <c r="B100" s="14" t="s">
        <v>2577</v>
      </c>
      <c r="C100" s="14" t="s">
        <v>2578</v>
      </c>
      <c r="D100" s="14" t="s">
        <v>2579</v>
      </c>
      <c r="E100" s="14" t="s">
        <v>2580</v>
      </c>
      <c r="F100" s="14">
        <f>COUNTIF(SLR479_20231202[[#This Row],[Tytuł]],"*"&amp;$B$1&amp;"*")</f>
        <v>0</v>
      </c>
      <c r="G100" s="14">
        <f>COUNTIFS(SLR479_20231202[[#This Row],[Tytuł]],"*"&amp;$B$1&amp;"*",SLR479_20231202[[#This Row],[Tytuł]],"*"&amp;$E$1&amp;"*")</f>
        <v>0</v>
      </c>
      <c r="H100" s="14" t="s">
        <v>2581</v>
      </c>
      <c r="I100" s="14">
        <f>MID(SLR479_20231202[[#This Row],[Rok, publikacja, cytowania]],2,4)+0</f>
        <v>2018</v>
      </c>
      <c r="J100" s="14">
        <f>(MID(SLR479_20231202[[#This Row],[Rok, publikacja, cytowania]],FIND(" Cited ",SLR479_20231202[[#This Row],[Rok, publikacja, cytowania]])+7,SLR479_20231202[[#This Row],[IlośćZnakówLCyt]]))+0</f>
        <v>46</v>
      </c>
      <c r="K100" s="14">
        <f>FIND(" Cited ",SLR479_20231202[[#This Row],[Rok, publikacja, cytowania]])+7</f>
        <v>68</v>
      </c>
      <c r="L100" s="14">
        <f>FIND(" times",SLR479_20231202[[#This Row],[Rok, publikacja, cytowania]])</f>
        <v>70</v>
      </c>
      <c r="M100" s="14">
        <f>SLR479_20231202[[#This Row],[koniecLCyt]]-SLR479_20231202[[#This Row],[poczLCyt]]</f>
        <v>2</v>
      </c>
      <c r="N100" s="14" t="s">
        <v>2582</v>
      </c>
      <c r="O100" s="14" t="s">
        <v>2583</v>
      </c>
      <c r="P100" s="14" t="s">
        <v>2584</v>
      </c>
      <c r="Q100" s="14">
        <f>COUNTIF(SLR479_20231202[[#This Row],[streszczenie]],"*"&amp;$B$1&amp;"*")</f>
        <v>0</v>
      </c>
      <c r="R100" s="14">
        <f>COUNTIFS(SLR479_20231202[[#This Row],[streszczenie]],"*"&amp;$B$1&amp;"*",SLR479_20231202[[#This Row],[streszczenie]],"*"&amp;$E$1&amp;"*")</f>
        <v>0</v>
      </c>
      <c r="S100" s="10" t="s">
        <v>10</v>
      </c>
      <c r="T100" s="10" t="s">
        <v>11</v>
      </c>
      <c r="U100" s="10" t="s">
        <v>12</v>
      </c>
    </row>
    <row r="101" spans="1:21" hidden="1" x14ac:dyDescent="0.45">
      <c r="A101" s="14">
        <v>99</v>
      </c>
      <c r="B101" s="14" t="s">
        <v>2585</v>
      </c>
      <c r="C101" s="14" t="s">
        <v>2586</v>
      </c>
      <c r="D101" s="14" t="s">
        <v>2587</v>
      </c>
      <c r="E101" s="14" t="s">
        <v>2588</v>
      </c>
      <c r="F101" s="14">
        <f>COUNTIF(SLR479_20231202[[#This Row],[Tytuł]],"*"&amp;$B$1&amp;"*")</f>
        <v>0</v>
      </c>
      <c r="G101" s="14">
        <f>COUNTIFS(SLR479_20231202[[#This Row],[Tytuł]],"*"&amp;$B$1&amp;"*",SLR479_20231202[[#This Row],[Tytuł]],"*"&amp;$E$1&amp;"*")</f>
        <v>0</v>
      </c>
      <c r="H101" s="14" t="s">
        <v>2589</v>
      </c>
      <c r="I101" s="14">
        <f>MID(SLR479_20231202[[#This Row],[Rok, publikacja, cytowania]],2,4)+0</f>
        <v>2016</v>
      </c>
      <c r="J101" s="14">
        <f>(MID(SLR479_20231202[[#This Row],[Rok, publikacja, cytowania]],FIND(" Cited ",SLR479_20231202[[#This Row],[Rok, publikacja, cytowania]])+7,SLR479_20231202[[#This Row],[IlośćZnakówLCyt]]))+0</f>
        <v>41</v>
      </c>
      <c r="K101" s="14">
        <f>FIND(" Cited ",SLR479_20231202[[#This Row],[Rok, publikacja, cytowania]])+7</f>
        <v>152</v>
      </c>
      <c r="L101" s="14">
        <f>FIND(" times",SLR479_20231202[[#This Row],[Rok, publikacja, cytowania]])</f>
        <v>154</v>
      </c>
      <c r="M101" s="14">
        <f>SLR479_20231202[[#This Row],[koniecLCyt]]-SLR479_20231202[[#This Row],[poczLCyt]]</f>
        <v>2</v>
      </c>
      <c r="N101" s="14" t="s">
        <v>2590</v>
      </c>
      <c r="O101" s="14" t="s">
        <v>2591</v>
      </c>
      <c r="P101" s="14" t="s">
        <v>2592</v>
      </c>
      <c r="Q101" s="14">
        <f>COUNTIF(SLR479_20231202[[#This Row],[streszczenie]],"*"&amp;$B$1&amp;"*")</f>
        <v>0</v>
      </c>
      <c r="R101" s="14">
        <f>COUNTIFS(SLR479_20231202[[#This Row],[streszczenie]],"*"&amp;$B$1&amp;"*",SLR479_20231202[[#This Row],[streszczenie]],"*"&amp;$E$1&amp;"*")</f>
        <v>0</v>
      </c>
      <c r="S101" s="9" t="s">
        <v>10</v>
      </c>
      <c r="T101" s="9" t="s">
        <v>207</v>
      </c>
      <c r="U101" s="9" t="s">
        <v>12</v>
      </c>
    </row>
    <row r="102" spans="1:21" hidden="1" x14ac:dyDescent="0.45">
      <c r="A102" s="14">
        <v>100</v>
      </c>
      <c r="B102" s="14" t="s">
        <v>756</v>
      </c>
      <c r="C102" s="14" t="s">
        <v>757</v>
      </c>
      <c r="D102" s="14">
        <v>7004248190</v>
      </c>
      <c r="E102" s="14" t="s">
        <v>758</v>
      </c>
      <c r="F102" s="14">
        <f>COUNTIF(SLR479_20231202[[#This Row],[Tytuł]],"*"&amp;$B$1&amp;"*")</f>
        <v>0</v>
      </c>
      <c r="G102" s="14">
        <f>COUNTIFS(SLR479_20231202[[#This Row],[Tytuł]],"*"&amp;$B$1&amp;"*",SLR479_20231202[[#This Row],[Tytuł]],"*"&amp;$E$1&amp;"*")</f>
        <v>0</v>
      </c>
      <c r="H102" s="14" t="s">
        <v>759</v>
      </c>
      <c r="I102" s="14">
        <f>MID(SLR479_20231202[[#This Row],[Rok, publikacja, cytowania]],2,4)+0</f>
        <v>1995</v>
      </c>
      <c r="J102" s="14">
        <f>(MID(SLR479_20231202[[#This Row],[Rok, publikacja, cytowania]],FIND(" Cited ",SLR479_20231202[[#This Row],[Rok, publikacja, cytowania]])+7,SLR479_20231202[[#This Row],[IlośćZnakówLCyt]]))+0</f>
        <v>92</v>
      </c>
      <c r="K102" s="14">
        <f>FIND(" Cited ",SLR479_20231202[[#This Row],[Rok, publikacja, cytowania]])+7</f>
        <v>59</v>
      </c>
      <c r="L102" s="14">
        <f>FIND(" times",SLR479_20231202[[#This Row],[Rok, publikacja, cytowania]])</f>
        <v>61</v>
      </c>
      <c r="M102" s="14">
        <f>SLR479_20231202[[#This Row],[koniecLCyt]]-SLR479_20231202[[#This Row],[poczLCyt]]</f>
        <v>2</v>
      </c>
      <c r="N102" s="14" t="s">
        <v>760</v>
      </c>
      <c r="O102" s="14" t="s">
        <v>761</v>
      </c>
      <c r="P102" s="14" t="s">
        <v>762</v>
      </c>
      <c r="Q102" s="14">
        <f>COUNTIF(SLR479_20231202[[#This Row],[streszczenie]],"*"&amp;$B$1&amp;"*")</f>
        <v>0</v>
      </c>
      <c r="R102" s="14">
        <f>COUNTIFS(SLR479_20231202[[#This Row],[streszczenie]],"*"&amp;$B$1&amp;"*",SLR479_20231202[[#This Row],[streszczenie]],"*"&amp;$E$1&amp;"*")</f>
        <v>0</v>
      </c>
      <c r="S102" s="10" t="s">
        <v>10</v>
      </c>
      <c r="T102" s="10" t="s">
        <v>11</v>
      </c>
      <c r="U102" s="10" t="s">
        <v>12</v>
      </c>
    </row>
    <row r="103" spans="1:21" hidden="1" x14ac:dyDescent="0.45">
      <c r="A103" s="14">
        <v>101</v>
      </c>
      <c r="B103" s="14" t="s">
        <v>2593</v>
      </c>
      <c r="C103" s="14" t="s">
        <v>2594</v>
      </c>
      <c r="D103" s="14" t="s">
        <v>2595</v>
      </c>
      <c r="E103" s="14" t="s">
        <v>2596</v>
      </c>
      <c r="F103" s="14">
        <f>COUNTIF(SLR479_20231202[[#This Row],[Tytuł]],"*"&amp;$B$1&amp;"*")</f>
        <v>0</v>
      </c>
      <c r="G103" s="14">
        <f>COUNTIFS(SLR479_20231202[[#This Row],[Tytuł]],"*"&amp;$B$1&amp;"*",SLR479_20231202[[#This Row],[Tytuł]],"*"&amp;$E$1&amp;"*")</f>
        <v>0</v>
      </c>
      <c r="H103" s="14" t="s">
        <v>2597</v>
      </c>
      <c r="I103" s="14">
        <f>MID(SLR479_20231202[[#This Row],[Rok, publikacja, cytowania]],2,4)+0</f>
        <v>2022</v>
      </c>
      <c r="J103" s="14">
        <f>(MID(SLR479_20231202[[#This Row],[Rok, publikacja, cytowania]],FIND(" Cited ",SLR479_20231202[[#This Row],[Rok, publikacja, cytowania]])+7,SLR479_20231202[[#This Row],[IlośćZnakówLCyt]]))+0</f>
        <v>7</v>
      </c>
      <c r="K103" s="14">
        <f>FIND(" Cited ",SLR479_20231202[[#This Row],[Rok, publikacja, cytowania]])+7</f>
        <v>68</v>
      </c>
      <c r="L103" s="14">
        <f>FIND(" times",SLR479_20231202[[#This Row],[Rok, publikacja, cytowania]])</f>
        <v>69</v>
      </c>
      <c r="M103" s="14">
        <f>SLR479_20231202[[#This Row],[koniecLCyt]]-SLR479_20231202[[#This Row],[poczLCyt]]</f>
        <v>1</v>
      </c>
      <c r="N103" s="14" t="s">
        <v>2598</v>
      </c>
      <c r="O103" s="14" t="s">
        <v>2599</v>
      </c>
      <c r="P103" s="14" t="s">
        <v>2600</v>
      </c>
      <c r="Q103" s="14">
        <f>COUNTIF(SLR479_20231202[[#This Row],[streszczenie]],"*"&amp;$B$1&amp;"*")</f>
        <v>0</v>
      </c>
      <c r="R103" s="14">
        <f>COUNTIFS(SLR479_20231202[[#This Row],[streszczenie]],"*"&amp;$B$1&amp;"*",SLR479_20231202[[#This Row],[streszczenie]],"*"&amp;$E$1&amp;"*")</f>
        <v>0</v>
      </c>
      <c r="S103" s="9" t="s">
        <v>10</v>
      </c>
      <c r="T103" s="9" t="s">
        <v>11</v>
      </c>
      <c r="U103" s="9" t="s">
        <v>12</v>
      </c>
    </row>
    <row r="104" spans="1:21" hidden="1" x14ac:dyDescent="0.45">
      <c r="A104" s="14">
        <v>102</v>
      </c>
      <c r="B104" s="14" t="s">
        <v>2601</v>
      </c>
      <c r="C104" s="14" t="s">
        <v>2602</v>
      </c>
      <c r="D104" s="14" t="s">
        <v>2603</v>
      </c>
      <c r="E104" s="14" t="s">
        <v>2604</v>
      </c>
      <c r="F104" s="14">
        <f>COUNTIF(SLR479_20231202[[#This Row],[Tytuł]],"*"&amp;$B$1&amp;"*")</f>
        <v>0</v>
      </c>
      <c r="G104" s="14">
        <f>COUNTIFS(SLR479_20231202[[#This Row],[Tytuł]],"*"&amp;$B$1&amp;"*",SLR479_20231202[[#This Row],[Tytuł]],"*"&amp;$E$1&amp;"*")</f>
        <v>0</v>
      </c>
      <c r="H104" s="14" t="s">
        <v>2605</v>
      </c>
      <c r="I104" s="14">
        <f>MID(SLR479_20231202[[#This Row],[Rok, publikacja, cytowania]],2,4)+0</f>
        <v>2007</v>
      </c>
      <c r="J104" s="14">
        <f>(MID(SLR479_20231202[[#This Row],[Rok, publikacja, cytowania]],FIND(" Cited ",SLR479_20231202[[#This Row],[Rok, publikacja, cytowania]])+7,SLR479_20231202[[#This Row],[IlośćZnakówLCyt]]))+0</f>
        <v>12</v>
      </c>
      <c r="K104" s="14">
        <f>FIND(" Cited ",SLR479_20231202[[#This Row],[Rok, publikacja, cytowania]])+7</f>
        <v>91</v>
      </c>
      <c r="L104" s="14">
        <f>FIND(" times",SLR479_20231202[[#This Row],[Rok, publikacja, cytowania]])</f>
        <v>93</v>
      </c>
      <c r="M104" s="14">
        <f>SLR479_20231202[[#This Row],[koniecLCyt]]-SLR479_20231202[[#This Row],[poczLCyt]]</f>
        <v>2</v>
      </c>
      <c r="N104" s="14" t="s">
        <v>2606</v>
      </c>
      <c r="O104" s="14" t="s">
        <v>2607</v>
      </c>
      <c r="P104" s="14" t="s">
        <v>2608</v>
      </c>
      <c r="Q104" s="14">
        <f>COUNTIF(SLR479_20231202[[#This Row],[streszczenie]],"*"&amp;$B$1&amp;"*")</f>
        <v>0</v>
      </c>
      <c r="R104" s="14">
        <f>COUNTIFS(SLR479_20231202[[#This Row],[streszczenie]],"*"&amp;$B$1&amp;"*",SLR479_20231202[[#This Row],[streszczenie]],"*"&amp;$E$1&amp;"*")</f>
        <v>0</v>
      </c>
      <c r="S104" s="10" t="s">
        <v>10</v>
      </c>
      <c r="T104" s="10" t="s">
        <v>11</v>
      </c>
      <c r="U104" s="10" t="s">
        <v>12</v>
      </c>
    </row>
    <row r="105" spans="1:21" hidden="1" x14ac:dyDescent="0.45">
      <c r="A105" s="14">
        <v>103</v>
      </c>
      <c r="B105" s="14" t="s">
        <v>2609</v>
      </c>
      <c r="C105" s="14" t="s">
        <v>2610</v>
      </c>
      <c r="D105" s="14" t="s">
        <v>2611</v>
      </c>
      <c r="E105" s="14" t="s">
        <v>2612</v>
      </c>
      <c r="F105" s="14">
        <f>COUNTIF(SLR479_20231202[[#This Row],[Tytuł]],"*"&amp;$B$1&amp;"*")</f>
        <v>0</v>
      </c>
      <c r="G105" s="14">
        <f>COUNTIFS(SLR479_20231202[[#This Row],[Tytuł]],"*"&amp;$B$1&amp;"*",SLR479_20231202[[#This Row],[Tytuł]],"*"&amp;$E$1&amp;"*")</f>
        <v>0</v>
      </c>
      <c r="H105" s="14" t="s">
        <v>2613</v>
      </c>
      <c r="I105" s="14">
        <f>MID(SLR479_20231202[[#This Row],[Rok, publikacja, cytowania]],2,4)+0</f>
        <v>2020</v>
      </c>
      <c r="J105" s="14">
        <f>(MID(SLR479_20231202[[#This Row],[Rok, publikacja, cytowania]],FIND(" Cited ",SLR479_20231202[[#This Row],[Rok, publikacja, cytowania]])+7,SLR479_20231202[[#This Row],[IlośćZnakówLCyt]]))+0</f>
        <v>6</v>
      </c>
      <c r="K105" s="14">
        <f>FIND(" Cited ",SLR479_20231202[[#This Row],[Rok, publikacja, cytowania]])+7</f>
        <v>54</v>
      </c>
      <c r="L105" s="14">
        <f>FIND(" times",SLR479_20231202[[#This Row],[Rok, publikacja, cytowania]])</f>
        <v>55</v>
      </c>
      <c r="M105" s="14">
        <f>SLR479_20231202[[#This Row],[koniecLCyt]]-SLR479_20231202[[#This Row],[poczLCyt]]</f>
        <v>1</v>
      </c>
      <c r="N105" s="14" t="s">
        <v>2614</v>
      </c>
      <c r="O105" s="14" t="s">
        <v>2615</v>
      </c>
      <c r="P105" s="14" t="s">
        <v>2616</v>
      </c>
      <c r="Q105" s="14">
        <f>COUNTIF(SLR479_20231202[[#This Row],[streszczenie]],"*"&amp;$B$1&amp;"*")</f>
        <v>0</v>
      </c>
      <c r="R105" s="14">
        <f>COUNTIFS(SLR479_20231202[[#This Row],[streszczenie]],"*"&amp;$B$1&amp;"*",SLR479_20231202[[#This Row],[streszczenie]],"*"&amp;$E$1&amp;"*")</f>
        <v>0</v>
      </c>
      <c r="S105" s="9" t="s">
        <v>10</v>
      </c>
      <c r="T105" s="9" t="s">
        <v>11</v>
      </c>
      <c r="U105" s="9" t="s">
        <v>12</v>
      </c>
    </row>
    <row r="106" spans="1:21" hidden="1" x14ac:dyDescent="0.45">
      <c r="A106" s="14">
        <v>104</v>
      </c>
      <c r="B106" s="14" t="s">
        <v>2617</v>
      </c>
      <c r="C106" s="14" t="s">
        <v>2618</v>
      </c>
      <c r="D106" s="14">
        <v>22952077100</v>
      </c>
      <c r="E106" s="14" t="s">
        <v>2619</v>
      </c>
      <c r="F106" s="14">
        <f>COUNTIF(SLR479_20231202[[#This Row],[Tytuł]],"*"&amp;$B$1&amp;"*")</f>
        <v>0</v>
      </c>
      <c r="G106" s="14">
        <f>COUNTIFS(SLR479_20231202[[#This Row],[Tytuł]],"*"&amp;$B$1&amp;"*",SLR479_20231202[[#This Row],[Tytuł]],"*"&amp;$E$1&amp;"*")</f>
        <v>0</v>
      </c>
      <c r="H106" s="14" t="s">
        <v>2620</v>
      </c>
      <c r="I106" s="14">
        <f>MID(SLR479_20231202[[#This Row],[Rok, publikacja, cytowania]],2,4)+0</f>
        <v>2013</v>
      </c>
      <c r="J106" s="14">
        <f>(MID(SLR479_20231202[[#This Row],[Rok, publikacja, cytowania]],FIND(" Cited ",SLR479_20231202[[#This Row],[Rok, publikacja, cytowania]])+7,SLR479_20231202[[#This Row],[IlośćZnakówLCyt]]))+0</f>
        <v>9</v>
      </c>
      <c r="K106" s="14">
        <f>FIND(" Cited ",SLR479_20231202[[#This Row],[Rok, publikacja, cytowania]])+7</f>
        <v>56</v>
      </c>
      <c r="L106" s="14">
        <f>FIND(" times",SLR479_20231202[[#This Row],[Rok, publikacja, cytowania]])</f>
        <v>57</v>
      </c>
      <c r="M106" s="14">
        <f>SLR479_20231202[[#This Row],[koniecLCyt]]-SLR479_20231202[[#This Row],[poczLCyt]]</f>
        <v>1</v>
      </c>
      <c r="N106" s="14" t="s">
        <v>2621</v>
      </c>
      <c r="O106" s="14" t="s">
        <v>2622</v>
      </c>
      <c r="P106" s="14" t="s">
        <v>2623</v>
      </c>
      <c r="Q106" s="14">
        <f>COUNTIF(SLR479_20231202[[#This Row],[streszczenie]],"*"&amp;$B$1&amp;"*")</f>
        <v>0</v>
      </c>
      <c r="R106" s="14">
        <f>COUNTIFS(SLR479_20231202[[#This Row],[streszczenie]],"*"&amp;$B$1&amp;"*",SLR479_20231202[[#This Row],[streszczenie]],"*"&amp;$E$1&amp;"*")</f>
        <v>0</v>
      </c>
      <c r="S106" s="10" t="s">
        <v>10</v>
      </c>
      <c r="T106" s="10" t="s">
        <v>11</v>
      </c>
      <c r="U106" s="10" t="s">
        <v>12</v>
      </c>
    </row>
    <row r="107" spans="1:21" hidden="1" x14ac:dyDescent="0.45">
      <c r="A107" s="14">
        <v>105</v>
      </c>
      <c r="B107" s="14" t="s">
        <v>2624</v>
      </c>
      <c r="C107" s="14" t="s">
        <v>2625</v>
      </c>
      <c r="D107" s="14">
        <v>55708414600</v>
      </c>
      <c r="E107" s="14" t="s">
        <v>2626</v>
      </c>
      <c r="F107" s="14">
        <f>COUNTIF(SLR479_20231202[[#This Row],[Tytuł]],"*"&amp;$B$1&amp;"*")</f>
        <v>0</v>
      </c>
      <c r="G107" s="14">
        <f>COUNTIFS(SLR479_20231202[[#This Row],[Tytuł]],"*"&amp;$B$1&amp;"*",SLR479_20231202[[#This Row],[Tytuł]],"*"&amp;$E$1&amp;"*")</f>
        <v>0</v>
      </c>
      <c r="H107" s="14" t="s">
        <v>2627</v>
      </c>
      <c r="I107" s="14">
        <f>MID(SLR479_20231202[[#This Row],[Rok, publikacja, cytowania]],2,4)+0</f>
        <v>2008</v>
      </c>
      <c r="J107" s="14">
        <f>(MID(SLR479_20231202[[#This Row],[Rok, publikacja, cytowania]],FIND(" Cited ",SLR479_20231202[[#This Row],[Rok, publikacja, cytowania]])+7,SLR479_20231202[[#This Row],[IlośćZnakówLCyt]]))+0</f>
        <v>12</v>
      </c>
      <c r="K107" s="14">
        <f>FIND(" Cited ",SLR479_20231202[[#This Row],[Rok, publikacja, cytowania]])+7</f>
        <v>77</v>
      </c>
      <c r="L107" s="14">
        <f>FIND(" times",SLR479_20231202[[#This Row],[Rok, publikacja, cytowania]])</f>
        <v>79</v>
      </c>
      <c r="M107" s="14">
        <f>SLR479_20231202[[#This Row],[koniecLCyt]]-SLR479_20231202[[#This Row],[poczLCyt]]</f>
        <v>2</v>
      </c>
      <c r="N107" s="14" t="s">
        <v>2628</v>
      </c>
      <c r="O107" s="14" t="s">
        <v>2629</v>
      </c>
      <c r="P107" s="14" t="s">
        <v>2630</v>
      </c>
      <c r="Q107" s="14">
        <f>COUNTIF(SLR479_20231202[[#This Row],[streszczenie]],"*"&amp;$B$1&amp;"*")</f>
        <v>0</v>
      </c>
      <c r="R107" s="14">
        <f>COUNTIFS(SLR479_20231202[[#This Row],[streszczenie]],"*"&amp;$B$1&amp;"*",SLR479_20231202[[#This Row],[streszczenie]],"*"&amp;$E$1&amp;"*")</f>
        <v>0</v>
      </c>
      <c r="S107" s="9" t="s">
        <v>10</v>
      </c>
      <c r="T107" s="9" t="s">
        <v>11</v>
      </c>
      <c r="U107" s="9" t="s">
        <v>12</v>
      </c>
    </row>
    <row r="108" spans="1:21" hidden="1" x14ac:dyDescent="0.45">
      <c r="A108" s="14">
        <v>106</v>
      </c>
      <c r="B108" s="14" t="s">
        <v>21</v>
      </c>
      <c r="C108" s="14" t="s">
        <v>22</v>
      </c>
      <c r="D108" s="14">
        <v>57207917552</v>
      </c>
      <c r="E108" s="14" t="s">
        <v>23</v>
      </c>
      <c r="F108" s="14">
        <f>COUNTIF(SLR479_20231202[[#This Row],[Tytuł]],"*"&amp;$B$1&amp;"*")</f>
        <v>0</v>
      </c>
      <c r="G108" s="14">
        <f>COUNTIFS(SLR479_20231202[[#This Row],[Tytuł]],"*"&amp;$B$1&amp;"*",SLR479_20231202[[#This Row],[Tytuł]],"*"&amp;$E$1&amp;"*")</f>
        <v>0</v>
      </c>
      <c r="H108" s="14" t="s">
        <v>24</v>
      </c>
      <c r="I108" s="14">
        <f>MID(SLR479_20231202[[#This Row],[Rok, publikacja, cytowania]],2,4)+0</f>
        <v>2019</v>
      </c>
      <c r="J108" s="14">
        <f>(MID(SLR479_20231202[[#This Row],[Rok, publikacja, cytowania]],FIND(" Cited ",SLR479_20231202[[#This Row],[Rok, publikacja, cytowania]])+7,SLR479_20231202[[#This Row],[IlośćZnakówLCyt]]))+0</f>
        <v>12</v>
      </c>
      <c r="K108" s="14">
        <f>FIND(" Cited ",SLR479_20231202[[#This Row],[Rok, publikacja, cytowania]])+7</f>
        <v>70</v>
      </c>
      <c r="L108" s="14">
        <f>FIND(" times",SLR479_20231202[[#This Row],[Rok, publikacja, cytowania]])</f>
        <v>72</v>
      </c>
      <c r="M108" s="14">
        <f>SLR479_20231202[[#This Row],[koniecLCyt]]-SLR479_20231202[[#This Row],[poczLCyt]]</f>
        <v>2</v>
      </c>
      <c r="N108" s="14" t="s">
        <v>25</v>
      </c>
      <c r="O108" s="14" t="s">
        <v>26</v>
      </c>
      <c r="P108" s="14" t="s">
        <v>27</v>
      </c>
      <c r="Q108" s="14">
        <f>COUNTIF(SLR479_20231202[[#This Row],[streszczenie]],"*"&amp;$B$1&amp;"*")</f>
        <v>0</v>
      </c>
      <c r="R108" s="14">
        <f>COUNTIFS(SLR479_20231202[[#This Row],[streszczenie]],"*"&amp;$B$1&amp;"*",SLR479_20231202[[#This Row],[streszczenie]],"*"&amp;$E$1&amp;"*")</f>
        <v>0</v>
      </c>
      <c r="S108" s="10" t="s">
        <v>10</v>
      </c>
      <c r="T108" s="10" t="s">
        <v>11</v>
      </c>
      <c r="U108" s="10" t="s">
        <v>12</v>
      </c>
    </row>
    <row r="109" spans="1:21" hidden="1" x14ac:dyDescent="0.45">
      <c r="A109" s="14">
        <v>107</v>
      </c>
      <c r="B109" s="14" t="s">
        <v>2631</v>
      </c>
      <c r="C109" s="14" t="s">
        <v>2632</v>
      </c>
      <c r="D109" s="14" t="s">
        <v>2633</v>
      </c>
      <c r="E109" s="14" t="s">
        <v>2634</v>
      </c>
      <c r="F109" s="14">
        <f>COUNTIF(SLR479_20231202[[#This Row],[Tytuł]],"*"&amp;$B$1&amp;"*")</f>
        <v>0</v>
      </c>
      <c r="G109" s="14">
        <f>COUNTIFS(SLR479_20231202[[#This Row],[Tytuł]],"*"&amp;$B$1&amp;"*",SLR479_20231202[[#This Row],[Tytuł]],"*"&amp;$E$1&amp;"*")</f>
        <v>0</v>
      </c>
      <c r="H109" s="14" t="s">
        <v>2635</v>
      </c>
      <c r="I109" s="14">
        <f>MID(SLR479_20231202[[#This Row],[Rok, publikacja, cytowania]],2,4)+0</f>
        <v>2022</v>
      </c>
      <c r="J109" s="14">
        <f>(MID(SLR479_20231202[[#This Row],[Rok, publikacja, cytowania]],FIND(" Cited ",SLR479_20231202[[#This Row],[Rok, publikacja, cytowania]])+7,SLR479_20231202[[#This Row],[IlośćZnakówLCyt]]))+0</f>
        <v>10</v>
      </c>
      <c r="K109" s="14">
        <f>FIND(" Cited ",SLR479_20231202[[#This Row],[Rok, publikacja, cytowania]])+7</f>
        <v>86</v>
      </c>
      <c r="L109" s="14">
        <f>FIND(" times",SLR479_20231202[[#This Row],[Rok, publikacja, cytowania]])</f>
        <v>88</v>
      </c>
      <c r="M109" s="14">
        <f>SLR479_20231202[[#This Row],[koniecLCyt]]-SLR479_20231202[[#This Row],[poczLCyt]]</f>
        <v>2</v>
      </c>
      <c r="N109" s="14" t="s">
        <v>2636</v>
      </c>
      <c r="O109" s="14" t="s">
        <v>2637</v>
      </c>
      <c r="P109" s="14" t="s">
        <v>2638</v>
      </c>
      <c r="Q109" s="14">
        <f>COUNTIF(SLR479_20231202[[#This Row],[streszczenie]],"*"&amp;$B$1&amp;"*")</f>
        <v>0</v>
      </c>
      <c r="R109" s="14">
        <f>COUNTIFS(SLR479_20231202[[#This Row],[streszczenie]],"*"&amp;$B$1&amp;"*",SLR479_20231202[[#This Row],[streszczenie]],"*"&amp;$E$1&amp;"*")</f>
        <v>0</v>
      </c>
      <c r="S109" s="9" t="s">
        <v>10</v>
      </c>
      <c r="T109" s="9" t="s">
        <v>11</v>
      </c>
      <c r="U109" s="9" t="s">
        <v>12</v>
      </c>
    </row>
    <row r="110" spans="1:21" hidden="1" x14ac:dyDescent="0.45">
      <c r="A110" s="14">
        <v>108</v>
      </c>
      <c r="B110" s="14" t="s">
        <v>2639</v>
      </c>
      <c r="C110" s="14" t="s">
        <v>2640</v>
      </c>
      <c r="D110" s="14" t="s">
        <v>2641</v>
      </c>
      <c r="E110" s="14" t="s">
        <v>2642</v>
      </c>
      <c r="F110" s="14">
        <f>COUNTIF(SLR479_20231202[[#This Row],[Tytuł]],"*"&amp;$B$1&amp;"*")</f>
        <v>0</v>
      </c>
      <c r="G110" s="14">
        <f>COUNTIFS(SLR479_20231202[[#This Row],[Tytuł]],"*"&amp;$B$1&amp;"*",SLR479_20231202[[#This Row],[Tytuł]],"*"&amp;$E$1&amp;"*")</f>
        <v>0</v>
      </c>
      <c r="H110" s="14" t="s">
        <v>2643</v>
      </c>
      <c r="I110" s="14">
        <f>MID(SLR479_20231202[[#This Row],[Rok, publikacja, cytowania]],2,4)+0</f>
        <v>2018</v>
      </c>
      <c r="J110" s="14">
        <f>(MID(SLR479_20231202[[#This Row],[Rok, publikacja, cytowania]],FIND(" Cited ",SLR479_20231202[[#This Row],[Rok, publikacja, cytowania]])+7,SLR479_20231202[[#This Row],[IlośćZnakówLCyt]]))+0</f>
        <v>6</v>
      </c>
      <c r="K110" s="14">
        <f>FIND(" Cited ",SLR479_20231202[[#This Row],[Rok, publikacja, cytowania]])+7</f>
        <v>105</v>
      </c>
      <c r="L110" s="14">
        <f>FIND(" times",SLR479_20231202[[#This Row],[Rok, publikacja, cytowania]])</f>
        <v>106</v>
      </c>
      <c r="M110" s="14">
        <f>SLR479_20231202[[#This Row],[koniecLCyt]]-SLR479_20231202[[#This Row],[poczLCyt]]</f>
        <v>1</v>
      </c>
      <c r="N110" s="14" t="s">
        <v>2644</v>
      </c>
      <c r="O110" s="14" t="s">
        <v>2645</v>
      </c>
      <c r="P110" s="14" t="s">
        <v>2646</v>
      </c>
      <c r="Q110" s="14">
        <f>COUNTIF(SLR479_20231202[[#This Row],[streszczenie]],"*"&amp;$B$1&amp;"*")</f>
        <v>0</v>
      </c>
      <c r="R110" s="14">
        <f>COUNTIFS(SLR479_20231202[[#This Row],[streszczenie]],"*"&amp;$B$1&amp;"*",SLR479_20231202[[#This Row],[streszczenie]],"*"&amp;$E$1&amp;"*")</f>
        <v>0</v>
      </c>
      <c r="S110" s="10" t="s">
        <v>10</v>
      </c>
      <c r="T110" s="10" t="s">
        <v>11</v>
      </c>
      <c r="U110" s="10" t="s">
        <v>12</v>
      </c>
    </row>
    <row r="111" spans="1:21" hidden="1" x14ac:dyDescent="0.45">
      <c r="A111" s="14">
        <v>109</v>
      </c>
      <c r="B111" s="14" t="s">
        <v>2647</v>
      </c>
      <c r="C111" s="14" t="s">
        <v>2648</v>
      </c>
      <c r="D111" s="14" t="s">
        <v>2649</v>
      </c>
      <c r="E111" s="14" t="s">
        <v>2650</v>
      </c>
      <c r="F111" s="14">
        <f>COUNTIF(SLR479_20231202[[#This Row],[Tytuł]],"*"&amp;$B$1&amp;"*")</f>
        <v>0</v>
      </c>
      <c r="G111" s="14">
        <f>COUNTIFS(SLR479_20231202[[#This Row],[Tytuł]],"*"&amp;$B$1&amp;"*",SLR479_20231202[[#This Row],[Tytuł]],"*"&amp;$E$1&amp;"*")</f>
        <v>0</v>
      </c>
      <c r="H111" s="14" t="s">
        <v>2651</v>
      </c>
      <c r="I111" s="14">
        <f>MID(SLR479_20231202[[#This Row],[Rok, publikacja, cytowania]],2,4)+0</f>
        <v>2021</v>
      </c>
      <c r="J111" s="14">
        <f>(MID(SLR479_20231202[[#This Row],[Rok, publikacja, cytowania]],FIND(" Cited ",SLR479_20231202[[#This Row],[Rok, publikacja, cytowania]])+7,SLR479_20231202[[#This Row],[IlośćZnakówLCyt]]))+0</f>
        <v>6</v>
      </c>
      <c r="K111" s="14">
        <f>FIND(" Cited ",SLR479_20231202[[#This Row],[Rok, publikacja, cytowania]])+7</f>
        <v>70</v>
      </c>
      <c r="L111" s="14">
        <f>FIND(" times",SLR479_20231202[[#This Row],[Rok, publikacja, cytowania]])</f>
        <v>71</v>
      </c>
      <c r="M111" s="14">
        <f>SLR479_20231202[[#This Row],[koniecLCyt]]-SLR479_20231202[[#This Row],[poczLCyt]]</f>
        <v>1</v>
      </c>
      <c r="N111" s="14" t="s">
        <v>2652</v>
      </c>
      <c r="O111" s="14" t="s">
        <v>2653</v>
      </c>
      <c r="P111" s="14" t="s">
        <v>2654</v>
      </c>
      <c r="Q111" s="14">
        <f>COUNTIF(SLR479_20231202[[#This Row],[streszczenie]],"*"&amp;$B$1&amp;"*")</f>
        <v>0</v>
      </c>
      <c r="R111" s="14">
        <f>COUNTIFS(SLR479_20231202[[#This Row],[streszczenie]],"*"&amp;$B$1&amp;"*",SLR479_20231202[[#This Row],[streszczenie]],"*"&amp;$E$1&amp;"*")</f>
        <v>0</v>
      </c>
      <c r="S111" s="9" t="s">
        <v>10</v>
      </c>
      <c r="T111" s="9" t="s">
        <v>11</v>
      </c>
      <c r="U111" s="9" t="s">
        <v>12</v>
      </c>
    </row>
    <row r="112" spans="1:21" hidden="1" x14ac:dyDescent="0.45">
      <c r="A112" s="14">
        <v>110</v>
      </c>
      <c r="B112" s="14" t="s">
        <v>2655</v>
      </c>
      <c r="C112" s="14" t="s">
        <v>2656</v>
      </c>
      <c r="D112" s="14" t="s">
        <v>2657</v>
      </c>
      <c r="E112" s="14" t="s">
        <v>2658</v>
      </c>
      <c r="F112" s="14">
        <f>COUNTIF(SLR479_20231202[[#This Row],[Tytuł]],"*"&amp;$B$1&amp;"*")</f>
        <v>0</v>
      </c>
      <c r="G112" s="14">
        <f>COUNTIFS(SLR479_20231202[[#This Row],[Tytuł]],"*"&amp;$B$1&amp;"*",SLR479_20231202[[#This Row],[Tytuł]],"*"&amp;$E$1&amp;"*")</f>
        <v>0</v>
      </c>
      <c r="H112" s="14" t="s">
        <v>2659</v>
      </c>
      <c r="I112" s="14">
        <f>MID(SLR479_20231202[[#This Row],[Rok, publikacja, cytowania]],2,4)+0</f>
        <v>2018</v>
      </c>
      <c r="J112" s="14">
        <f>(MID(SLR479_20231202[[#This Row],[Rok, publikacja, cytowania]],FIND(" Cited ",SLR479_20231202[[#This Row],[Rok, publikacja, cytowania]])+7,SLR479_20231202[[#This Row],[IlośćZnakówLCyt]]))+0</f>
        <v>10</v>
      </c>
      <c r="K112" s="14">
        <f>FIND(" Cited ",SLR479_20231202[[#This Row],[Rok, publikacja, cytowania]])+7</f>
        <v>63</v>
      </c>
      <c r="L112" s="14">
        <f>FIND(" times",SLR479_20231202[[#This Row],[Rok, publikacja, cytowania]])</f>
        <v>65</v>
      </c>
      <c r="M112" s="14">
        <f>SLR479_20231202[[#This Row],[koniecLCyt]]-SLR479_20231202[[#This Row],[poczLCyt]]</f>
        <v>2</v>
      </c>
      <c r="N112" s="14" t="s">
        <v>2660</v>
      </c>
      <c r="O112" s="14" t="s">
        <v>2661</v>
      </c>
      <c r="P112" s="14" t="s">
        <v>2662</v>
      </c>
      <c r="Q112" s="14">
        <f>COUNTIF(SLR479_20231202[[#This Row],[streszczenie]],"*"&amp;$B$1&amp;"*")</f>
        <v>0</v>
      </c>
      <c r="R112" s="14">
        <f>COUNTIFS(SLR479_20231202[[#This Row],[streszczenie]],"*"&amp;$B$1&amp;"*",SLR479_20231202[[#This Row],[streszczenie]],"*"&amp;$E$1&amp;"*")</f>
        <v>0</v>
      </c>
      <c r="S112" s="10" t="s">
        <v>10</v>
      </c>
      <c r="T112" s="10" t="s">
        <v>11</v>
      </c>
      <c r="U112" s="10" t="s">
        <v>12</v>
      </c>
    </row>
    <row r="113" spans="1:21" hidden="1" x14ac:dyDescent="0.45">
      <c r="A113" s="14">
        <v>111</v>
      </c>
      <c r="B113" s="14" t="s">
        <v>36</v>
      </c>
      <c r="C113" s="14" t="s">
        <v>37</v>
      </c>
      <c r="D113" s="14">
        <v>55574793000</v>
      </c>
      <c r="E113" s="14" t="s">
        <v>38</v>
      </c>
      <c r="F113" s="14">
        <f>COUNTIF(SLR479_20231202[[#This Row],[Tytuł]],"*"&amp;$B$1&amp;"*")</f>
        <v>0</v>
      </c>
      <c r="G113" s="14">
        <f>COUNTIFS(SLR479_20231202[[#This Row],[Tytuł]],"*"&amp;$B$1&amp;"*",SLR479_20231202[[#This Row],[Tytuł]],"*"&amp;$E$1&amp;"*")</f>
        <v>0</v>
      </c>
      <c r="H113" s="14" t="s">
        <v>39</v>
      </c>
      <c r="I113" s="14">
        <f>MID(SLR479_20231202[[#This Row],[Rok, publikacja, cytowania]],2,4)+0</f>
        <v>2020</v>
      </c>
      <c r="J113" s="14">
        <f>(MID(SLR479_20231202[[#This Row],[Rok, publikacja, cytowania]],FIND(" Cited ",SLR479_20231202[[#This Row],[Rok, publikacja, cytowania]])+7,SLR479_20231202[[#This Row],[IlośćZnakówLCyt]]))+0</f>
        <v>9</v>
      </c>
      <c r="K113" s="14">
        <f>FIND(" Cited ",SLR479_20231202[[#This Row],[Rok, publikacja, cytowania]])+7</f>
        <v>101</v>
      </c>
      <c r="L113" s="14">
        <f>FIND(" times",SLR479_20231202[[#This Row],[Rok, publikacja, cytowania]])</f>
        <v>102</v>
      </c>
      <c r="M113" s="14">
        <f>SLR479_20231202[[#This Row],[koniecLCyt]]-SLR479_20231202[[#This Row],[poczLCyt]]</f>
        <v>1</v>
      </c>
      <c r="N113" s="14" t="s">
        <v>40</v>
      </c>
      <c r="O113" s="14" t="s">
        <v>41</v>
      </c>
      <c r="P113" s="14" t="s">
        <v>42</v>
      </c>
      <c r="Q113" s="14">
        <f>COUNTIF(SLR479_20231202[[#This Row],[streszczenie]],"*"&amp;$B$1&amp;"*")</f>
        <v>0</v>
      </c>
      <c r="R113" s="14">
        <f>COUNTIFS(SLR479_20231202[[#This Row],[streszczenie]],"*"&amp;$B$1&amp;"*",SLR479_20231202[[#This Row],[streszczenie]],"*"&amp;$E$1&amp;"*")</f>
        <v>0</v>
      </c>
      <c r="S113" s="9" t="s">
        <v>10</v>
      </c>
      <c r="T113" s="9" t="s">
        <v>11</v>
      </c>
      <c r="U113" s="9" t="s">
        <v>12</v>
      </c>
    </row>
    <row r="114" spans="1:21" hidden="1" x14ac:dyDescent="0.45">
      <c r="A114" s="14">
        <v>112</v>
      </c>
      <c r="B114" s="14" t="s">
        <v>43</v>
      </c>
      <c r="C114" s="14" t="s">
        <v>44</v>
      </c>
      <c r="D114" s="14">
        <v>56051006100</v>
      </c>
      <c r="E114" s="14" t="s">
        <v>45</v>
      </c>
      <c r="F114" s="14">
        <f>COUNTIF(SLR479_20231202[[#This Row],[Tytuł]],"*"&amp;$B$1&amp;"*")</f>
        <v>0</v>
      </c>
      <c r="G114" s="14">
        <f>COUNTIFS(SLR479_20231202[[#This Row],[Tytuł]],"*"&amp;$B$1&amp;"*",SLR479_20231202[[#This Row],[Tytuł]],"*"&amp;$E$1&amp;"*")</f>
        <v>0</v>
      </c>
      <c r="H114" s="14" t="s">
        <v>46</v>
      </c>
      <c r="I114" s="14">
        <f>MID(SLR479_20231202[[#This Row],[Rok, publikacja, cytowania]],2,4)+0</f>
        <v>2020</v>
      </c>
      <c r="J114" s="14">
        <f>(MID(SLR479_20231202[[#This Row],[Rok, publikacja, cytowania]],FIND(" Cited ",SLR479_20231202[[#This Row],[Rok, publikacja, cytowania]])+7,SLR479_20231202[[#This Row],[IlośćZnakówLCyt]]))+0</f>
        <v>12</v>
      </c>
      <c r="K114" s="14">
        <f>FIND(" Cited ",SLR479_20231202[[#This Row],[Rok, publikacja, cytowania]])+7</f>
        <v>84</v>
      </c>
      <c r="L114" s="14">
        <f>FIND(" times",SLR479_20231202[[#This Row],[Rok, publikacja, cytowania]])</f>
        <v>86</v>
      </c>
      <c r="M114" s="14">
        <f>SLR479_20231202[[#This Row],[koniecLCyt]]-SLR479_20231202[[#This Row],[poczLCyt]]</f>
        <v>2</v>
      </c>
      <c r="N114" s="14" t="s">
        <v>47</v>
      </c>
      <c r="O114" s="14" t="s">
        <v>48</v>
      </c>
      <c r="P114" s="14" t="s">
        <v>49</v>
      </c>
      <c r="Q114" s="14">
        <f>COUNTIF(SLR479_20231202[[#This Row],[streszczenie]],"*"&amp;$B$1&amp;"*")</f>
        <v>0</v>
      </c>
      <c r="R114" s="14">
        <f>COUNTIFS(SLR479_20231202[[#This Row],[streszczenie]],"*"&amp;$B$1&amp;"*",SLR479_20231202[[#This Row],[streszczenie]],"*"&amp;$E$1&amp;"*")</f>
        <v>0</v>
      </c>
      <c r="S114" s="10" t="s">
        <v>10</v>
      </c>
      <c r="T114" s="10" t="s">
        <v>11</v>
      </c>
      <c r="U114" s="10" t="s">
        <v>12</v>
      </c>
    </row>
    <row r="115" spans="1:21" hidden="1" x14ac:dyDescent="0.45">
      <c r="A115" s="14">
        <v>113</v>
      </c>
      <c r="B115" s="14" t="s">
        <v>58</v>
      </c>
      <c r="C115" s="14" t="s">
        <v>59</v>
      </c>
      <c r="D115" s="14" t="s">
        <v>60</v>
      </c>
      <c r="E115" s="14" t="s">
        <v>61</v>
      </c>
      <c r="F115" s="14">
        <f>COUNTIF(SLR479_20231202[[#This Row],[Tytuł]],"*"&amp;$B$1&amp;"*")</f>
        <v>0</v>
      </c>
      <c r="G115" s="14">
        <f>COUNTIFS(SLR479_20231202[[#This Row],[Tytuł]],"*"&amp;$B$1&amp;"*",SLR479_20231202[[#This Row],[Tytuł]],"*"&amp;$E$1&amp;"*")</f>
        <v>0</v>
      </c>
      <c r="H115" s="14" t="s">
        <v>62</v>
      </c>
      <c r="I115" s="14">
        <f>MID(SLR479_20231202[[#This Row],[Rok, publikacja, cytowania]],2,4)+0</f>
        <v>2022</v>
      </c>
      <c r="J115" s="14">
        <f>(MID(SLR479_20231202[[#This Row],[Rok, publikacja, cytowania]],FIND(" Cited ",SLR479_20231202[[#This Row],[Rok, publikacja, cytowania]])+7,SLR479_20231202[[#This Row],[IlośćZnakówLCyt]]))+0</f>
        <v>13</v>
      </c>
      <c r="K115" s="14">
        <f>FIND(" Cited ",SLR479_20231202[[#This Row],[Rok, publikacja, cytowania]])+7</f>
        <v>99</v>
      </c>
      <c r="L115" s="14">
        <f>FIND(" times",SLR479_20231202[[#This Row],[Rok, publikacja, cytowania]])</f>
        <v>101</v>
      </c>
      <c r="M115" s="14">
        <f>SLR479_20231202[[#This Row],[koniecLCyt]]-SLR479_20231202[[#This Row],[poczLCyt]]</f>
        <v>2</v>
      </c>
      <c r="N115" s="14" t="s">
        <v>63</v>
      </c>
      <c r="O115" s="14" t="s">
        <v>64</v>
      </c>
      <c r="P115" s="14" t="s">
        <v>65</v>
      </c>
      <c r="Q115" s="14">
        <f>COUNTIF(SLR479_20231202[[#This Row],[streszczenie]],"*"&amp;$B$1&amp;"*")</f>
        <v>0</v>
      </c>
      <c r="R115" s="14">
        <f>COUNTIFS(SLR479_20231202[[#This Row],[streszczenie]],"*"&amp;$B$1&amp;"*",SLR479_20231202[[#This Row],[streszczenie]],"*"&amp;$E$1&amp;"*")</f>
        <v>0</v>
      </c>
      <c r="S115" s="9" t="s">
        <v>10</v>
      </c>
      <c r="T115" s="9" t="s">
        <v>11</v>
      </c>
      <c r="U115" s="9" t="s">
        <v>12</v>
      </c>
    </row>
    <row r="116" spans="1:21" hidden="1" x14ac:dyDescent="0.45">
      <c r="A116" s="14">
        <v>114</v>
      </c>
      <c r="B116" s="14" t="s">
        <v>66</v>
      </c>
      <c r="C116" s="14" t="s">
        <v>67</v>
      </c>
      <c r="D116" s="14" t="s">
        <v>68</v>
      </c>
      <c r="E116" s="14" t="s">
        <v>69</v>
      </c>
      <c r="F116" s="14">
        <f>COUNTIF(SLR479_20231202[[#This Row],[Tytuł]],"*"&amp;$B$1&amp;"*")</f>
        <v>0</v>
      </c>
      <c r="G116" s="14">
        <f>COUNTIFS(SLR479_20231202[[#This Row],[Tytuł]],"*"&amp;$B$1&amp;"*",SLR479_20231202[[#This Row],[Tytuł]],"*"&amp;$E$1&amp;"*")</f>
        <v>0</v>
      </c>
      <c r="H116" s="14" t="s">
        <v>70</v>
      </c>
      <c r="I116" s="14">
        <f>MID(SLR479_20231202[[#This Row],[Rok, publikacja, cytowania]],2,4)+0</f>
        <v>2000</v>
      </c>
      <c r="J116" s="14">
        <f>(MID(SLR479_20231202[[#This Row],[Rok, publikacja, cytowania]],FIND(" Cited ",SLR479_20231202[[#This Row],[Rok, publikacja, cytowania]])+7,SLR479_20231202[[#This Row],[IlośćZnakówLCyt]]))+0</f>
        <v>8</v>
      </c>
      <c r="K116" s="14">
        <f>FIND(" Cited ",SLR479_20231202[[#This Row],[Rok, publikacja, cytowania]])+7</f>
        <v>54</v>
      </c>
      <c r="L116" s="14">
        <f>FIND(" times",SLR479_20231202[[#This Row],[Rok, publikacja, cytowania]])</f>
        <v>55</v>
      </c>
      <c r="M116" s="14">
        <f>SLR479_20231202[[#This Row],[koniecLCyt]]-SLR479_20231202[[#This Row],[poczLCyt]]</f>
        <v>1</v>
      </c>
      <c r="N116" s="14" t="s">
        <v>71</v>
      </c>
      <c r="O116" s="14" t="s">
        <v>72</v>
      </c>
      <c r="P116" s="14" t="s">
        <v>73</v>
      </c>
      <c r="Q116" s="14">
        <f>COUNTIF(SLR479_20231202[[#This Row],[streszczenie]],"*"&amp;$B$1&amp;"*")</f>
        <v>0</v>
      </c>
      <c r="R116" s="14">
        <f>COUNTIFS(SLR479_20231202[[#This Row],[streszczenie]],"*"&amp;$B$1&amp;"*",SLR479_20231202[[#This Row],[streszczenie]],"*"&amp;$E$1&amp;"*")</f>
        <v>0</v>
      </c>
      <c r="S116" s="10" t="s">
        <v>10</v>
      </c>
      <c r="T116" s="10" t="s">
        <v>11</v>
      </c>
      <c r="U116" s="10" t="s">
        <v>12</v>
      </c>
    </row>
    <row r="117" spans="1:21" hidden="1" x14ac:dyDescent="0.45">
      <c r="A117" s="14">
        <v>115</v>
      </c>
      <c r="B117" s="14" t="s">
        <v>2663</v>
      </c>
      <c r="C117" s="14" t="s">
        <v>2664</v>
      </c>
      <c r="D117" s="14" t="s">
        <v>2665</v>
      </c>
      <c r="E117" s="14" t="s">
        <v>2666</v>
      </c>
      <c r="F117" s="14">
        <f>COUNTIF(SLR479_20231202[[#This Row],[Tytuł]],"*"&amp;$B$1&amp;"*")</f>
        <v>0</v>
      </c>
      <c r="G117" s="14">
        <f>COUNTIFS(SLR479_20231202[[#This Row],[Tytuł]],"*"&amp;$B$1&amp;"*",SLR479_20231202[[#This Row],[Tytuł]],"*"&amp;$E$1&amp;"*")</f>
        <v>0</v>
      </c>
      <c r="H117" s="14" t="s">
        <v>2667</v>
      </c>
      <c r="I117" s="14">
        <f>MID(SLR479_20231202[[#This Row],[Rok, publikacja, cytowania]],2,4)+0</f>
        <v>2021</v>
      </c>
      <c r="J117" s="14">
        <f>(MID(SLR479_20231202[[#This Row],[Rok, publikacja, cytowania]],FIND(" Cited ",SLR479_20231202[[#This Row],[Rok, publikacja, cytowania]])+7,SLR479_20231202[[#This Row],[IlośćZnakówLCyt]]))+0</f>
        <v>13</v>
      </c>
      <c r="K117" s="14">
        <f>FIND(" Cited ",SLR479_20231202[[#This Row],[Rok, publikacja, cytowania]])+7</f>
        <v>71</v>
      </c>
      <c r="L117" s="14">
        <f>FIND(" times",SLR479_20231202[[#This Row],[Rok, publikacja, cytowania]])</f>
        <v>73</v>
      </c>
      <c r="M117" s="14">
        <f>SLR479_20231202[[#This Row],[koniecLCyt]]-SLR479_20231202[[#This Row],[poczLCyt]]</f>
        <v>2</v>
      </c>
      <c r="N117" s="14" t="s">
        <v>2668</v>
      </c>
      <c r="O117" s="14" t="s">
        <v>2669</v>
      </c>
      <c r="P117" s="14" t="s">
        <v>2670</v>
      </c>
      <c r="Q117" s="14">
        <f>COUNTIF(SLR479_20231202[[#This Row],[streszczenie]],"*"&amp;$B$1&amp;"*")</f>
        <v>0</v>
      </c>
      <c r="R117" s="14">
        <f>COUNTIFS(SLR479_20231202[[#This Row],[streszczenie]],"*"&amp;$B$1&amp;"*",SLR479_20231202[[#This Row],[streszczenie]],"*"&amp;$E$1&amp;"*")</f>
        <v>0</v>
      </c>
      <c r="S117" s="9" t="s">
        <v>10</v>
      </c>
      <c r="T117" s="9" t="s">
        <v>11</v>
      </c>
      <c r="U117" s="9" t="s">
        <v>12</v>
      </c>
    </row>
    <row r="118" spans="1:21" hidden="1" x14ac:dyDescent="0.45">
      <c r="A118" s="14">
        <v>116</v>
      </c>
      <c r="B118" s="14" t="s">
        <v>98</v>
      </c>
      <c r="C118" s="14" t="s">
        <v>99</v>
      </c>
      <c r="D118" s="14">
        <v>56960526600</v>
      </c>
      <c r="E118" s="14" t="s">
        <v>100</v>
      </c>
      <c r="F118" s="14">
        <f>COUNTIF(SLR479_20231202[[#This Row],[Tytuł]],"*"&amp;$B$1&amp;"*")</f>
        <v>0</v>
      </c>
      <c r="G118" s="14">
        <f>COUNTIFS(SLR479_20231202[[#This Row],[Tytuł]],"*"&amp;$B$1&amp;"*",SLR479_20231202[[#This Row],[Tytuł]],"*"&amp;$E$1&amp;"*")</f>
        <v>0</v>
      </c>
      <c r="H118" s="14" t="s">
        <v>101</v>
      </c>
      <c r="I118" s="14">
        <f>MID(SLR479_20231202[[#This Row],[Rok, publikacja, cytowania]],2,4)+0</f>
        <v>2018</v>
      </c>
      <c r="J118" s="14">
        <f>(MID(SLR479_20231202[[#This Row],[Rok, publikacja, cytowania]],FIND(" Cited ",SLR479_20231202[[#This Row],[Rok, publikacja, cytowania]])+7,SLR479_20231202[[#This Row],[IlośćZnakówLCyt]]))+0</f>
        <v>7</v>
      </c>
      <c r="K118" s="14">
        <f>FIND(" Cited ",SLR479_20231202[[#This Row],[Rok, publikacja, cytowania]])+7</f>
        <v>53</v>
      </c>
      <c r="L118" s="14">
        <f>FIND(" times",SLR479_20231202[[#This Row],[Rok, publikacja, cytowania]])</f>
        <v>54</v>
      </c>
      <c r="M118" s="14">
        <f>SLR479_20231202[[#This Row],[koniecLCyt]]-SLR479_20231202[[#This Row],[poczLCyt]]</f>
        <v>1</v>
      </c>
      <c r="N118" s="14" t="s">
        <v>102</v>
      </c>
      <c r="O118" s="14" t="s">
        <v>103</v>
      </c>
      <c r="P118" s="14" t="s">
        <v>104</v>
      </c>
      <c r="Q118" s="14">
        <f>COUNTIF(SLR479_20231202[[#This Row],[streszczenie]],"*"&amp;$B$1&amp;"*")</f>
        <v>0</v>
      </c>
      <c r="R118" s="14">
        <f>COUNTIFS(SLR479_20231202[[#This Row],[streszczenie]],"*"&amp;$B$1&amp;"*",SLR479_20231202[[#This Row],[streszczenie]],"*"&amp;$E$1&amp;"*")</f>
        <v>0</v>
      </c>
      <c r="S118" s="10" t="s">
        <v>10</v>
      </c>
      <c r="T118" s="10" t="s">
        <v>11</v>
      </c>
      <c r="U118" s="10" t="s">
        <v>12</v>
      </c>
    </row>
    <row r="119" spans="1:21" hidden="1" x14ac:dyDescent="0.45">
      <c r="A119" s="14">
        <v>117</v>
      </c>
      <c r="B119" s="14" t="s">
        <v>2671</v>
      </c>
      <c r="C119" s="14" t="s">
        <v>2672</v>
      </c>
      <c r="D119" s="14" t="s">
        <v>2673</v>
      </c>
      <c r="E119" s="14" t="s">
        <v>2674</v>
      </c>
      <c r="F119" s="14">
        <f>COUNTIF(SLR479_20231202[[#This Row],[Tytuł]],"*"&amp;$B$1&amp;"*")</f>
        <v>0</v>
      </c>
      <c r="G119" s="14">
        <f>COUNTIFS(SLR479_20231202[[#This Row],[Tytuł]],"*"&amp;$B$1&amp;"*",SLR479_20231202[[#This Row],[Tytuł]],"*"&amp;$E$1&amp;"*")</f>
        <v>0</v>
      </c>
      <c r="H119" s="14" t="s">
        <v>2675</v>
      </c>
      <c r="I119" s="14">
        <f>MID(SLR479_20231202[[#This Row],[Rok, publikacja, cytowania]],2,4)+0</f>
        <v>2001</v>
      </c>
      <c r="J119" s="14">
        <f>(MID(SLR479_20231202[[#This Row],[Rok, publikacja, cytowania]],FIND(" Cited ",SLR479_20231202[[#This Row],[Rok, publikacja, cytowania]])+7,SLR479_20231202[[#This Row],[IlośćZnakówLCyt]]))+0</f>
        <v>10</v>
      </c>
      <c r="K119" s="14">
        <f>FIND(" Cited ",SLR479_20231202[[#This Row],[Rok, publikacja, cytowania]])+7</f>
        <v>94</v>
      </c>
      <c r="L119" s="14">
        <f>FIND(" times",SLR479_20231202[[#This Row],[Rok, publikacja, cytowania]])</f>
        <v>96</v>
      </c>
      <c r="M119" s="14">
        <f>SLR479_20231202[[#This Row],[koniecLCyt]]-SLR479_20231202[[#This Row],[poczLCyt]]</f>
        <v>2</v>
      </c>
      <c r="N119" s="14">
        <v>0</v>
      </c>
      <c r="O119" s="14" t="s">
        <v>2676</v>
      </c>
      <c r="P119" s="14" t="s">
        <v>2677</v>
      </c>
      <c r="Q119" s="14">
        <f>COUNTIF(SLR479_20231202[[#This Row],[streszczenie]],"*"&amp;$B$1&amp;"*")</f>
        <v>0</v>
      </c>
      <c r="R119" s="14">
        <f>COUNTIFS(SLR479_20231202[[#This Row],[streszczenie]],"*"&amp;$B$1&amp;"*",SLR479_20231202[[#This Row],[streszczenie]],"*"&amp;$E$1&amp;"*")</f>
        <v>0</v>
      </c>
      <c r="S119" s="9" t="s">
        <v>10</v>
      </c>
      <c r="T119" s="9" t="s">
        <v>207</v>
      </c>
      <c r="U119" s="9" t="s">
        <v>12</v>
      </c>
    </row>
    <row r="120" spans="1:21" hidden="1" x14ac:dyDescent="0.45">
      <c r="A120" s="14">
        <v>118</v>
      </c>
      <c r="B120" s="14" t="s">
        <v>2678</v>
      </c>
      <c r="C120" s="14" t="s">
        <v>2679</v>
      </c>
      <c r="D120" s="14">
        <v>24559461300</v>
      </c>
      <c r="E120" s="14" t="s">
        <v>2680</v>
      </c>
      <c r="F120" s="14">
        <f>COUNTIF(SLR479_20231202[[#This Row],[Tytuł]],"*"&amp;$B$1&amp;"*")</f>
        <v>0</v>
      </c>
      <c r="G120" s="14">
        <f>COUNTIFS(SLR479_20231202[[#This Row],[Tytuł]],"*"&amp;$B$1&amp;"*",SLR479_20231202[[#This Row],[Tytuł]],"*"&amp;$E$1&amp;"*")</f>
        <v>0</v>
      </c>
      <c r="H120" s="14" t="s">
        <v>2681</v>
      </c>
      <c r="I120" s="14">
        <f>MID(SLR479_20231202[[#This Row],[Rok, publikacja, cytowania]],2,4)+0</f>
        <v>2016</v>
      </c>
      <c r="J120" s="14">
        <f>(MID(SLR479_20231202[[#This Row],[Rok, publikacja, cytowania]],FIND(" Cited ",SLR479_20231202[[#This Row],[Rok, publikacja, cytowania]])+7,SLR479_20231202[[#This Row],[IlośćZnakówLCyt]]))+0</f>
        <v>8</v>
      </c>
      <c r="K120" s="14">
        <f>FIND(" Cited ",SLR479_20231202[[#This Row],[Rok, publikacja, cytowania]])+7</f>
        <v>56</v>
      </c>
      <c r="L120" s="14">
        <f>FIND(" times",SLR479_20231202[[#This Row],[Rok, publikacja, cytowania]])</f>
        <v>57</v>
      </c>
      <c r="M120" s="14">
        <f>SLR479_20231202[[#This Row],[koniecLCyt]]-SLR479_20231202[[#This Row],[poczLCyt]]</f>
        <v>1</v>
      </c>
      <c r="N120" s="14" t="s">
        <v>2682</v>
      </c>
      <c r="O120" s="14" t="s">
        <v>2683</v>
      </c>
      <c r="P120" s="14" t="s">
        <v>2684</v>
      </c>
      <c r="Q120" s="14">
        <f>COUNTIF(SLR479_20231202[[#This Row],[streszczenie]],"*"&amp;$B$1&amp;"*")</f>
        <v>0</v>
      </c>
      <c r="R120" s="14">
        <f>COUNTIFS(SLR479_20231202[[#This Row],[streszczenie]],"*"&amp;$B$1&amp;"*",SLR479_20231202[[#This Row],[streszczenie]],"*"&amp;$E$1&amp;"*")</f>
        <v>0</v>
      </c>
      <c r="S120" s="10" t="s">
        <v>10</v>
      </c>
      <c r="T120" s="10" t="s">
        <v>128</v>
      </c>
      <c r="U120" s="10" t="s">
        <v>12</v>
      </c>
    </row>
    <row r="121" spans="1:21" hidden="1" x14ac:dyDescent="0.45">
      <c r="A121" s="14">
        <v>119</v>
      </c>
      <c r="B121" s="14" t="s">
        <v>2685</v>
      </c>
      <c r="C121" s="14" t="s">
        <v>2686</v>
      </c>
      <c r="D121" s="14" t="s">
        <v>2687</v>
      </c>
      <c r="E121" s="14" t="s">
        <v>2688</v>
      </c>
      <c r="F121" s="14">
        <f>COUNTIF(SLR479_20231202[[#This Row],[Tytuł]],"*"&amp;$B$1&amp;"*")</f>
        <v>0</v>
      </c>
      <c r="G121" s="14">
        <f>COUNTIFS(SLR479_20231202[[#This Row],[Tytuł]],"*"&amp;$B$1&amp;"*",SLR479_20231202[[#This Row],[Tytuł]],"*"&amp;$E$1&amp;"*")</f>
        <v>0</v>
      </c>
      <c r="H121" s="14" t="s">
        <v>2689</v>
      </c>
      <c r="I121" s="14">
        <f>MID(SLR479_20231202[[#This Row],[Rok, publikacja, cytowania]],2,4)+0</f>
        <v>2021</v>
      </c>
      <c r="J121" s="14">
        <f>(MID(SLR479_20231202[[#This Row],[Rok, publikacja, cytowania]],FIND(" Cited ",SLR479_20231202[[#This Row],[Rok, publikacja, cytowania]])+7,SLR479_20231202[[#This Row],[IlośćZnakówLCyt]]))+0</f>
        <v>10</v>
      </c>
      <c r="K121" s="14">
        <f>FIND(" Cited ",SLR479_20231202[[#This Row],[Rok, publikacja, cytowania]])+7</f>
        <v>83</v>
      </c>
      <c r="L121" s="14">
        <f>FIND(" times",SLR479_20231202[[#This Row],[Rok, publikacja, cytowania]])</f>
        <v>85</v>
      </c>
      <c r="M121" s="14">
        <f>SLR479_20231202[[#This Row],[koniecLCyt]]-SLR479_20231202[[#This Row],[poczLCyt]]</f>
        <v>2</v>
      </c>
      <c r="N121" s="14" t="s">
        <v>2690</v>
      </c>
      <c r="O121" s="14" t="s">
        <v>2691</v>
      </c>
      <c r="P121" s="14" t="s">
        <v>2692</v>
      </c>
      <c r="Q121" s="14">
        <f>COUNTIF(SLR479_20231202[[#This Row],[streszczenie]],"*"&amp;$B$1&amp;"*")</f>
        <v>0</v>
      </c>
      <c r="R121" s="14">
        <f>COUNTIFS(SLR479_20231202[[#This Row],[streszczenie]],"*"&amp;$B$1&amp;"*",SLR479_20231202[[#This Row],[streszczenie]],"*"&amp;$E$1&amp;"*")</f>
        <v>0</v>
      </c>
      <c r="S121" s="9" t="s">
        <v>10</v>
      </c>
      <c r="T121" s="9" t="s">
        <v>11</v>
      </c>
      <c r="U121" s="9" t="s">
        <v>12</v>
      </c>
    </row>
    <row r="122" spans="1:21" hidden="1" x14ac:dyDescent="0.45">
      <c r="A122" s="14">
        <v>120</v>
      </c>
      <c r="B122" s="14" t="s">
        <v>2693</v>
      </c>
      <c r="C122" s="14" t="s">
        <v>2694</v>
      </c>
      <c r="D122" s="14" t="s">
        <v>2695</v>
      </c>
      <c r="E122" s="14" t="s">
        <v>2696</v>
      </c>
      <c r="F122" s="14">
        <f>COUNTIF(SLR479_20231202[[#This Row],[Tytuł]],"*"&amp;$B$1&amp;"*")</f>
        <v>0</v>
      </c>
      <c r="G122" s="14">
        <f>COUNTIFS(SLR479_20231202[[#This Row],[Tytuł]],"*"&amp;$B$1&amp;"*",SLR479_20231202[[#This Row],[Tytuł]],"*"&amp;$E$1&amp;"*")</f>
        <v>0</v>
      </c>
      <c r="H122" s="14" t="s">
        <v>2697</v>
      </c>
      <c r="I122" s="14">
        <f>MID(SLR479_20231202[[#This Row],[Rok, publikacja, cytowania]],2,4)+0</f>
        <v>2020</v>
      </c>
      <c r="J122" s="14">
        <f>(MID(SLR479_20231202[[#This Row],[Rok, publikacja, cytowania]],FIND(" Cited ",SLR479_20231202[[#This Row],[Rok, publikacja, cytowania]])+7,SLR479_20231202[[#This Row],[IlośćZnakówLCyt]]))+0</f>
        <v>8</v>
      </c>
      <c r="K122" s="14">
        <f>FIND(" Cited ",SLR479_20231202[[#This Row],[Rok, publikacja, cytowania]])+7</f>
        <v>74</v>
      </c>
      <c r="L122" s="14">
        <f>FIND(" times",SLR479_20231202[[#This Row],[Rok, publikacja, cytowania]])</f>
        <v>75</v>
      </c>
      <c r="M122" s="14">
        <f>SLR479_20231202[[#This Row],[koniecLCyt]]-SLR479_20231202[[#This Row],[poczLCyt]]</f>
        <v>1</v>
      </c>
      <c r="N122" s="14" t="s">
        <v>2698</v>
      </c>
      <c r="O122" s="14" t="s">
        <v>2699</v>
      </c>
      <c r="P122" s="14" t="s">
        <v>2700</v>
      </c>
      <c r="Q122" s="14">
        <f>COUNTIF(SLR479_20231202[[#This Row],[streszczenie]],"*"&amp;$B$1&amp;"*")</f>
        <v>0</v>
      </c>
      <c r="R122" s="14">
        <f>COUNTIFS(SLR479_20231202[[#This Row],[streszczenie]],"*"&amp;$B$1&amp;"*",SLR479_20231202[[#This Row],[streszczenie]],"*"&amp;$E$1&amp;"*")</f>
        <v>0</v>
      </c>
      <c r="S122" s="10" t="s">
        <v>10</v>
      </c>
      <c r="T122" s="10" t="s">
        <v>11</v>
      </c>
      <c r="U122" s="10" t="s">
        <v>12</v>
      </c>
    </row>
    <row r="123" spans="1:21" hidden="1" x14ac:dyDescent="0.45">
      <c r="A123" s="14">
        <v>121</v>
      </c>
      <c r="B123" s="14" t="s">
        <v>2701</v>
      </c>
      <c r="C123" s="14" t="s">
        <v>2702</v>
      </c>
      <c r="D123" s="14" t="s">
        <v>2703</v>
      </c>
      <c r="E123" s="14" t="s">
        <v>2704</v>
      </c>
      <c r="F123" s="14">
        <f>COUNTIF(SLR479_20231202[[#This Row],[Tytuł]],"*"&amp;$B$1&amp;"*")</f>
        <v>0</v>
      </c>
      <c r="G123" s="14">
        <f>COUNTIFS(SLR479_20231202[[#This Row],[Tytuł]],"*"&amp;$B$1&amp;"*",SLR479_20231202[[#This Row],[Tytuł]],"*"&amp;$E$1&amp;"*")</f>
        <v>0</v>
      </c>
      <c r="H123" s="14" t="s">
        <v>2705</v>
      </c>
      <c r="I123" s="14">
        <f>MID(SLR479_20231202[[#This Row],[Rok, publikacja, cytowania]],2,4)+0</f>
        <v>2023</v>
      </c>
      <c r="J123" s="14">
        <f>(MID(SLR479_20231202[[#This Row],[Rok, publikacja, cytowania]],FIND(" Cited ",SLR479_20231202[[#This Row],[Rok, publikacja, cytowania]])+7,SLR479_20231202[[#This Row],[IlośćZnakówLCyt]]))+0</f>
        <v>8</v>
      </c>
      <c r="K123" s="14">
        <f>FIND(" Cited ",SLR479_20231202[[#This Row],[Rok, publikacja, cytowania]])+7</f>
        <v>61</v>
      </c>
      <c r="L123" s="14">
        <f>FIND(" times",SLR479_20231202[[#This Row],[Rok, publikacja, cytowania]])</f>
        <v>62</v>
      </c>
      <c r="M123" s="14">
        <f>SLR479_20231202[[#This Row],[koniecLCyt]]-SLR479_20231202[[#This Row],[poczLCyt]]</f>
        <v>1</v>
      </c>
      <c r="N123" s="14" t="s">
        <v>2706</v>
      </c>
      <c r="O123" s="14" t="s">
        <v>2707</v>
      </c>
      <c r="P123" s="14" t="s">
        <v>2708</v>
      </c>
      <c r="Q123" s="14">
        <f>COUNTIF(SLR479_20231202[[#This Row],[streszczenie]],"*"&amp;$B$1&amp;"*")</f>
        <v>0</v>
      </c>
      <c r="R123" s="14">
        <f>COUNTIFS(SLR479_20231202[[#This Row],[streszczenie]],"*"&amp;$B$1&amp;"*",SLR479_20231202[[#This Row],[streszczenie]],"*"&amp;$E$1&amp;"*")</f>
        <v>0</v>
      </c>
      <c r="S123" s="9" t="s">
        <v>10</v>
      </c>
      <c r="T123" s="9" t="s">
        <v>11</v>
      </c>
      <c r="U123" s="9" t="s">
        <v>12</v>
      </c>
    </row>
    <row r="124" spans="1:21" hidden="1" x14ac:dyDescent="0.45">
      <c r="A124" s="14">
        <v>122</v>
      </c>
      <c r="B124" s="14" t="s">
        <v>2709</v>
      </c>
      <c r="C124" s="14" t="s">
        <v>2710</v>
      </c>
      <c r="D124" s="14" t="s">
        <v>2711</v>
      </c>
      <c r="E124" s="14" t="s">
        <v>2712</v>
      </c>
      <c r="F124" s="14">
        <f>COUNTIF(SLR479_20231202[[#This Row],[Tytuł]],"*"&amp;$B$1&amp;"*")</f>
        <v>0</v>
      </c>
      <c r="G124" s="14">
        <f>COUNTIFS(SLR479_20231202[[#This Row],[Tytuł]],"*"&amp;$B$1&amp;"*",SLR479_20231202[[#This Row],[Tytuł]],"*"&amp;$E$1&amp;"*")</f>
        <v>0</v>
      </c>
      <c r="H124" s="14" t="s">
        <v>2713</v>
      </c>
      <c r="I124" s="14">
        <f>MID(SLR479_20231202[[#This Row],[Rok, publikacja, cytowania]],2,4)+0</f>
        <v>2021</v>
      </c>
      <c r="J124" s="14">
        <f>(MID(SLR479_20231202[[#This Row],[Rok, publikacja, cytowania]],FIND(" Cited ",SLR479_20231202[[#This Row],[Rok, publikacja, cytowania]])+7,SLR479_20231202[[#This Row],[IlośćZnakówLCyt]]))+0</f>
        <v>9</v>
      </c>
      <c r="K124" s="14">
        <f>FIND(" Cited ",SLR479_20231202[[#This Row],[Rok, publikacja, cytowania]])+7</f>
        <v>68</v>
      </c>
      <c r="L124" s="14">
        <f>FIND(" times",SLR479_20231202[[#This Row],[Rok, publikacja, cytowania]])</f>
        <v>69</v>
      </c>
      <c r="M124" s="14">
        <f>SLR479_20231202[[#This Row],[koniecLCyt]]-SLR479_20231202[[#This Row],[poczLCyt]]</f>
        <v>1</v>
      </c>
      <c r="N124" s="14" t="s">
        <v>2714</v>
      </c>
      <c r="O124" s="14" t="s">
        <v>2715</v>
      </c>
      <c r="P124" s="14" t="s">
        <v>2716</v>
      </c>
      <c r="Q124" s="14">
        <f>COUNTIF(SLR479_20231202[[#This Row],[streszczenie]],"*"&amp;$B$1&amp;"*")</f>
        <v>0</v>
      </c>
      <c r="R124" s="14">
        <f>COUNTIFS(SLR479_20231202[[#This Row],[streszczenie]],"*"&amp;$B$1&amp;"*",SLR479_20231202[[#This Row],[streszczenie]],"*"&amp;$E$1&amp;"*")</f>
        <v>0</v>
      </c>
      <c r="S124" s="10" t="s">
        <v>10</v>
      </c>
      <c r="T124" s="10" t="s">
        <v>11</v>
      </c>
      <c r="U124" s="10" t="s">
        <v>12</v>
      </c>
    </row>
    <row r="125" spans="1:21" hidden="1" x14ac:dyDescent="0.45">
      <c r="A125" s="14">
        <v>123</v>
      </c>
      <c r="B125" s="14" t="s">
        <v>2460</v>
      </c>
      <c r="C125" s="14" t="s">
        <v>2717</v>
      </c>
      <c r="D125" s="14" t="s">
        <v>2462</v>
      </c>
      <c r="E125" s="14" t="s">
        <v>2718</v>
      </c>
      <c r="F125" s="14">
        <f>COUNTIF(SLR479_20231202[[#This Row],[Tytuł]],"*"&amp;$B$1&amp;"*")</f>
        <v>0</v>
      </c>
      <c r="G125" s="14">
        <f>COUNTIFS(SLR479_20231202[[#This Row],[Tytuł]],"*"&amp;$B$1&amp;"*",SLR479_20231202[[#This Row],[Tytuł]],"*"&amp;$E$1&amp;"*")</f>
        <v>0</v>
      </c>
      <c r="H125" s="14" t="s">
        <v>2719</v>
      </c>
      <c r="I125" s="14">
        <f>MID(SLR479_20231202[[#This Row],[Rok, publikacja, cytowania]],2,4)+0</f>
        <v>2012</v>
      </c>
      <c r="J125" s="14">
        <f>(MID(SLR479_20231202[[#This Row],[Rok, publikacja, cytowania]],FIND(" Cited ",SLR479_20231202[[#This Row],[Rok, publikacja, cytowania]])+7,SLR479_20231202[[#This Row],[IlośćZnakówLCyt]]))+0</f>
        <v>15</v>
      </c>
      <c r="K125" s="14">
        <f>FIND(" Cited ",SLR479_20231202[[#This Row],[Rok, publikacja, cytowania]])+7</f>
        <v>84</v>
      </c>
      <c r="L125" s="14">
        <f>FIND(" times",SLR479_20231202[[#This Row],[Rok, publikacja, cytowania]])</f>
        <v>86</v>
      </c>
      <c r="M125" s="14">
        <f>SLR479_20231202[[#This Row],[koniecLCyt]]-SLR479_20231202[[#This Row],[poczLCyt]]</f>
        <v>2</v>
      </c>
      <c r="N125" s="14">
        <v>0</v>
      </c>
      <c r="O125" s="14" t="s">
        <v>2720</v>
      </c>
      <c r="P125" s="14" t="s">
        <v>2721</v>
      </c>
      <c r="Q125" s="14">
        <f>COUNTIF(SLR479_20231202[[#This Row],[streszczenie]],"*"&amp;$B$1&amp;"*")</f>
        <v>0</v>
      </c>
      <c r="R125" s="14">
        <f>COUNTIFS(SLR479_20231202[[#This Row],[streszczenie]],"*"&amp;$B$1&amp;"*",SLR479_20231202[[#This Row],[streszczenie]],"*"&amp;$E$1&amp;"*")</f>
        <v>0</v>
      </c>
      <c r="S125" s="9" t="s">
        <v>10</v>
      </c>
      <c r="T125" s="9" t="s">
        <v>11</v>
      </c>
      <c r="U125" s="9" t="s">
        <v>12</v>
      </c>
    </row>
    <row r="126" spans="1:21" hidden="1" x14ac:dyDescent="0.45">
      <c r="A126" s="14">
        <v>124</v>
      </c>
      <c r="B126" s="14" t="s">
        <v>2722</v>
      </c>
      <c r="C126" s="14" t="s">
        <v>2723</v>
      </c>
      <c r="D126" s="14" t="s">
        <v>2724</v>
      </c>
      <c r="E126" s="14" t="s">
        <v>2725</v>
      </c>
      <c r="F126" s="14">
        <f>COUNTIF(SLR479_20231202[[#This Row],[Tytuł]],"*"&amp;$B$1&amp;"*")</f>
        <v>0</v>
      </c>
      <c r="G126" s="14">
        <f>COUNTIFS(SLR479_20231202[[#This Row],[Tytuł]],"*"&amp;$B$1&amp;"*",SLR479_20231202[[#This Row],[Tytuł]],"*"&amp;$E$1&amp;"*")</f>
        <v>0</v>
      </c>
      <c r="H126" s="14" t="s">
        <v>2726</v>
      </c>
      <c r="I126" s="14">
        <f>MID(SLR479_20231202[[#This Row],[Rok, publikacja, cytowania]],2,4)+0</f>
        <v>2021</v>
      </c>
      <c r="J126" s="14">
        <f>(MID(SLR479_20231202[[#This Row],[Rok, publikacja, cytowania]],FIND(" Cited ",SLR479_20231202[[#This Row],[Rok, publikacja, cytowania]])+7,SLR479_20231202[[#This Row],[IlośćZnakówLCyt]]))+0</f>
        <v>14</v>
      </c>
      <c r="K126" s="14">
        <f>FIND(" Cited ",SLR479_20231202[[#This Row],[Rok, publikacja, cytowania]])+7</f>
        <v>64</v>
      </c>
      <c r="L126" s="14">
        <f>FIND(" times",SLR479_20231202[[#This Row],[Rok, publikacja, cytowania]])</f>
        <v>66</v>
      </c>
      <c r="M126" s="14">
        <f>SLR479_20231202[[#This Row],[koniecLCyt]]-SLR479_20231202[[#This Row],[poczLCyt]]</f>
        <v>2</v>
      </c>
      <c r="N126" s="14" t="s">
        <v>2727</v>
      </c>
      <c r="O126" s="14" t="s">
        <v>2728</v>
      </c>
      <c r="P126" s="14" t="s">
        <v>2729</v>
      </c>
      <c r="Q126" s="14">
        <f>COUNTIF(SLR479_20231202[[#This Row],[streszczenie]],"*"&amp;$B$1&amp;"*")</f>
        <v>0</v>
      </c>
      <c r="R126" s="14">
        <f>COUNTIFS(SLR479_20231202[[#This Row],[streszczenie]],"*"&amp;$B$1&amp;"*",SLR479_20231202[[#This Row],[streszczenie]],"*"&amp;$E$1&amp;"*")</f>
        <v>0</v>
      </c>
      <c r="S126" s="10" t="s">
        <v>10</v>
      </c>
      <c r="T126" s="10" t="s">
        <v>11</v>
      </c>
      <c r="U126" s="10" t="s">
        <v>12</v>
      </c>
    </row>
    <row r="127" spans="1:21" hidden="1" x14ac:dyDescent="0.45">
      <c r="A127" s="14">
        <v>125</v>
      </c>
      <c r="B127" s="14" t="s">
        <v>2730</v>
      </c>
      <c r="C127" s="14" t="s">
        <v>2731</v>
      </c>
      <c r="D127" s="14" t="s">
        <v>2732</v>
      </c>
      <c r="E127" s="14" t="s">
        <v>2733</v>
      </c>
      <c r="F127" s="14">
        <f>COUNTIF(SLR479_20231202[[#This Row],[Tytuł]],"*"&amp;$B$1&amp;"*")</f>
        <v>0</v>
      </c>
      <c r="G127" s="14">
        <f>COUNTIFS(SLR479_20231202[[#This Row],[Tytuł]],"*"&amp;$B$1&amp;"*",SLR479_20231202[[#This Row],[Tytuł]],"*"&amp;$E$1&amp;"*")</f>
        <v>0</v>
      </c>
      <c r="H127" s="14" t="s">
        <v>2734</v>
      </c>
      <c r="I127" s="14">
        <f>MID(SLR479_20231202[[#This Row],[Rok, publikacja, cytowania]],2,4)+0</f>
        <v>2016</v>
      </c>
      <c r="J127" s="14">
        <f>(MID(SLR479_20231202[[#This Row],[Rok, publikacja, cytowania]],FIND(" Cited ",SLR479_20231202[[#This Row],[Rok, publikacja, cytowania]])+7,SLR479_20231202[[#This Row],[IlośćZnakówLCyt]]))+0</f>
        <v>9</v>
      </c>
      <c r="K127" s="14">
        <f>FIND(" Cited ",SLR479_20231202[[#This Row],[Rok, publikacja, cytowania]])+7</f>
        <v>72</v>
      </c>
      <c r="L127" s="14">
        <f>FIND(" times",SLR479_20231202[[#This Row],[Rok, publikacja, cytowania]])</f>
        <v>73</v>
      </c>
      <c r="M127" s="14">
        <f>SLR479_20231202[[#This Row],[koniecLCyt]]-SLR479_20231202[[#This Row],[poczLCyt]]</f>
        <v>1</v>
      </c>
      <c r="N127" s="14" t="s">
        <v>2735</v>
      </c>
      <c r="O127" s="14" t="s">
        <v>2736</v>
      </c>
      <c r="P127" s="14" t="s">
        <v>2737</v>
      </c>
      <c r="Q127" s="14">
        <f>COUNTIF(SLR479_20231202[[#This Row],[streszczenie]],"*"&amp;$B$1&amp;"*")</f>
        <v>0</v>
      </c>
      <c r="R127" s="14">
        <f>COUNTIFS(SLR479_20231202[[#This Row],[streszczenie]],"*"&amp;$B$1&amp;"*",SLR479_20231202[[#This Row],[streszczenie]],"*"&amp;$E$1&amp;"*")</f>
        <v>0</v>
      </c>
      <c r="S127" s="9" t="s">
        <v>10</v>
      </c>
      <c r="T127" s="9" t="s">
        <v>11</v>
      </c>
      <c r="U127" s="9" t="s">
        <v>12</v>
      </c>
    </row>
    <row r="128" spans="1:21" hidden="1" x14ac:dyDescent="0.45">
      <c r="A128" s="14">
        <v>126</v>
      </c>
      <c r="B128" s="14" t="s">
        <v>2738</v>
      </c>
      <c r="C128" s="14" t="s">
        <v>2739</v>
      </c>
      <c r="D128" s="14" t="s">
        <v>2740</v>
      </c>
      <c r="E128" s="14" t="s">
        <v>2741</v>
      </c>
      <c r="F128" s="14">
        <f>COUNTIF(SLR479_20231202[[#This Row],[Tytuł]],"*"&amp;$B$1&amp;"*")</f>
        <v>0</v>
      </c>
      <c r="G128" s="14">
        <f>COUNTIFS(SLR479_20231202[[#This Row],[Tytuł]],"*"&amp;$B$1&amp;"*",SLR479_20231202[[#This Row],[Tytuł]],"*"&amp;$E$1&amp;"*")</f>
        <v>0</v>
      </c>
      <c r="H128" s="14" t="s">
        <v>2742</v>
      </c>
      <c r="I128" s="14">
        <f>MID(SLR479_20231202[[#This Row],[Rok, publikacja, cytowania]],2,4)+0</f>
        <v>2020</v>
      </c>
      <c r="J128" s="14">
        <f>(MID(SLR479_20231202[[#This Row],[Rok, publikacja, cytowania]],FIND(" Cited ",SLR479_20231202[[#This Row],[Rok, publikacja, cytowania]])+7,SLR479_20231202[[#This Row],[IlośćZnakówLCyt]]))+0</f>
        <v>7</v>
      </c>
      <c r="K128" s="14">
        <f>FIND(" Cited ",SLR479_20231202[[#This Row],[Rok, publikacja, cytowania]])+7</f>
        <v>59</v>
      </c>
      <c r="L128" s="14">
        <f>FIND(" times",SLR479_20231202[[#This Row],[Rok, publikacja, cytowania]])</f>
        <v>60</v>
      </c>
      <c r="M128" s="14">
        <f>SLR479_20231202[[#This Row],[koniecLCyt]]-SLR479_20231202[[#This Row],[poczLCyt]]</f>
        <v>1</v>
      </c>
      <c r="N128" s="14" t="s">
        <v>2743</v>
      </c>
      <c r="O128" s="14" t="s">
        <v>2744</v>
      </c>
      <c r="P128" s="14" t="s">
        <v>2745</v>
      </c>
      <c r="Q128" s="14">
        <f>COUNTIF(SLR479_20231202[[#This Row],[streszczenie]],"*"&amp;$B$1&amp;"*")</f>
        <v>0</v>
      </c>
      <c r="R128" s="14">
        <f>COUNTIFS(SLR479_20231202[[#This Row],[streszczenie]],"*"&amp;$B$1&amp;"*",SLR479_20231202[[#This Row],[streszczenie]],"*"&amp;$E$1&amp;"*")</f>
        <v>0</v>
      </c>
      <c r="S128" s="10" t="s">
        <v>10</v>
      </c>
      <c r="T128" s="10" t="s">
        <v>11</v>
      </c>
      <c r="U128" s="10" t="s">
        <v>12</v>
      </c>
    </row>
    <row r="129" spans="1:21" hidden="1" x14ac:dyDescent="0.45">
      <c r="A129" s="14">
        <v>127</v>
      </c>
      <c r="B129" s="14" t="s">
        <v>2746</v>
      </c>
      <c r="C129" s="14" t="s">
        <v>2747</v>
      </c>
      <c r="D129" s="14" t="s">
        <v>2748</v>
      </c>
      <c r="E129" s="14" t="s">
        <v>2749</v>
      </c>
      <c r="F129" s="14">
        <f>COUNTIF(SLR479_20231202[[#This Row],[Tytuł]],"*"&amp;$B$1&amp;"*")</f>
        <v>0</v>
      </c>
      <c r="G129" s="14">
        <f>COUNTIFS(SLR479_20231202[[#This Row],[Tytuł]],"*"&amp;$B$1&amp;"*",SLR479_20231202[[#This Row],[Tytuł]],"*"&amp;$E$1&amp;"*")</f>
        <v>0</v>
      </c>
      <c r="H129" s="14" t="s">
        <v>2750</v>
      </c>
      <c r="I129" s="14">
        <f>MID(SLR479_20231202[[#This Row],[Rok, publikacja, cytowania]],2,4)+0</f>
        <v>2015</v>
      </c>
      <c r="J129" s="14">
        <f>(MID(SLR479_20231202[[#This Row],[Rok, publikacja, cytowania]],FIND(" Cited ",SLR479_20231202[[#This Row],[Rok, publikacja, cytowania]])+7,SLR479_20231202[[#This Row],[IlośćZnakówLCyt]]))+0</f>
        <v>7</v>
      </c>
      <c r="K129" s="14">
        <f>FIND(" Cited ",SLR479_20231202[[#This Row],[Rok, publikacja, cytowania]])+7</f>
        <v>83</v>
      </c>
      <c r="L129" s="14">
        <f>FIND(" times",SLR479_20231202[[#This Row],[Rok, publikacja, cytowania]])</f>
        <v>84</v>
      </c>
      <c r="M129" s="14">
        <f>SLR479_20231202[[#This Row],[koniecLCyt]]-SLR479_20231202[[#This Row],[poczLCyt]]</f>
        <v>1</v>
      </c>
      <c r="N129" s="14" t="s">
        <v>2751</v>
      </c>
      <c r="O129" s="14" t="s">
        <v>2752</v>
      </c>
      <c r="P129" s="14" t="s">
        <v>2753</v>
      </c>
      <c r="Q129" s="14">
        <f>COUNTIF(SLR479_20231202[[#This Row],[streszczenie]],"*"&amp;$B$1&amp;"*")</f>
        <v>0</v>
      </c>
      <c r="R129" s="14">
        <f>COUNTIFS(SLR479_20231202[[#This Row],[streszczenie]],"*"&amp;$B$1&amp;"*",SLR479_20231202[[#This Row],[streszczenie]],"*"&amp;$E$1&amp;"*")</f>
        <v>0</v>
      </c>
      <c r="S129" s="9" t="s">
        <v>10</v>
      </c>
      <c r="T129" s="9" t="s">
        <v>11</v>
      </c>
      <c r="U129" s="9" t="s">
        <v>12</v>
      </c>
    </row>
    <row r="130" spans="1:21" hidden="1" x14ac:dyDescent="0.45">
      <c r="A130" s="14">
        <v>128</v>
      </c>
      <c r="B130" s="14" t="s">
        <v>2754</v>
      </c>
      <c r="C130" s="14" t="s">
        <v>2755</v>
      </c>
      <c r="D130" s="14" t="s">
        <v>2756</v>
      </c>
      <c r="E130" s="14" t="s">
        <v>2757</v>
      </c>
      <c r="F130" s="14">
        <f>COUNTIF(SLR479_20231202[[#This Row],[Tytuł]],"*"&amp;$B$1&amp;"*")</f>
        <v>0</v>
      </c>
      <c r="G130" s="14">
        <f>COUNTIFS(SLR479_20231202[[#This Row],[Tytuł]],"*"&amp;$B$1&amp;"*",SLR479_20231202[[#This Row],[Tytuł]],"*"&amp;$E$1&amp;"*")</f>
        <v>0</v>
      </c>
      <c r="H130" s="14" t="s">
        <v>2758</v>
      </c>
      <c r="I130" s="14">
        <f>MID(SLR479_20231202[[#This Row],[Rok, publikacja, cytowania]],2,4)+0</f>
        <v>2020</v>
      </c>
      <c r="J130" s="14">
        <f>(MID(SLR479_20231202[[#This Row],[Rok, publikacja, cytowania]],FIND(" Cited ",SLR479_20231202[[#This Row],[Rok, publikacja, cytowania]])+7,SLR479_20231202[[#This Row],[IlośćZnakówLCyt]]))+0</f>
        <v>8</v>
      </c>
      <c r="K130" s="14">
        <f>FIND(" Cited ",SLR479_20231202[[#This Row],[Rok, publikacja, cytowania]])+7</f>
        <v>66</v>
      </c>
      <c r="L130" s="14">
        <f>FIND(" times",SLR479_20231202[[#This Row],[Rok, publikacja, cytowania]])</f>
        <v>67</v>
      </c>
      <c r="M130" s="14">
        <f>SLR479_20231202[[#This Row],[koniecLCyt]]-SLR479_20231202[[#This Row],[poczLCyt]]</f>
        <v>1</v>
      </c>
      <c r="N130" s="14">
        <v>0</v>
      </c>
      <c r="O130" s="14" t="s">
        <v>2759</v>
      </c>
      <c r="P130" s="14" t="s">
        <v>2760</v>
      </c>
      <c r="Q130" s="14">
        <f>COUNTIF(SLR479_20231202[[#This Row],[streszczenie]],"*"&amp;$B$1&amp;"*")</f>
        <v>0</v>
      </c>
      <c r="R130" s="14">
        <f>COUNTIFS(SLR479_20231202[[#This Row],[streszczenie]],"*"&amp;$B$1&amp;"*",SLR479_20231202[[#This Row],[streszczenie]],"*"&amp;$E$1&amp;"*")</f>
        <v>0</v>
      </c>
      <c r="S130" s="10" t="s">
        <v>10</v>
      </c>
      <c r="T130" s="10" t="s">
        <v>11</v>
      </c>
      <c r="U130" s="10" t="s">
        <v>12</v>
      </c>
    </row>
    <row r="131" spans="1:21" hidden="1" x14ac:dyDescent="0.45">
      <c r="A131" s="14">
        <v>129</v>
      </c>
      <c r="B131" s="14" t="s">
        <v>2761</v>
      </c>
      <c r="C131" s="14" t="s">
        <v>2762</v>
      </c>
      <c r="D131" s="14" t="s">
        <v>2763</v>
      </c>
      <c r="E131" s="14" t="s">
        <v>2764</v>
      </c>
      <c r="F131" s="14">
        <f>COUNTIF(SLR479_20231202[[#This Row],[Tytuł]],"*"&amp;$B$1&amp;"*")</f>
        <v>0</v>
      </c>
      <c r="G131" s="14">
        <f>COUNTIFS(SLR479_20231202[[#This Row],[Tytuł]],"*"&amp;$B$1&amp;"*",SLR479_20231202[[#This Row],[Tytuł]],"*"&amp;$E$1&amp;"*")</f>
        <v>0</v>
      </c>
      <c r="H131" s="14" t="s">
        <v>2765</v>
      </c>
      <c r="I131" s="14">
        <f>MID(SLR479_20231202[[#This Row],[Rok, publikacja, cytowania]],2,4)+0</f>
        <v>2009</v>
      </c>
      <c r="J131" s="14">
        <f>(MID(SLR479_20231202[[#This Row],[Rok, publikacja, cytowania]],FIND(" Cited ",SLR479_20231202[[#This Row],[Rok, publikacja, cytowania]])+7,SLR479_20231202[[#This Row],[IlośćZnakówLCyt]]))+0</f>
        <v>15</v>
      </c>
      <c r="K131" s="14">
        <f>FIND(" Cited ",SLR479_20231202[[#This Row],[Rok, publikacja, cytowania]])+7</f>
        <v>57</v>
      </c>
      <c r="L131" s="14">
        <f>FIND(" times",SLR479_20231202[[#This Row],[Rok, publikacja, cytowania]])</f>
        <v>59</v>
      </c>
      <c r="M131" s="14">
        <f>SLR479_20231202[[#This Row],[koniecLCyt]]-SLR479_20231202[[#This Row],[poczLCyt]]</f>
        <v>2</v>
      </c>
      <c r="N131" s="14" t="s">
        <v>2766</v>
      </c>
      <c r="O131" s="14" t="s">
        <v>2767</v>
      </c>
      <c r="P131" s="14" t="s">
        <v>2768</v>
      </c>
      <c r="Q131" s="14">
        <f>COUNTIF(SLR479_20231202[[#This Row],[streszczenie]],"*"&amp;$B$1&amp;"*")</f>
        <v>0</v>
      </c>
      <c r="R131" s="14">
        <f>COUNTIFS(SLR479_20231202[[#This Row],[streszczenie]],"*"&amp;$B$1&amp;"*",SLR479_20231202[[#This Row],[streszczenie]],"*"&amp;$E$1&amp;"*")</f>
        <v>0</v>
      </c>
      <c r="S131" s="9" t="s">
        <v>10</v>
      </c>
      <c r="T131" s="9" t="s">
        <v>11</v>
      </c>
      <c r="U131" s="9" t="s">
        <v>12</v>
      </c>
    </row>
    <row r="132" spans="1:21" hidden="1" x14ac:dyDescent="0.45">
      <c r="A132" s="14">
        <v>130</v>
      </c>
      <c r="B132" s="14" t="s">
        <v>183</v>
      </c>
      <c r="C132" s="14" t="s">
        <v>184</v>
      </c>
      <c r="D132" s="14" t="s">
        <v>185</v>
      </c>
      <c r="E132" s="14" t="s">
        <v>186</v>
      </c>
      <c r="F132" s="14">
        <f>COUNTIF(SLR479_20231202[[#This Row],[Tytuł]],"*"&amp;$B$1&amp;"*")</f>
        <v>0</v>
      </c>
      <c r="G132" s="14">
        <f>COUNTIFS(SLR479_20231202[[#This Row],[Tytuł]],"*"&amp;$B$1&amp;"*",SLR479_20231202[[#This Row],[Tytuł]],"*"&amp;$E$1&amp;"*")</f>
        <v>0</v>
      </c>
      <c r="H132" s="14" t="s">
        <v>187</v>
      </c>
      <c r="I132" s="14">
        <f>MID(SLR479_20231202[[#This Row],[Rok, publikacja, cytowania]],2,4)+0</f>
        <v>2020</v>
      </c>
      <c r="J132" s="14">
        <f>(MID(SLR479_20231202[[#This Row],[Rok, publikacja, cytowania]],FIND(" Cited ",SLR479_20231202[[#This Row],[Rok, publikacja, cytowania]])+7,SLR479_20231202[[#This Row],[IlośćZnakówLCyt]]))+0</f>
        <v>9</v>
      </c>
      <c r="K132" s="14">
        <f>FIND(" Cited ",SLR479_20231202[[#This Row],[Rok, publikacja, cytowania]])+7</f>
        <v>99</v>
      </c>
      <c r="L132" s="14">
        <f>FIND(" times",SLR479_20231202[[#This Row],[Rok, publikacja, cytowania]])</f>
        <v>100</v>
      </c>
      <c r="M132" s="14">
        <f>SLR479_20231202[[#This Row],[koniecLCyt]]-SLR479_20231202[[#This Row],[poczLCyt]]</f>
        <v>1</v>
      </c>
      <c r="N132" s="14" t="s">
        <v>188</v>
      </c>
      <c r="O132" s="14" t="s">
        <v>189</v>
      </c>
      <c r="P132" s="14" t="s">
        <v>190</v>
      </c>
      <c r="Q132" s="14">
        <f>COUNTIF(SLR479_20231202[[#This Row],[streszczenie]],"*"&amp;$B$1&amp;"*")</f>
        <v>0</v>
      </c>
      <c r="R132" s="14">
        <f>COUNTIFS(SLR479_20231202[[#This Row],[streszczenie]],"*"&amp;$B$1&amp;"*",SLR479_20231202[[#This Row],[streszczenie]],"*"&amp;$E$1&amp;"*")</f>
        <v>0</v>
      </c>
      <c r="S132" s="10" t="s">
        <v>10</v>
      </c>
      <c r="T132" s="10" t="s">
        <v>11</v>
      </c>
      <c r="U132" s="10" t="s">
        <v>12</v>
      </c>
    </row>
    <row r="133" spans="1:21" hidden="1" x14ac:dyDescent="0.45">
      <c r="A133" s="14">
        <v>131</v>
      </c>
      <c r="B133" s="14" t="s">
        <v>2769</v>
      </c>
      <c r="C133" s="14" t="s">
        <v>2770</v>
      </c>
      <c r="D133" s="14" t="s">
        <v>2771</v>
      </c>
      <c r="E133" s="14" t="s">
        <v>2772</v>
      </c>
      <c r="F133" s="14">
        <f>COUNTIF(SLR479_20231202[[#This Row],[Tytuł]],"*"&amp;$B$1&amp;"*")</f>
        <v>0</v>
      </c>
      <c r="G133" s="14">
        <f>COUNTIFS(SLR479_20231202[[#This Row],[Tytuł]],"*"&amp;$B$1&amp;"*",SLR479_20231202[[#This Row],[Tytuł]],"*"&amp;$E$1&amp;"*")</f>
        <v>0</v>
      </c>
      <c r="H133" s="14" t="s">
        <v>2773</v>
      </c>
      <c r="I133" s="14">
        <f>MID(SLR479_20231202[[#This Row],[Rok, publikacja, cytowania]],2,4)+0</f>
        <v>2012</v>
      </c>
      <c r="J133" s="14">
        <f>(MID(SLR479_20231202[[#This Row],[Rok, publikacja, cytowania]],FIND(" Cited ",SLR479_20231202[[#This Row],[Rok, publikacja, cytowania]])+7,SLR479_20231202[[#This Row],[IlośćZnakówLCyt]]))+0</f>
        <v>9</v>
      </c>
      <c r="K133" s="14">
        <f>FIND(" Cited ",SLR479_20231202[[#This Row],[Rok, publikacja, cytowania]])+7</f>
        <v>66</v>
      </c>
      <c r="L133" s="14">
        <f>FIND(" times",SLR479_20231202[[#This Row],[Rok, publikacja, cytowania]])</f>
        <v>67</v>
      </c>
      <c r="M133" s="14">
        <f>SLR479_20231202[[#This Row],[koniecLCyt]]-SLR479_20231202[[#This Row],[poczLCyt]]</f>
        <v>1</v>
      </c>
      <c r="N133" s="14" t="s">
        <v>2774</v>
      </c>
      <c r="O133" s="14" t="s">
        <v>2775</v>
      </c>
      <c r="P133" s="14" t="s">
        <v>2776</v>
      </c>
      <c r="Q133" s="14">
        <f>COUNTIF(SLR479_20231202[[#This Row],[streszczenie]],"*"&amp;$B$1&amp;"*")</f>
        <v>0</v>
      </c>
      <c r="R133" s="14">
        <f>COUNTIFS(SLR479_20231202[[#This Row],[streszczenie]],"*"&amp;$B$1&amp;"*",SLR479_20231202[[#This Row],[streszczenie]],"*"&amp;$E$1&amp;"*")</f>
        <v>0</v>
      </c>
      <c r="S133" s="9" t="s">
        <v>10</v>
      </c>
      <c r="T133" s="9" t="s">
        <v>11</v>
      </c>
      <c r="U133" s="9" t="s">
        <v>12</v>
      </c>
    </row>
    <row r="134" spans="1:21" hidden="1" x14ac:dyDescent="0.45">
      <c r="A134" s="14">
        <v>132</v>
      </c>
      <c r="B134" s="14" t="s">
        <v>199</v>
      </c>
      <c r="C134" s="14" t="s">
        <v>200</v>
      </c>
      <c r="D134" s="14" t="s">
        <v>201</v>
      </c>
      <c r="E134" s="14" t="s">
        <v>202</v>
      </c>
      <c r="F134" s="14">
        <f>COUNTIF(SLR479_20231202[[#This Row],[Tytuł]],"*"&amp;$B$1&amp;"*")</f>
        <v>0</v>
      </c>
      <c r="G134" s="14">
        <f>COUNTIFS(SLR479_20231202[[#This Row],[Tytuł]],"*"&amp;$B$1&amp;"*",SLR479_20231202[[#This Row],[Tytuł]],"*"&amp;$E$1&amp;"*")</f>
        <v>0</v>
      </c>
      <c r="H134" s="14" t="s">
        <v>203</v>
      </c>
      <c r="I134" s="14">
        <f>MID(SLR479_20231202[[#This Row],[Rok, publikacja, cytowania]],2,4)+0</f>
        <v>2015</v>
      </c>
      <c r="J134" s="14">
        <f>(MID(SLR479_20231202[[#This Row],[Rok, publikacja, cytowania]],FIND(" Cited ",SLR479_20231202[[#This Row],[Rok, publikacja, cytowania]])+7,SLR479_20231202[[#This Row],[IlośćZnakówLCyt]]))+0</f>
        <v>13</v>
      </c>
      <c r="K134" s="14">
        <f>FIND(" Cited ",SLR479_20231202[[#This Row],[Rok, publikacja, cytowania]])+7</f>
        <v>86</v>
      </c>
      <c r="L134" s="14">
        <f>FIND(" times",SLR479_20231202[[#This Row],[Rok, publikacja, cytowania]])</f>
        <v>88</v>
      </c>
      <c r="M134" s="14">
        <f>SLR479_20231202[[#This Row],[koniecLCyt]]-SLR479_20231202[[#This Row],[poczLCyt]]</f>
        <v>2</v>
      </c>
      <c r="N134" s="14" t="s">
        <v>204</v>
      </c>
      <c r="O134" s="14" t="s">
        <v>205</v>
      </c>
      <c r="P134" s="14" t="s">
        <v>206</v>
      </c>
      <c r="Q134" s="14">
        <f>COUNTIF(SLR479_20231202[[#This Row],[streszczenie]],"*"&amp;$B$1&amp;"*")</f>
        <v>0</v>
      </c>
      <c r="R134" s="14">
        <f>COUNTIFS(SLR479_20231202[[#This Row],[streszczenie]],"*"&amp;$B$1&amp;"*",SLR479_20231202[[#This Row],[streszczenie]],"*"&amp;$E$1&amp;"*")</f>
        <v>0</v>
      </c>
      <c r="S134" s="10" t="s">
        <v>10</v>
      </c>
      <c r="T134" s="10" t="s">
        <v>207</v>
      </c>
      <c r="U134" s="10" t="s">
        <v>12</v>
      </c>
    </row>
    <row r="135" spans="1:21" hidden="1" x14ac:dyDescent="0.45">
      <c r="A135" s="14">
        <v>133</v>
      </c>
      <c r="B135" s="14" t="s">
        <v>2777</v>
      </c>
      <c r="C135" s="14" t="s">
        <v>2778</v>
      </c>
      <c r="D135" s="14">
        <v>56454051800</v>
      </c>
      <c r="E135" s="14" t="s">
        <v>2779</v>
      </c>
      <c r="F135" s="14">
        <f>COUNTIF(SLR479_20231202[[#This Row],[Tytuł]],"*"&amp;$B$1&amp;"*")</f>
        <v>0</v>
      </c>
      <c r="G135" s="14">
        <f>COUNTIFS(SLR479_20231202[[#This Row],[Tytuł]],"*"&amp;$B$1&amp;"*",SLR479_20231202[[#This Row],[Tytuł]],"*"&amp;$E$1&amp;"*")</f>
        <v>0</v>
      </c>
      <c r="H135" s="14" t="s">
        <v>2780</v>
      </c>
      <c r="I135" s="14">
        <f>MID(SLR479_20231202[[#This Row],[Rok, publikacja, cytowania]],2,4)+0</f>
        <v>2019</v>
      </c>
      <c r="J135" s="14">
        <f>(MID(SLR479_20231202[[#This Row],[Rok, publikacja, cytowania]],FIND(" Cited ",SLR479_20231202[[#This Row],[Rok, publikacja, cytowania]])+7,SLR479_20231202[[#This Row],[IlośćZnakówLCyt]]))+0</f>
        <v>12</v>
      </c>
      <c r="K135" s="14">
        <f>FIND(" Cited ",SLR479_20231202[[#This Row],[Rok, publikacja, cytowania]])+7</f>
        <v>57</v>
      </c>
      <c r="L135" s="14">
        <f>FIND(" times",SLR479_20231202[[#This Row],[Rok, publikacja, cytowania]])</f>
        <v>59</v>
      </c>
      <c r="M135" s="14">
        <f>SLR479_20231202[[#This Row],[koniecLCyt]]-SLR479_20231202[[#This Row],[poczLCyt]]</f>
        <v>2</v>
      </c>
      <c r="N135" s="14" t="s">
        <v>2781</v>
      </c>
      <c r="O135" s="14" t="s">
        <v>2782</v>
      </c>
      <c r="P135" s="14" t="s">
        <v>2783</v>
      </c>
      <c r="Q135" s="14">
        <f>COUNTIF(SLR479_20231202[[#This Row],[streszczenie]],"*"&amp;$B$1&amp;"*")</f>
        <v>0</v>
      </c>
      <c r="R135" s="14">
        <f>COUNTIFS(SLR479_20231202[[#This Row],[streszczenie]],"*"&amp;$B$1&amp;"*",SLR479_20231202[[#This Row],[streszczenie]],"*"&amp;$E$1&amp;"*")</f>
        <v>0</v>
      </c>
      <c r="S135" s="9" t="s">
        <v>10</v>
      </c>
      <c r="T135" s="9" t="s">
        <v>11</v>
      </c>
      <c r="U135" s="9" t="s">
        <v>12</v>
      </c>
    </row>
    <row r="136" spans="1:21" hidden="1" x14ac:dyDescent="0.45">
      <c r="A136" s="14">
        <v>134</v>
      </c>
      <c r="B136" s="14" t="s">
        <v>208</v>
      </c>
      <c r="C136" s="14" t="s">
        <v>209</v>
      </c>
      <c r="D136" s="14" t="s">
        <v>210</v>
      </c>
      <c r="E136" s="14" t="s">
        <v>211</v>
      </c>
      <c r="F136" s="14">
        <f>COUNTIF(SLR479_20231202[[#This Row],[Tytuł]],"*"&amp;$B$1&amp;"*")</f>
        <v>0</v>
      </c>
      <c r="G136" s="14">
        <f>COUNTIFS(SLR479_20231202[[#This Row],[Tytuł]],"*"&amp;$B$1&amp;"*",SLR479_20231202[[#This Row],[Tytuł]],"*"&amp;$E$1&amp;"*")</f>
        <v>0</v>
      </c>
      <c r="H136" s="14" t="s">
        <v>212</v>
      </c>
      <c r="I136" s="14">
        <f>MID(SLR479_20231202[[#This Row],[Rok, publikacja, cytowania]],2,4)+0</f>
        <v>2022</v>
      </c>
      <c r="J136" s="14">
        <f>(MID(SLR479_20231202[[#This Row],[Rok, publikacja, cytowania]],FIND(" Cited ",SLR479_20231202[[#This Row],[Rok, publikacja, cytowania]])+7,SLR479_20231202[[#This Row],[IlośćZnakówLCyt]]))+0</f>
        <v>9</v>
      </c>
      <c r="K136" s="14">
        <f>FIND(" Cited ",SLR479_20231202[[#This Row],[Rok, publikacja, cytowania]])+7</f>
        <v>100</v>
      </c>
      <c r="L136" s="14">
        <f>FIND(" times",SLR479_20231202[[#This Row],[Rok, publikacja, cytowania]])</f>
        <v>101</v>
      </c>
      <c r="M136" s="14">
        <f>SLR479_20231202[[#This Row],[koniecLCyt]]-SLR479_20231202[[#This Row],[poczLCyt]]</f>
        <v>1</v>
      </c>
      <c r="N136" s="14" t="s">
        <v>213</v>
      </c>
      <c r="O136" s="14" t="s">
        <v>214</v>
      </c>
      <c r="P136" s="14" t="s">
        <v>215</v>
      </c>
      <c r="Q136" s="14">
        <f>COUNTIF(SLR479_20231202[[#This Row],[streszczenie]],"*"&amp;$B$1&amp;"*")</f>
        <v>0</v>
      </c>
      <c r="R136" s="14">
        <f>COUNTIFS(SLR479_20231202[[#This Row],[streszczenie]],"*"&amp;$B$1&amp;"*",SLR479_20231202[[#This Row],[streszczenie]],"*"&amp;$E$1&amp;"*")</f>
        <v>0</v>
      </c>
      <c r="S136" s="10" t="s">
        <v>10</v>
      </c>
      <c r="T136" s="10" t="s">
        <v>11</v>
      </c>
      <c r="U136" s="10" t="s">
        <v>12</v>
      </c>
    </row>
    <row r="137" spans="1:21" hidden="1" x14ac:dyDescent="0.45">
      <c r="A137" s="14">
        <v>135</v>
      </c>
      <c r="B137" s="14" t="s">
        <v>216</v>
      </c>
      <c r="C137" s="14" t="s">
        <v>217</v>
      </c>
      <c r="D137" s="14" t="s">
        <v>218</v>
      </c>
      <c r="E137" s="14" t="s">
        <v>219</v>
      </c>
      <c r="F137" s="14">
        <f>COUNTIF(SLR479_20231202[[#This Row],[Tytuł]],"*"&amp;$B$1&amp;"*")</f>
        <v>0</v>
      </c>
      <c r="G137" s="14">
        <f>COUNTIFS(SLR479_20231202[[#This Row],[Tytuł]],"*"&amp;$B$1&amp;"*",SLR479_20231202[[#This Row],[Tytuł]],"*"&amp;$E$1&amp;"*")</f>
        <v>0</v>
      </c>
      <c r="H137" s="14" t="s">
        <v>220</v>
      </c>
      <c r="I137" s="14">
        <f>MID(SLR479_20231202[[#This Row],[Rok, publikacja, cytowania]],2,4)+0</f>
        <v>2019</v>
      </c>
      <c r="J137" s="14">
        <f>(MID(SLR479_20231202[[#This Row],[Rok, publikacja, cytowania]],FIND(" Cited ",SLR479_20231202[[#This Row],[Rok, publikacja, cytowania]])+7,SLR479_20231202[[#This Row],[IlośćZnakówLCyt]]))+0</f>
        <v>12</v>
      </c>
      <c r="K137" s="14">
        <f>FIND(" Cited ",SLR479_20231202[[#This Row],[Rok, publikacja, cytowania]])+7</f>
        <v>66</v>
      </c>
      <c r="L137" s="14">
        <f>FIND(" times",SLR479_20231202[[#This Row],[Rok, publikacja, cytowania]])</f>
        <v>68</v>
      </c>
      <c r="M137" s="14">
        <f>SLR479_20231202[[#This Row],[koniecLCyt]]-SLR479_20231202[[#This Row],[poczLCyt]]</f>
        <v>2</v>
      </c>
      <c r="N137" s="14" t="s">
        <v>221</v>
      </c>
      <c r="O137" s="14" t="s">
        <v>222</v>
      </c>
      <c r="P137" s="14" t="s">
        <v>223</v>
      </c>
      <c r="Q137" s="14">
        <f>COUNTIF(SLR479_20231202[[#This Row],[streszczenie]],"*"&amp;$B$1&amp;"*")</f>
        <v>0</v>
      </c>
      <c r="R137" s="14">
        <f>COUNTIFS(SLR479_20231202[[#This Row],[streszczenie]],"*"&amp;$B$1&amp;"*",SLR479_20231202[[#This Row],[streszczenie]],"*"&amp;$E$1&amp;"*")</f>
        <v>0</v>
      </c>
      <c r="S137" s="9" t="s">
        <v>10</v>
      </c>
      <c r="T137" s="9" t="s">
        <v>11</v>
      </c>
      <c r="U137" s="9" t="s">
        <v>12</v>
      </c>
    </row>
    <row r="138" spans="1:21" hidden="1" x14ac:dyDescent="0.45">
      <c r="A138" s="14">
        <v>136</v>
      </c>
      <c r="B138" s="14" t="s">
        <v>2784</v>
      </c>
      <c r="C138" s="14" t="s">
        <v>2785</v>
      </c>
      <c r="D138" s="14">
        <v>23670734000</v>
      </c>
      <c r="E138" s="14" t="s">
        <v>2786</v>
      </c>
      <c r="F138" s="14">
        <f>COUNTIF(SLR479_20231202[[#This Row],[Tytuł]],"*"&amp;$B$1&amp;"*")</f>
        <v>0</v>
      </c>
      <c r="G138" s="14">
        <f>COUNTIFS(SLR479_20231202[[#This Row],[Tytuł]],"*"&amp;$B$1&amp;"*",SLR479_20231202[[#This Row],[Tytuł]],"*"&amp;$E$1&amp;"*")</f>
        <v>0</v>
      </c>
      <c r="H138" s="14" t="s">
        <v>2787</v>
      </c>
      <c r="I138" s="14">
        <f>MID(SLR479_20231202[[#This Row],[Rok, publikacja, cytowania]],2,4)+0</f>
        <v>2020</v>
      </c>
      <c r="J138" s="14">
        <f>(MID(SLR479_20231202[[#This Row],[Rok, publikacja, cytowania]],FIND(" Cited ",SLR479_20231202[[#This Row],[Rok, publikacja, cytowania]])+7,SLR479_20231202[[#This Row],[IlośćZnakówLCyt]]))+0</f>
        <v>6</v>
      </c>
      <c r="K138" s="14">
        <f>FIND(" Cited ",SLR479_20231202[[#This Row],[Rok, publikacja, cytowania]])+7</f>
        <v>68</v>
      </c>
      <c r="L138" s="14">
        <f>FIND(" times",SLR479_20231202[[#This Row],[Rok, publikacja, cytowania]])</f>
        <v>69</v>
      </c>
      <c r="M138" s="14">
        <f>SLR479_20231202[[#This Row],[koniecLCyt]]-SLR479_20231202[[#This Row],[poczLCyt]]</f>
        <v>1</v>
      </c>
      <c r="N138" s="14" t="s">
        <v>2788</v>
      </c>
      <c r="O138" s="14" t="s">
        <v>2789</v>
      </c>
      <c r="P138" s="14" t="s">
        <v>2790</v>
      </c>
      <c r="Q138" s="14">
        <f>COUNTIF(SLR479_20231202[[#This Row],[streszczenie]],"*"&amp;$B$1&amp;"*")</f>
        <v>0</v>
      </c>
      <c r="R138" s="14">
        <f>COUNTIFS(SLR479_20231202[[#This Row],[streszczenie]],"*"&amp;$B$1&amp;"*",SLR479_20231202[[#This Row],[streszczenie]],"*"&amp;$E$1&amp;"*")</f>
        <v>0</v>
      </c>
      <c r="S138" s="10" t="s">
        <v>10</v>
      </c>
      <c r="T138" s="10" t="s">
        <v>11</v>
      </c>
      <c r="U138" s="10" t="s">
        <v>12</v>
      </c>
    </row>
    <row r="139" spans="1:21" hidden="1" x14ac:dyDescent="0.45">
      <c r="A139" s="14">
        <v>137</v>
      </c>
      <c r="B139" s="14" t="s">
        <v>232</v>
      </c>
      <c r="C139" s="14" t="s">
        <v>233</v>
      </c>
      <c r="D139" s="14" t="s">
        <v>234</v>
      </c>
      <c r="E139" s="14" t="s">
        <v>235</v>
      </c>
      <c r="F139" s="14">
        <f>COUNTIF(SLR479_20231202[[#This Row],[Tytuł]],"*"&amp;$B$1&amp;"*")</f>
        <v>0</v>
      </c>
      <c r="G139" s="14">
        <f>COUNTIFS(SLR479_20231202[[#This Row],[Tytuł]],"*"&amp;$B$1&amp;"*",SLR479_20231202[[#This Row],[Tytuł]],"*"&amp;$E$1&amp;"*")</f>
        <v>0</v>
      </c>
      <c r="H139" s="14" t="s">
        <v>236</v>
      </c>
      <c r="I139" s="14">
        <f>MID(SLR479_20231202[[#This Row],[Rok, publikacja, cytowania]],2,4)+0</f>
        <v>2016</v>
      </c>
      <c r="J139" s="14">
        <f>(MID(SLR479_20231202[[#This Row],[Rok, publikacja, cytowania]],FIND(" Cited ",SLR479_20231202[[#This Row],[Rok, publikacja, cytowania]])+7,SLR479_20231202[[#This Row],[IlośćZnakówLCyt]]))+0</f>
        <v>9</v>
      </c>
      <c r="K139" s="14">
        <f>FIND(" Cited ",SLR479_20231202[[#This Row],[Rok, publikacja, cytowania]])+7</f>
        <v>65</v>
      </c>
      <c r="L139" s="14">
        <f>FIND(" times",SLR479_20231202[[#This Row],[Rok, publikacja, cytowania]])</f>
        <v>66</v>
      </c>
      <c r="M139" s="14">
        <f>SLR479_20231202[[#This Row],[koniecLCyt]]-SLR479_20231202[[#This Row],[poczLCyt]]</f>
        <v>1</v>
      </c>
      <c r="N139" s="14" t="s">
        <v>237</v>
      </c>
      <c r="O139" s="14" t="s">
        <v>238</v>
      </c>
      <c r="P139" s="14" t="s">
        <v>239</v>
      </c>
      <c r="Q139" s="14">
        <f>COUNTIF(SLR479_20231202[[#This Row],[streszczenie]],"*"&amp;$B$1&amp;"*")</f>
        <v>0</v>
      </c>
      <c r="R139" s="14">
        <f>COUNTIFS(SLR479_20231202[[#This Row],[streszczenie]],"*"&amp;$B$1&amp;"*",SLR479_20231202[[#This Row],[streszczenie]],"*"&amp;$E$1&amp;"*")</f>
        <v>0</v>
      </c>
      <c r="S139" s="9" t="s">
        <v>10</v>
      </c>
      <c r="T139" s="9" t="s">
        <v>11</v>
      </c>
      <c r="U139" s="9" t="s">
        <v>12</v>
      </c>
    </row>
    <row r="140" spans="1:21" hidden="1" x14ac:dyDescent="0.45">
      <c r="A140" s="14">
        <v>138</v>
      </c>
      <c r="B140" s="14" t="s">
        <v>240</v>
      </c>
      <c r="C140" s="14" t="s">
        <v>241</v>
      </c>
      <c r="D140" s="14">
        <v>35219563200</v>
      </c>
      <c r="E140" s="14" t="s">
        <v>242</v>
      </c>
      <c r="F140" s="14">
        <f>COUNTIF(SLR479_20231202[[#This Row],[Tytuł]],"*"&amp;$B$1&amp;"*")</f>
        <v>0</v>
      </c>
      <c r="G140" s="14">
        <f>COUNTIFS(SLR479_20231202[[#This Row],[Tytuł]],"*"&amp;$B$1&amp;"*",SLR479_20231202[[#This Row],[Tytuł]],"*"&amp;$E$1&amp;"*")</f>
        <v>0</v>
      </c>
      <c r="H140" s="14" t="s">
        <v>243</v>
      </c>
      <c r="I140" s="14">
        <f>MID(SLR479_20231202[[#This Row],[Rok, publikacja, cytowania]],2,4)+0</f>
        <v>2016</v>
      </c>
      <c r="J140" s="14">
        <f>(MID(SLR479_20231202[[#This Row],[Rok, publikacja, cytowania]],FIND(" Cited ",SLR479_20231202[[#This Row],[Rok, publikacja, cytowania]])+7,SLR479_20231202[[#This Row],[IlośćZnakówLCyt]]))+0</f>
        <v>11</v>
      </c>
      <c r="K140" s="14">
        <f>FIND(" Cited ",SLR479_20231202[[#This Row],[Rok, publikacja, cytowania]])+7</f>
        <v>75</v>
      </c>
      <c r="L140" s="14">
        <f>FIND(" times",SLR479_20231202[[#This Row],[Rok, publikacja, cytowania]])</f>
        <v>77</v>
      </c>
      <c r="M140" s="14">
        <f>SLR479_20231202[[#This Row],[koniecLCyt]]-SLR479_20231202[[#This Row],[poczLCyt]]</f>
        <v>2</v>
      </c>
      <c r="N140" s="14" t="s">
        <v>244</v>
      </c>
      <c r="O140" s="14" t="s">
        <v>245</v>
      </c>
      <c r="P140" s="14" t="s">
        <v>246</v>
      </c>
      <c r="Q140" s="14">
        <f>COUNTIF(SLR479_20231202[[#This Row],[streszczenie]],"*"&amp;$B$1&amp;"*")</f>
        <v>0</v>
      </c>
      <c r="R140" s="14">
        <f>COUNTIFS(SLR479_20231202[[#This Row],[streszczenie]],"*"&amp;$B$1&amp;"*",SLR479_20231202[[#This Row],[streszczenie]],"*"&amp;$E$1&amp;"*")</f>
        <v>0</v>
      </c>
      <c r="S140" s="10" t="s">
        <v>10</v>
      </c>
      <c r="T140" s="10" t="s">
        <v>11</v>
      </c>
      <c r="U140" s="10" t="s">
        <v>12</v>
      </c>
    </row>
    <row r="141" spans="1:21" hidden="1" x14ac:dyDescent="0.45">
      <c r="A141" s="14">
        <v>139</v>
      </c>
      <c r="B141" s="14" t="s">
        <v>285</v>
      </c>
      <c r="C141" s="14" t="s">
        <v>286</v>
      </c>
      <c r="D141" s="14" t="s">
        <v>287</v>
      </c>
      <c r="E141" s="14" t="s">
        <v>288</v>
      </c>
      <c r="F141" s="14">
        <f>COUNTIF(SLR479_20231202[[#This Row],[Tytuł]],"*"&amp;$B$1&amp;"*")</f>
        <v>0</v>
      </c>
      <c r="G141" s="14">
        <f>COUNTIFS(SLR479_20231202[[#This Row],[Tytuł]],"*"&amp;$B$1&amp;"*",SLR479_20231202[[#This Row],[Tytuł]],"*"&amp;$E$1&amp;"*")</f>
        <v>0</v>
      </c>
      <c r="H141" s="14" t="s">
        <v>289</v>
      </c>
      <c r="I141" s="14">
        <f>MID(SLR479_20231202[[#This Row],[Rok, publikacja, cytowania]],2,4)+0</f>
        <v>2021</v>
      </c>
      <c r="J141" s="14">
        <f>(MID(SLR479_20231202[[#This Row],[Rok, publikacja, cytowania]],FIND(" Cited ",SLR479_20231202[[#This Row],[Rok, publikacja, cytowania]])+7,SLR479_20231202[[#This Row],[IlośćZnakówLCyt]]))+0</f>
        <v>13</v>
      </c>
      <c r="K141" s="14">
        <f>FIND(" Cited ",SLR479_20231202[[#This Row],[Rok, publikacja, cytowania]])+7</f>
        <v>67</v>
      </c>
      <c r="L141" s="14">
        <f>FIND(" times",SLR479_20231202[[#This Row],[Rok, publikacja, cytowania]])</f>
        <v>69</v>
      </c>
      <c r="M141" s="14">
        <f>SLR479_20231202[[#This Row],[koniecLCyt]]-SLR479_20231202[[#This Row],[poczLCyt]]</f>
        <v>2</v>
      </c>
      <c r="N141" s="14" t="s">
        <v>290</v>
      </c>
      <c r="O141" s="14" t="s">
        <v>291</v>
      </c>
      <c r="P141" s="14" t="s">
        <v>292</v>
      </c>
      <c r="Q141" s="14">
        <f>COUNTIF(SLR479_20231202[[#This Row],[streszczenie]],"*"&amp;$B$1&amp;"*")</f>
        <v>0</v>
      </c>
      <c r="R141" s="14">
        <f>COUNTIFS(SLR479_20231202[[#This Row],[streszczenie]],"*"&amp;$B$1&amp;"*",SLR479_20231202[[#This Row],[streszczenie]],"*"&amp;$E$1&amp;"*")</f>
        <v>0</v>
      </c>
      <c r="S141" s="9" t="s">
        <v>10</v>
      </c>
      <c r="T141" s="9" t="s">
        <v>11</v>
      </c>
      <c r="U141" s="9" t="s">
        <v>12</v>
      </c>
    </row>
    <row r="142" spans="1:21" hidden="1" x14ac:dyDescent="0.45">
      <c r="A142" s="14">
        <v>140</v>
      </c>
      <c r="B142" s="14" t="s">
        <v>2791</v>
      </c>
      <c r="C142" s="14" t="s">
        <v>2792</v>
      </c>
      <c r="D142" s="14" t="s">
        <v>2793</v>
      </c>
      <c r="E142" s="14" t="s">
        <v>2794</v>
      </c>
      <c r="F142" s="14">
        <f>COUNTIF(SLR479_20231202[[#This Row],[Tytuł]],"*"&amp;$B$1&amp;"*")</f>
        <v>0</v>
      </c>
      <c r="G142" s="14">
        <f>COUNTIFS(SLR479_20231202[[#This Row],[Tytuł]],"*"&amp;$B$1&amp;"*",SLR479_20231202[[#This Row],[Tytuł]],"*"&amp;$E$1&amp;"*")</f>
        <v>0</v>
      </c>
      <c r="H142" s="14" t="s">
        <v>2795</v>
      </c>
      <c r="I142" s="14">
        <f>MID(SLR479_20231202[[#This Row],[Rok, publikacja, cytowania]],2,4)+0</f>
        <v>2019</v>
      </c>
      <c r="J142" s="14">
        <f>(MID(SLR479_20231202[[#This Row],[Rok, publikacja, cytowania]],FIND(" Cited ",SLR479_20231202[[#This Row],[Rok, publikacja, cytowania]])+7,SLR479_20231202[[#This Row],[IlośćZnakówLCyt]]))+0</f>
        <v>11</v>
      </c>
      <c r="K142" s="14">
        <f>FIND(" Cited ",SLR479_20231202[[#This Row],[Rok, publikacja, cytowania]])+7</f>
        <v>51</v>
      </c>
      <c r="L142" s="14">
        <f>FIND(" times",SLR479_20231202[[#This Row],[Rok, publikacja, cytowania]])</f>
        <v>53</v>
      </c>
      <c r="M142" s="14">
        <f>SLR479_20231202[[#This Row],[koniecLCyt]]-SLR479_20231202[[#This Row],[poczLCyt]]</f>
        <v>2</v>
      </c>
      <c r="N142" s="14" t="s">
        <v>2796</v>
      </c>
      <c r="O142" s="14" t="s">
        <v>2797</v>
      </c>
      <c r="P142" s="14" t="s">
        <v>2798</v>
      </c>
      <c r="Q142" s="14">
        <f>COUNTIF(SLR479_20231202[[#This Row],[streszczenie]],"*"&amp;$B$1&amp;"*")</f>
        <v>0</v>
      </c>
      <c r="R142" s="14">
        <f>COUNTIFS(SLR479_20231202[[#This Row],[streszczenie]],"*"&amp;$B$1&amp;"*",SLR479_20231202[[#This Row],[streszczenie]],"*"&amp;$E$1&amp;"*")</f>
        <v>0</v>
      </c>
      <c r="S142" s="10" t="s">
        <v>10</v>
      </c>
      <c r="T142" s="10" t="s">
        <v>11</v>
      </c>
      <c r="U142" s="10" t="s">
        <v>12</v>
      </c>
    </row>
    <row r="143" spans="1:21" hidden="1" x14ac:dyDescent="0.45">
      <c r="A143" s="14">
        <v>141</v>
      </c>
      <c r="B143" s="14" t="s">
        <v>2799</v>
      </c>
      <c r="C143" s="14" t="s">
        <v>2800</v>
      </c>
      <c r="D143" s="14" t="s">
        <v>2801</v>
      </c>
      <c r="E143" s="14" t="s">
        <v>2802</v>
      </c>
      <c r="F143" s="14">
        <f>COUNTIF(SLR479_20231202[[#This Row],[Tytuł]],"*"&amp;$B$1&amp;"*")</f>
        <v>0</v>
      </c>
      <c r="G143" s="14">
        <f>COUNTIFS(SLR479_20231202[[#This Row],[Tytuł]],"*"&amp;$B$1&amp;"*",SLR479_20231202[[#This Row],[Tytuł]],"*"&amp;$E$1&amp;"*")</f>
        <v>0</v>
      </c>
      <c r="H143" s="14" t="s">
        <v>2803</v>
      </c>
      <c r="I143" s="14">
        <f>MID(SLR479_20231202[[#This Row],[Rok, publikacja, cytowania]],2,4)+0</f>
        <v>2023</v>
      </c>
      <c r="J143" s="14">
        <f>(MID(SLR479_20231202[[#This Row],[Rok, publikacja, cytowania]],FIND(" Cited ",SLR479_20231202[[#This Row],[Rok, publikacja, cytowania]])+7,SLR479_20231202[[#This Row],[IlośćZnakówLCyt]]))+0</f>
        <v>11</v>
      </c>
      <c r="K143" s="14">
        <f>FIND(" Cited ",SLR479_20231202[[#This Row],[Rok, publikacja, cytowania]])+7</f>
        <v>70</v>
      </c>
      <c r="L143" s="14">
        <f>FIND(" times",SLR479_20231202[[#This Row],[Rok, publikacja, cytowania]])</f>
        <v>72</v>
      </c>
      <c r="M143" s="14">
        <f>SLR479_20231202[[#This Row],[koniecLCyt]]-SLR479_20231202[[#This Row],[poczLCyt]]</f>
        <v>2</v>
      </c>
      <c r="N143" s="14" t="s">
        <v>2804</v>
      </c>
      <c r="O143" s="14" t="s">
        <v>2805</v>
      </c>
      <c r="P143" s="14" t="s">
        <v>2806</v>
      </c>
      <c r="Q143" s="14">
        <f>COUNTIF(SLR479_20231202[[#This Row],[streszczenie]],"*"&amp;$B$1&amp;"*")</f>
        <v>0</v>
      </c>
      <c r="R143" s="14">
        <f>COUNTIFS(SLR479_20231202[[#This Row],[streszczenie]],"*"&amp;$B$1&amp;"*",SLR479_20231202[[#This Row],[streszczenie]],"*"&amp;$E$1&amp;"*")</f>
        <v>0</v>
      </c>
      <c r="S143" s="9" t="s">
        <v>10</v>
      </c>
      <c r="T143" s="9" t="s">
        <v>11</v>
      </c>
      <c r="U143" s="9" t="s">
        <v>12</v>
      </c>
    </row>
    <row r="144" spans="1:21" hidden="1" x14ac:dyDescent="0.45">
      <c r="A144" s="14">
        <v>142</v>
      </c>
      <c r="B144" s="14" t="s">
        <v>2398</v>
      </c>
      <c r="C144" s="14" t="s">
        <v>2399</v>
      </c>
      <c r="D144" s="14" t="s">
        <v>2236</v>
      </c>
      <c r="E144" s="14" t="s">
        <v>2807</v>
      </c>
      <c r="F144" s="14">
        <f>COUNTIF(SLR479_20231202[[#This Row],[Tytuł]],"*"&amp;$B$1&amp;"*")</f>
        <v>0</v>
      </c>
      <c r="G144" s="14">
        <f>COUNTIFS(SLR479_20231202[[#This Row],[Tytuł]],"*"&amp;$B$1&amp;"*",SLR479_20231202[[#This Row],[Tytuł]],"*"&amp;$E$1&amp;"*")</f>
        <v>0</v>
      </c>
      <c r="H144" s="14" t="s">
        <v>2808</v>
      </c>
      <c r="I144" s="14">
        <f>MID(SLR479_20231202[[#This Row],[Rok, publikacja, cytowania]],2,4)+0</f>
        <v>2013</v>
      </c>
      <c r="J144" s="14">
        <f>(MID(SLR479_20231202[[#This Row],[Rok, publikacja, cytowania]],FIND(" Cited ",SLR479_20231202[[#This Row],[Rok, publikacja, cytowania]])+7,SLR479_20231202[[#This Row],[IlośćZnakówLCyt]]))+0</f>
        <v>9</v>
      </c>
      <c r="K144" s="14">
        <f>FIND(" Cited ",SLR479_20231202[[#This Row],[Rok, publikacja, cytowania]])+7</f>
        <v>72</v>
      </c>
      <c r="L144" s="14">
        <f>FIND(" times",SLR479_20231202[[#This Row],[Rok, publikacja, cytowania]])</f>
        <v>73</v>
      </c>
      <c r="M144" s="14">
        <f>SLR479_20231202[[#This Row],[koniecLCyt]]-SLR479_20231202[[#This Row],[poczLCyt]]</f>
        <v>1</v>
      </c>
      <c r="N144" s="14" t="s">
        <v>2809</v>
      </c>
      <c r="O144" s="14" t="s">
        <v>2810</v>
      </c>
      <c r="P144" s="14" t="s">
        <v>2811</v>
      </c>
      <c r="Q144" s="14">
        <f>COUNTIF(SLR479_20231202[[#This Row],[streszczenie]],"*"&amp;$B$1&amp;"*")</f>
        <v>0</v>
      </c>
      <c r="R144" s="14">
        <f>COUNTIFS(SLR479_20231202[[#This Row],[streszczenie]],"*"&amp;$B$1&amp;"*",SLR479_20231202[[#This Row],[streszczenie]],"*"&amp;$E$1&amp;"*")</f>
        <v>0</v>
      </c>
      <c r="S144" s="10" t="s">
        <v>10</v>
      </c>
      <c r="T144" s="10" t="s">
        <v>11</v>
      </c>
      <c r="U144" s="10" t="s">
        <v>12</v>
      </c>
    </row>
    <row r="145" spans="1:21" hidden="1" x14ac:dyDescent="0.45">
      <c r="A145" s="14">
        <v>143</v>
      </c>
      <c r="B145" s="14" t="s">
        <v>293</v>
      </c>
      <c r="C145" s="14" t="s">
        <v>294</v>
      </c>
      <c r="D145" s="14">
        <v>57194149867</v>
      </c>
      <c r="E145" s="14" t="s">
        <v>295</v>
      </c>
      <c r="F145" s="14">
        <f>COUNTIF(SLR479_20231202[[#This Row],[Tytuł]],"*"&amp;$B$1&amp;"*")</f>
        <v>0</v>
      </c>
      <c r="G145" s="14">
        <f>COUNTIFS(SLR479_20231202[[#This Row],[Tytuł]],"*"&amp;$B$1&amp;"*",SLR479_20231202[[#This Row],[Tytuł]],"*"&amp;$E$1&amp;"*")</f>
        <v>0</v>
      </c>
      <c r="H145" s="14" t="s">
        <v>296</v>
      </c>
      <c r="I145" s="14">
        <f>MID(SLR479_20231202[[#This Row],[Rok, publikacja, cytowania]],2,4)+0</f>
        <v>2019</v>
      </c>
      <c r="J145" s="14">
        <f>(MID(SLR479_20231202[[#This Row],[Rok, publikacja, cytowania]],FIND(" Cited ",SLR479_20231202[[#This Row],[Rok, publikacja, cytowania]])+7,SLR479_20231202[[#This Row],[IlośćZnakówLCyt]]))+0</f>
        <v>8</v>
      </c>
      <c r="K145" s="14">
        <f>FIND(" Cited ",SLR479_20231202[[#This Row],[Rok, publikacja, cytowania]])+7</f>
        <v>66</v>
      </c>
      <c r="L145" s="14">
        <f>FIND(" times",SLR479_20231202[[#This Row],[Rok, publikacja, cytowania]])</f>
        <v>67</v>
      </c>
      <c r="M145" s="14">
        <f>SLR479_20231202[[#This Row],[koniecLCyt]]-SLR479_20231202[[#This Row],[poczLCyt]]</f>
        <v>1</v>
      </c>
      <c r="N145" s="14" t="s">
        <v>297</v>
      </c>
      <c r="O145" s="14" t="s">
        <v>298</v>
      </c>
      <c r="P145" s="14" t="s">
        <v>299</v>
      </c>
      <c r="Q145" s="14">
        <f>COUNTIF(SLR479_20231202[[#This Row],[streszczenie]],"*"&amp;$B$1&amp;"*")</f>
        <v>0</v>
      </c>
      <c r="R145" s="14">
        <f>COUNTIFS(SLR479_20231202[[#This Row],[streszczenie]],"*"&amp;$B$1&amp;"*",SLR479_20231202[[#This Row],[streszczenie]],"*"&amp;$E$1&amp;"*")</f>
        <v>0</v>
      </c>
      <c r="S145" s="9" t="s">
        <v>10</v>
      </c>
      <c r="T145" s="9" t="s">
        <v>11</v>
      </c>
      <c r="U145" s="9" t="s">
        <v>12</v>
      </c>
    </row>
    <row r="146" spans="1:21" hidden="1" x14ac:dyDescent="0.45">
      <c r="A146" s="14">
        <v>144</v>
      </c>
      <c r="B146" s="14" t="s">
        <v>2812</v>
      </c>
      <c r="C146" s="14" t="s">
        <v>2813</v>
      </c>
      <c r="D146" s="14">
        <v>56151567400</v>
      </c>
      <c r="E146" s="14" t="s">
        <v>2814</v>
      </c>
      <c r="F146" s="14">
        <f>COUNTIF(SLR479_20231202[[#This Row],[Tytuł]],"*"&amp;$B$1&amp;"*")</f>
        <v>0</v>
      </c>
      <c r="G146" s="14">
        <f>COUNTIFS(SLR479_20231202[[#This Row],[Tytuł]],"*"&amp;$B$1&amp;"*",SLR479_20231202[[#This Row],[Tytuł]],"*"&amp;$E$1&amp;"*")</f>
        <v>0</v>
      </c>
      <c r="H146" s="14" t="s">
        <v>2815</v>
      </c>
      <c r="I146" s="14">
        <f>MID(SLR479_20231202[[#This Row],[Rok, publikacja, cytowania]],2,4)+0</f>
        <v>2012</v>
      </c>
      <c r="J146" s="14">
        <f>(MID(SLR479_20231202[[#This Row],[Rok, publikacja, cytowania]],FIND(" Cited ",SLR479_20231202[[#This Row],[Rok, publikacja, cytowania]])+7,SLR479_20231202[[#This Row],[IlośćZnakówLCyt]]))+0</f>
        <v>10</v>
      </c>
      <c r="K146" s="14">
        <f>FIND(" Cited ",SLR479_20231202[[#This Row],[Rok, publikacja, cytowania]])+7</f>
        <v>51</v>
      </c>
      <c r="L146" s="14">
        <f>FIND(" times",SLR479_20231202[[#This Row],[Rok, publikacja, cytowania]])</f>
        <v>53</v>
      </c>
      <c r="M146" s="14">
        <f>SLR479_20231202[[#This Row],[koniecLCyt]]-SLR479_20231202[[#This Row],[poczLCyt]]</f>
        <v>2</v>
      </c>
      <c r="N146" s="14" t="s">
        <v>2816</v>
      </c>
      <c r="O146" s="14" t="s">
        <v>2817</v>
      </c>
      <c r="P146" s="14" t="s">
        <v>2818</v>
      </c>
      <c r="Q146" s="14">
        <f>COUNTIF(SLR479_20231202[[#This Row],[streszczenie]],"*"&amp;$B$1&amp;"*")</f>
        <v>0</v>
      </c>
      <c r="R146" s="14">
        <f>COUNTIFS(SLR479_20231202[[#This Row],[streszczenie]],"*"&amp;$B$1&amp;"*",SLR479_20231202[[#This Row],[streszczenie]],"*"&amp;$E$1&amp;"*")</f>
        <v>0</v>
      </c>
      <c r="S146" s="9" t="s">
        <v>10</v>
      </c>
      <c r="T146" s="9" t="s">
        <v>11</v>
      </c>
      <c r="U146" s="9" t="s">
        <v>12</v>
      </c>
    </row>
    <row r="147" spans="1:21" hidden="1" x14ac:dyDescent="0.45">
      <c r="A147" s="14">
        <v>145</v>
      </c>
      <c r="B147" s="14" t="s">
        <v>323</v>
      </c>
      <c r="C147" s="14" t="s">
        <v>324</v>
      </c>
      <c r="D147" s="14" t="s">
        <v>325</v>
      </c>
      <c r="E147" s="14" t="s">
        <v>326</v>
      </c>
      <c r="F147" s="14">
        <f>COUNTIF(SLR479_20231202[[#This Row],[Tytuł]],"*"&amp;$B$1&amp;"*")</f>
        <v>0</v>
      </c>
      <c r="G147" s="14">
        <f>COUNTIFS(SLR479_20231202[[#This Row],[Tytuł]],"*"&amp;$B$1&amp;"*",SLR479_20231202[[#This Row],[Tytuł]],"*"&amp;$E$1&amp;"*")</f>
        <v>0</v>
      </c>
      <c r="H147" s="14" t="s">
        <v>327</v>
      </c>
      <c r="I147" s="14">
        <f>MID(SLR479_20231202[[#This Row],[Rok, publikacja, cytowania]],2,4)+0</f>
        <v>2017</v>
      </c>
      <c r="J147" s="14">
        <f>(MID(SLR479_20231202[[#This Row],[Rok, publikacja, cytowania]],FIND(" Cited ",SLR479_20231202[[#This Row],[Rok, publikacja, cytowania]])+7,SLR479_20231202[[#This Row],[IlośćZnakówLCyt]]))+0</f>
        <v>15</v>
      </c>
      <c r="K147" s="14">
        <f>FIND(" Cited ",SLR479_20231202[[#This Row],[Rok, publikacja, cytowania]])+7</f>
        <v>49</v>
      </c>
      <c r="L147" s="14">
        <f>FIND(" times",SLR479_20231202[[#This Row],[Rok, publikacja, cytowania]])</f>
        <v>51</v>
      </c>
      <c r="M147" s="14">
        <f>SLR479_20231202[[#This Row],[koniecLCyt]]-SLR479_20231202[[#This Row],[poczLCyt]]</f>
        <v>2</v>
      </c>
      <c r="N147" s="14" t="s">
        <v>328</v>
      </c>
      <c r="O147" s="14" t="s">
        <v>329</v>
      </c>
      <c r="P147" s="14" t="s">
        <v>330</v>
      </c>
      <c r="Q147" s="14">
        <f>COUNTIF(SLR479_20231202[[#This Row],[streszczenie]],"*"&amp;$B$1&amp;"*")</f>
        <v>0</v>
      </c>
      <c r="R147" s="14">
        <f>COUNTIFS(SLR479_20231202[[#This Row],[streszczenie]],"*"&amp;$B$1&amp;"*",SLR479_20231202[[#This Row],[streszczenie]],"*"&amp;$E$1&amp;"*")</f>
        <v>0</v>
      </c>
      <c r="S147" s="10" t="s">
        <v>10</v>
      </c>
      <c r="T147" s="10" t="s">
        <v>11</v>
      </c>
      <c r="U147" s="10" t="s">
        <v>12</v>
      </c>
    </row>
    <row r="148" spans="1:21" hidden="1" x14ac:dyDescent="0.45">
      <c r="A148" s="14">
        <v>146</v>
      </c>
      <c r="B148" s="14" t="s">
        <v>2538</v>
      </c>
      <c r="C148" s="14" t="s">
        <v>2539</v>
      </c>
      <c r="D148" s="14" t="s">
        <v>2501</v>
      </c>
      <c r="E148" s="14" t="s">
        <v>2819</v>
      </c>
      <c r="F148" s="14">
        <f>COUNTIF(SLR479_20231202[[#This Row],[Tytuł]],"*"&amp;$B$1&amp;"*")</f>
        <v>0</v>
      </c>
      <c r="G148" s="14">
        <f>COUNTIFS(SLR479_20231202[[#This Row],[Tytuł]],"*"&amp;$B$1&amp;"*",SLR479_20231202[[#This Row],[Tytuł]],"*"&amp;$E$1&amp;"*")</f>
        <v>0</v>
      </c>
      <c r="H148" s="14" t="s">
        <v>2820</v>
      </c>
      <c r="I148" s="14">
        <f>MID(SLR479_20231202[[#This Row],[Rok, publikacja, cytowania]],2,4)+0</f>
        <v>2022</v>
      </c>
      <c r="J148" s="14">
        <f>(MID(SLR479_20231202[[#This Row],[Rok, publikacja, cytowania]],FIND(" Cited ",SLR479_20231202[[#This Row],[Rok, publikacja, cytowania]])+7,SLR479_20231202[[#This Row],[IlośćZnakówLCyt]]))+0</f>
        <v>8</v>
      </c>
      <c r="K148" s="14">
        <f>FIND(" Cited ",SLR479_20231202[[#This Row],[Rok, publikacja, cytowania]])+7</f>
        <v>86</v>
      </c>
      <c r="L148" s="14">
        <f>FIND(" times",SLR479_20231202[[#This Row],[Rok, publikacja, cytowania]])</f>
        <v>87</v>
      </c>
      <c r="M148" s="14">
        <f>SLR479_20231202[[#This Row],[koniecLCyt]]-SLR479_20231202[[#This Row],[poczLCyt]]</f>
        <v>1</v>
      </c>
      <c r="N148" s="14" t="s">
        <v>2821</v>
      </c>
      <c r="O148" s="14" t="s">
        <v>2822</v>
      </c>
      <c r="P148" s="14" t="s">
        <v>2823</v>
      </c>
      <c r="Q148" s="14">
        <f>COUNTIF(SLR479_20231202[[#This Row],[streszczenie]],"*"&amp;$B$1&amp;"*")</f>
        <v>0</v>
      </c>
      <c r="R148" s="14">
        <f>COUNTIFS(SLR479_20231202[[#This Row],[streszczenie]],"*"&amp;$B$1&amp;"*",SLR479_20231202[[#This Row],[streszczenie]],"*"&amp;$E$1&amp;"*")</f>
        <v>0</v>
      </c>
      <c r="S148" s="9" t="s">
        <v>10</v>
      </c>
      <c r="T148" s="9" t="s">
        <v>11</v>
      </c>
      <c r="U148" s="9" t="s">
        <v>12</v>
      </c>
    </row>
    <row r="149" spans="1:21" hidden="1" x14ac:dyDescent="0.45">
      <c r="A149" s="14">
        <v>147</v>
      </c>
      <c r="B149" s="14" t="s">
        <v>331</v>
      </c>
      <c r="C149" s="14" t="s">
        <v>332</v>
      </c>
      <c r="D149" s="14">
        <v>55793190008</v>
      </c>
      <c r="E149" s="14" t="s">
        <v>333</v>
      </c>
      <c r="F149" s="14">
        <f>COUNTIF(SLR479_20231202[[#This Row],[Tytuł]],"*"&amp;$B$1&amp;"*")</f>
        <v>0</v>
      </c>
      <c r="G149" s="14">
        <f>COUNTIFS(SLR479_20231202[[#This Row],[Tytuł]],"*"&amp;$B$1&amp;"*",SLR479_20231202[[#This Row],[Tytuł]],"*"&amp;$E$1&amp;"*")</f>
        <v>0</v>
      </c>
      <c r="H149" s="14" t="s">
        <v>334</v>
      </c>
      <c r="I149" s="14">
        <f>MID(SLR479_20231202[[#This Row],[Rok, publikacja, cytowania]],2,4)+0</f>
        <v>2020</v>
      </c>
      <c r="J149" s="14">
        <f>(MID(SLR479_20231202[[#This Row],[Rok, publikacja, cytowania]],FIND(" Cited ",SLR479_20231202[[#This Row],[Rok, publikacja, cytowania]])+7,SLR479_20231202[[#This Row],[IlośćZnakówLCyt]]))+0</f>
        <v>9</v>
      </c>
      <c r="K149" s="14">
        <f>FIND(" Cited ",SLR479_20231202[[#This Row],[Rok, publikacja, cytowania]])+7</f>
        <v>69</v>
      </c>
      <c r="L149" s="14">
        <f>FIND(" times",SLR479_20231202[[#This Row],[Rok, publikacja, cytowania]])</f>
        <v>70</v>
      </c>
      <c r="M149" s="14">
        <f>SLR479_20231202[[#This Row],[koniecLCyt]]-SLR479_20231202[[#This Row],[poczLCyt]]</f>
        <v>1</v>
      </c>
      <c r="N149" s="14" t="s">
        <v>335</v>
      </c>
      <c r="O149" s="14" t="s">
        <v>336</v>
      </c>
      <c r="P149" s="14" t="s">
        <v>337</v>
      </c>
      <c r="Q149" s="14">
        <f>COUNTIF(SLR479_20231202[[#This Row],[streszczenie]],"*"&amp;$B$1&amp;"*")</f>
        <v>0</v>
      </c>
      <c r="R149" s="14">
        <f>COUNTIFS(SLR479_20231202[[#This Row],[streszczenie]],"*"&amp;$B$1&amp;"*",SLR479_20231202[[#This Row],[streszczenie]],"*"&amp;$E$1&amp;"*")</f>
        <v>0</v>
      </c>
      <c r="S149" s="10" t="s">
        <v>10</v>
      </c>
      <c r="T149" s="10" t="s">
        <v>338</v>
      </c>
      <c r="U149" s="10" t="s">
        <v>12</v>
      </c>
    </row>
    <row r="150" spans="1:21" hidden="1" x14ac:dyDescent="0.45">
      <c r="A150" s="14">
        <v>148</v>
      </c>
      <c r="B150" s="14" t="s">
        <v>2824</v>
      </c>
      <c r="C150" s="14" t="s">
        <v>2825</v>
      </c>
      <c r="D150" s="14" t="s">
        <v>2826</v>
      </c>
      <c r="E150" s="14" t="s">
        <v>2827</v>
      </c>
      <c r="F150" s="14">
        <f>COUNTIF(SLR479_20231202[[#This Row],[Tytuł]],"*"&amp;$B$1&amp;"*")</f>
        <v>0</v>
      </c>
      <c r="G150" s="14">
        <f>COUNTIFS(SLR479_20231202[[#This Row],[Tytuł]],"*"&amp;$B$1&amp;"*",SLR479_20231202[[#This Row],[Tytuł]],"*"&amp;$E$1&amp;"*")</f>
        <v>0</v>
      </c>
      <c r="H150" s="14" t="s">
        <v>2828</v>
      </c>
      <c r="I150" s="14">
        <f>MID(SLR479_20231202[[#This Row],[Rok, publikacja, cytowania]],2,4)+0</f>
        <v>2010</v>
      </c>
      <c r="J150" s="14">
        <f>(MID(SLR479_20231202[[#This Row],[Rok, publikacja, cytowania]],FIND(" Cited ",SLR479_20231202[[#This Row],[Rok, publikacja, cytowania]])+7,SLR479_20231202[[#This Row],[IlośćZnakówLCyt]]))+0</f>
        <v>7</v>
      </c>
      <c r="K150" s="14">
        <f>FIND(" Cited ",SLR479_20231202[[#This Row],[Rok, publikacja, cytowania]])+7</f>
        <v>56</v>
      </c>
      <c r="L150" s="14">
        <f>FIND(" times",SLR479_20231202[[#This Row],[Rok, publikacja, cytowania]])</f>
        <v>57</v>
      </c>
      <c r="M150" s="14">
        <f>SLR479_20231202[[#This Row],[koniecLCyt]]-SLR479_20231202[[#This Row],[poczLCyt]]</f>
        <v>1</v>
      </c>
      <c r="N150" s="14">
        <v>0</v>
      </c>
      <c r="O150" s="14" t="s">
        <v>2829</v>
      </c>
      <c r="P150" s="14" t="s">
        <v>2830</v>
      </c>
      <c r="Q150" s="14">
        <f>COUNTIF(SLR479_20231202[[#This Row],[streszczenie]],"*"&amp;$B$1&amp;"*")</f>
        <v>0</v>
      </c>
      <c r="R150" s="14">
        <f>COUNTIFS(SLR479_20231202[[#This Row],[streszczenie]],"*"&amp;$B$1&amp;"*",SLR479_20231202[[#This Row],[streszczenie]],"*"&amp;$E$1&amp;"*")</f>
        <v>0</v>
      </c>
      <c r="S150" s="9" t="s">
        <v>10</v>
      </c>
      <c r="T150" s="9" t="s">
        <v>11</v>
      </c>
      <c r="U150" s="9" t="s">
        <v>12</v>
      </c>
    </row>
    <row r="151" spans="1:21" hidden="1" x14ac:dyDescent="0.45">
      <c r="A151" s="14">
        <v>149</v>
      </c>
      <c r="B151" s="14" t="s">
        <v>2831</v>
      </c>
      <c r="C151" s="14" t="s">
        <v>2832</v>
      </c>
      <c r="D151" s="14" t="s">
        <v>2833</v>
      </c>
      <c r="E151" s="14" t="s">
        <v>2834</v>
      </c>
      <c r="F151" s="14">
        <f>COUNTIF(SLR479_20231202[[#This Row],[Tytuł]],"*"&amp;$B$1&amp;"*")</f>
        <v>0</v>
      </c>
      <c r="G151" s="14">
        <f>COUNTIFS(SLR479_20231202[[#This Row],[Tytuł]],"*"&amp;$B$1&amp;"*",SLR479_20231202[[#This Row],[Tytuł]],"*"&amp;$E$1&amp;"*")</f>
        <v>0</v>
      </c>
      <c r="H151" s="14" t="s">
        <v>2835</v>
      </c>
      <c r="I151" s="14">
        <f>MID(SLR479_20231202[[#This Row],[Rok, publikacja, cytowania]],2,4)+0</f>
        <v>2019</v>
      </c>
      <c r="J151" s="14">
        <f>(MID(SLR479_20231202[[#This Row],[Rok, publikacja, cytowania]],FIND(" Cited ",SLR479_20231202[[#This Row],[Rok, publikacja, cytowania]])+7,SLR479_20231202[[#This Row],[IlośćZnakówLCyt]]))+0</f>
        <v>14</v>
      </c>
      <c r="K151" s="14">
        <f>FIND(" Cited ",SLR479_20231202[[#This Row],[Rok, publikacja, cytowania]])+7</f>
        <v>58</v>
      </c>
      <c r="L151" s="14">
        <f>FIND(" times",SLR479_20231202[[#This Row],[Rok, publikacja, cytowania]])</f>
        <v>60</v>
      </c>
      <c r="M151" s="14">
        <f>SLR479_20231202[[#This Row],[koniecLCyt]]-SLR479_20231202[[#This Row],[poczLCyt]]</f>
        <v>2</v>
      </c>
      <c r="N151" s="14" t="s">
        <v>2836</v>
      </c>
      <c r="O151" s="14" t="s">
        <v>2837</v>
      </c>
      <c r="P151" s="14" t="s">
        <v>2838</v>
      </c>
      <c r="Q151" s="14">
        <f>COUNTIF(SLR479_20231202[[#This Row],[streszczenie]],"*"&amp;$B$1&amp;"*")</f>
        <v>0</v>
      </c>
      <c r="R151" s="14">
        <f>COUNTIFS(SLR479_20231202[[#This Row],[streszczenie]],"*"&amp;$B$1&amp;"*",SLR479_20231202[[#This Row],[streszczenie]],"*"&amp;$E$1&amp;"*")</f>
        <v>0</v>
      </c>
      <c r="S151" s="10" t="s">
        <v>10</v>
      </c>
      <c r="T151" s="10" t="s">
        <v>11</v>
      </c>
      <c r="U151" s="10" t="s">
        <v>12</v>
      </c>
    </row>
    <row r="152" spans="1:21" hidden="1" x14ac:dyDescent="0.45">
      <c r="A152" s="14">
        <v>150</v>
      </c>
      <c r="B152" s="14" t="s">
        <v>339</v>
      </c>
      <c r="C152" s="14" t="s">
        <v>340</v>
      </c>
      <c r="D152" s="14" t="s">
        <v>341</v>
      </c>
      <c r="E152" s="14" t="s">
        <v>342</v>
      </c>
      <c r="F152" s="14">
        <f>COUNTIF(SLR479_20231202[[#This Row],[Tytuł]],"*"&amp;$B$1&amp;"*")</f>
        <v>0</v>
      </c>
      <c r="G152" s="14">
        <f>COUNTIFS(SLR479_20231202[[#This Row],[Tytuł]],"*"&amp;$B$1&amp;"*",SLR479_20231202[[#This Row],[Tytuł]],"*"&amp;$E$1&amp;"*")</f>
        <v>0</v>
      </c>
      <c r="H152" s="14" t="s">
        <v>343</v>
      </c>
      <c r="I152" s="14">
        <f>MID(SLR479_20231202[[#This Row],[Rok, publikacja, cytowania]],2,4)+0</f>
        <v>2019</v>
      </c>
      <c r="J152" s="14">
        <f>(MID(SLR479_20231202[[#This Row],[Rok, publikacja, cytowania]],FIND(" Cited ",SLR479_20231202[[#This Row],[Rok, publikacja, cytowania]])+7,SLR479_20231202[[#This Row],[IlośćZnakówLCyt]]))+0</f>
        <v>6</v>
      </c>
      <c r="K152" s="14">
        <f>FIND(" Cited ",SLR479_20231202[[#This Row],[Rok, publikacja, cytowania]])+7</f>
        <v>64</v>
      </c>
      <c r="L152" s="14">
        <f>FIND(" times",SLR479_20231202[[#This Row],[Rok, publikacja, cytowania]])</f>
        <v>65</v>
      </c>
      <c r="M152" s="14">
        <f>SLR479_20231202[[#This Row],[koniecLCyt]]-SLR479_20231202[[#This Row],[poczLCyt]]</f>
        <v>1</v>
      </c>
      <c r="N152" s="14" t="s">
        <v>344</v>
      </c>
      <c r="O152" s="14" t="s">
        <v>345</v>
      </c>
      <c r="P152" s="14" t="s">
        <v>346</v>
      </c>
      <c r="Q152" s="14">
        <f>COUNTIF(SLR479_20231202[[#This Row],[streszczenie]],"*"&amp;$B$1&amp;"*")</f>
        <v>0</v>
      </c>
      <c r="R152" s="14">
        <f>COUNTIFS(SLR479_20231202[[#This Row],[streszczenie]],"*"&amp;$B$1&amp;"*",SLR479_20231202[[#This Row],[streszczenie]],"*"&amp;$E$1&amp;"*")</f>
        <v>0</v>
      </c>
      <c r="S152" s="9" t="s">
        <v>10</v>
      </c>
      <c r="T152" s="9" t="s">
        <v>11</v>
      </c>
      <c r="U152" s="9" t="s">
        <v>12</v>
      </c>
    </row>
    <row r="153" spans="1:21" hidden="1" x14ac:dyDescent="0.45">
      <c r="A153" s="14">
        <v>151</v>
      </c>
      <c r="B153" s="14" t="s">
        <v>2839</v>
      </c>
      <c r="C153" s="14" t="s">
        <v>2840</v>
      </c>
      <c r="D153" s="14" t="s">
        <v>2841</v>
      </c>
      <c r="E153" s="14" t="s">
        <v>2842</v>
      </c>
      <c r="F153" s="14">
        <f>COUNTIF(SLR479_20231202[[#This Row],[Tytuł]],"*"&amp;$B$1&amp;"*")</f>
        <v>0</v>
      </c>
      <c r="G153" s="14">
        <f>COUNTIFS(SLR479_20231202[[#This Row],[Tytuł]],"*"&amp;$B$1&amp;"*",SLR479_20231202[[#This Row],[Tytuł]],"*"&amp;$E$1&amp;"*")</f>
        <v>0</v>
      </c>
      <c r="H153" s="14" t="s">
        <v>2843</v>
      </c>
      <c r="I153" s="14">
        <f>MID(SLR479_20231202[[#This Row],[Rok, publikacja, cytowania]],2,4)+0</f>
        <v>2019</v>
      </c>
      <c r="J153" s="14">
        <f>(MID(SLR479_20231202[[#This Row],[Rok, publikacja, cytowania]],FIND(" Cited ",SLR479_20231202[[#This Row],[Rok, publikacja, cytowania]])+7,SLR479_20231202[[#This Row],[IlośćZnakówLCyt]]))+0</f>
        <v>9</v>
      </c>
      <c r="K153" s="14">
        <f>FIND(" Cited ",SLR479_20231202[[#This Row],[Rok, publikacja, cytowania]])+7</f>
        <v>80</v>
      </c>
      <c r="L153" s="14">
        <f>FIND(" times",SLR479_20231202[[#This Row],[Rok, publikacja, cytowania]])</f>
        <v>81</v>
      </c>
      <c r="M153" s="14">
        <f>SLR479_20231202[[#This Row],[koniecLCyt]]-SLR479_20231202[[#This Row],[poczLCyt]]</f>
        <v>1</v>
      </c>
      <c r="N153" s="14" t="s">
        <v>2844</v>
      </c>
      <c r="O153" s="14" t="s">
        <v>2845</v>
      </c>
      <c r="P153" s="14" t="s">
        <v>2846</v>
      </c>
      <c r="Q153" s="14">
        <f>COUNTIF(SLR479_20231202[[#This Row],[streszczenie]],"*"&amp;$B$1&amp;"*")</f>
        <v>0</v>
      </c>
      <c r="R153" s="14">
        <f>COUNTIFS(SLR479_20231202[[#This Row],[streszczenie]],"*"&amp;$B$1&amp;"*",SLR479_20231202[[#This Row],[streszczenie]],"*"&amp;$E$1&amp;"*")</f>
        <v>0</v>
      </c>
      <c r="S153" s="10" t="s">
        <v>10</v>
      </c>
      <c r="T153" s="10" t="s">
        <v>11</v>
      </c>
      <c r="U153" s="10" t="s">
        <v>12</v>
      </c>
    </row>
    <row r="154" spans="1:21" hidden="1" x14ac:dyDescent="0.45">
      <c r="A154" s="14">
        <v>152</v>
      </c>
      <c r="B154" s="14" t="s">
        <v>362</v>
      </c>
      <c r="C154" s="14" t="s">
        <v>363</v>
      </c>
      <c r="D154" s="14">
        <v>57708948800</v>
      </c>
      <c r="E154" s="14" t="s">
        <v>364</v>
      </c>
      <c r="F154" s="14">
        <f>COUNTIF(SLR479_20231202[[#This Row],[Tytuł]],"*"&amp;$B$1&amp;"*")</f>
        <v>0</v>
      </c>
      <c r="G154" s="14">
        <f>COUNTIFS(SLR479_20231202[[#This Row],[Tytuł]],"*"&amp;$B$1&amp;"*",SLR479_20231202[[#This Row],[Tytuł]],"*"&amp;$E$1&amp;"*")</f>
        <v>0</v>
      </c>
      <c r="H154" s="14" t="s">
        <v>365</v>
      </c>
      <c r="I154" s="14">
        <f>MID(SLR479_20231202[[#This Row],[Rok, publikacja, cytowania]],2,4)+0</f>
        <v>1999</v>
      </c>
      <c r="J154" s="14">
        <f>(MID(SLR479_20231202[[#This Row],[Rok, publikacja, cytowania]],FIND(" Cited ",SLR479_20231202[[#This Row],[Rok, publikacja, cytowania]])+7,SLR479_20231202[[#This Row],[IlośćZnakówLCyt]]))+0</f>
        <v>13</v>
      </c>
      <c r="K154" s="14">
        <f>FIND(" Cited ",SLR479_20231202[[#This Row],[Rok, publikacja, cytowania]])+7</f>
        <v>78</v>
      </c>
      <c r="L154" s="14">
        <f>FIND(" times",SLR479_20231202[[#This Row],[Rok, publikacja, cytowania]])</f>
        <v>80</v>
      </c>
      <c r="M154" s="14">
        <f>SLR479_20231202[[#This Row],[koniecLCyt]]-SLR479_20231202[[#This Row],[poczLCyt]]</f>
        <v>2</v>
      </c>
      <c r="N154" s="14" t="s">
        <v>366</v>
      </c>
      <c r="O154" s="14" t="s">
        <v>367</v>
      </c>
      <c r="P154" s="14" t="s">
        <v>368</v>
      </c>
      <c r="Q154" s="14">
        <f>COUNTIF(SLR479_20231202[[#This Row],[streszczenie]],"*"&amp;$B$1&amp;"*")</f>
        <v>0</v>
      </c>
      <c r="R154" s="14">
        <f>COUNTIFS(SLR479_20231202[[#This Row],[streszczenie]],"*"&amp;$B$1&amp;"*",SLR479_20231202[[#This Row],[streszczenie]],"*"&amp;$E$1&amp;"*")</f>
        <v>0</v>
      </c>
      <c r="S154" s="9" t="s">
        <v>10</v>
      </c>
      <c r="T154" s="9" t="s">
        <v>11</v>
      </c>
      <c r="U154" s="9" t="s">
        <v>12</v>
      </c>
    </row>
    <row r="155" spans="1:21" hidden="1" x14ac:dyDescent="0.45">
      <c r="A155" s="14">
        <v>153</v>
      </c>
      <c r="B155" s="14" t="s">
        <v>2847</v>
      </c>
      <c r="C155" s="14" t="s">
        <v>2848</v>
      </c>
      <c r="D155" s="14">
        <v>6507322701</v>
      </c>
      <c r="E155" s="14" t="s">
        <v>2849</v>
      </c>
      <c r="F155" s="14">
        <f>COUNTIF(SLR479_20231202[[#This Row],[Tytuł]],"*"&amp;$B$1&amp;"*")</f>
        <v>0</v>
      </c>
      <c r="G155" s="14">
        <f>COUNTIFS(SLR479_20231202[[#This Row],[Tytuł]],"*"&amp;$B$1&amp;"*",SLR479_20231202[[#This Row],[Tytuł]],"*"&amp;$E$1&amp;"*")</f>
        <v>0</v>
      </c>
      <c r="H155" s="14" t="s">
        <v>2850</v>
      </c>
      <c r="I155" s="14">
        <f>MID(SLR479_20231202[[#This Row],[Rok, publikacja, cytowania]],2,4)+0</f>
        <v>2021</v>
      </c>
      <c r="J155" s="14">
        <f>(MID(SLR479_20231202[[#This Row],[Rok, publikacja, cytowania]],FIND(" Cited ",SLR479_20231202[[#This Row],[Rok, publikacja, cytowania]])+7,SLR479_20231202[[#This Row],[IlośćZnakówLCyt]]))+0</f>
        <v>7</v>
      </c>
      <c r="K155" s="14">
        <f>FIND(" Cited ",SLR479_20231202[[#This Row],[Rok, publikacja, cytowania]])+7</f>
        <v>76</v>
      </c>
      <c r="L155" s="14">
        <f>FIND(" times",SLR479_20231202[[#This Row],[Rok, publikacja, cytowania]])</f>
        <v>77</v>
      </c>
      <c r="M155" s="14">
        <f>SLR479_20231202[[#This Row],[koniecLCyt]]-SLR479_20231202[[#This Row],[poczLCyt]]</f>
        <v>1</v>
      </c>
      <c r="N155" s="14" t="s">
        <v>2851</v>
      </c>
      <c r="O155" s="14" t="s">
        <v>2852</v>
      </c>
      <c r="P155" s="14" t="s">
        <v>2853</v>
      </c>
      <c r="Q155" s="14">
        <f>COUNTIF(SLR479_20231202[[#This Row],[streszczenie]],"*"&amp;$B$1&amp;"*")</f>
        <v>0</v>
      </c>
      <c r="R155" s="14">
        <f>COUNTIFS(SLR479_20231202[[#This Row],[streszczenie]],"*"&amp;$B$1&amp;"*",SLR479_20231202[[#This Row],[streszczenie]],"*"&amp;$E$1&amp;"*")</f>
        <v>0</v>
      </c>
      <c r="S155" s="10" t="s">
        <v>10</v>
      </c>
      <c r="T155" s="10" t="s">
        <v>11</v>
      </c>
      <c r="U155" s="10" t="s">
        <v>12</v>
      </c>
    </row>
    <row r="156" spans="1:21" hidden="1" x14ac:dyDescent="0.45">
      <c r="A156" s="14">
        <v>154</v>
      </c>
      <c r="B156" s="14" t="s">
        <v>384</v>
      </c>
      <c r="C156" s="14" t="s">
        <v>385</v>
      </c>
      <c r="D156" s="14" t="s">
        <v>386</v>
      </c>
      <c r="E156" s="14" t="s">
        <v>387</v>
      </c>
      <c r="F156" s="14">
        <f>COUNTIF(SLR479_20231202[[#This Row],[Tytuł]],"*"&amp;$B$1&amp;"*")</f>
        <v>0</v>
      </c>
      <c r="G156" s="14">
        <f>COUNTIFS(SLR479_20231202[[#This Row],[Tytuł]],"*"&amp;$B$1&amp;"*",SLR479_20231202[[#This Row],[Tytuł]],"*"&amp;$E$1&amp;"*")</f>
        <v>0</v>
      </c>
      <c r="H156" s="14" t="s">
        <v>388</v>
      </c>
      <c r="I156" s="14">
        <f>MID(SLR479_20231202[[#This Row],[Rok, publikacja, cytowania]],2,4)+0</f>
        <v>2021</v>
      </c>
      <c r="J156" s="14">
        <f>(MID(SLR479_20231202[[#This Row],[Rok, publikacja, cytowania]],FIND(" Cited ",SLR479_20231202[[#This Row],[Rok, publikacja, cytowania]])+7,SLR479_20231202[[#This Row],[IlośćZnakówLCyt]]))+0</f>
        <v>8</v>
      </c>
      <c r="K156" s="14">
        <f>FIND(" Cited ",SLR479_20231202[[#This Row],[Rok, publikacja, cytowania]])+7</f>
        <v>69</v>
      </c>
      <c r="L156" s="14">
        <f>FIND(" times",SLR479_20231202[[#This Row],[Rok, publikacja, cytowania]])</f>
        <v>70</v>
      </c>
      <c r="M156" s="14">
        <f>SLR479_20231202[[#This Row],[koniecLCyt]]-SLR479_20231202[[#This Row],[poczLCyt]]</f>
        <v>1</v>
      </c>
      <c r="N156" s="14" t="s">
        <v>389</v>
      </c>
      <c r="O156" s="14" t="s">
        <v>390</v>
      </c>
      <c r="P156" s="14" t="s">
        <v>391</v>
      </c>
      <c r="Q156" s="14">
        <f>COUNTIF(SLR479_20231202[[#This Row],[streszczenie]],"*"&amp;$B$1&amp;"*")</f>
        <v>0</v>
      </c>
      <c r="R156" s="14">
        <f>COUNTIFS(SLR479_20231202[[#This Row],[streszczenie]],"*"&amp;$B$1&amp;"*",SLR479_20231202[[#This Row],[streszczenie]],"*"&amp;$E$1&amp;"*")</f>
        <v>0</v>
      </c>
      <c r="S156" s="9" t="s">
        <v>10</v>
      </c>
      <c r="T156" s="9" t="s">
        <v>11</v>
      </c>
      <c r="U156" s="9" t="s">
        <v>12</v>
      </c>
    </row>
    <row r="157" spans="1:21" hidden="1" x14ac:dyDescent="0.45">
      <c r="A157" s="14">
        <v>155</v>
      </c>
      <c r="B157" s="14" t="s">
        <v>2854</v>
      </c>
      <c r="C157" s="14" t="s">
        <v>2855</v>
      </c>
      <c r="D157" s="14" t="s">
        <v>2856</v>
      </c>
      <c r="E157" s="14" t="s">
        <v>2857</v>
      </c>
      <c r="F157" s="14">
        <f>COUNTIF(SLR479_20231202[[#This Row],[Tytuł]],"*"&amp;$B$1&amp;"*")</f>
        <v>0</v>
      </c>
      <c r="G157" s="14">
        <f>COUNTIFS(SLR479_20231202[[#This Row],[Tytuł]],"*"&amp;$B$1&amp;"*",SLR479_20231202[[#This Row],[Tytuł]],"*"&amp;$E$1&amp;"*")</f>
        <v>0</v>
      </c>
      <c r="H157" s="14" t="s">
        <v>2858</v>
      </c>
      <c r="I157" s="14">
        <f>MID(SLR479_20231202[[#This Row],[Rok, publikacja, cytowania]],2,4)+0</f>
        <v>2016</v>
      </c>
      <c r="J157" s="14">
        <f>(MID(SLR479_20231202[[#This Row],[Rok, publikacja, cytowania]],FIND(" Cited ",SLR479_20231202[[#This Row],[Rok, publikacja, cytowania]])+7,SLR479_20231202[[#This Row],[IlośćZnakówLCyt]]))+0</f>
        <v>9</v>
      </c>
      <c r="K157" s="14">
        <f>FIND(" Cited ",SLR479_20231202[[#This Row],[Rok, publikacja, cytowania]])+7</f>
        <v>86</v>
      </c>
      <c r="L157" s="14">
        <f>FIND(" times",SLR479_20231202[[#This Row],[Rok, publikacja, cytowania]])</f>
        <v>87</v>
      </c>
      <c r="M157" s="14">
        <f>SLR479_20231202[[#This Row],[koniecLCyt]]-SLR479_20231202[[#This Row],[poczLCyt]]</f>
        <v>1</v>
      </c>
      <c r="N157" s="14" t="s">
        <v>2859</v>
      </c>
      <c r="O157" s="14" t="s">
        <v>2860</v>
      </c>
      <c r="P157" s="14" t="s">
        <v>2861</v>
      </c>
      <c r="Q157" s="14">
        <f>COUNTIF(SLR479_20231202[[#This Row],[streszczenie]],"*"&amp;$B$1&amp;"*")</f>
        <v>0</v>
      </c>
      <c r="R157" s="14">
        <f>COUNTIFS(SLR479_20231202[[#This Row],[streszczenie]],"*"&amp;$B$1&amp;"*",SLR479_20231202[[#This Row],[streszczenie]],"*"&amp;$E$1&amp;"*")</f>
        <v>0</v>
      </c>
      <c r="S157" s="10" t="s">
        <v>10</v>
      </c>
      <c r="T157" s="10" t="s">
        <v>11</v>
      </c>
      <c r="U157" s="10" t="s">
        <v>12</v>
      </c>
    </row>
    <row r="158" spans="1:21" hidden="1" x14ac:dyDescent="0.45">
      <c r="A158" s="14">
        <v>156</v>
      </c>
      <c r="B158" s="14" t="s">
        <v>392</v>
      </c>
      <c r="C158" s="14" t="s">
        <v>393</v>
      </c>
      <c r="D158" s="14" t="s">
        <v>394</v>
      </c>
      <c r="E158" s="14" t="s">
        <v>395</v>
      </c>
      <c r="F158" s="14">
        <f>COUNTIF(SLR479_20231202[[#This Row],[Tytuł]],"*"&amp;$B$1&amp;"*")</f>
        <v>0</v>
      </c>
      <c r="G158" s="14">
        <f>COUNTIFS(SLR479_20231202[[#This Row],[Tytuł]],"*"&amp;$B$1&amp;"*",SLR479_20231202[[#This Row],[Tytuł]],"*"&amp;$E$1&amp;"*")</f>
        <v>0</v>
      </c>
      <c r="H158" s="14" t="s">
        <v>396</v>
      </c>
      <c r="I158" s="14">
        <f>MID(SLR479_20231202[[#This Row],[Rok, publikacja, cytowania]],2,4)+0</f>
        <v>2022</v>
      </c>
      <c r="J158" s="14">
        <f>(MID(SLR479_20231202[[#This Row],[Rok, publikacja, cytowania]],FIND(" Cited ",SLR479_20231202[[#This Row],[Rok, publikacja, cytowania]])+7,SLR479_20231202[[#This Row],[IlośćZnakówLCyt]]))+0</f>
        <v>6</v>
      </c>
      <c r="K158" s="14">
        <f>FIND(" Cited ",SLR479_20231202[[#This Row],[Rok, publikacja, cytowania]])+7</f>
        <v>78</v>
      </c>
      <c r="L158" s="14">
        <f>FIND(" times",SLR479_20231202[[#This Row],[Rok, publikacja, cytowania]])</f>
        <v>79</v>
      </c>
      <c r="M158" s="14">
        <f>SLR479_20231202[[#This Row],[koniecLCyt]]-SLR479_20231202[[#This Row],[poczLCyt]]</f>
        <v>1</v>
      </c>
      <c r="N158" s="14" t="s">
        <v>397</v>
      </c>
      <c r="O158" s="14" t="s">
        <v>398</v>
      </c>
      <c r="P158" s="14" t="s">
        <v>399</v>
      </c>
      <c r="Q158" s="14">
        <f>COUNTIF(SLR479_20231202[[#This Row],[streszczenie]],"*"&amp;$B$1&amp;"*")</f>
        <v>0</v>
      </c>
      <c r="R158" s="14">
        <f>COUNTIFS(SLR479_20231202[[#This Row],[streszczenie]],"*"&amp;$B$1&amp;"*",SLR479_20231202[[#This Row],[streszczenie]],"*"&amp;$E$1&amp;"*")</f>
        <v>0</v>
      </c>
      <c r="S158" s="9" t="s">
        <v>10</v>
      </c>
      <c r="T158" s="9" t="s">
        <v>11</v>
      </c>
      <c r="U158" s="9" t="s">
        <v>12</v>
      </c>
    </row>
    <row r="159" spans="1:21" hidden="1" x14ac:dyDescent="0.45">
      <c r="A159" s="14">
        <v>157</v>
      </c>
      <c r="B159" s="14" t="s">
        <v>2862</v>
      </c>
      <c r="C159" s="14" t="s">
        <v>2863</v>
      </c>
      <c r="D159" s="14">
        <v>7005210328</v>
      </c>
      <c r="E159" s="14" t="s">
        <v>2864</v>
      </c>
      <c r="F159" s="14">
        <f>COUNTIF(SLR479_20231202[[#This Row],[Tytuł]],"*"&amp;$B$1&amp;"*")</f>
        <v>0</v>
      </c>
      <c r="G159" s="14">
        <f>COUNTIFS(SLR479_20231202[[#This Row],[Tytuł]],"*"&amp;$B$1&amp;"*",SLR479_20231202[[#This Row],[Tytuł]],"*"&amp;$E$1&amp;"*")</f>
        <v>0</v>
      </c>
      <c r="H159" s="14" t="s">
        <v>2865</v>
      </c>
      <c r="I159" s="14">
        <f>MID(SLR479_20231202[[#This Row],[Rok, publikacja, cytowania]],2,4)+0</f>
        <v>2012</v>
      </c>
      <c r="J159" s="14">
        <f>(MID(SLR479_20231202[[#This Row],[Rok, publikacja, cytowania]],FIND(" Cited ",SLR479_20231202[[#This Row],[Rok, publikacja, cytowania]])+7,SLR479_20231202[[#This Row],[IlośćZnakówLCyt]]))+0</f>
        <v>11</v>
      </c>
      <c r="K159" s="14">
        <f>FIND(" Cited ",SLR479_20231202[[#This Row],[Rok, publikacja, cytowania]])+7</f>
        <v>99</v>
      </c>
      <c r="L159" s="14">
        <f>FIND(" times",SLR479_20231202[[#This Row],[Rok, publikacja, cytowania]])</f>
        <v>101</v>
      </c>
      <c r="M159" s="14">
        <f>SLR479_20231202[[#This Row],[koniecLCyt]]-SLR479_20231202[[#This Row],[poczLCyt]]</f>
        <v>2</v>
      </c>
      <c r="N159" s="14">
        <v>0</v>
      </c>
      <c r="O159" s="14" t="s">
        <v>2866</v>
      </c>
      <c r="P159" s="14" t="s">
        <v>2867</v>
      </c>
      <c r="Q159" s="14">
        <f>COUNTIF(SLR479_20231202[[#This Row],[streszczenie]],"*"&amp;$B$1&amp;"*")</f>
        <v>0</v>
      </c>
      <c r="R159" s="14">
        <f>COUNTIFS(SLR479_20231202[[#This Row],[streszczenie]],"*"&amp;$B$1&amp;"*",SLR479_20231202[[#This Row],[streszczenie]],"*"&amp;$E$1&amp;"*")</f>
        <v>0</v>
      </c>
      <c r="S159" s="10" t="s">
        <v>10</v>
      </c>
      <c r="T159" s="10" t="s">
        <v>207</v>
      </c>
      <c r="U159" s="10" t="s">
        <v>12</v>
      </c>
    </row>
    <row r="160" spans="1:21" hidden="1" x14ac:dyDescent="0.45">
      <c r="A160" s="14">
        <v>158</v>
      </c>
      <c r="B160" s="14" t="s">
        <v>415</v>
      </c>
      <c r="C160" s="14" t="s">
        <v>416</v>
      </c>
      <c r="D160" s="14" t="s">
        <v>417</v>
      </c>
      <c r="E160" s="14" t="s">
        <v>418</v>
      </c>
      <c r="F160" s="14">
        <f>COUNTIF(SLR479_20231202[[#This Row],[Tytuł]],"*"&amp;$B$1&amp;"*")</f>
        <v>0</v>
      </c>
      <c r="G160" s="14">
        <f>COUNTIFS(SLR479_20231202[[#This Row],[Tytuł]],"*"&amp;$B$1&amp;"*",SLR479_20231202[[#This Row],[Tytuł]],"*"&amp;$E$1&amp;"*")</f>
        <v>0</v>
      </c>
      <c r="H160" s="14" t="s">
        <v>419</v>
      </c>
      <c r="I160" s="14">
        <f>MID(SLR479_20231202[[#This Row],[Rok, publikacja, cytowania]],2,4)+0</f>
        <v>2014</v>
      </c>
      <c r="J160" s="14">
        <f>(MID(SLR479_20231202[[#This Row],[Rok, publikacja, cytowania]],FIND(" Cited ",SLR479_20231202[[#This Row],[Rok, publikacja, cytowania]])+7,SLR479_20231202[[#This Row],[IlośćZnakówLCyt]]))+0</f>
        <v>8</v>
      </c>
      <c r="K160" s="14">
        <f>FIND(" Cited ",SLR479_20231202[[#This Row],[Rok, publikacja, cytowania]])+7</f>
        <v>86</v>
      </c>
      <c r="L160" s="14">
        <f>FIND(" times",SLR479_20231202[[#This Row],[Rok, publikacja, cytowania]])</f>
        <v>87</v>
      </c>
      <c r="M160" s="14">
        <f>SLR479_20231202[[#This Row],[koniecLCyt]]-SLR479_20231202[[#This Row],[poczLCyt]]</f>
        <v>1</v>
      </c>
      <c r="N160" s="14" t="s">
        <v>420</v>
      </c>
      <c r="O160" s="14" t="s">
        <v>421</v>
      </c>
      <c r="P160" s="14" t="s">
        <v>422</v>
      </c>
      <c r="Q160" s="14">
        <f>COUNTIF(SLR479_20231202[[#This Row],[streszczenie]],"*"&amp;$B$1&amp;"*")</f>
        <v>0</v>
      </c>
      <c r="R160" s="14">
        <f>COUNTIFS(SLR479_20231202[[#This Row],[streszczenie]],"*"&amp;$B$1&amp;"*",SLR479_20231202[[#This Row],[streszczenie]],"*"&amp;$E$1&amp;"*")</f>
        <v>0</v>
      </c>
      <c r="S160" s="9" t="s">
        <v>10</v>
      </c>
      <c r="T160" s="9" t="s">
        <v>11</v>
      </c>
      <c r="U160" s="9" t="s">
        <v>12</v>
      </c>
    </row>
    <row r="161" spans="1:21" hidden="1" x14ac:dyDescent="0.45">
      <c r="A161" s="14">
        <v>159</v>
      </c>
      <c r="B161" s="14" t="s">
        <v>2868</v>
      </c>
      <c r="C161" s="14" t="s">
        <v>2869</v>
      </c>
      <c r="D161" s="14" t="s">
        <v>2870</v>
      </c>
      <c r="E161" s="14" t="s">
        <v>2871</v>
      </c>
      <c r="F161" s="14">
        <f>COUNTIF(SLR479_20231202[[#This Row],[Tytuł]],"*"&amp;$B$1&amp;"*")</f>
        <v>0</v>
      </c>
      <c r="G161" s="14">
        <f>COUNTIFS(SLR479_20231202[[#This Row],[Tytuł]],"*"&amp;$B$1&amp;"*",SLR479_20231202[[#This Row],[Tytuł]],"*"&amp;$E$1&amp;"*")</f>
        <v>0</v>
      </c>
      <c r="H161" s="14" t="s">
        <v>2872</v>
      </c>
      <c r="I161" s="14">
        <f>MID(SLR479_20231202[[#This Row],[Rok, publikacja, cytowania]],2,4)+0</f>
        <v>2022</v>
      </c>
      <c r="J161" s="14">
        <f>(MID(SLR479_20231202[[#This Row],[Rok, publikacja, cytowania]],FIND(" Cited ",SLR479_20231202[[#This Row],[Rok, publikacja, cytowania]])+7,SLR479_20231202[[#This Row],[IlośćZnakówLCyt]]))+0</f>
        <v>6</v>
      </c>
      <c r="K161" s="14">
        <f>FIND(" Cited ",SLR479_20231202[[#This Row],[Rok, publikacja, cytowania]])+7</f>
        <v>82</v>
      </c>
      <c r="L161" s="14">
        <f>FIND(" times",SLR479_20231202[[#This Row],[Rok, publikacja, cytowania]])</f>
        <v>83</v>
      </c>
      <c r="M161" s="14">
        <f>SLR479_20231202[[#This Row],[koniecLCyt]]-SLR479_20231202[[#This Row],[poczLCyt]]</f>
        <v>1</v>
      </c>
      <c r="N161" s="14" t="s">
        <v>2873</v>
      </c>
      <c r="O161" s="14" t="s">
        <v>2874</v>
      </c>
      <c r="P161" s="14" t="s">
        <v>2875</v>
      </c>
      <c r="Q161" s="14">
        <f>COUNTIF(SLR479_20231202[[#This Row],[streszczenie]],"*"&amp;$B$1&amp;"*")</f>
        <v>0</v>
      </c>
      <c r="R161" s="14">
        <f>COUNTIFS(SLR479_20231202[[#This Row],[streszczenie]],"*"&amp;$B$1&amp;"*",SLR479_20231202[[#This Row],[streszczenie]],"*"&amp;$E$1&amp;"*")</f>
        <v>0</v>
      </c>
      <c r="S161" s="10" t="s">
        <v>10</v>
      </c>
      <c r="T161" s="10" t="s">
        <v>11</v>
      </c>
      <c r="U161" s="10" t="s">
        <v>12</v>
      </c>
    </row>
    <row r="162" spans="1:21" hidden="1" x14ac:dyDescent="0.45">
      <c r="A162" s="14">
        <v>160</v>
      </c>
      <c r="B162" s="14" t="s">
        <v>2876</v>
      </c>
      <c r="C162" s="14" t="s">
        <v>2877</v>
      </c>
      <c r="D162" s="14" t="s">
        <v>2878</v>
      </c>
      <c r="E162" s="14" t="s">
        <v>2879</v>
      </c>
      <c r="F162" s="14">
        <f>COUNTIF(SLR479_20231202[[#This Row],[Tytuł]],"*"&amp;$B$1&amp;"*")</f>
        <v>0</v>
      </c>
      <c r="G162" s="14">
        <f>COUNTIFS(SLR479_20231202[[#This Row],[Tytuł]],"*"&amp;$B$1&amp;"*",SLR479_20231202[[#This Row],[Tytuł]],"*"&amp;$E$1&amp;"*")</f>
        <v>0</v>
      </c>
      <c r="H162" s="14" t="s">
        <v>2880</v>
      </c>
      <c r="I162" s="14">
        <f>MID(SLR479_20231202[[#This Row],[Rok, publikacja, cytowania]],2,4)+0</f>
        <v>2020</v>
      </c>
      <c r="J162" s="14">
        <f>(MID(SLR479_20231202[[#This Row],[Rok, publikacja, cytowania]],FIND(" Cited ",SLR479_20231202[[#This Row],[Rok, publikacja, cytowania]])+7,SLR479_20231202[[#This Row],[IlośćZnakówLCyt]]))+0</f>
        <v>6</v>
      </c>
      <c r="K162" s="14">
        <f>FIND(" Cited ",SLR479_20231202[[#This Row],[Rok, publikacja, cytowania]])+7</f>
        <v>92</v>
      </c>
      <c r="L162" s="14">
        <f>FIND(" times",SLR479_20231202[[#This Row],[Rok, publikacja, cytowania]])</f>
        <v>93</v>
      </c>
      <c r="M162" s="14">
        <f>SLR479_20231202[[#This Row],[koniecLCyt]]-SLR479_20231202[[#This Row],[poczLCyt]]</f>
        <v>1</v>
      </c>
      <c r="N162" s="14" t="s">
        <v>2881</v>
      </c>
      <c r="O162" s="14" t="s">
        <v>2882</v>
      </c>
      <c r="P162" s="14" t="s">
        <v>2883</v>
      </c>
      <c r="Q162" s="14">
        <f>COUNTIF(SLR479_20231202[[#This Row],[streszczenie]],"*"&amp;$B$1&amp;"*")</f>
        <v>0</v>
      </c>
      <c r="R162" s="14">
        <f>COUNTIFS(SLR479_20231202[[#This Row],[streszczenie]],"*"&amp;$B$1&amp;"*",SLR479_20231202[[#This Row],[streszczenie]],"*"&amp;$E$1&amp;"*")</f>
        <v>0</v>
      </c>
      <c r="S162" s="9" t="s">
        <v>10</v>
      </c>
      <c r="T162" s="9" t="s">
        <v>11</v>
      </c>
      <c r="U162" s="9" t="s">
        <v>12</v>
      </c>
    </row>
    <row r="163" spans="1:21" hidden="1" x14ac:dyDescent="0.45">
      <c r="A163" s="14">
        <v>161</v>
      </c>
      <c r="B163" s="14" t="s">
        <v>423</v>
      </c>
      <c r="C163" s="14" t="s">
        <v>424</v>
      </c>
      <c r="D163" s="14">
        <v>56697978400</v>
      </c>
      <c r="E163" s="14" t="s">
        <v>425</v>
      </c>
      <c r="F163" s="14">
        <f>COUNTIF(SLR479_20231202[[#This Row],[Tytuł]],"*"&amp;$B$1&amp;"*")</f>
        <v>0</v>
      </c>
      <c r="G163" s="14">
        <f>COUNTIFS(SLR479_20231202[[#This Row],[Tytuł]],"*"&amp;$B$1&amp;"*",SLR479_20231202[[#This Row],[Tytuł]],"*"&amp;$E$1&amp;"*")</f>
        <v>0</v>
      </c>
      <c r="H163" s="14" t="s">
        <v>426</v>
      </c>
      <c r="I163" s="14">
        <f>MID(SLR479_20231202[[#This Row],[Rok, publikacja, cytowania]],2,4)+0</f>
        <v>2015</v>
      </c>
      <c r="J163" s="14">
        <f>(MID(SLR479_20231202[[#This Row],[Rok, publikacja, cytowania]],FIND(" Cited ",SLR479_20231202[[#This Row],[Rok, publikacja, cytowania]])+7,SLR479_20231202[[#This Row],[IlośćZnakówLCyt]]))+0</f>
        <v>12</v>
      </c>
      <c r="K163" s="14">
        <f>FIND(" Cited ",SLR479_20231202[[#This Row],[Rok, publikacja, cytowania]])+7</f>
        <v>67</v>
      </c>
      <c r="L163" s="14">
        <f>FIND(" times",SLR479_20231202[[#This Row],[Rok, publikacja, cytowania]])</f>
        <v>69</v>
      </c>
      <c r="M163" s="14">
        <f>SLR479_20231202[[#This Row],[koniecLCyt]]-SLR479_20231202[[#This Row],[poczLCyt]]</f>
        <v>2</v>
      </c>
      <c r="N163" s="14" t="s">
        <v>427</v>
      </c>
      <c r="O163" s="14" t="s">
        <v>428</v>
      </c>
      <c r="P163" s="14" t="s">
        <v>429</v>
      </c>
      <c r="Q163" s="14">
        <f>COUNTIF(SLR479_20231202[[#This Row],[streszczenie]],"*"&amp;$B$1&amp;"*")</f>
        <v>0</v>
      </c>
      <c r="R163" s="14">
        <f>COUNTIFS(SLR479_20231202[[#This Row],[streszczenie]],"*"&amp;$B$1&amp;"*",SLR479_20231202[[#This Row],[streszczenie]],"*"&amp;$E$1&amp;"*")</f>
        <v>0</v>
      </c>
      <c r="S163" s="10" t="s">
        <v>10</v>
      </c>
      <c r="T163" s="10" t="s">
        <v>11</v>
      </c>
      <c r="U163" s="10" t="s">
        <v>12</v>
      </c>
    </row>
    <row r="164" spans="1:21" hidden="1" x14ac:dyDescent="0.45">
      <c r="A164" s="14">
        <v>162</v>
      </c>
      <c r="B164" s="14" t="s">
        <v>430</v>
      </c>
      <c r="C164" s="14" t="s">
        <v>431</v>
      </c>
      <c r="D164" s="14">
        <v>7202674246</v>
      </c>
      <c r="E164" s="14" t="s">
        <v>432</v>
      </c>
      <c r="F164" s="14">
        <f>COUNTIF(SLR479_20231202[[#This Row],[Tytuł]],"*"&amp;$B$1&amp;"*")</f>
        <v>0</v>
      </c>
      <c r="G164" s="14">
        <f>COUNTIFS(SLR479_20231202[[#This Row],[Tytuł]],"*"&amp;$B$1&amp;"*",SLR479_20231202[[#This Row],[Tytuł]],"*"&amp;$E$1&amp;"*")</f>
        <v>0</v>
      </c>
      <c r="H164" s="14" t="s">
        <v>433</v>
      </c>
      <c r="I164" s="14">
        <f>MID(SLR479_20231202[[#This Row],[Rok, publikacja, cytowania]],2,4)+0</f>
        <v>2020</v>
      </c>
      <c r="J164" s="14">
        <f>(MID(SLR479_20231202[[#This Row],[Rok, publikacja, cytowania]],FIND(" Cited ",SLR479_20231202[[#This Row],[Rok, publikacja, cytowania]])+7,SLR479_20231202[[#This Row],[IlośćZnakówLCyt]]))+0</f>
        <v>7</v>
      </c>
      <c r="K164" s="14">
        <f>FIND(" Cited ",SLR479_20231202[[#This Row],[Rok, publikacja, cytowania]])+7</f>
        <v>117</v>
      </c>
      <c r="L164" s="14">
        <f>FIND(" times",SLR479_20231202[[#This Row],[Rok, publikacja, cytowania]])</f>
        <v>118</v>
      </c>
      <c r="M164" s="14">
        <f>SLR479_20231202[[#This Row],[koniecLCyt]]-SLR479_20231202[[#This Row],[poczLCyt]]</f>
        <v>1</v>
      </c>
      <c r="N164" s="14" t="s">
        <v>434</v>
      </c>
      <c r="O164" s="14" t="s">
        <v>435</v>
      </c>
      <c r="P164" s="14" t="s">
        <v>436</v>
      </c>
      <c r="Q164" s="14">
        <f>COUNTIF(SLR479_20231202[[#This Row],[streszczenie]],"*"&amp;$B$1&amp;"*")</f>
        <v>0</v>
      </c>
      <c r="R164" s="14">
        <f>COUNTIFS(SLR479_20231202[[#This Row],[streszczenie]],"*"&amp;$B$1&amp;"*",SLR479_20231202[[#This Row],[streszczenie]],"*"&amp;$E$1&amp;"*")</f>
        <v>0</v>
      </c>
      <c r="S164" s="9" t="s">
        <v>10</v>
      </c>
      <c r="T164" s="9" t="s">
        <v>338</v>
      </c>
      <c r="U164" s="9" t="s">
        <v>12</v>
      </c>
    </row>
    <row r="165" spans="1:21" hidden="1" x14ac:dyDescent="0.45">
      <c r="A165" s="14">
        <v>163</v>
      </c>
      <c r="B165" s="14" t="s">
        <v>437</v>
      </c>
      <c r="C165" s="14" t="s">
        <v>438</v>
      </c>
      <c r="D165" s="14" t="s">
        <v>439</v>
      </c>
      <c r="E165" s="14" t="s">
        <v>440</v>
      </c>
      <c r="F165" s="14">
        <f>COUNTIF(SLR479_20231202[[#This Row],[Tytuł]],"*"&amp;$B$1&amp;"*")</f>
        <v>0</v>
      </c>
      <c r="G165" s="14">
        <f>COUNTIFS(SLR479_20231202[[#This Row],[Tytuł]],"*"&amp;$B$1&amp;"*",SLR479_20231202[[#This Row],[Tytuł]],"*"&amp;$E$1&amp;"*")</f>
        <v>0</v>
      </c>
      <c r="H165" s="14" t="s">
        <v>441</v>
      </c>
      <c r="I165" s="14">
        <f>MID(SLR479_20231202[[#This Row],[Rok, publikacja, cytowania]],2,4)+0</f>
        <v>2019</v>
      </c>
      <c r="J165" s="14">
        <f>(MID(SLR479_20231202[[#This Row],[Rok, publikacja, cytowania]],FIND(" Cited ",SLR479_20231202[[#This Row],[Rok, publikacja, cytowania]])+7,SLR479_20231202[[#This Row],[IlośćZnakówLCyt]]))+0</f>
        <v>8</v>
      </c>
      <c r="K165" s="14">
        <f>FIND(" Cited ",SLR479_20231202[[#This Row],[Rok, publikacja, cytowania]])+7</f>
        <v>50</v>
      </c>
      <c r="L165" s="14">
        <f>FIND(" times",SLR479_20231202[[#This Row],[Rok, publikacja, cytowania]])</f>
        <v>51</v>
      </c>
      <c r="M165" s="14">
        <f>SLR479_20231202[[#This Row],[koniecLCyt]]-SLR479_20231202[[#This Row],[poczLCyt]]</f>
        <v>1</v>
      </c>
      <c r="N165" s="14" t="s">
        <v>442</v>
      </c>
      <c r="O165" s="14" t="s">
        <v>443</v>
      </c>
      <c r="P165" s="14" t="s">
        <v>444</v>
      </c>
      <c r="Q165" s="14">
        <f>COUNTIF(SLR479_20231202[[#This Row],[streszczenie]],"*"&amp;$B$1&amp;"*")</f>
        <v>0</v>
      </c>
      <c r="R165" s="14">
        <f>COUNTIFS(SLR479_20231202[[#This Row],[streszczenie]],"*"&amp;$B$1&amp;"*",SLR479_20231202[[#This Row],[streszczenie]],"*"&amp;$E$1&amp;"*")</f>
        <v>0</v>
      </c>
      <c r="S165" s="10" t="s">
        <v>10</v>
      </c>
      <c r="T165" s="10" t="s">
        <v>11</v>
      </c>
      <c r="U165" s="10" t="s">
        <v>12</v>
      </c>
    </row>
    <row r="166" spans="1:21" hidden="1" x14ac:dyDescent="0.45">
      <c r="A166" s="14">
        <v>164</v>
      </c>
      <c r="B166" s="14" t="s">
        <v>445</v>
      </c>
      <c r="C166" s="14" t="s">
        <v>446</v>
      </c>
      <c r="D166" s="14" t="s">
        <v>447</v>
      </c>
      <c r="E166" s="14" t="s">
        <v>448</v>
      </c>
      <c r="F166" s="14">
        <f>COUNTIF(SLR479_20231202[[#This Row],[Tytuł]],"*"&amp;$B$1&amp;"*")</f>
        <v>0</v>
      </c>
      <c r="G166" s="14">
        <f>COUNTIFS(SLR479_20231202[[#This Row],[Tytuł]],"*"&amp;$B$1&amp;"*",SLR479_20231202[[#This Row],[Tytuł]],"*"&amp;$E$1&amp;"*")</f>
        <v>0</v>
      </c>
      <c r="H166" s="14" t="s">
        <v>449</v>
      </c>
      <c r="I166" s="14">
        <f>MID(SLR479_20231202[[#This Row],[Rok, publikacja, cytowania]],2,4)+0</f>
        <v>2019</v>
      </c>
      <c r="J166" s="14">
        <f>(MID(SLR479_20231202[[#This Row],[Rok, publikacja, cytowania]],FIND(" Cited ",SLR479_20231202[[#This Row],[Rok, publikacja, cytowania]])+7,SLR479_20231202[[#This Row],[IlośćZnakówLCyt]]))+0</f>
        <v>9</v>
      </c>
      <c r="K166" s="14">
        <f>FIND(" Cited ",SLR479_20231202[[#This Row],[Rok, publikacja, cytowania]])+7</f>
        <v>71</v>
      </c>
      <c r="L166" s="14">
        <f>FIND(" times",SLR479_20231202[[#This Row],[Rok, publikacja, cytowania]])</f>
        <v>72</v>
      </c>
      <c r="M166" s="14">
        <f>SLR479_20231202[[#This Row],[koniecLCyt]]-SLR479_20231202[[#This Row],[poczLCyt]]</f>
        <v>1</v>
      </c>
      <c r="N166" s="14" t="s">
        <v>450</v>
      </c>
      <c r="O166" s="14" t="s">
        <v>451</v>
      </c>
      <c r="P166" s="14" t="s">
        <v>452</v>
      </c>
      <c r="Q166" s="14">
        <f>COUNTIF(SLR479_20231202[[#This Row],[streszczenie]],"*"&amp;$B$1&amp;"*")</f>
        <v>0</v>
      </c>
      <c r="R166" s="14">
        <f>COUNTIFS(SLR479_20231202[[#This Row],[streszczenie]],"*"&amp;$B$1&amp;"*",SLR479_20231202[[#This Row],[streszczenie]],"*"&amp;$E$1&amp;"*")</f>
        <v>0</v>
      </c>
      <c r="S166" s="9" t="s">
        <v>10</v>
      </c>
      <c r="T166" s="9" t="s">
        <v>11</v>
      </c>
      <c r="U166" s="9" t="s">
        <v>12</v>
      </c>
    </row>
    <row r="167" spans="1:21" hidden="1" x14ac:dyDescent="0.45">
      <c r="A167" s="14">
        <v>165</v>
      </c>
      <c r="B167" s="14" t="s">
        <v>461</v>
      </c>
      <c r="C167" s="14" t="s">
        <v>462</v>
      </c>
      <c r="D167" s="14">
        <v>56219120200</v>
      </c>
      <c r="E167" s="14" t="s">
        <v>463</v>
      </c>
      <c r="F167" s="14">
        <f>COUNTIF(SLR479_20231202[[#This Row],[Tytuł]],"*"&amp;$B$1&amp;"*")</f>
        <v>0</v>
      </c>
      <c r="G167" s="14">
        <f>COUNTIFS(SLR479_20231202[[#This Row],[Tytuł]],"*"&amp;$B$1&amp;"*",SLR479_20231202[[#This Row],[Tytuł]],"*"&amp;$E$1&amp;"*")</f>
        <v>0</v>
      </c>
      <c r="H167" s="14" t="s">
        <v>464</v>
      </c>
      <c r="I167" s="14">
        <f>MID(SLR479_20231202[[#This Row],[Rok, publikacja, cytowania]],2,4)+0</f>
        <v>2013</v>
      </c>
      <c r="J167" s="14">
        <f>(MID(SLR479_20231202[[#This Row],[Rok, publikacja, cytowania]],FIND(" Cited ",SLR479_20231202[[#This Row],[Rok, publikacja, cytowania]])+7,SLR479_20231202[[#This Row],[IlośćZnakówLCyt]]))+0</f>
        <v>7</v>
      </c>
      <c r="K167" s="14">
        <f>FIND(" Cited ",SLR479_20231202[[#This Row],[Rok, publikacja, cytowania]])+7</f>
        <v>75</v>
      </c>
      <c r="L167" s="14">
        <f>FIND(" times",SLR479_20231202[[#This Row],[Rok, publikacja, cytowania]])</f>
        <v>76</v>
      </c>
      <c r="M167" s="14">
        <f>SLR479_20231202[[#This Row],[koniecLCyt]]-SLR479_20231202[[#This Row],[poczLCyt]]</f>
        <v>1</v>
      </c>
      <c r="N167" s="14" t="s">
        <v>465</v>
      </c>
      <c r="O167" s="14" t="s">
        <v>466</v>
      </c>
      <c r="P167" s="14" t="s">
        <v>467</v>
      </c>
      <c r="Q167" s="14">
        <f>COUNTIF(SLR479_20231202[[#This Row],[streszczenie]],"*"&amp;$B$1&amp;"*")</f>
        <v>0</v>
      </c>
      <c r="R167" s="14">
        <f>COUNTIFS(SLR479_20231202[[#This Row],[streszczenie]],"*"&amp;$B$1&amp;"*",SLR479_20231202[[#This Row],[streszczenie]],"*"&amp;$E$1&amp;"*")</f>
        <v>0</v>
      </c>
      <c r="S167" s="10" t="s">
        <v>10</v>
      </c>
      <c r="T167" s="10" t="s">
        <v>11</v>
      </c>
      <c r="U167" s="10" t="s">
        <v>12</v>
      </c>
    </row>
    <row r="168" spans="1:21" hidden="1" x14ac:dyDescent="0.45">
      <c r="A168" s="14">
        <v>166</v>
      </c>
      <c r="B168" s="14" t="s">
        <v>468</v>
      </c>
      <c r="C168" s="14" t="s">
        <v>469</v>
      </c>
      <c r="D168" s="14">
        <v>56747586700</v>
      </c>
      <c r="E168" s="14" t="s">
        <v>470</v>
      </c>
      <c r="F168" s="14">
        <f>COUNTIF(SLR479_20231202[[#This Row],[Tytuł]],"*"&amp;$B$1&amp;"*")</f>
        <v>0</v>
      </c>
      <c r="G168" s="14">
        <f>COUNTIFS(SLR479_20231202[[#This Row],[Tytuł]],"*"&amp;$B$1&amp;"*",SLR479_20231202[[#This Row],[Tytuł]],"*"&amp;$E$1&amp;"*")</f>
        <v>0</v>
      </c>
      <c r="H168" s="14" t="s">
        <v>471</v>
      </c>
      <c r="I168" s="14">
        <f>MID(SLR479_20231202[[#This Row],[Rok, publikacja, cytowania]],2,4)+0</f>
        <v>2015</v>
      </c>
      <c r="J168" s="14">
        <f>(MID(SLR479_20231202[[#This Row],[Rok, publikacja, cytowania]],FIND(" Cited ",SLR479_20231202[[#This Row],[Rok, publikacja, cytowania]])+7,SLR479_20231202[[#This Row],[IlośćZnakówLCyt]]))+0</f>
        <v>11</v>
      </c>
      <c r="K168" s="14">
        <f>FIND(" Cited ",SLR479_20231202[[#This Row],[Rok, publikacja, cytowania]])+7</f>
        <v>68</v>
      </c>
      <c r="L168" s="14">
        <f>FIND(" times",SLR479_20231202[[#This Row],[Rok, publikacja, cytowania]])</f>
        <v>70</v>
      </c>
      <c r="M168" s="14">
        <f>SLR479_20231202[[#This Row],[koniecLCyt]]-SLR479_20231202[[#This Row],[poczLCyt]]</f>
        <v>2</v>
      </c>
      <c r="N168" s="14" t="s">
        <v>472</v>
      </c>
      <c r="O168" s="14" t="s">
        <v>473</v>
      </c>
      <c r="P168" s="14" t="s">
        <v>474</v>
      </c>
      <c r="Q168" s="14">
        <f>COUNTIF(SLR479_20231202[[#This Row],[streszczenie]],"*"&amp;$B$1&amp;"*")</f>
        <v>0</v>
      </c>
      <c r="R168" s="14">
        <f>COUNTIFS(SLR479_20231202[[#This Row],[streszczenie]],"*"&amp;$B$1&amp;"*",SLR479_20231202[[#This Row],[streszczenie]],"*"&amp;$E$1&amp;"*")</f>
        <v>0</v>
      </c>
      <c r="S168" s="9" t="s">
        <v>10</v>
      </c>
      <c r="T168" s="9" t="s">
        <v>11</v>
      </c>
      <c r="U168" s="9" t="s">
        <v>12</v>
      </c>
    </row>
    <row r="169" spans="1:21" hidden="1" x14ac:dyDescent="0.45">
      <c r="A169" s="14">
        <v>167</v>
      </c>
      <c r="B169" s="14" t="s">
        <v>2884</v>
      </c>
      <c r="C169" s="14" t="s">
        <v>2885</v>
      </c>
      <c r="D169" s="14" t="s">
        <v>2886</v>
      </c>
      <c r="E169" s="14" t="s">
        <v>2887</v>
      </c>
      <c r="F169" s="14">
        <f>COUNTIF(SLR479_20231202[[#This Row],[Tytuł]],"*"&amp;$B$1&amp;"*")</f>
        <v>0</v>
      </c>
      <c r="G169" s="14">
        <f>COUNTIFS(SLR479_20231202[[#This Row],[Tytuł]],"*"&amp;$B$1&amp;"*",SLR479_20231202[[#This Row],[Tytuł]],"*"&amp;$E$1&amp;"*")</f>
        <v>0</v>
      </c>
      <c r="H169" s="14" t="s">
        <v>2888</v>
      </c>
      <c r="I169" s="14">
        <f>MID(SLR479_20231202[[#This Row],[Rok, publikacja, cytowania]],2,4)+0</f>
        <v>2020</v>
      </c>
      <c r="J169" s="14">
        <f>(MID(SLR479_20231202[[#This Row],[Rok, publikacja, cytowania]],FIND(" Cited ",SLR479_20231202[[#This Row],[Rok, publikacja, cytowania]])+7,SLR479_20231202[[#This Row],[IlośćZnakówLCyt]]))+0</f>
        <v>6</v>
      </c>
      <c r="K169" s="14">
        <f>FIND(" Cited ",SLR479_20231202[[#This Row],[Rok, publikacja, cytowania]])+7</f>
        <v>86</v>
      </c>
      <c r="L169" s="14">
        <f>FIND(" times",SLR479_20231202[[#This Row],[Rok, publikacja, cytowania]])</f>
        <v>87</v>
      </c>
      <c r="M169" s="14">
        <f>SLR479_20231202[[#This Row],[koniecLCyt]]-SLR479_20231202[[#This Row],[poczLCyt]]</f>
        <v>1</v>
      </c>
      <c r="N169" s="14" t="s">
        <v>2889</v>
      </c>
      <c r="O169" s="14" t="s">
        <v>2890</v>
      </c>
      <c r="P169" s="14" t="s">
        <v>2891</v>
      </c>
      <c r="Q169" s="14">
        <f>COUNTIF(SLR479_20231202[[#This Row],[streszczenie]],"*"&amp;$B$1&amp;"*")</f>
        <v>0</v>
      </c>
      <c r="R169" s="14">
        <f>COUNTIFS(SLR479_20231202[[#This Row],[streszczenie]],"*"&amp;$B$1&amp;"*",SLR479_20231202[[#This Row],[streszczenie]],"*"&amp;$E$1&amp;"*")</f>
        <v>0</v>
      </c>
      <c r="S169" s="10" t="s">
        <v>10</v>
      </c>
      <c r="T169" s="10" t="s">
        <v>11</v>
      </c>
      <c r="U169" s="10" t="s">
        <v>12</v>
      </c>
    </row>
    <row r="170" spans="1:21" hidden="1" x14ac:dyDescent="0.45">
      <c r="A170" s="14">
        <v>168</v>
      </c>
      <c r="B170" s="14" t="s">
        <v>475</v>
      </c>
      <c r="C170" s="14" t="s">
        <v>476</v>
      </c>
      <c r="D170" s="14" t="s">
        <v>477</v>
      </c>
      <c r="E170" s="14" t="s">
        <v>478</v>
      </c>
      <c r="F170" s="14">
        <f>COUNTIF(SLR479_20231202[[#This Row],[Tytuł]],"*"&amp;$B$1&amp;"*")</f>
        <v>0</v>
      </c>
      <c r="G170" s="14">
        <f>COUNTIFS(SLR479_20231202[[#This Row],[Tytuł]],"*"&amp;$B$1&amp;"*",SLR479_20231202[[#This Row],[Tytuł]],"*"&amp;$E$1&amp;"*")</f>
        <v>0</v>
      </c>
      <c r="H170" s="14" t="s">
        <v>479</v>
      </c>
      <c r="I170" s="14">
        <f>MID(SLR479_20231202[[#This Row],[Rok, publikacja, cytowania]],2,4)+0</f>
        <v>2003</v>
      </c>
      <c r="J170" s="14">
        <f>(MID(SLR479_20231202[[#This Row],[Rok, publikacja, cytowania]],FIND(" Cited ",SLR479_20231202[[#This Row],[Rok, publikacja, cytowania]])+7,SLR479_20231202[[#This Row],[IlośćZnakówLCyt]]))+0</f>
        <v>12</v>
      </c>
      <c r="K170" s="14">
        <f>FIND(" Cited ",SLR479_20231202[[#This Row],[Rok, publikacja, cytowania]])+7</f>
        <v>66</v>
      </c>
      <c r="L170" s="14">
        <f>FIND(" times",SLR479_20231202[[#This Row],[Rok, publikacja, cytowania]])</f>
        <v>68</v>
      </c>
      <c r="M170" s="14">
        <f>SLR479_20231202[[#This Row],[koniecLCyt]]-SLR479_20231202[[#This Row],[poczLCyt]]</f>
        <v>2</v>
      </c>
      <c r="N170" s="14" t="s">
        <v>480</v>
      </c>
      <c r="O170" s="14" t="s">
        <v>481</v>
      </c>
      <c r="P170" s="14" t="s">
        <v>482</v>
      </c>
      <c r="Q170" s="14">
        <f>COUNTIF(SLR479_20231202[[#This Row],[streszczenie]],"*"&amp;$B$1&amp;"*")</f>
        <v>0</v>
      </c>
      <c r="R170" s="14">
        <f>COUNTIFS(SLR479_20231202[[#This Row],[streszczenie]],"*"&amp;$B$1&amp;"*",SLR479_20231202[[#This Row],[streszczenie]],"*"&amp;$E$1&amp;"*")</f>
        <v>0</v>
      </c>
      <c r="S170" s="9" t="s">
        <v>10</v>
      </c>
      <c r="T170" s="9" t="s">
        <v>11</v>
      </c>
      <c r="U170" s="9" t="s">
        <v>12</v>
      </c>
    </row>
    <row r="171" spans="1:21" hidden="1" x14ac:dyDescent="0.45">
      <c r="A171" s="14">
        <v>169</v>
      </c>
      <c r="B171" s="14" t="s">
        <v>499</v>
      </c>
      <c r="C171" s="14" t="s">
        <v>500</v>
      </c>
      <c r="D171" s="14" t="s">
        <v>501</v>
      </c>
      <c r="E171" s="14" t="s">
        <v>502</v>
      </c>
      <c r="F171" s="14">
        <f>COUNTIF(SLR479_20231202[[#This Row],[Tytuł]],"*"&amp;$B$1&amp;"*")</f>
        <v>0</v>
      </c>
      <c r="G171" s="14">
        <f>COUNTIFS(SLR479_20231202[[#This Row],[Tytuł]],"*"&amp;$B$1&amp;"*",SLR479_20231202[[#This Row],[Tytuł]],"*"&amp;$E$1&amp;"*")</f>
        <v>0</v>
      </c>
      <c r="H171" s="14" t="s">
        <v>503</v>
      </c>
      <c r="I171" s="14">
        <f>MID(SLR479_20231202[[#This Row],[Rok, publikacja, cytowania]],2,4)+0</f>
        <v>2021</v>
      </c>
      <c r="J171" s="14">
        <f>(MID(SLR479_20231202[[#This Row],[Rok, publikacja, cytowania]],FIND(" Cited ",SLR479_20231202[[#This Row],[Rok, publikacja, cytowania]])+7,SLR479_20231202[[#This Row],[IlośćZnakówLCyt]]))+0</f>
        <v>8</v>
      </c>
      <c r="K171" s="14">
        <f>FIND(" Cited ",SLR479_20231202[[#This Row],[Rok, publikacja, cytowania]])+7</f>
        <v>88</v>
      </c>
      <c r="L171" s="14">
        <f>FIND(" times",SLR479_20231202[[#This Row],[Rok, publikacja, cytowania]])</f>
        <v>89</v>
      </c>
      <c r="M171" s="14">
        <f>SLR479_20231202[[#This Row],[koniecLCyt]]-SLR479_20231202[[#This Row],[poczLCyt]]</f>
        <v>1</v>
      </c>
      <c r="N171" s="14" t="s">
        <v>504</v>
      </c>
      <c r="O171" s="14" t="s">
        <v>505</v>
      </c>
      <c r="P171" s="14" t="s">
        <v>506</v>
      </c>
      <c r="Q171" s="14">
        <f>COUNTIF(SLR479_20231202[[#This Row],[streszczenie]],"*"&amp;$B$1&amp;"*")</f>
        <v>0</v>
      </c>
      <c r="R171" s="14">
        <f>COUNTIFS(SLR479_20231202[[#This Row],[streszczenie]],"*"&amp;$B$1&amp;"*",SLR479_20231202[[#This Row],[streszczenie]],"*"&amp;$E$1&amp;"*")</f>
        <v>0</v>
      </c>
      <c r="S171" s="10" t="s">
        <v>10</v>
      </c>
      <c r="T171" s="10" t="s">
        <v>11</v>
      </c>
      <c r="U171" s="10" t="s">
        <v>12</v>
      </c>
    </row>
    <row r="172" spans="1:21" hidden="1" x14ac:dyDescent="0.45">
      <c r="A172" s="14">
        <v>170</v>
      </c>
      <c r="B172" s="14" t="s">
        <v>513</v>
      </c>
      <c r="C172" s="14" t="s">
        <v>514</v>
      </c>
      <c r="D172" s="14">
        <v>57193631238</v>
      </c>
      <c r="E172" s="14" t="s">
        <v>515</v>
      </c>
      <c r="F172" s="14">
        <f>COUNTIF(SLR479_20231202[[#This Row],[Tytuł]],"*"&amp;$B$1&amp;"*")</f>
        <v>0</v>
      </c>
      <c r="G172" s="14">
        <f>COUNTIFS(SLR479_20231202[[#This Row],[Tytuł]],"*"&amp;$B$1&amp;"*",SLR479_20231202[[#This Row],[Tytuł]],"*"&amp;$E$1&amp;"*")</f>
        <v>0</v>
      </c>
      <c r="H172" s="14" t="s">
        <v>516</v>
      </c>
      <c r="I172" s="14">
        <f>MID(SLR479_20231202[[#This Row],[Rok, publikacja, cytowania]],2,4)+0</f>
        <v>2016</v>
      </c>
      <c r="J172" s="14">
        <f>(MID(SLR479_20231202[[#This Row],[Rok, publikacja, cytowania]],FIND(" Cited ",SLR479_20231202[[#This Row],[Rok, publikacja, cytowania]])+7,SLR479_20231202[[#This Row],[IlośćZnakówLCyt]]))+0</f>
        <v>11</v>
      </c>
      <c r="K172" s="14">
        <f>FIND(" Cited ",SLR479_20231202[[#This Row],[Rok, publikacja, cytowania]])+7</f>
        <v>67</v>
      </c>
      <c r="L172" s="14">
        <f>FIND(" times",SLR479_20231202[[#This Row],[Rok, publikacja, cytowania]])</f>
        <v>69</v>
      </c>
      <c r="M172" s="14">
        <f>SLR479_20231202[[#This Row],[koniecLCyt]]-SLR479_20231202[[#This Row],[poczLCyt]]</f>
        <v>2</v>
      </c>
      <c r="N172" s="14" t="s">
        <v>517</v>
      </c>
      <c r="O172" s="14" t="s">
        <v>518</v>
      </c>
      <c r="P172" s="14" t="s">
        <v>519</v>
      </c>
      <c r="Q172" s="14">
        <f>COUNTIF(SLR479_20231202[[#This Row],[streszczenie]],"*"&amp;$B$1&amp;"*")</f>
        <v>0</v>
      </c>
      <c r="R172" s="14">
        <f>COUNTIFS(SLR479_20231202[[#This Row],[streszczenie]],"*"&amp;$B$1&amp;"*",SLR479_20231202[[#This Row],[streszczenie]],"*"&amp;$E$1&amp;"*")</f>
        <v>0</v>
      </c>
      <c r="S172" s="9" t="s">
        <v>10</v>
      </c>
      <c r="T172" s="9" t="s">
        <v>11</v>
      </c>
      <c r="U172" s="9" t="s">
        <v>12</v>
      </c>
    </row>
    <row r="173" spans="1:21" hidden="1" x14ac:dyDescent="0.45">
      <c r="A173" s="14">
        <v>171</v>
      </c>
      <c r="B173" s="14" t="s">
        <v>520</v>
      </c>
      <c r="C173" s="14" t="s">
        <v>521</v>
      </c>
      <c r="D173" s="14">
        <v>57194719620</v>
      </c>
      <c r="E173" s="14" t="s">
        <v>522</v>
      </c>
      <c r="F173" s="14">
        <f>COUNTIF(SLR479_20231202[[#This Row],[Tytuł]],"*"&amp;$B$1&amp;"*")</f>
        <v>0</v>
      </c>
      <c r="G173" s="14">
        <f>COUNTIFS(SLR479_20231202[[#This Row],[Tytuł]],"*"&amp;$B$1&amp;"*",SLR479_20231202[[#This Row],[Tytuł]],"*"&amp;$E$1&amp;"*")</f>
        <v>0</v>
      </c>
      <c r="H173" s="14" t="s">
        <v>523</v>
      </c>
      <c r="I173" s="14">
        <f>MID(SLR479_20231202[[#This Row],[Rok, publikacja, cytowania]],2,4)+0</f>
        <v>2019</v>
      </c>
      <c r="J173" s="14">
        <f>(MID(SLR479_20231202[[#This Row],[Rok, publikacja, cytowania]],FIND(" Cited ",SLR479_20231202[[#This Row],[Rok, publikacja, cytowania]])+7,SLR479_20231202[[#This Row],[IlośćZnakówLCyt]]))+0</f>
        <v>13</v>
      </c>
      <c r="K173" s="14">
        <f>FIND(" Cited ",SLR479_20231202[[#This Row],[Rok, publikacja, cytowania]])+7</f>
        <v>61</v>
      </c>
      <c r="L173" s="14">
        <f>FIND(" times",SLR479_20231202[[#This Row],[Rok, publikacja, cytowania]])</f>
        <v>63</v>
      </c>
      <c r="M173" s="14">
        <f>SLR479_20231202[[#This Row],[koniecLCyt]]-SLR479_20231202[[#This Row],[poczLCyt]]</f>
        <v>2</v>
      </c>
      <c r="N173" s="14" t="s">
        <v>524</v>
      </c>
      <c r="O173" s="14" t="s">
        <v>525</v>
      </c>
      <c r="P173" s="14" t="s">
        <v>526</v>
      </c>
      <c r="Q173" s="14">
        <f>COUNTIF(SLR479_20231202[[#This Row],[streszczenie]],"*"&amp;$B$1&amp;"*")</f>
        <v>0</v>
      </c>
      <c r="R173" s="14">
        <f>COUNTIFS(SLR479_20231202[[#This Row],[streszczenie]],"*"&amp;$B$1&amp;"*",SLR479_20231202[[#This Row],[streszczenie]],"*"&amp;$E$1&amp;"*")</f>
        <v>0</v>
      </c>
      <c r="S173" s="10" t="s">
        <v>10</v>
      </c>
      <c r="T173" s="10" t="s">
        <v>11</v>
      </c>
      <c r="U173" s="10" t="s">
        <v>12</v>
      </c>
    </row>
    <row r="174" spans="1:21" hidden="1" x14ac:dyDescent="0.45">
      <c r="A174" s="14">
        <v>172</v>
      </c>
      <c r="B174" s="14" t="s">
        <v>542</v>
      </c>
      <c r="C174" s="14" t="s">
        <v>543</v>
      </c>
      <c r="D174" s="14" t="s">
        <v>544</v>
      </c>
      <c r="E174" s="14" t="s">
        <v>545</v>
      </c>
      <c r="F174" s="14">
        <f>COUNTIF(SLR479_20231202[[#This Row],[Tytuł]],"*"&amp;$B$1&amp;"*")</f>
        <v>0</v>
      </c>
      <c r="G174" s="14">
        <f>COUNTIFS(SLR479_20231202[[#This Row],[Tytuł]],"*"&amp;$B$1&amp;"*",SLR479_20231202[[#This Row],[Tytuł]],"*"&amp;$E$1&amp;"*")</f>
        <v>0</v>
      </c>
      <c r="H174" s="14" t="s">
        <v>546</v>
      </c>
      <c r="I174" s="14">
        <f>MID(SLR479_20231202[[#This Row],[Rok, publikacja, cytowania]],2,4)+0</f>
        <v>2018</v>
      </c>
      <c r="J174" s="14">
        <f>(MID(SLR479_20231202[[#This Row],[Rok, publikacja, cytowania]],FIND(" Cited ",SLR479_20231202[[#This Row],[Rok, publikacja, cytowania]])+7,SLR479_20231202[[#This Row],[IlośćZnakówLCyt]]))+0</f>
        <v>14</v>
      </c>
      <c r="K174" s="14">
        <f>FIND(" Cited ",SLR479_20231202[[#This Row],[Rok, publikacja, cytowania]])+7</f>
        <v>75</v>
      </c>
      <c r="L174" s="14">
        <f>FIND(" times",SLR479_20231202[[#This Row],[Rok, publikacja, cytowania]])</f>
        <v>77</v>
      </c>
      <c r="M174" s="14">
        <f>SLR479_20231202[[#This Row],[koniecLCyt]]-SLR479_20231202[[#This Row],[poczLCyt]]</f>
        <v>2</v>
      </c>
      <c r="N174" s="14" t="s">
        <v>547</v>
      </c>
      <c r="O174" s="14" t="s">
        <v>548</v>
      </c>
      <c r="P174" s="14" t="s">
        <v>549</v>
      </c>
      <c r="Q174" s="14">
        <f>COUNTIF(SLR479_20231202[[#This Row],[streszczenie]],"*"&amp;$B$1&amp;"*")</f>
        <v>0</v>
      </c>
      <c r="R174" s="14">
        <f>COUNTIFS(SLR479_20231202[[#This Row],[streszczenie]],"*"&amp;$B$1&amp;"*",SLR479_20231202[[#This Row],[streszczenie]],"*"&amp;$E$1&amp;"*")</f>
        <v>0</v>
      </c>
      <c r="S174" s="9" t="s">
        <v>10</v>
      </c>
      <c r="T174" s="9" t="s">
        <v>11</v>
      </c>
      <c r="U174" s="9" t="s">
        <v>12</v>
      </c>
    </row>
    <row r="175" spans="1:21" hidden="1" x14ac:dyDescent="0.45">
      <c r="A175" s="14">
        <v>173</v>
      </c>
      <c r="B175" s="14" t="s">
        <v>2892</v>
      </c>
      <c r="C175" s="14" t="s">
        <v>2893</v>
      </c>
      <c r="D175" s="14" t="s">
        <v>2894</v>
      </c>
      <c r="E175" s="14" t="s">
        <v>2895</v>
      </c>
      <c r="F175" s="14">
        <f>COUNTIF(SLR479_20231202[[#This Row],[Tytuł]],"*"&amp;$B$1&amp;"*")</f>
        <v>0</v>
      </c>
      <c r="G175" s="14">
        <f>COUNTIFS(SLR479_20231202[[#This Row],[Tytuł]],"*"&amp;$B$1&amp;"*",SLR479_20231202[[#This Row],[Tytuł]],"*"&amp;$E$1&amp;"*")</f>
        <v>0</v>
      </c>
      <c r="H175" s="14" t="s">
        <v>2896</v>
      </c>
      <c r="I175" s="14">
        <f>MID(SLR479_20231202[[#This Row],[Rok, publikacja, cytowania]],2,4)+0</f>
        <v>2008</v>
      </c>
      <c r="J175" s="14">
        <f>(MID(SLR479_20231202[[#This Row],[Rok, publikacja, cytowania]],FIND(" Cited ",SLR479_20231202[[#This Row],[Rok, publikacja, cytowania]])+7,SLR479_20231202[[#This Row],[IlośćZnakówLCyt]]))+0</f>
        <v>14</v>
      </c>
      <c r="K175" s="14">
        <f>FIND(" Cited ",SLR479_20231202[[#This Row],[Rok, publikacja, cytowania]])+7</f>
        <v>80</v>
      </c>
      <c r="L175" s="14">
        <f>FIND(" times",SLR479_20231202[[#This Row],[Rok, publikacja, cytowania]])</f>
        <v>82</v>
      </c>
      <c r="M175" s="14">
        <f>SLR479_20231202[[#This Row],[koniecLCyt]]-SLR479_20231202[[#This Row],[poczLCyt]]</f>
        <v>2</v>
      </c>
      <c r="N175" s="14" t="s">
        <v>2897</v>
      </c>
      <c r="O175" s="14" t="s">
        <v>2898</v>
      </c>
      <c r="P175" s="14" t="s">
        <v>2899</v>
      </c>
      <c r="Q175" s="14">
        <f>COUNTIF(SLR479_20231202[[#This Row],[streszczenie]],"*"&amp;$B$1&amp;"*")</f>
        <v>0</v>
      </c>
      <c r="R175" s="14">
        <f>COUNTIFS(SLR479_20231202[[#This Row],[streszczenie]],"*"&amp;$B$1&amp;"*",SLR479_20231202[[#This Row],[streszczenie]],"*"&amp;$E$1&amp;"*")</f>
        <v>0</v>
      </c>
      <c r="S175" s="10" t="s">
        <v>10</v>
      </c>
      <c r="T175" s="10" t="s">
        <v>11</v>
      </c>
      <c r="U175" s="10" t="s">
        <v>12</v>
      </c>
    </row>
    <row r="176" spans="1:21" x14ac:dyDescent="0.45">
      <c r="A176" s="14">
        <v>174</v>
      </c>
      <c r="B176" s="14" t="s">
        <v>2900</v>
      </c>
      <c r="C176" s="14" t="s">
        <v>2901</v>
      </c>
      <c r="D176" s="14" t="s">
        <v>2902</v>
      </c>
      <c r="E176" s="14" t="s">
        <v>2903</v>
      </c>
      <c r="F176" s="14">
        <f>COUNTIF(SLR479_20231202[[#This Row],[Tytuł]],"*"&amp;$B$1&amp;"*")</f>
        <v>0</v>
      </c>
      <c r="G176" s="14">
        <f>COUNTIFS(SLR479_20231202[[#This Row],[Tytuł]],"*"&amp;$B$1&amp;"*",SLR479_20231202[[#This Row],[Tytuł]],"*"&amp;$E$1&amp;"*")</f>
        <v>0</v>
      </c>
      <c r="H176" s="14" t="s">
        <v>2904</v>
      </c>
      <c r="I176" s="14">
        <f>MID(SLR479_20231202[[#This Row],[Rok, publikacja, cytowania]],2,4)+0</f>
        <v>2020</v>
      </c>
      <c r="J176" s="14">
        <f>(MID(SLR479_20231202[[#This Row],[Rok, publikacja, cytowania]],FIND(" Cited ",SLR479_20231202[[#This Row],[Rok, publikacja, cytowania]])+7,SLR479_20231202[[#This Row],[IlośćZnakówLCyt]]))+0</f>
        <v>8</v>
      </c>
      <c r="K176" s="14">
        <f>FIND(" Cited ",SLR479_20231202[[#This Row],[Rok, publikacja, cytowania]])+7</f>
        <v>65</v>
      </c>
      <c r="L176" s="14">
        <f>FIND(" times",SLR479_20231202[[#This Row],[Rok, publikacja, cytowania]])</f>
        <v>66</v>
      </c>
      <c r="M176" s="14">
        <f>SLR479_20231202[[#This Row],[koniecLCyt]]-SLR479_20231202[[#This Row],[poczLCyt]]</f>
        <v>1</v>
      </c>
      <c r="N176" s="14" t="s">
        <v>2905</v>
      </c>
      <c r="O176" s="14" t="s">
        <v>2906</v>
      </c>
      <c r="P176" s="14" t="s">
        <v>2907</v>
      </c>
      <c r="Q176" s="14">
        <f>COUNTIF(SLR479_20231202[[#This Row],[streszczenie]],"*"&amp;$B$1&amp;"*")</f>
        <v>1</v>
      </c>
      <c r="R176" s="14">
        <f>COUNTIFS(SLR479_20231202[[#This Row],[streszczenie]],"*"&amp;$B$1&amp;"*",SLR479_20231202[[#This Row],[streszczenie]],"*"&amp;$E$1&amp;"*")</f>
        <v>1</v>
      </c>
      <c r="S176" s="9" t="s">
        <v>10</v>
      </c>
      <c r="T176" s="9" t="s">
        <v>11</v>
      </c>
      <c r="U176" s="9" t="s">
        <v>12</v>
      </c>
    </row>
    <row r="177" spans="1:21" x14ac:dyDescent="0.45">
      <c r="A177" s="14">
        <v>175</v>
      </c>
      <c r="B177" s="14" t="s">
        <v>550</v>
      </c>
      <c r="C177" s="14" t="s">
        <v>551</v>
      </c>
      <c r="D177" s="14" t="s">
        <v>552</v>
      </c>
      <c r="E177" s="14" t="s">
        <v>553</v>
      </c>
      <c r="F177" s="14">
        <f>COUNTIF(SLR479_20231202[[#This Row],[Tytuł]],"*"&amp;$B$1&amp;"*")</f>
        <v>0</v>
      </c>
      <c r="G177" s="14">
        <f>COUNTIFS(SLR479_20231202[[#This Row],[Tytuł]],"*"&amp;$B$1&amp;"*",SLR479_20231202[[#This Row],[Tytuł]],"*"&amp;$E$1&amp;"*")</f>
        <v>0</v>
      </c>
      <c r="H177" s="14" t="s">
        <v>554</v>
      </c>
      <c r="I177" s="14">
        <f>MID(SLR479_20231202[[#This Row],[Rok, publikacja, cytowania]],2,4)+0</f>
        <v>2017</v>
      </c>
      <c r="J177" s="14">
        <f>(MID(SLR479_20231202[[#This Row],[Rok, publikacja, cytowania]],FIND(" Cited ",SLR479_20231202[[#This Row],[Rok, publikacja, cytowania]])+7,SLR479_20231202[[#This Row],[IlośćZnakówLCyt]]))+0</f>
        <v>10</v>
      </c>
      <c r="K177" s="14">
        <f>FIND(" Cited ",SLR479_20231202[[#This Row],[Rok, publikacja, cytowania]])+7</f>
        <v>72</v>
      </c>
      <c r="L177" s="14">
        <f>FIND(" times",SLR479_20231202[[#This Row],[Rok, publikacja, cytowania]])</f>
        <v>74</v>
      </c>
      <c r="M177" s="14">
        <f>SLR479_20231202[[#This Row],[koniecLCyt]]-SLR479_20231202[[#This Row],[poczLCyt]]</f>
        <v>2</v>
      </c>
      <c r="N177" s="14" t="s">
        <v>555</v>
      </c>
      <c r="O177" s="14" t="s">
        <v>556</v>
      </c>
      <c r="P177" s="14" t="s">
        <v>557</v>
      </c>
      <c r="Q177" s="14">
        <f>COUNTIF(SLR479_20231202[[#This Row],[streszczenie]],"*"&amp;$B$1&amp;"*")</f>
        <v>1</v>
      </c>
      <c r="R177" s="14">
        <f>COUNTIFS(SLR479_20231202[[#This Row],[streszczenie]],"*"&amp;$B$1&amp;"*",SLR479_20231202[[#This Row],[streszczenie]],"*"&amp;$E$1&amp;"*")</f>
        <v>1</v>
      </c>
      <c r="S177" s="10" t="s">
        <v>10</v>
      </c>
      <c r="T177" s="10" t="s">
        <v>11</v>
      </c>
      <c r="U177" s="10" t="s">
        <v>12</v>
      </c>
    </row>
    <row r="178" spans="1:21" hidden="1" x14ac:dyDescent="0.45">
      <c r="A178" s="14">
        <v>176</v>
      </c>
      <c r="B178" s="14" t="s">
        <v>2908</v>
      </c>
      <c r="C178" s="14" t="s">
        <v>2909</v>
      </c>
      <c r="D178" s="14" t="s">
        <v>2910</v>
      </c>
      <c r="E178" s="14" t="s">
        <v>2911</v>
      </c>
      <c r="F178" s="14">
        <f>COUNTIF(SLR479_20231202[[#This Row],[Tytuł]],"*"&amp;$B$1&amp;"*")</f>
        <v>0</v>
      </c>
      <c r="G178" s="14">
        <f>COUNTIFS(SLR479_20231202[[#This Row],[Tytuł]],"*"&amp;$B$1&amp;"*",SLR479_20231202[[#This Row],[Tytuł]],"*"&amp;$E$1&amp;"*")</f>
        <v>0</v>
      </c>
      <c r="H178" s="14" t="s">
        <v>2912</v>
      </c>
      <c r="I178" s="14">
        <f>MID(SLR479_20231202[[#This Row],[Rok, publikacja, cytowania]],2,4)+0</f>
        <v>2018</v>
      </c>
      <c r="J178" s="14">
        <f>(MID(SLR479_20231202[[#This Row],[Rok, publikacja, cytowania]],FIND(" Cited ",SLR479_20231202[[#This Row],[Rok, publikacja, cytowania]])+7,SLR479_20231202[[#This Row],[IlośćZnakówLCyt]]))+0</f>
        <v>7</v>
      </c>
      <c r="K178" s="14">
        <f>FIND(" Cited ",SLR479_20231202[[#This Row],[Rok, publikacja, cytowania]])+7</f>
        <v>75</v>
      </c>
      <c r="L178" s="14">
        <f>FIND(" times",SLR479_20231202[[#This Row],[Rok, publikacja, cytowania]])</f>
        <v>76</v>
      </c>
      <c r="M178" s="14">
        <f>SLR479_20231202[[#This Row],[koniecLCyt]]-SLR479_20231202[[#This Row],[poczLCyt]]</f>
        <v>1</v>
      </c>
      <c r="N178" s="14" t="s">
        <v>2913</v>
      </c>
      <c r="O178" s="14" t="s">
        <v>2914</v>
      </c>
      <c r="P178" s="14" t="s">
        <v>2915</v>
      </c>
      <c r="Q178" s="14">
        <f>COUNTIF(SLR479_20231202[[#This Row],[streszczenie]],"*"&amp;$B$1&amp;"*")</f>
        <v>0</v>
      </c>
      <c r="R178" s="14">
        <f>COUNTIFS(SLR479_20231202[[#This Row],[streszczenie]],"*"&amp;$B$1&amp;"*",SLR479_20231202[[#This Row],[streszczenie]],"*"&amp;$E$1&amp;"*")</f>
        <v>0</v>
      </c>
      <c r="S178" s="9" t="s">
        <v>10</v>
      </c>
      <c r="T178" s="9" t="s">
        <v>11</v>
      </c>
      <c r="U178" s="9" t="s">
        <v>12</v>
      </c>
    </row>
    <row r="179" spans="1:21" hidden="1" x14ac:dyDescent="0.45">
      <c r="A179" s="14">
        <v>177</v>
      </c>
      <c r="B179" s="14" t="s">
        <v>2916</v>
      </c>
      <c r="C179" s="14" t="s">
        <v>2917</v>
      </c>
      <c r="D179" s="14">
        <v>57190336478</v>
      </c>
      <c r="E179" s="14" t="s">
        <v>2918</v>
      </c>
      <c r="F179" s="14">
        <f>COUNTIF(SLR479_20231202[[#This Row],[Tytuł]],"*"&amp;$B$1&amp;"*")</f>
        <v>0</v>
      </c>
      <c r="G179" s="14">
        <f>COUNTIFS(SLR479_20231202[[#This Row],[Tytuł]],"*"&amp;$B$1&amp;"*",SLR479_20231202[[#This Row],[Tytuł]],"*"&amp;$E$1&amp;"*")</f>
        <v>0</v>
      </c>
      <c r="H179" s="14" t="s">
        <v>2919</v>
      </c>
      <c r="I179" s="14">
        <f>MID(SLR479_20231202[[#This Row],[Rok, publikacja, cytowania]],2,4)+0</f>
        <v>2017</v>
      </c>
      <c r="J179" s="14">
        <f>(MID(SLR479_20231202[[#This Row],[Rok, publikacja, cytowania]],FIND(" Cited ",SLR479_20231202[[#This Row],[Rok, publikacja, cytowania]])+7,SLR479_20231202[[#This Row],[IlośćZnakówLCyt]]))+0</f>
        <v>11</v>
      </c>
      <c r="K179" s="14">
        <f>FIND(" Cited ",SLR479_20231202[[#This Row],[Rok, publikacja, cytowania]])+7</f>
        <v>52</v>
      </c>
      <c r="L179" s="14">
        <f>FIND(" times",SLR479_20231202[[#This Row],[Rok, publikacja, cytowania]])</f>
        <v>54</v>
      </c>
      <c r="M179" s="14">
        <f>SLR479_20231202[[#This Row],[koniecLCyt]]-SLR479_20231202[[#This Row],[poczLCyt]]</f>
        <v>2</v>
      </c>
      <c r="N179" s="14" t="s">
        <v>2920</v>
      </c>
      <c r="O179" s="14" t="s">
        <v>2921</v>
      </c>
      <c r="P179" s="14" t="s">
        <v>2922</v>
      </c>
      <c r="Q179" s="14">
        <f>COUNTIF(SLR479_20231202[[#This Row],[streszczenie]],"*"&amp;$B$1&amp;"*")</f>
        <v>0</v>
      </c>
      <c r="R179" s="14">
        <f>COUNTIFS(SLR479_20231202[[#This Row],[streszczenie]],"*"&amp;$B$1&amp;"*",SLR479_20231202[[#This Row],[streszczenie]],"*"&amp;$E$1&amp;"*")</f>
        <v>0</v>
      </c>
      <c r="S179" s="10" t="s">
        <v>10</v>
      </c>
      <c r="T179" s="10" t="s">
        <v>11</v>
      </c>
      <c r="U179" s="10" t="s">
        <v>12</v>
      </c>
    </row>
    <row r="180" spans="1:21" hidden="1" x14ac:dyDescent="0.45">
      <c r="A180" s="14">
        <v>178</v>
      </c>
      <c r="B180" s="14" t="s">
        <v>597</v>
      </c>
      <c r="C180" s="14" t="s">
        <v>598</v>
      </c>
      <c r="D180" s="14">
        <v>57194873722</v>
      </c>
      <c r="E180" s="14" t="s">
        <v>599</v>
      </c>
      <c r="F180" s="14">
        <f>COUNTIF(SLR479_20231202[[#This Row],[Tytuł]],"*"&amp;$B$1&amp;"*")</f>
        <v>0</v>
      </c>
      <c r="G180" s="14">
        <f>COUNTIFS(SLR479_20231202[[#This Row],[Tytuł]],"*"&amp;$B$1&amp;"*",SLR479_20231202[[#This Row],[Tytuł]],"*"&amp;$E$1&amp;"*")</f>
        <v>0</v>
      </c>
      <c r="H180" s="14" t="s">
        <v>600</v>
      </c>
      <c r="I180" s="14">
        <f>MID(SLR479_20231202[[#This Row],[Rok, publikacja, cytowania]],2,4)+0</f>
        <v>2021</v>
      </c>
      <c r="J180" s="14">
        <f>(MID(SLR479_20231202[[#This Row],[Rok, publikacja, cytowania]],FIND(" Cited ",SLR479_20231202[[#This Row],[Rok, publikacja, cytowania]])+7,SLR479_20231202[[#This Row],[IlośćZnakówLCyt]]))+0</f>
        <v>7</v>
      </c>
      <c r="K180" s="14">
        <f>FIND(" Cited ",SLR479_20231202[[#This Row],[Rok, publikacja, cytowania]])+7</f>
        <v>75</v>
      </c>
      <c r="L180" s="14">
        <f>FIND(" times",SLR479_20231202[[#This Row],[Rok, publikacja, cytowania]])</f>
        <v>76</v>
      </c>
      <c r="M180" s="14">
        <f>SLR479_20231202[[#This Row],[koniecLCyt]]-SLR479_20231202[[#This Row],[poczLCyt]]</f>
        <v>1</v>
      </c>
      <c r="N180" s="14" t="s">
        <v>601</v>
      </c>
      <c r="O180" s="14" t="s">
        <v>602</v>
      </c>
      <c r="P180" s="14" t="s">
        <v>603</v>
      </c>
      <c r="Q180" s="14">
        <f>COUNTIF(SLR479_20231202[[#This Row],[streszczenie]],"*"&amp;$B$1&amp;"*")</f>
        <v>0</v>
      </c>
      <c r="R180" s="14">
        <f>COUNTIFS(SLR479_20231202[[#This Row],[streszczenie]],"*"&amp;$B$1&amp;"*",SLR479_20231202[[#This Row],[streszczenie]],"*"&amp;$E$1&amp;"*")</f>
        <v>0</v>
      </c>
      <c r="S180" s="9" t="s">
        <v>10</v>
      </c>
      <c r="T180" s="9" t="s">
        <v>11</v>
      </c>
      <c r="U180" s="9" t="s">
        <v>12</v>
      </c>
    </row>
    <row r="181" spans="1:21" hidden="1" x14ac:dyDescent="0.45">
      <c r="A181" s="14">
        <v>179</v>
      </c>
      <c r="B181" s="14" t="s">
        <v>2923</v>
      </c>
      <c r="C181" s="14" t="s">
        <v>2924</v>
      </c>
      <c r="D181" s="14" t="s">
        <v>2925</v>
      </c>
      <c r="E181" s="14" t="s">
        <v>2926</v>
      </c>
      <c r="F181" s="14">
        <f>COUNTIF(SLR479_20231202[[#This Row],[Tytuł]],"*"&amp;$B$1&amp;"*")</f>
        <v>0</v>
      </c>
      <c r="G181" s="14">
        <f>COUNTIFS(SLR479_20231202[[#This Row],[Tytuł]],"*"&amp;$B$1&amp;"*",SLR479_20231202[[#This Row],[Tytuł]],"*"&amp;$E$1&amp;"*")</f>
        <v>0</v>
      </c>
      <c r="H181" s="14" t="s">
        <v>2927</v>
      </c>
      <c r="I181" s="14">
        <f>MID(SLR479_20231202[[#This Row],[Rok, publikacja, cytowania]],2,4)+0</f>
        <v>2014</v>
      </c>
      <c r="J181" s="14">
        <f>(MID(SLR479_20231202[[#This Row],[Rok, publikacja, cytowania]],FIND(" Cited ",SLR479_20231202[[#This Row],[Rok, publikacja, cytowania]])+7,SLR479_20231202[[#This Row],[IlośćZnakówLCyt]]))+0</f>
        <v>10</v>
      </c>
      <c r="K181" s="14">
        <f>FIND(" Cited ",SLR479_20231202[[#This Row],[Rok, publikacja, cytowania]])+7</f>
        <v>71</v>
      </c>
      <c r="L181" s="14">
        <f>FIND(" times",SLR479_20231202[[#This Row],[Rok, publikacja, cytowania]])</f>
        <v>73</v>
      </c>
      <c r="M181" s="14">
        <f>SLR479_20231202[[#This Row],[koniecLCyt]]-SLR479_20231202[[#This Row],[poczLCyt]]</f>
        <v>2</v>
      </c>
      <c r="N181" s="14" t="s">
        <v>2928</v>
      </c>
      <c r="O181" s="14" t="s">
        <v>2929</v>
      </c>
      <c r="P181" s="14" t="s">
        <v>2930</v>
      </c>
      <c r="Q181" s="14">
        <f>COUNTIF(SLR479_20231202[[#This Row],[streszczenie]],"*"&amp;$B$1&amp;"*")</f>
        <v>0</v>
      </c>
      <c r="R181" s="14">
        <f>COUNTIFS(SLR479_20231202[[#This Row],[streszczenie]],"*"&amp;$B$1&amp;"*",SLR479_20231202[[#This Row],[streszczenie]],"*"&amp;$E$1&amp;"*")</f>
        <v>0</v>
      </c>
      <c r="S181" s="10" t="s">
        <v>10</v>
      </c>
      <c r="T181" s="10" t="s">
        <v>11</v>
      </c>
      <c r="U181" s="10" t="s">
        <v>12</v>
      </c>
    </row>
    <row r="182" spans="1:21" hidden="1" x14ac:dyDescent="0.45">
      <c r="A182" s="14">
        <v>180</v>
      </c>
      <c r="B182" s="14" t="s">
        <v>2931</v>
      </c>
      <c r="C182" s="14" t="s">
        <v>2932</v>
      </c>
      <c r="D182" s="14" t="s">
        <v>2933</v>
      </c>
      <c r="E182" s="14" t="s">
        <v>2934</v>
      </c>
      <c r="F182" s="14">
        <f>COUNTIF(SLR479_20231202[[#This Row],[Tytuł]],"*"&amp;$B$1&amp;"*")</f>
        <v>0</v>
      </c>
      <c r="G182" s="14">
        <f>COUNTIFS(SLR479_20231202[[#This Row],[Tytuł]],"*"&amp;$B$1&amp;"*",SLR479_20231202[[#This Row],[Tytuł]],"*"&amp;$E$1&amp;"*")</f>
        <v>0</v>
      </c>
      <c r="H182" s="14" t="s">
        <v>2935</v>
      </c>
      <c r="I182" s="14">
        <f>MID(SLR479_20231202[[#This Row],[Rok, publikacja, cytowania]],2,4)+0</f>
        <v>2015</v>
      </c>
      <c r="J182" s="14">
        <f>(MID(SLR479_20231202[[#This Row],[Rok, publikacja, cytowania]],FIND(" Cited ",SLR479_20231202[[#This Row],[Rok, publikacja, cytowania]])+7,SLR479_20231202[[#This Row],[IlośćZnakówLCyt]]))+0</f>
        <v>7</v>
      </c>
      <c r="K182" s="14">
        <f>FIND(" Cited ",SLR479_20231202[[#This Row],[Rok, publikacja, cytowania]])+7</f>
        <v>120</v>
      </c>
      <c r="L182" s="14">
        <f>FIND(" times",SLR479_20231202[[#This Row],[Rok, publikacja, cytowania]])</f>
        <v>121</v>
      </c>
      <c r="M182" s="14">
        <f>SLR479_20231202[[#This Row],[koniecLCyt]]-SLR479_20231202[[#This Row],[poczLCyt]]</f>
        <v>1</v>
      </c>
      <c r="N182" s="14" t="s">
        <v>2936</v>
      </c>
      <c r="O182" s="14" t="s">
        <v>2937</v>
      </c>
      <c r="P182" s="14" t="s">
        <v>2938</v>
      </c>
      <c r="Q182" s="14">
        <f>COUNTIF(SLR479_20231202[[#This Row],[streszczenie]],"*"&amp;$B$1&amp;"*")</f>
        <v>0</v>
      </c>
      <c r="R182" s="14">
        <f>COUNTIFS(SLR479_20231202[[#This Row],[streszczenie]],"*"&amp;$B$1&amp;"*",SLR479_20231202[[#This Row],[streszczenie]],"*"&amp;$E$1&amp;"*")</f>
        <v>0</v>
      </c>
      <c r="S182" s="9" t="s">
        <v>10</v>
      </c>
      <c r="T182" s="9" t="s">
        <v>207</v>
      </c>
      <c r="U182" s="9" t="s">
        <v>12</v>
      </c>
    </row>
    <row r="183" spans="1:21" x14ac:dyDescent="0.45">
      <c r="A183" s="14">
        <v>181</v>
      </c>
      <c r="B183" s="14" t="s">
        <v>611</v>
      </c>
      <c r="C183" s="14" t="s">
        <v>612</v>
      </c>
      <c r="D183" s="14" t="s">
        <v>613</v>
      </c>
      <c r="E183" s="14" t="s">
        <v>614</v>
      </c>
      <c r="F183" s="14">
        <f>COUNTIF(SLR479_20231202[[#This Row],[Tytuł]],"*"&amp;$B$1&amp;"*")</f>
        <v>0</v>
      </c>
      <c r="G183" s="14">
        <f>COUNTIFS(SLR479_20231202[[#This Row],[Tytuł]],"*"&amp;$B$1&amp;"*",SLR479_20231202[[#This Row],[Tytuł]],"*"&amp;$E$1&amp;"*")</f>
        <v>0</v>
      </c>
      <c r="H183" s="14" t="s">
        <v>615</v>
      </c>
      <c r="I183" s="14">
        <f>MID(SLR479_20231202[[#This Row],[Rok, publikacja, cytowania]],2,4)+0</f>
        <v>2014</v>
      </c>
      <c r="J183" s="14">
        <f>(MID(SLR479_20231202[[#This Row],[Rok, publikacja, cytowania]],FIND(" Cited ",SLR479_20231202[[#This Row],[Rok, publikacja, cytowania]])+7,SLR479_20231202[[#This Row],[IlośćZnakówLCyt]]))+0</f>
        <v>7</v>
      </c>
      <c r="K183" s="14">
        <f>FIND(" Cited ",SLR479_20231202[[#This Row],[Rok, publikacja, cytowania]])+7</f>
        <v>49</v>
      </c>
      <c r="L183" s="14">
        <f>FIND(" times",SLR479_20231202[[#This Row],[Rok, publikacja, cytowania]])</f>
        <v>50</v>
      </c>
      <c r="M183" s="14">
        <f>SLR479_20231202[[#This Row],[koniecLCyt]]-SLR479_20231202[[#This Row],[poczLCyt]]</f>
        <v>1</v>
      </c>
      <c r="N183" s="14">
        <v>0</v>
      </c>
      <c r="O183" s="14" t="s">
        <v>616</v>
      </c>
      <c r="P183" s="14" t="s">
        <v>617</v>
      </c>
      <c r="Q183" s="14">
        <f>COUNTIF(SLR479_20231202[[#This Row],[streszczenie]],"*"&amp;$B$1&amp;"*")</f>
        <v>1</v>
      </c>
      <c r="R183" s="14">
        <f>COUNTIFS(SLR479_20231202[[#This Row],[streszczenie]],"*"&amp;$B$1&amp;"*",SLR479_20231202[[#This Row],[streszczenie]],"*"&amp;$E$1&amp;"*")</f>
        <v>1</v>
      </c>
      <c r="S183" s="10" t="s">
        <v>10</v>
      </c>
      <c r="T183" s="10" t="s">
        <v>11</v>
      </c>
      <c r="U183" s="10" t="s">
        <v>12</v>
      </c>
    </row>
    <row r="184" spans="1:21" hidden="1" x14ac:dyDescent="0.45">
      <c r="A184" s="14">
        <v>182</v>
      </c>
      <c r="B184" s="14" t="s">
        <v>2939</v>
      </c>
      <c r="C184" s="14" t="s">
        <v>2940</v>
      </c>
      <c r="D184" s="14" t="s">
        <v>2941</v>
      </c>
      <c r="E184" s="14" t="s">
        <v>2942</v>
      </c>
      <c r="F184" s="14">
        <f>COUNTIF(SLR479_20231202[[#This Row],[Tytuł]],"*"&amp;$B$1&amp;"*")</f>
        <v>0</v>
      </c>
      <c r="G184" s="14">
        <f>COUNTIFS(SLR479_20231202[[#This Row],[Tytuł]],"*"&amp;$B$1&amp;"*",SLR479_20231202[[#This Row],[Tytuł]],"*"&amp;$E$1&amp;"*")</f>
        <v>0</v>
      </c>
      <c r="H184" s="14" t="s">
        <v>2943</v>
      </c>
      <c r="I184" s="14">
        <f>MID(SLR479_20231202[[#This Row],[Rok, publikacja, cytowania]],2,4)+0</f>
        <v>2012</v>
      </c>
      <c r="J184" s="14">
        <f>(MID(SLR479_20231202[[#This Row],[Rok, publikacja, cytowania]],FIND(" Cited ",SLR479_20231202[[#This Row],[Rok, publikacja, cytowania]])+7,SLR479_20231202[[#This Row],[IlośćZnakówLCyt]]))+0</f>
        <v>12</v>
      </c>
      <c r="K184" s="14">
        <f>FIND(" Cited ",SLR479_20231202[[#This Row],[Rok, publikacja, cytowania]])+7</f>
        <v>74</v>
      </c>
      <c r="L184" s="14">
        <f>FIND(" times",SLR479_20231202[[#This Row],[Rok, publikacja, cytowania]])</f>
        <v>76</v>
      </c>
      <c r="M184" s="14">
        <f>SLR479_20231202[[#This Row],[koniecLCyt]]-SLR479_20231202[[#This Row],[poczLCyt]]</f>
        <v>2</v>
      </c>
      <c r="N184" s="14" t="s">
        <v>2944</v>
      </c>
      <c r="O184" s="14" t="s">
        <v>2945</v>
      </c>
      <c r="P184" s="14" t="s">
        <v>2946</v>
      </c>
      <c r="Q184" s="14">
        <f>COUNTIF(SLR479_20231202[[#This Row],[streszczenie]],"*"&amp;$B$1&amp;"*")</f>
        <v>0</v>
      </c>
      <c r="R184" s="14">
        <f>COUNTIFS(SLR479_20231202[[#This Row],[streszczenie]],"*"&amp;$B$1&amp;"*",SLR479_20231202[[#This Row],[streszczenie]],"*"&amp;$E$1&amp;"*")</f>
        <v>0</v>
      </c>
      <c r="S184" s="9" t="s">
        <v>10</v>
      </c>
      <c r="T184" s="9" t="s">
        <v>11</v>
      </c>
      <c r="U184" s="9" t="s">
        <v>12</v>
      </c>
    </row>
    <row r="185" spans="1:21" hidden="1" x14ac:dyDescent="0.45">
      <c r="A185" s="14">
        <v>183</v>
      </c>
      <c r="B185" s="14" t="s">
        <v>618</v>
      </c>
      <c r="C185" s="14" t="s">
        <v>619</v>
      </c>
      <c r="D185" s="14" t="s">
        <v>620</v>
      </c>
      <c r="E185" s="14" t="s">
        <v>621</v>
      </c>
      <c r="F185" s="14">
        <f>COUNTIF(SLR479_20231202[[#This Row],[Tytuł]],"*"&amp;$B$1&amp;"*")</f>
        <v>0</v>
      </c>
      <c r="G185" s="14">
        <f>COUNTIFS(SLR479_20231202[[#This Row],[Tytuł]],"*"&amp;$B$1&amp;"*",SLR479_20231202[[#This Row],[Tytuł]],"*"&amp;$E$1&amp;"*")</f>
        <v>0</v>
      </c>
      <c r="H185" s="14" t="s">
        <v>622</v>
      </c>
      <c r="I185" s="14">
        <f>MID(SLR479_20231202[[#This Row],[Rok, publikacja, cytowania]],2,4)+0</f>
        <v>2014</v>
      </c>
      <c r="J185" s="14">
        <f>(MID(SLR479_20231202[[#This Row],[Rok, publikacja, cytowania]],FIND(" Cited ",SLR479_20231202[[#This Row],[Rok, publikacja, cytowania]])+7,SLR479_20231202[[#This Row],[IlośćZnakówLCyt]]))+0</f>
        <v>10</v>
      </c>
      <c r="K185" s="14">
        <f>FIND(" Cited ",SLR479_20231202[[#This Row],[Rok, publikacja, cytowania]])+7</f>
        <v>64</v>
      </c>
      <c r="L185" s="14">
        <f>FIND(" times",SLR479_20231202[[#This Row],[Rok, publikacja, cytowania]])</f>
        <v>66</v>
      </c>
      <c r="M185" s="14">
        <f>SLR479_20231202[[#This Row],[koniecLCyt]]-SLR479_20231202[[#This Row],[poczLCyt]]</f>
        <v>2</v>
      </c>
      <c r="N185" s="14" t="s">
        <v>623</v>
      </c>
      <c r="O185" s="14" t="s">
        <v>624</v>
      </c>
      <c r="P185" s="14" t="s">
        <v>625</v>
      </c>
      <c r="Q185" s="14">
        <f>COUNTIF(SLR479_20231202[[#This Row],[streszczenie]],"*"&amp;$B$1&amp;"*")</f>
        <v>0</v>
      </c>
      <c r="R185" s="14">
        <f>COUNTIFS(SLR479_20231202[[#This Row],[streszczenie]],"*"&amp;$B$1&amp;"*",SLR479_20231202[[#This Row],[streszczenie]],"*"&amp;$E$1&amp;"*")</f>
        <v>0</v>
      </c>
      <c r="S185" s="10" t="s">
        <v>10</v>
      </c>
      <c r="T185" s="10" t="s">
        <v>11</v>
      </c>
      <c r="U185" s="10" t="s">
        <v>12</v>
      </c>
    </row>
    <row r="186" spans="1:21" hidden="1" x14ac:dyDescent="0.45">
      <c r="A186" s="14">
        <v>184</v>
      </c>
      <c r="B186" s="14" t="s">
        <v>2947</v>
      </c>
      <c r="C186" s="14" t="s">
        <v>2948</v>
      </c>
      <c r="D186" s="14">
        <v>23670734000</v>
      </c>
      <c r="E186" s="14" t="s">
        <v>2949</v>
      </c>
      <c r="F186" s="14">
        <f>COUNTIF(SLR479_20231202[[#This Row],[Tytuł]],"*"&amp;$B$1&amp;"*")</f>
        <v>0</v>
      </c>
      <c r="G186" s="14">
        <f>COUNTIFS(SLR479_20231202[[#This Row],[Tytuł]],"*"&amp;$B$1&amp;"*",SLR479_20231202[[#This Row],[Tytuł]],"*"&amp;$E$1&amp;"*")</f>
        <v>0</v>
      </c>
      <c r="H186" s="14" t="s">
        <v>2950</v>
      </c>
      <c r="I186" s="14">
        <f>MID(SLR479_20231202[[#This Row],[Rok, publikacja, cytowania]],2,4)+0</f>
        <v>2021</v>
      </c>
      <c r="J186" s="14">
        <f>(MID(SLR479_20231202[[#This Row],[Rok, publikacja, cytowania]],FIND(" Cited ",SLR479_20231202[[#This Row],[Rok, publikacja, cytowania]])+7,SLR479_20231202[[#This Row],[IlośćZnakówLCyt]]))+0</f>
        <v>8</v>
      </c>
      <c r="K186" s="14">
        <f>FIND(" Cited ",SLR479_20231202[[#This Row],[Rok, publikacja, cytowania]])+7</f>
        <v>66</v>
      </c>
      <c r="L186" s="14">
        <f>FIND(" times",SLR479_20231202[[#This Row],[Rok, publikacja, cytowania]])</f>
        <v>67</v>
      </c>
      <c r="M186" s="14">
        <f>SLR479_20231202[[#This Row],[koniecLCyt]]-SLR479_20231202[[#This Row],[poczLCyt]]</f>
        <v>1</v>
      </c>
      <c r="N186" s="14" t="s">
        <v>2951</v>
      </c>
      <c r="O186" s="14" t="s">
        <v>2952</v>
      </c>
      <c r="P186" s="14" t="s">
        <v>2953</v>
      </c>
      <c r="Q186" s="14">
        <f>COUNTIF(SLR479_20231202[[#This Row],[streszczenie]],"*"&amp;$B$1&amp;"*")</f>
        <v>0</v>
      </c>
      <c r="R186" s="14">
        <f>COUNTIFS(SLR479_20231202[[#This Row],[streszczenie]],"*"&amp;$B$1&amp;"*",SLR479_20231202[[#This Row],[streszczenie]],"*"&amp;$E$1&amp;"*")</f>
        <v>0</v>
      </c>
      <c r="S186" s="9" t="s">
        <v>10</v>
      </c>
      <c r="T186" s="9" t="s">
        <v>11</v>
      </c>
      <c r="U186" s="9" t="s">
        <v>12</v>
      </c>
    </row>
    <row r="187" spans="1:21" hidden="1" x14ac:dyDescent="0.45">
      <c r="A187" s="14">
        <v>185</v>
      </c>
      <c r="B187" s="14" t="s">
        <v>2954</v>
      </c>
      <c r="C187" s="14" t="s">
        <v>2955</v>
      </c>
      <c r="D187" s="14">
        <v>6508003341</v>
      </c>
      <c r="E187" s="14" t="s">
        <v>2956</v>
      </c>
      <c r="F187" s="14">
        <f>COUNTIF(SLR479_20231202[[#This Row],[Tytuł]],"*"&amp;$B$1&amp;"*")</f>
        <v>0</v>
      </c>
      <c r="G187" s="14">
        <f>COUNTIFS(SLR479_20231202[[#This Row],[Tytuł]],"*"&amp;$B$1&amp;"*",SLR479_20231202[[#This Row],[Tytuł]],"*"&amp;$E$1&amp;"*")</f>
        <v>0</v>
      </c>
      <c r="H187" s="14" t="s">
        <v>2957</v>
      </c>
      <c r="I187" s="14">
        <f>MID(SLR479_20231202[[#This Row],[Rok, publikacja, cytowania]],2,4)+0</f>
        <v>2009</v>
      </c>
      <c r="J187" s="14">
        <f>(MID(SLR479_20231202[[#This Row],[Rok, publikacja, cytowania]],FIND(" Cited ",SLR479_20231202[[#This Row],[Rok, publikacja, cytowania]])+7,SLR479_20231202[[#This Row],[IlośćZnakówLCyt]]))+0</f>
        <v>7</v>
      </c>
      <c r="K187" s="14">
        <f>FIND(" Cited ",SLR479_20231202[[#This Row],[Rok, publikacja, cytowania]])+7</f>
        <v>75</v>
      </c>
      <c r="L187" s="14">
        <f>FIND(" times",SLR479_20231202[[#This Row],[Rok, publikacja, cytowania]])</f>
        <v>76</v>
      </c>
      <c r="M187" s="14">
        <f>SLR479_20231202[[#This Row],[koniecLCyt]]-SLR479_20231202[[#This Row],[poczLCyt]]</f>
        <v>1</v>
      </c>
      <c r="N187" s="14" t="s">
        <v>2958</v>
      </c>
      <c r="O187" s="14" t="s">
        <v>2959</v>
      </c>
      <c r="P187" s="14" t="s">
        <v>2960</v>
      </c>
      <c r="Q187" s="14">
        <f>COUNTIF(SLR479_20231202[[#This Row],[streszczenie]],"*"&amp;$B$1&amp;"*")</f>
        <v>0</v>
      </c>
      <c r="R187" s="14">
        <f>COUNTIFS(SLR479_20231202[[#This Row],[streszczenie]],"*"&amp;$B$1&amp;"*",SLR479_20231202[[#This Row],[streszczenie]],"*"&amp;$E$1&amp;"*")</f>
        <v>0</v>
      </c>
      <c r="S187" s="10" t="s">
        <v>10</v>
      </c>
      <c r="T187" s="10" t="s">
        <v>175</v>
      </c>
      <c r="U187" s="10" t="s">
        <v>12</v>
      </c>
    </row>
    <row r="188" spans="1:21" hidden="1" x14ac:dyDescent="0.45">
      <c r="A188" s="14">
        <v>186</v>
      </c>
      <c r="B188" s="14" t="s">
        <v>2961</v>
      </c>
      <c r="C188" s="14" t="s">
        <v>2962</v>
      </c>
      <c r="D188" s="14" t="s">
        <v>2963</v>
      </c>
      <c r="E188" s="14" t="s">
        <v>2964</v>
      </c>
      <c r="F188" s="14">
        <f>COUNTIF(SLR479_20231202[[#This Row],[Tytuł]],"*"&amp;$B$1&amp;"*")</f>
        <v>0</v>
      </c>
      <c r="G188" s="14">
        <f>COUNTIFS(SLR479_20231202[[#This Row],[Tytuł]],"*"&amp;$B$1&amp;"*",SLR479_20231202[[#This Row],[Tytuł]],"*"&amp;$E$1&amp;"*")</f>
        <v>0</v>
      </c>
      <c r="H188" s="14" t="s">
        <v>2965</v>
      </c>
      <c r="I188" s="14">
        <f>MID(SLR479_20231202[[#This Row],[Rok, publikacja, cytowania]],2,4)+0</f>
        <v>2021</v>
      </c>
      <c r="J188" s="14">
        <f>(MID(SLR479_20231202[[#This Row],[Rok, publikacja, cytowania]],FIND(" Cited ",SLR479_20231202[[#This Row],[Rok, publikacja, cytowania]])+7,SLR479_20231202[[#This Row],[IlośćZnakówLCyt]]))+0</f>
        <v>6</v>
      </c>
      <c r="K188" s="14">
        <f>FIND(" Cited ",SLR479_20231202[[#This Row],[Rok, publikacja, cytowania]])+7</f>
        <v>68</v>
      </c>
      <c r="L188" s="14">
        <f>FIND(" times",SLR479_20231202[[#This Row],[Rok, publikacja, cytowania]])</f>
        <v>69</v>
      </c>
      <c r="M188" s="14">
        <f>SLR479_20231202[[#This Row],[koniecLCyt]]-SLR479_20231202[[#This Row],[poczLCyt]]</f>
        <v>1</v>
      </c>
      <c r="N188" s="14" t="s">
        <v>2966</v>
      </c>
      <c r="O188" s="14" t="s">
        <v>2967</v>
      </c>
      <c r="P188" s="14" t="s">
        <v>2968</v>
      </c>
      <c r="Q188" s="14">
        <f>COUNTIF(SLR479_20231202[[#This Row],[streszczenie]],"*"&amp;$B$1&amp;"*")</f>
        <v>0</v>
      </c>
      <c r="R188" s="14">
        <f>COUNTIFS(SLR479_20231202[[#This Row],[streszczenie]],"*"&amp;$B$1&amp;"*",SLR479_20231202[[#This Row],[streszczenie]],"*"&amp;$E$1&amp;"*")</f>
        <v>0</v>
      </c>
      <c r="S188" s="9" t="s">
        <v>10</v>
      </c>
      <c r="T188" s="9" t="s">
        <v>11</v>
      </c>
      <c r="U188" s="9" t="s">
        <v>12</v>
      </c>
    </row>
    <row r="189" spans="1:21" hidden="1" x14ac:dyDescent="0.45">
      <c r="A189" s="14">
        <v>187</v>
      </c>
      <c r="B189" s="14" t="s">
        <v>648</v>
      </c>
      <c r="C189" s="14" t="s">
        <v>649</v>
      </c>
      <c r="D189" s="14" t="s">
        <v>650</v>
      </c>
      <c r="E189" s="14" t="s">
        <v>651</v>
      </c>
      <c r="F189" s="14">
        <f>COUNTIF(SLR479_20231202[[#This Row],[Tytuł]],"*"&amp;$B$1&amp;"*")</f>
        <v>0</v>
      </c>
      <c r="G189" s="14">
        <f>COUNTIFS(SLR479_20231202[[#This Row],[Tytuł]],"*"&amp;$B$1&amp;"*",SLR479_20231202[[#This Row],[Tytuł]],"*"&amp;$E$1&amp;"*")</f>
        <v>0</v>
      </c>
      <c r="H189" s="14" t="s">
        <v>652</v>
      </c>
      <c r="I189" s="14">
        <f>MID(SLR479_20231202[[#This Row],[Rok, publikacja, cytowania]],2,4)+0</f>
        <v>2020</v>
      </c>
      <c r="J189" s="14">
        <f>(MID(SLR479_20231202[[#This Row],[Rok, publikacja, cytowania]],FIND(" Cited ",SLR479_20231202[[#This Row],[Rok, publikacja, cytowania]])+7,SLR479_20231202[[#This Row],[IlośćZnakówLCyt]]))+0</f>
        <v>9</v>
      </c>
      <c r="K189" s="14">
        <f>FIND(" Cited ",SLR479_20231202[[#This Row],[Rok, publikacja, cytowania]])+7</f>
        <v>69</v>
      </c>
      <c r="L189" s="14">
        <f>FIND(" times",SLR479_20231202[[#This Row],[Rok, publikacja, cytowania]])</f>
        <v>70</v>
      </c>
      <c r="M189" s="14">
        <f>SLR479_20231202[[#This Row],[koniecLCyt]]-SLR479_20231202[[#This Row],[poczLCyt]]</f>
        <v>1</v>
      </c>
      <c r="N189" s="14" t="s">
        <v>653</v>
      </c>
      <c r="O189" s="14" t="s">
        <v>654</v>
      </c>
      <c r="P189" s="14" t="s">
        <v>655</v>
      </c>
      <c r="Q189" s="14">
        <f>COUNTIF(SLR479_20231202[[#This Row],[streszczenie]],"*"&amp;$B$1&amp;"*")</f>
        <v>0</v>
      </c>
      <c r="R189" s="14">
        <f>COUNTIFS(SLR479_20231202[[#This Row],[streszczenie]],"*"&amp;$B$1&amp;"*",SLR479_20231202[[#This Row],[streszczenie]],"*"&amp;$E$1&amp;"*")</f>
        <v>0</v>
      </c>
      <c r="S189" s="10" t="s">
        <v>10</v>
      </c>
      <c r="T189" s="10" t="s">
        <v>11</v>
      </c>
      <c r="U189" s="10" t="s">
        <v>12</v>
      </c>
    </row>
    <row r="190" spans="1:21" hidden="1" x14ac:dyDescent="0.45">
      <c r="A190" s="14">
        <v>188</v>
      </c>
      <c r="B190" s="14" t="s">
        <v>2538</v>
      </c>
      <c r="C190" s="14" t="s">
        <v>2539</v>
      </c>
      <c r="D190" s="14" t="s">
        <v>2501</v>
      </c>
      <c r="E190" s="14" t="s">
        <v>2969</v>
      </c>
      <c r="F190" s="14">
        <f>COUNTIF(SLR479_20231202[[#This Row],[Tytuł]],"*"&amp;$B$1&amp;"*")</f>
        <v>0</v>
      </c>
      <c r="G190" s="14">
        <f>COUNTIFS(SLR479_20231202[[#This Row],[Tytuł]],"*"&amp;$B$1&amp;"*",SLR479_20231202[[#This Row],[Tytuł]],"*"&amp;$E$1&amp;"*")</f>
        <v>0</v>
      </c>
      <c r="H190" s="14" t="s">
        <v>2970</v>
      </c>
      <c r="I190" s="14">
        <f>MID(SLR479_20231202[[#This Row],[Rok, publikacja, cytowania]],2,4)+0</f>
        <v>2018</v>
      </c>
      <c r="J190" s="14">
        <f>(MID(SLR479_20231202[[#This Row],[Rok, publikacja, cytowania]],FIND(" Cited ",SLR479_20231202[[#This Row],[Rok, publikacja, cytowania]])+7,SLR479_20231202[[#This Row],[IlośćZnakówLCyt]]))+0</f>
        <v>10</v>
      </c>
      <c r="K190" s="14">
        <f>FIND(" Cited ",SLR479_20231202[[#This Row],[Rok, publikacja, cytowania]])+7</f>
        <v>87</v>
      </c>
      <c r="L190" s="14">
        <f>FIND(" times",SLR479_20231202[[#This Row],[Rok, publikacja, cytowania]])</f>
        <v>89</v>
      </c>
      <c r="M190" s="14">
        <f>SLR479_20231202[[#This Row],[koniecLCyt]]-SLR479_20231202[[#This Row],[poczLCyt]]</f>
        <v>2</v>
      </c>
      <c r="N190" s="14" t="s">
        <v>2971</v>
      </c>
      <c r="O190" s="14" t="s">
        <v>2972</v>
      </c>
      <c r="P190" s="14" t="s">
        <v>2973</v>
      </c>
      <c r="Q190" s="14">
        <f>COUNTIF(SLR479_20231202[[#This Row],[streszczenie]],"*"&amp;$B$1&amp;"*")</f>
        <v>0</v>
      </c>
      <c r="R190" s="14">
        <f>COUNTIFS(SLR479_20231202[[#This Row],[streszczenie]],"*"&amp;$B$1&amp;"*",SLR479_20231202[[#This Row],[streszczenie]],"*"&amp;$E$1&amp;"*")</f>
        <v>0</v>
      </c>
      <c r="S190" s="9" t="s">
        <v>10</v>
      </c>
      <c r="T190" s="9" t="s">
        <v>11</v>
      </c>
      <c r="U190" s="9" t="s">
        <v>12</v>
      </c>
    </row>
    <row r="191" spans="1:21" hidden="1" x14ac:dyDescent="0.45">
      <c r="A191" s="14">
        <v>189</v>
      </c>
      <c r="B191" s="14" t="s">
        <v>672</v>
      </c>
      <c r="C191" s="14" t="s">
        <v>673</v>
      </c>
      <c r="D191" s="14">
        <v>57213347785</v>
      </c>
      <c r="E191" s="14" t="s">
        <v>674</v>
      </c>
      <c r="F191" s="14">
        <f>COUNTIF(SLR479_20231202[[#This Row],[Tytuł]],"*"&amp;$B$1&amp;"*")</f>
        <v>0</v>
      </c>
      <c r="G191" s="14">
        <f>COUNTIFS(SLR479_20231202[[#This Row],[Tytuł]],"*"&amp;$B$1&amp;"*",SLR479_20231202[[#This Row],[Tytuł]],"*"&amp;$E$1&amp;"*")</f>
        <v>0</v>
      </c>
      <c r="H191" s="14" t="s">
        <v>675</v>
      </c>
      <c r="I191" s="14">
        <f>MID(SLR479_20231202[[#This Row],[Rok, publikacja, cytowania]],2,4)+0</f>
        <v>2017</v>
      </c>
      <c r="J191" s="14">
        <f>(MID(SLR479_20231202[[#This Row],[Rok, publikacja, cytowania]],FIND(" Cited ",SLR479_20231202[[#This Row],[Rok, publikacja, cytowania]])+7,SLR479_20231202[[#This Row],[IlośćZnakówLCyt]]))+0</f>
        <v>10</v>
      </c>
      <c r="K191" s="14">
        <f>FIND(" Cited ",SLR479_20231202[[#This Row],[Rok, publikacja, cytowania]])+7</f>
        <v>89</v>
      </c>
      <c r="L191" s="14">
        <f>FIND(" times",SLR479_20231202[[#This Row],[Rok, publikacja, cytowania]])</f>
        <v>91</v>
      </c>
      <c r="M191" s="14">
        <f>SLR479_20231202[[#This Row],[koniecLCyt]]-SLR479_20231202[[#This Row],[poczLCyt]]</f>
        <v>2</v>
      </c>
      <c r="N191" s="14" t="s">
        <v>676</v>
      </c>
      <c r="O191" s="14" t="s">
        <v>677</v>
      </c>
      <c r="P191" s="14" t="s">
        <v>678</v>
      </c>
      <c r="Q191" s="14">
        <f>COUNTIF(SLR479_20231202[[#This Row],[streszczenie]],"*"&amp;$B$1&amp;"*")</f>
        <v>0</v>
      </c>
      <c r="R191" s="14">
        <f>COUNTIFS(SLR479_20231202[[#This Row],[streszczenie]],"*"&amp;$B$1&amp;"*",SLR479_20231202[[#This Row],[streszczenie]],"*"&amp;$E$1&amp;"*")</f>
        <v>0</v>
      </c>
      <c r="S191" s="10" t="s">
        <v>10</v>
      </c>
      <c r="T191" s="10" t="s">
        <v>11</v>
      </c>
      <c r="U191" s="10" t="s">
        <v>12</v>
      </c>
    </row>
    <row r="192" spans="1:21" hidden="1" x14ac:dyDescent="0.45">
      <c r="A192" s="14">
        <v>190</v>
      </c>
      <c r="B192" s="14" t="s">
        <v>679</v>
      </c>
      <c r="C192" s="14" t="s">
        <v>680</v>
      </c>
      <c r="D192" s="14">
        <v>57209744775</v>
      </c>
      <c r="E192" s="14" t="s">
        <v>681</v>
      </c>
      <c r="F192" s="14">
        <f>COUNTIF(SLR479_20231202[[#This Row],[Tytuł]],"*"&amp;$B$1&amp;"*")</f>
        <v>0</v>
      </c>
      <c r="G192" s="14">
        <f>COUNTIFS(SLR479_20231202[[#This Row],[Tytuł]],"*"&amp;$B$1&amp;"*",SLR479_20231202[[#This Row],[Tytuł]],"*"&amp;$E$1&amp;"*")</f>
        <v>0</v>
      </c>
      <c r="H192" s="14" t="s">
        <v>682</v>
      </c>
      <c r="I192" s="14">
        <f>MID(SLR479_20231202[[#This Row],[Rok, publikacja, cytowania]],2,4)+0</f>
        <v>2020</v>
      </c>
      <c r="J192" s="14">
        <f>(MID(SLR479_20231202[[#This Row],[Rok, publikacja, cytowania]],FIND(" Cited ",SLR479_20231202[[#This Row],[Rok, publikacja, cytowania]])+7,SLR479_20231202[[#This Row],[IlośćZnakówLCyt]]))+0</f>
        <v>12</v>
      </c>
      <c r="K192" s="14">
        <f>FIND(" Cited ",SLR479_20231202[[#This Row],[Rok, publikacja, cytowania]])+7</f>
        <v>64</v>
      </c>
      <c r="L192" s="14">
        <f>FIND(" times",SLR479_20231202[[#This Row],[Rok, publikacja, cytowania]])</f>
        <v>66</v>
      </c>
      <c r="M192" s="14">
        <f>SLR479_20231202[[#This Row],[koniecLCyt]]-SLR479_20231202[[#This Row],[poczLCyt]]</f>
        <v>2</v>
      </c>
      <c r="N192" s="14" t="s">
        <v>683</v>
      </c>
      <c r="O192" s="14" t="s">
        <v>684</v>
      </c>
      <c r="P192" s="14" t="s">
        <v>685</v>
      </c>
      <c r="Q192" s="14">
        <f>COUNTIF(SLR479_20231202[[#This Row],[streszczenie]],"*"&amp;$B$1&amp;"*")</f>
        <v>0</v>
      </c>
      <c r="R192" s="14">
        <f>COUNTIFS(SLR479_20231202[[#This Row],[streszczenie]],"*"&amp;$B$1&amp;"*",SLR479_20231202[[#This Row],[streszczenie]],"*"&amp;$E$1&amp;"*")</f>
        <v>0</v>
      </c>
      <c r="S192" s="9" t="s">
        <v>10</v>
      </c>
      <c r="T192" s="9" t="s">
        <v>11</v>
      </c>
      <c r="U192" s="9" t="s">
        <v>12</v>
      </c>
    </row>
    <row r="193" spans="1:21" hidden="1" x14ac:dyDescent="0.45">
      <c r="A193" s="14">
        <v>191</v>
      </c>
      <c r="B193" s="14" t="s">
        <v>693</v>
      </c>
      <c r="C193" s="14" t="s">
        <v>694</v>
      </c>
      <c r="D193" s="14" t="s">
        <v>695</v>
      </c>
      <c r="E193" s="14" t="s">
        <v>696</v>
      </c>
      <c r="F193" s="14">
        <f>COUNTIF(SLR479_20231202[[#This Row],[Tytuł]],"*"&amp;$B$1&amp;"*")</f>
        <v>0</v>
      </c>
      <c r="G193" s="14">
        <f>COUNTIFS(SLR479_20231202[[#This Row],[Tytuł]],"*"&amp;$B$1&amp;"*",SLR479_20231202[[#This Row],[Tytuł]],"*"&amp;$E$1&amp;"*")</f>
        <v>0</v>
      </c>
      <c r="H193" s="14" t="s">
        <v>697</v>
      </c>
      <c r="I193" s="14">
        <f>MID(SLR479_20231202[[#This Row],[Rok, publikacja, cytowania]],2,4)+0</f>
        <v>2016</v>
      </c>
      <c r="J193" s="14">
        <f>(MID(SLR479_20231202[[#This Row],[Rok, publikacja, cytowania]],FIND(" Cited ",SLR479_20231202[[#This Row],[Rok, publikacja, cytowania]])+7,SLR479_20231202[[#This Row],[IlośćZnakówLCyt]]))+0</f>
        <v>8</v>
      </c>
      <c r="K193" s="14">
        <f>FIND(" Cited ",SLR479_20231202[[#This Row],[Rok, publikacja, cytowania]])+7</f>
        <v>91</v>
      </c>
      <c r="L193" s="14">
        <f>FIND(" times",SLR479_20231202[[#This Row],[Rok, publikacja, cytowania]])</f>
        <v>92</v>
      </c>
      <c r="M193" s="14">
        <f>SLR479_20231202[[#This Row],[koniecLCyt]]-SLR479_20231202[[#This Row],[poczLCyt]]</f>
        <v>1</v>
      </c>
      <c r="N193" s="14" t="s">
        <v>698</v>
      </c>
      <c r="O193" s="14" t="s">
        <v>699</v>
      </c>
      <c r="P193" s="14" t="s">
        <v>700</v>
      </c>
      <c r="Q193" s="14">
        <f>COUNTIF(SLR479_20231202[[#This Row],[streszczenie]],"*"&amp;$B$1&amp;"*")</f>
        <v>0</v>
      </c>
      <c r="R193" s="14">
        <f>COUNTIFS(SLR479_20231202[[#This Row],[streszczenie]],"*"&amp;$B$1&amp;"*",SLR479_20231202[[#This Row],[streszczenie]],"*"&amp;$E$1&amp;"*")</f>
        <v>0</v>
      </c>
      <c r="S193" s="10" t="s">
        <v>10</v>
      </c>
      <c r="T193" s="10" t="s">
        <v>11</v>
      </c>
      <c r="U193" s="10" t="s">
        <v>12</v>
      </c>
    </row>
    <row r="194" spans="1:21" hidden="1" x14ac:dyDescent="0.45">
      <c r="A194" s="14">
        <v>192</v>
      </c>
      <c r="B194" s="14" t="s">
        <v>716</v>
      </c>
      <c r="C194" s="14" t="s">
        <v>717</v>
      </c>
      <c r="D194" s="14" t="s">
        <v>718</v>
      </c>
      <c r="E194" s="14" t="s">
        <v>719</v>
      </c>
      <c r="F194" s="14">
        <f>COUNTIF(SLR479_20231202[[#This Row],[Tytuł]],"*"&amp;$B$1&amp;"*")</f>
        <v>0</v>
      </c>
      <c r="G194" s="14">
        <f>COUNTIFS(SLR479_20231202[[#This Row],[Tytuł]],"*"&amp;$B$1&amp;"*",SLR479_20231202[[#This Row],[Tytuł]],"*"&amp;$E$1&amp;"*")</f>
        <v>0</v>
      </c>
      <c r="H194" s="14" t="s">
        <v>720</v>
      </c>
      <c r="I194" s="14">
        <f>MID(SLR479_20231202[[#This Row],[Rok, publikacja, cytowania]],2,4)+0</f>
        <v>2019</v>
      </c>
      <c r="J194" s="14">
        <f>(MID(SLR479_20231202[[#This Row],[Rok, publikacja, cytowania]],FIND(" Cited ",SLR479_20231202[[#This Row],[Rok, publikacja, cytowania]])+7,SLR479_20231202[[#This Row],[IlośćZnakówLCyt]]))+0</f>
        <v>6</v>
      </c>
      <c r="K194" s="14">
        <f>FIND(" Cited ",SLR479_20231202[[#This Row],[Rok, publikacja, cytowania]])+7</f>
        <v>134</v>
      </c>
      <c r="L194" s="14">
        <f>FIND(" times",SLR479_20231202[[#This Row],[Rok, publikacja, cytowania]])</f>
        <v>135</v>
      </c>
      <c r="M194" s="14">
        <f>SLR479_20231202[[#This Row],[koniecLCyt]]-SLR479_20231202[[#This Row],[poczLCyt]]</f>
        <v>1</v>
      </c>
      <c r="N194" s="14" t="s">
        <v>721</v>
      </c>
      <c r="O194" s="14" t="s">
        <v>722</v>
      </c>
      <c r="P194" s="14" t="s">
        <v>723</v>
      </c>
      <c r="Q194" s="14">
        <f>COUNTIF(SLR479_20231202[[#This Row],[streszczenie]],"*"&amp;$B$1&amp;"*")</f>
        <v>0</v>
      </c>
      <c r="R194" s="14">
        <f>COUNTIFS(SLR479_20231202[[#This Row],[streszczenie]],"*"&amp;$B$1&amp;"*",SLR479_20231202[[#This Row],[streszczenie]],"*"&amp;$E$1&amp;"*")</f>
        <v>0</v>
      </c>
      <c r="S194" s="9" t="s">
        <v>10</v>
      </c>
      <c r="T194" s="9" t="s">
        <v>207</v>
      </c>
      <c r="U194" s="9" t="s">
        <v>12</v>
      </c>
    </row>
    <row r="195" spans="1:21" hidden="1" x14ac:dyDescent="0.45">
      <c r="A195" s="14">
        <v>193</v>
      </c>
      <c r="B195" s="14" t="s">
        <v>2974</v>
      </c>
      <c r="C195" s="14" t="s">
        <v>2975</v>
      </c>
      <c r="D195" s="14" t="s">
        <v>2976</v>
      </c>
      <c r="E195" s="14" t="s">
        <v>2977</v>
      </c>
      <c r="F195" s="14">
        <f>COUNTIF(SLR479_20231202[[#This Row],[Tytuł]],"*"&amp;$B$1&amp;"*")</f>
        <v>0</v>
      </c>
      <c r="G195" s="14">
        <f>COUNTIFS(SLR479_20231202[[#This Row],[Tytuł]],"*"&amp;$B$1&amp;"*",SLR479_20231202[[#This Row],[Tytuł]],"*"&amp;$E$1&amp;"*")</f>
        <v>0</v>
      </c>
      <c r="H195" s="14" t="s">
        <v>2978</v>
      </c>
      <c r="I195" s="14">
        <f>MID(SLR479_20231202[[#This Row],[Rok, publikacja, cytowania]],2,4)+0</f>
        <v>2017</v>
      </c>
      <c r="J195" s="14">
        <f>(MID(SLR479_20231202[[#This Row],[Rok, publikacja, cytowania]],FIND(" Cited ",SLR479_20231202[[#This Row],[Rok, publikacja, cytowania]])+7,SLR479_20231202[[#This Row],[IlośćZnakówLCyt]]))+0</f>
        <v>15</v>
      </c>
      <c r="K195" s="14">
        <f>FIND(" Cited ",SLR479_20231202[[#This Row],[Rok, publikacja, cytowania]])+7</f>
        <v>85</v>
      </c>
      <c r="L195" s="14">
        <f>FIND(" times",SLR479_20231202[[#This Row],[Rok, publikacja, cytowania]])</f>
        <v>87</v>
      </c>
      <c r="M195" s="14">
        <f>SLR479_20231202[[#This Row],[koniecLCyt]]-SLR479_20231202[[#This Row],[poczLCyt]]</f>
        <v>2</v>
      </c>
      <c r="N195" s="14" t="s">
        <v>2979</v>
      </c>
      <c r="O195" s="14" t="s">
        <v>2980</v>
      </c>
      <c r="P195" s="14" t="s">
        <v>2981</v>
      </c>
      <c r="Q195" s="14">
        <f>COUNTIF(SLR479_20231202[[#This Row],[streszczenie]],"*"&amp;$B$1&amp;"*")</f>
        <v>0</v>
      </c>
      <c r="R195" s="14">
        <f>COUNTIFS(SLR479_20231202[[#This Row],[streszczenie]],"*"&amp;$B$1&amp;"*",SLR479_20231202[[#This Row],[streszczenie]],"*"&amp;$E$1&amp;"*")</f>
        <v>0</v>
      </c>
      <c r="S195" s="10" t="s">
        <v>10</v>
      </c>
      <c r="T195" s="10" t="s">
        <v>11</v>
      </c>
      <c r="U195" s="10" t="s">
        <v>12</v>
      </c>
    </row>
    <row r="196" spans="1:21" hidden="1" x14ac:dyDescent="0.45">
      <c r="A196" s="14">
        <v>194</v>
      </c>
      <c r="B196" s="14" t="s">
        <v>748</v>
      </c>
      <c r="C196" s="14" t="s">
        <v>749</v>
      </c>
      <c r="D196" s="14" t="s">
        <v>750</v>
      </c>
      <c r="E196" s="14" t="s">
        <v>751</v>
      </c>
      <c r="F196" s="14">
        <f>COUNTIF(SLR479_20231202[[#This Row],[Tytuł]],"*"&amp;$B$1&amp;"*")</f>
        <v>0</v>
      </c>
      <c r="G196" s="14">
        <f>COUNTIFS(SLR479_20231202[[#This Row],[Tytuł]],"*"&amp;$B$1&amp;"*",SLR479_20231202[[#This Row],[Tytuł]],"*"&amp;$E$1&amp;"*")</f>
        <v>0</v>
      </c>
      <c r="H196" s="14" t="s">
        <v>752</v>
      </c>
      <c r="I196" s="14">
        <f>MID(SLR479_20231202[[#This Row],[Rok, publikacja, cytowania]],2,4)+0</f>
        <v>2019</v>
      </c>
      <c r="J196" s="14">
        <f>(MID(SLR479_20231202[[#This Row],[Rok, publikacja, cytowania]],FIND(" Cited ",SLR479_20231202[[#This Row],[Rok, publikacja, cytowania]])+7,SLR479_20231202[[#This Row],[IlośćZnakówLCyt]]))+0</f>
        <v>14</v>
      </c>
      <c r="K196" s="14">
        <f>FIND(" Cited ",SLR479_20231202[[#This Row],[Rok, publikacja, cytowania]])+7</f>
        <v>84</v>
      </c>
      <c r="L196" s="14">
        <f>FIND(" times",SLR479_20231202[[#This Row],[Rok, publikacja, cytowania]])</f>
        <v>86</v>
      </c>
      <c r="M196" s="14">
        <f>SLR479_20231202[[#This Row],[koniecLCyt]]-SLR479_20231202[[#This Row],[poczLCyt]]</f>
        <v>2</v>
      </c>
      <c r="N196" s="14" t="s">
        <v>753</v>
      </c>
      <c r="O196" s="14" t="s">
        <v>754</v>
      </c>
      <c r="P196" s="14" t="s">
        <v>755</v>
      </c>
      <c r="Q196" s="14">
        <f>COUNTIF(SLR479_20231202[[#This Row],[streszczenie]],"*"&amp;$B$1&amp;"*")</f>
        <v>0</v>
      </c>
      <c r="R196" s="14">
        <f>COUNTIFS(SLR479_20231202[[#This Row],[streszczenie]],"*"&amp;$B$1&amp;"*",SLR479_20231202[[#This Row],[streszczenie]],"*"&amp;$E$1&amp;"*")</f>
        <v>0</v>
      </c>
      <c r="S196" s="9" t="s">
        <v>10</v>
      </c>
      <c r="T196" s="9" t="s">
        <v>11</v>
      </c>
      <c r="U196" s="9" t="s">
        <v>12</v>
      </c>
    </row>
    <row r="197" spans="1:21" hidden="1" x14ac:dyDescent="0.45">
      <c r="A197" s="14">
        <v>195</v>
      </c>
      <c r="B197" s="14" t="s">
        <v>2982</v>
      </c>
      <c r="C197" s="14" t="s">
        <v>2983</v>
      </c>
      <c r="D197" s="14" t="s">
        <v>2984</v>
      </c>
      <c r="E197" s="14" t="s">
        <v>2985</v>
      </c>
      <c r="F197" s="14">
        <f>COUNTIF(SLR479_20231202[[#This Row],[Tytuł]],"*"&amp;$B$1&amp;"*")</f>
        <v>0</v>
      </c>
      <c r="G197" s="14">
        <f>COUNTIFS(SLR479_20231202[[#This Row],[Tytuł]],"*"&amp;$B$1&amp;"*",SLR479_20231202[[#This Row],[Tytuł]],"*"&amp;$E$1&amp;"*")</f>
        <v>0</v>
      </c>
      <c r="H197" s="14" t="s">
        <v>2986</v>
      </c>
      <c r="I197" s="14">
        <f>MID(SLR479_20231202[[#This Row],[Rok, publikacja, cytowania]],2,4)+0</f>
        <v>2020</v>
      </c>
      <c r="J197" s="14">
        <f>(MID(SLR479_20231202[[#This Row],[Rok, publikacja, cytowania]],FIND(" Cited ",SLR479_20231202[[#This Row],[Rok, publikacja, cytowania]])+7,SLR479_20231202[[#This Row],[IlośćZnakówLCyt]]))+0</f>
        <v>8</v>
      </c>
      <c r="K197" s="14">
        <f>FIND(" Cited ",SLR479_20231202[[#This Row],[Rok, publikacja, cytowania]])+7</f>
        <v>47</v>
      </c>
      <c r="L197" s="14">
        <f>FIND(" times",SLR479_20231202[[#This Row],[Rok, publikacja, cytowania]])</f>
        <v>48</v>
      </c>
      <c r="M197" s="14">
        <f>SLR479_20231202[[#This Row],[koniecLCyt]]-SLR479_20231202[[#This Row],[poczLCyt]]</f>
        <v>1</v>
      </c>
      <c r="N197" s="14" t="s">
        <v>2987</v>
      </c>
      <c r="O197" s="14" t="s">
        <v>2988</v>
      </c>
      <c r="P197" s="14" t="s">
        <v>4384</v>
      </c>
      <c r="Q197" s="14">
        <f>COUNTIF(SLR479_20231202[[#This Row],[streszczenie]],"*"&amp;$B$1&amp;"*")</f>
        <v>0</v>
      </c>
      <c r="R197" s="14">
        <f>COUNTIFS(SLR479_20231202[[#This Row],[streszczenie]],"*"&amp;$B$1&amp;"*",SLR479_20231202[[#This Row],[streszczenie]],"*"&amp;$E$1&amp;"*")</f>
        <v>0</v>
      </c>
      <c r="S197" s="10" t="s">
        <v>10</v>
      </c>
      <c r="T197" s="10" t="s">
        <v>11</v>
      </c>
      <c r="U197" s="10" t="s">
        <v>12</v>
      </c>
    </row>
    <row r="198" spans="1:21" hidden="1" x14ac:dyDescent="0.45">
      <c r="A198" s="14">
        <v>196</v>
      </c>
      <c r="B198" s="14" t="s">
        <v>2991</v>
      </c>
      <c r="C198" s="14" t="s">
        <v>2992</v>
      </c>
      <c r="D198" s="14" t="s">
        <v>2993</v>
      </c>
      <c r="E198" s="14" t="s">
        <v>2994</v>
      </c>
      <c r="F198" s="14">
        <f>COUNTIF(SLR479_20231202[[#This Row],[Tytuł]],"*"&amp;$B$1&amp;"*")</f>
        <v>0</v>
      </c>
      <c r="G198" s="14">
        <f>COUNTIFS(SLR479_20231202[[#This Row],[Tytuł]],"*"&amp;$B$1&amp;"*",SLR479_20231202[[#This Row],[Tytuł]],"*"&amp;$E$1&amp;"*")</f>
        <v>0</v>
      </c>
      <c r="H198" s="14" t="s">
        <v>2995</v>
      </c>
      <c r="I198" s="14">
        <f>MID(SLR479_20231202[[#This Row],[Rok, publikacja, cytowania]],2,4)+0</f>
        <v>2020</v>
      </c>
      <c r="J198" s="14">
        <f>(MID(SLR479_20231202[[#This Row],[Rok, publikacja, cytowania]],FIND(" Cited ",SLR479_20231202[[#This Row],[Rok, publikacja, cytowania]])+7,SLR479_20231202[[#This Row],[IlośćZnakówLCyt]]))+0</f>
        <v>6</v>
      </c>
      <c r="K198" s="14">
        <f>FIND(" Cited ",SLR479_20231202[[#This Row],[Rok, publikacja, cytowania]])+7</f>
        <v>63</v>
      </c>
      <c r="L198" s="14">
        <f>FIND(" times",SLR479_20231202[[#This Row],[Rok, publikacja, cytowania]])</f>
        <v>64</v>
      </c>
      <c r="M198" s="14">
        <f>SLR479_20231202[[#This Row],[koniecLCyt]]-SLR479_20231202[[#This Row],[poczLCyt]]</f>
        <v>1</v>
      </c>
      <c r="N198" s="14" t="s">
        <v>2996</v>
      </c>
      <c r="O198" s="14" t="s">
        <v>2997</v>
      </c>
      <c r="P198" s="14" t="s">
        <v>2998</v>
      </c>
      <c r="Q198" s="14">
        <f>COUNTIF(SLR479_20231202[[#This Row],[streszczenie]],"*"&amp;$B$1&amp;"*")</f>
        <v>0</v>
      </c>
      <c r="R198" s="14">
        <f>COUNTIFS(SLR479_20231202[[#This Row],[streszczenie]],"*"&amp;$B$1&amp;"*",SLR479_20231202[[#This Row],[streszczenie]],"*"&amp;$E$1&amp;"*")</f>
        <v>0</v>
      </c>
      <c r="S198" s="9" t="s">
        <v>10</v>
      </c>
      <c r="T198" s="9" t="s">
        <v>11</v>
      </c>
      <c r="U198" s="9" t="s">
        <v>12</v>
      </c>
    </row>
    <row r="199" spans="1:21" hidden="1" x14ac:dyDescent="0.45">
      <c r="A199" s="14">
        <v>197</v>
      </c>
      <c r="B199" s="14" t="s">
        <v>2999</v>
      </c>
      <c r="C199" s="14" t="s">
        <v>3000</v>
      </c>
      <c r="D199" s="14" t="s">
        <v>3001</v>
      </c>
      <c r="E199" s="14" t="s">
        <v>3002</v>
      </c>
      <c r="F199" s="14">
        <f>COUNTIF(SLR479_20231202[[#This Row],[Tytuł]],"*"&amp;$B$1&amp;"*")</f>
        <v>0</v>
      </c>
      <c r="G199" s="14">
        <f>COUNTIFS(SLR479_20231202[[#This Row],[Tytuł]],"*"&amp;$B$1&amp;"*",SLR479_20231202[[#This Row],[Tytuł]],"*"&amp;$E$1&amp;"*")</f>
        <v>0</v>
      </c>
      <c r="H199" s="14" t="s">
        <v>3003</v>
      </c>
      <c r="I199" s="14">
        <f>MID(SLR479_20231202[[#This Row],[Rok, publikacja, cytowania]],2,4)+0</f>
        <v>2018</v>
      </c>
      <c r="J199" s="14">
        <f>(MID(SLR479_20231202[[#This Row],[Rok, publikacja, cytowania]],FIND(" Cited ",SLR479_20231202[[#This Row],[Rok, publikacja, cytowania]])+7,SLR479_20231202[[#This Row],[IlośćZnakówLCyt]]))+0</f>
        <v>13</v>
      </c>
      <c r="K199" s="14">
        <f>FIND(" Cited ",SLR479_20231202[[#This Row],[Rok, publikacja, cytowania]])+7</f>
        <v>66</v>
      </c>
      <c r="L199" s="14">
        <f>FIND(" times",SLR479_20231202[[#This Row],[Rok, publikacja, cytowania]])</f>
        <v>68</v>
      </c>
      <c r="M199" s="14">
        <f>SLR479_20231202[[#This Row],[koniecLCyt]]-SLR479_20231202[[#This Row],[poczLCyt]]</f>
        <v>2</v>
      </c>
      <c r="N199" s="14" t="s">
        <v>3004</v>
      </c>
      <c r="O199" s="14" t="s">
        <v>3005</v>
      </c>
      <c r="P199" s="14" t="s">
        <v>3006</v>
      </c>
      <c r="Q199" s="14">
        <f>COUNTIF(SLR479_20231202[[#This Row],[streszczenie]],"*"&amp;$B$1&amp;"*")</f>
        <v>0</v>
      </c>
      <c r="R199" s="14">
        <f>COUNTIFS(SLR479_20231202[[#This Row],[streszczenie]],"*"&amp;$B$1&amp;"*",SLR479_20231202[[#This Row],[streszczenie]],"*"&amp;$E$1&amp;"*")</f>
        <v>0</v>
      </c>
      <c r="S199" s="10" t="s">
        <v>10</v>
      </c>
      <c r="T199" s="10" t="s">
        <v>11</v>
      </c>
      <c r="U199" s="10" t="s">
        <v>12</v>
      </c>
    </row>
    <row r="200" spans="1:21" hidden="1" x14ac:dyDescent="0.45">
      <c r="A200" s="14">
        <v>198</v>
      </c>
      <c r="B200" s="14" t="s">
        <v>763</v>
      </c>
      <c r="C200" s="14" t="s">
        <v>764</v>
      </c>
      <c r="D200" s="14" t="s">
        <v>765</v>
      </c>
      <c r="E200" s="14" t="s">
        <v>766</v>
      </c>
      <c r="F200" s="14">
        <f>COUNTIF(SLR479_20231202[[#This Row],[Tytuł]],"*"&amp;$B$1&amp;"*")</f>
        <v>0</v>
      </c>
      <c r="G200" s="14">
        <f>COUNTIFS(SLR479_20231202[[#This Row],[Tytuł]],"*"&amp;$B$1&amp;"*",SLR479_20231202[[#This Row],[Tytuł]],"*"&amp;$E$1&amp;"*")</f>
        <v>0</v>
      </c>
      <c r="H200" s="14" t="s">
        <v>767</v>
      </c>
      <c r="I200" s="14">
        <f>MID(SLR479_20231202[[#This Row],[Rok, publikacja, cytowania]],2,4)+0</f>
        <v>2023</v>
      </c>
      <c r="J200" s="14">
        <f>(MID(SLR479_20231202[[#This Row],[Rok, publikacja, cytowania]],FIND(" Cited ",SLR479_20231202[[#This Row],[Rok, publikacja, cytowania]])+7,SLR479_20231202[[#This Row],[IlośćZnakówLCyt]]))+0</f>
        <v>10</v>
      </c>
      <c r="K200" s="14">
        <f>FIND(" Cited ",SLR479_20231202[[#This Row],[Rok, publikacja, cytowania]])+7</f>
        <v>72</v>
      </c>
      <c r="L200" s="14">
        <f>FIND(" times",SLR479_20231202[[#This Row],[Rok, publikacja, cytowania]])</f>
        <v>74</v>
      </c>
      <c r="M200" s="14">
        <f>SLR479_20231202[[#This Row],[koniecLCyt]]-SLR479_20231202[[#This Row],[poczLCyt]]</f>
        <v>2</v>
      </c>
      <c r="N200" s="14" t="s">
        <v>768</v>
      </c>
      <c r="O200" s="14" t="s">
        <v>769</v>
      </c>
      <c r="P200" s="14" t="s">
        <v>770</v>
      </c>
      <c r="Q200" s="14">
        <f>COUNTIF(SLR479_20231202[[#This Row],[streszczenie]],"*"&amp;$B$1&amp;"*")</f>
        <v>0</v>
      </c>
      <c r="R200" s="14">
        <f>COUNTIFS(SLR479_20231202[[#This Row],[streszczenie]],"*"&amp;$B$1&amp;"*",SLR479_20231202[[#This Row],[streszczenie]],"*"&amp;$E$1&amp;"*")</f>
        <v>0</v>
      </c>
      <c r="S200" s="9" t="s">
        <v>10</v>
      </c>
      <c r="T200" s="9" t="s">
        <v>11</v>
      </c>
      <c r="U200" s="9" t="s">
        <v>12</v>
      </c>
    </row>
    <row r="201" spans="1:21" hidden="1" x14ac:dyDescent="0.45">
      <c r="A201" s="14">
        <v>199</v>
      </c>
      <c r="B201" s="14" t="s">
        <v>3007</v>
      </c>
      <c r="C201" s="14" t="s">
        <v>3008</v>
      </c>
      <c r="D201" s="14" t="s">
        <v>3009</v>
      </c>
      <c r="E201" s="14" t="s">
        <v>3010</v>
      </c>
      <c r="F201" s="14">
        <f>COUNTIF(SLR479_20231202[[#This Row],[Tytuł]],"*"&amp;$B$1&amp;"*")</f>
        <v>0</v>
      </c>
      <c r="G201" s="14">
        <f>COUNTIFS(SLR479_20231202[[#This Row],[Tytuł]],"*"&amp;$B$1&amp;"*",SLR479_20231202[[#This Row],[Tytuł]],"*"&amp;$E$1&amp;"*")</f>
        <v>0</v>
      </c>
      <c r="H201" s="14" t="s">
        <v>3011</v>
      </c>
      <c r="I201" s="14">
        <f>MID(SLR479_20231202[[#This Row],[Rok, publikacja, cytowania]],2,4)+0</f>
        <v>2022</v>
      </c>
      <c r="J201" s="14">
        <f>(MID(SLR479_20231202[[#This Row],[Rok, publikacja, cytowania]],FIND(" Cited ",SLR479_20231202[[#This Row],[Rok, publikacja, cytowania]])+7,SLR479_20231202[[#This Row],[IlośćZnakówLCyt]]))+0</f>
        <v>7</v>
      </c>
      <c r="K201" s="14">
        <f>FIND(" Cited ",SLR479_20231202[[#This Row],[Rok, publikacja, cytowania]])+7</f>
        <v>75</v>
      </c>
      <c r="L201" s="14">
        <f>FIND(" times",SLR479_20231202[[#This Row],[Rok, publikacja, cytowania]])</f>
        <v>76</v>
      </c>
      <c r="M201" s="14">
        <f>SLR479_20231202[[#This Row],[koniecLCyt]]-SLR479_20231202[[#This Row],[poczLCyt]]</f>
        <v>1</v>
      </c>
      <c r="N201" s="14" t="s">
        <v>3012</v>
      </c>
      <c r="O201" s="14" t="s">
        <v>3013</v>
      </c>
      <c r="P201" s="14" t="s">
        <v>3014</v>
      </c>
      <c r="Q201" s="14">
        <f>COUNTIF(SLR479_20231202[[#This Row],[streszczenie]],"*"&amp;$B$1&amp;"*")</f>
        <v>0</v>
      </c>
      <c r="R201" s="14">
        <f>COUNTIFS(SLR479_20231202[[#This Row],[streszczenie]],"*"&amp;$B$1&amp;"*",SLR479_20231202[[#This Row],[streszczenie]],"*"&amp;$E$1&amp;"*")</f>
        <v>0</v>
      </c>
      <c r="S201" s="10" t="s">
        <v>10</v>
      </c>
      <c r="T201" s="10" t="s">
        <v>11</v>
      </c>
      <c r="U201" s="10" t="s">
        <v>12</v>
      </c>
    </row>
    <row r="202" spans="1:21" hidden="1" x14ac:dyDescent="0.45">
      <c r="A202" s="14">
        <v>200</v>
      </c>
      <c r="B202" s="14" t="s">
        <v>771</v>
      </c>
      <c r="C202" s="14" t="s">
        <v>772</v>
      </c>
      <c r="D202" s="14" t="s">
        <v>773</v>
      </c>
      <c r="E202" s="14" t="s">
        <v>774</v>
      </c>
      <c r="F202" s="14">
        <f>COUNTIF(SLR479_20231202[[#This Row],[Tytuł]],"*"&amp;$B$1&amp;"*")</f>
        <v>0</v>
      </c>
      <c r="G202" s="14">
        <f>COUNTIFS(SLR479_20231202[[#This Row],[Tytuł]],"*"&amp;$B$1&amp;"*",SLR479_20231202[[#This Row],[Tytuł]],"*"&amp;$E$1&amp;"*")</f>
        <v>0</v>
      </c>
      <c r="H202" s="14" t="s">
        <v>775</v>
      </c>
      <c r="I202" s="14">
        <f>MID(SLR479_20231202[[#This Row],[Rok, publikacja, cytowania]],2,4)+0</f>
        <v>2019</v>
      </c>
      <c r="J202" s="14">
        <f>(MID(SLR479_20231202[[#This Row],[Rok, publikacja, cytowania]],FIND(" Cited ",SLR479_20231202[[#This Row],[Rok, publikacja, cytowania]])+7,SLR479_20231202[[#This Row],[IlośćZnakówLCyt]]))+0</f>
        <v>4</v>
      </c>
      <c r="K202" s="14">
        <f>FIND(" Cited ",SLR479_20231202[[#This Row],[Rok, publikacja, cytowania]])+7</f>
        <v>77</v>
      </c>
      <c r="L202" s="14">
        <f>FIND(" times",SLR479_20231202[[#This Row],[Rok, publikacja, cytowania]])</f>
        <v>78</v>
      </c>
      <c r="M202" s="14">
        <f>SLR479_20231202[[#This Row],[koniecLCyt]]-SLR479_20231202[[#This Row],[poczLCyt]]</f>
        <v>1</v>
      </c>
      <c r="N202" s="14" t="s">
        <v>776</v>
      </c>
      <c r="O202" s="14" t="s">
        <v>777</v>
      </c>
      <c r="P202" s="14" t="s">
        <v>778</v>
      </c>
      <c r="Q202" s="14">
        <f>COUNTIF(SLR479_20231202[[#This Row],[streszczenie]],"*"&amp;$B$1&amp;"*")</f>
        <v>0</v>
      </c>
      <c r="R202" s="14">
        <f>COUNTIFS(SLR479_20231202[[#This Row],[streszczenie]],"*"&amp;$B$1&amp;"*",SLR479_20231202[[#This Row],[streszczenie]],"*"&amp;$E$1&amp;"*")</f>
        <v>0</v>
      </c>
      <c r="S202" s="9" t="s">
        <v>10</v>
      </c>
      <c r="T202" s="9" t="s">
        <v>128</v>
      </c>
      <c r="U202" s="9" t="s">
        <v>12</v>
      </c>
    </row>
    <row r="203" spans="1:21" hidden="1" x14ac:dyDescent="0.45">
      <c r="A203" s="14">
        <v>201</v>
      </c>
      <c r="B203" s="14" t="s">
        <v>779</v>
      </c>
      <c r="C203" s="14" t="s">
        <v>780</v>
      </c>
      <c r="D203" s="14" t="s">
        <v>781</v>
      </c>
      <c r="E203" s="14" t="s">
        <v>782</v>
      </c>
      <c r="F203" s="14">
        <f>COUNTIF(SLR479_20231202[[#This Row],[Tytuł]],"*"&amp;$B$1&amp;"*")</f>
        <v>0</v>
      </c>
      <c r="G203" s="14">
        <f>COUNTIFS(SLR479_20231202[[#This Row],[Tytuł]],"*"&amp;$B$1&amp;"*",SLR479_20231202[[#This Row],[Tytuł]],"*"&amp;$E$1&amp;"*")</f>
        <v>0</v>
      </c>
      <c r="H203" s="14" t="s">
        <v>783</v>
      </c>
      <c r="I203" s="14">
        <f>MID(SLR479_20231202[[#This Row],[Rok, publikacja, cytowania]],2,4)+0</f>
        <v>2018</v>
      </c>
      <c r="J203" s="14">
        <f>(MID(SLR479_20231202[[#This Row],[Rok, publikacja, cytowania]],FIND(" Cited ",SLR479_20231202[[#This Row],[Rok, publikacja, cytowania]])+7,SLR479_20231202[[#This Row],[IlośćZnakówLCyt]]))+0</f>
        <v>4</v>
      </c>
      <c r="K203" s="14">
        <f>FIND(" Cited ",SLR479_20231202[[#This Row],[Rok, publikacja, cytowania]])+7</f>
        <v>75</v>
      </c>
      <c r="L203" s="14">
        <f>FIND(" times",SLR479_20231202[[#This Row],[Rok, publikacja, cytowania]])</f>
        <v>76</v>
      </c>
      <c r="M203" s="14">
        <f>SLR479_20231202[[#This Row],[koniecLCyt]]-SLR479_20231202[[#This Row],[poczLCyt]]</f>
        <v>1</v>
      </c>
      <c r="N203" s="14" t="s">
        <v>784</v>
      </c>
      <c r="O203" s="14" t="s">
        <v>785</v>
      </c>
      <c r="P203" s="14" t="s">
        <v>786</v>
      </c>
      <c r="Q203" s="14">
        <f>COUNTIF(SLR479_20231202[[#This Row],[streszczenie]],"*"&amp;$B$1&amp;"*")</f>
        <v>0</v>
      </c>
      <c r="R203" s="14">
        <f>COUNTIFS(SLR479_20231202[[#This Row],[streszczenie]],"*"&amp;$B$1&amp;"*",SLR479_20231202[[#This Row],[streszczenie]],"*"&amp;$E$1&amp;"*")</f>
        <v>0</v>
      </c>
      <c r="S203" s="10" t="s">
        <v>10</v>
      </c>
      <c r="T203" s="10" t="s">
        <v>11</v>
      </c>
      <c r="U203" s="10" t="s">
        <v>12</v>
      </c>
    </row>
    <row r="204" spans="1:21" hidden="1" x14ac:dyDescent="0.45">
      <c r="A204" s="14">
        <v>202</v>
      </c>
      <c r="B204" s="14" t="s">
        <v>787</v>
      </c>
      <c r="C204" s="14" t="s">
        <v>788</v>
      </c>
      <c r="D204" s="14" t="s">
        <v>789</v>
      </c>
      <c r="E204" s="14" t="s">
        <v>790</v>
      </c>
      <c r="F204" s="14">
        <f>COUNTIF(SLR479_20231202[[#This Row],[Tytuł]],"*"&amp;$B$1&amp;"*")</f>
        <v>0</v>
      </c>
      <c r="G204" s="14">
        <f>COUNTIFS(SLR479_20231202[[#This Row],[Tytuł]],"*"&amp;$B$1&amp;"*",SLR479_20231202[[#This Row],[Tytuł]],"*"&amp;$E$1&amp;"*")</f>
        <v>0</v>
      </c>
      <c r="H204" s="14" t="s">
        <v>791</v>
      </c>
      <c r="I204" s="14">
        <f>MID(SLR479_20231202[[#This Row],[Rok, publikacja, cytowania]],2,4)+0</f>
        <v>2020</v>
      </c>
      <c r="J204" s="14">
        <f>(MID(SLR479_20231202[[#This Row],[Rok, publikacja, cytowania]],FIND(" Cited ",SLR479_20231202[[#This Row],[Rok, publikacja, cytowania]])+7,SLR479_20231202[[#This Row],[IlośćZnakówLCyt]]))+0</f>
        <v>3</v>
      </c>
      <c r="K204" s="14">
        <f>FIND(" Cited ",SLR479_20231202[[#This Row],[Rok, publikacja, cytowania]])+7</f>
        <v>163</v>
      </c>
      <c r="L204" s="14">
        <f>FIND(" times",SLR479_20231202[[#This Row],[Rok, publikacja, cytowania]])</f>
        <v>164</v>
      </c>
      <c r="M204" s="14">
        <f>SLR479_20231202[[#This Row],[koniecLCyt]]-SLR479_20231202[[#This Row],[poczLCyt]]</f>
        <v>1</v>
      </c>
      <c r="N204" s="14" t="s">
        <v>792</v>
      </c>
      <c r="O204" s="14" t="s">
        <v>793</v>
      </c>
      <c r="P204" s="14" t="s">
        <v>794</v>
      </c>
      <c r="Q204" s="14">
        <f>COUNTIF(SLR479_20231202[[#This Row],[streszczenie]],"*"&amp;$B$1&amp;"*")</f>
        <v>0</v>
      </c>
      <c r="R204" s="14">
        <f>COUNTIFS(SLR479_20231202[[#This Row],[streszczenie]],"*"&amp;$B$1&amp;"*",SLR479_20231202[[#This Row],[streszczenie]],"*"&amp;$E$1&amp;"*")</f>
        <v>0</v>
      </c>
      <c r="S204" s="9" t="s">
        <v>10</v>
      </c>
      <c r="T204" s="9" t="s">
        <v>207</v>
      </c>
      <c r="U204" s="9" t="s">
        <v>12</v>
      </c>
    </row>
    <row r="205" spans="1:21" hidden="1" x14ac:dyDescent="0.45">
      <c r="A205" s="14">
        <v>203</v>
      </c>
      <c r="B205" s="14" t="s">
        <v>3015</v>
      </c>
      <c r="C205" s="14" t="s">
        <v>3016</v>
      </c>
      <c r="D205" s="14" t="s">
        <v>3017</v>
      </c>
      <c r="E205" s="14" t="s">
        <v>3018</v>
      </c>
      <c r="F205" s="14">
        <f>COUNTIF(SLR479_20231202[[#This Row],[Tytuł]],"*"&amp;$B$1&amp;"*")</f>
        <v>0</v>
      </c>
      <c r="G205" s="14">
        <f>COUNTIFS(SLR479_20231202[[#This Row],[Tytuł]],"*"&amp;$B$1&amp;"*",SLR479_20231202[[#This Row],[Tytuł]],"*"&amp;$E$1&amp;"*")</f>
        <v>0</v>
      </c>
      <c r="H205" s="14" t="s">
        <v>3019</v>
      </c>
      <c r="I205" s="14">
        <f>MID(SLR479_20231202[[#This Row],[Rok, publikacja, cytowania]],2,4)+0</f>
        <v>2022</v>
      </c>
      <c r="J205" s="14">
        <f>(MID(SLR479_20231202[[#This Row],[Rok, publikacja, cytowania]],FIND(" Cited ",SLR479_20231202[[#This Row],[Rok, publikacja, cytowania]])+7,SLR479_20231202[[#This Row],[IlośćZnakówLCyt]]))+0</f>
        <v>5</v>
      </c>
      <c r="K205" s="14">
        <f>FIND(" Cited ",SLR479_20231202[[#This Row],[Rok, publikacja, cytowania]])+7</f>
        <v>50</v>
      </c>
      <c r="L205" s="14">
        <f>FIND(" times",SLR479_20231202[[#This Row],[Rok, publikacja, cytowania]])</f>
        <v>51</v>
      </c>
      <c r="M205" s="14">
        <f>SLR479_20231202[[#This Row],[koniecLCyt]]-SLR479_20231202[[#This Row],[poczLCyt]]</f>
        <v>1</v>
      </c>
      <c r="N205" s="14" t="s">
        <v>3020</v>
      </c>
      <c r="O205" s="14" t="s">
        <v>3021</v>
      </c>
      <c r="P205" s="14" t="s">
        <v>3022</v>
      </c>
      <c r="Q205" s="14">
        <f>COUNTIF(SLR479_20231202[[#This Row],[streszczenie]],"*"&amp;$B$1&amp;"*")</f>
        <v>0</v>
      </c>
      <c r="R205" s="14">
        <f>COUNTIFS(SLR479_20231202[[#This Row],[streszczenie]],"*"&amp;$B$1&amp;"*",SLR479_20231202[[#This Row],[streszczenie]],"*"&amp;$E$1&amp;"*")</f>
        <v>0</v>
      </c>
      <c r="S205" s="10" t="s">
        <v>10</v>
      </c>
      <c r="T205" s="10" t="s">
        <v>11</v>
      </c>
      <c r="U205" s="10" t="s">
        <v>12</v>
      </c>
    </row>
    <row r="206" spans="1:21" hidden="1" x14ac:dyDescent="0.45">
      <c r="A206" s="14">
        <v>204</v>
      </c>
      <c r="B206" s="14" t="s">
        <v>3023</v>
      </c>
      <c r="C206" s="14" t="s">
        <v>3024</v>
      </c>
      <c r="D206" s="14">
        <v>55332176200</v>
      </c>
      <c r="E206" s="14" t="s">
        <v>3025</v>
      </c>
      <c r="F206" s="14">
        <f>COUNTIF(SLR479_20231202[[#This Row],[Tytuł]],"*"&amp;$B$1&amp;"*")</f>
        <v>0</v>
      </c>
      <c r="G206" s="14">
        <f>COUNTIFS(SLR479_20231202[[#This Row],[Tytuł]],"*"&amp;$B$1&amp;"*",SLR479_20231202[[#This Row],[Tytuł]],"*"&amp;$E$1&amp;"*")</f>
        <v>0</v>
      </c>
      <c r="H206" s="14" t="s">
        <v>3026</v>
      </c>
      <c r="I206" s="14">
        <f>MID(SLR479_20231202[[#This Row],[Rok, publikacja, cytowania]],2,4)+0</f>
        <v>2011</v>
      </c>
      <c r="J206" s="14">
        <f>(MID(SLR479_20231202[[#This Row],[Rok, publikacja, cytowania]],FIND(" Cited ",SLR479_20231202[[#This Row],[Rok, publikacja, cytowania]])+7,SLR479_20231202[[#This Row],[IlośćZnakówLCyt]]))+0</f>
        <v>5</v>
      </c>
      <c r="K206" s="14">
        <f>FIND(" Cited ",SLR479_20231202[[#This Row],[Rok, publikacja, cytowania]])+7</f>
        <v>67</v>
      </c>
      <c r="L206" s="14">
        <f>FIND(" times",SLR479_20231202[[#This Row],[Rok, publikacja, cytowania]])</f>
        <v>68</v>
      </c>
      <c r="M206" s="14">
        <f>SLR479_20231202[[#This Row],[koniecLCyt]]-SLR479_20231202[[#This Row],[poczLCyt]]</f>
        <v>1</v>
      </c>
      <c r="N206" s="14">
        <v>0</v>
      </c>
      <c r="O206" s="14" t="s">
        <v>3027</v>
      </c>
      <c r="P206" s="14" t="s">
        <v>3028</v>
      </c>
      <c r="Q206" s="14">
        <f>COUNTIF(SLR479_20231202[[#This Row],[streszczenie]],"*"&amp;$B$1&amp;"*")</f>
        <v>0</v>
      </c>
      <c r="R206" s="14">
        <f>COUNTIFS(SLR479_20231202[[#This Row],[streszczenie]],"*"&amp;$B$1&amp;"*",SLR479_20231202[[#This Row],[streszczenie]],"*"&amp;$E$1&amp;"*")</f>
        <v>0</v>
      </c>
      <c r="S206" s="9" t="s">
        <v>3029</v>
      </c>
      <c r="T206" s="9" t="s">
        <v>11</v>
      </c>
      <c r="U206" s="9" t="s">
        <v>12</v>
      </c>
    </row>
    <row r="207" spans="1:21" hidden="1" x14ac:dyDescent="0.45">
      <c r="A207" s="14">
        <v>205</v>
      </c>
      <c r="B207" s="14" t="s">
        <v>3030</v>
      </c>
      <c r="C207" s="14" t="s">
        <v>3031</v>
      </c>
      <c r="D207" s="14">
        <v>57201698264</v>
      </c>
      <c r="E207" s="14" t="s">
        <v>3032</v>
      </c>
      <c r="F207" s="14">
        <f>COUNTIF(SLR479_20231202[[#This Row],[Tytuł]],"*"&amp;$B$1&amp;"*")</f>
        <v>0</v>
      </c>
      <c r="G207" s="14">
        <f>COUNTIFS(SLR479_20231202[[#This Row],[Tytuł]],"*"&amp;$B$1&amp;"*",SLR479_20231202[[#This Row],[Tytuł]],"*"&amp;$E$1&amp;"*")</f>
        <v>0</v>
      </c>
      <c r="H207" s="14" t="s">
        <v>3033</v>
      </c>
      <c r="I207" s="14">
        <f>MID(SLR479_20231202[[#This Row],[Rok, publikacja, cytowania]],2,4)+0</f>
        <v>2018</v>
      </c>
      <c r="J207" s="14">
        <f>(MID(SLR479_20231202[[#This Row],[Rok, publikacja, cytowania]],FIND(" Cited ",SLR479_20231202[[#This Row],[Rok, publikacja, cytowania]])+7,SLR479_20231202[[#This Row],[IlośćZnakówLCyt]]))+0</f>
        <v>5</v>
      </c>
      <c r="K207" s="14">
        <f>FIND(" Cited ",SLR479_20231202[[#This Row],[Rok, publikacja, cytowania]])+7</f>
        <v>95</v>
      </c>
      <c r="L207" s="14">
        <f>FIND(" times",SLR479_20231202[[#This Row],[Rok, publikacja, cytowania]])</f>
        <v>96</v>
      </c>
      <c r="M207" s="14">
        <f>SLR479_20231202[[#This Row],[koniecLCyt]]-SLR479_20231202[[#This Row],[poczLCyt]]</f>
        <v>1</v>
      </c>
      <c r="N207" s="14" t="s">
        <v>3034</v>
      </c>
      <c r="O207" s="14" t="s">
        <v>3035</v>
      </c>
      <c r="P207" s="14" t="s">
        <v>3036</v>
      </c>
      <c r="Q207" s="14">
        <f>COUNTIF(SLR479_20231202[[#This Row],[streszczenie]],"*"&amp;$B$1&amp;"*")</f>
        <v>0</v>
      </c>
      <c r="R207" s="14">
        <f>COUNTIFS(SLR479_20231202[[#This Row],[streszczenie]],"*"&amp;$B$1&amp;"*",SLR479_20231202[[#This Row],[streszczenie]],"*"&amp;$E$1&amp;"*")</f>
        <v>0</v>
      </c>
      <c r="S207" s="10" t="s">
        <v>10</v>
      </c>
      <c r="T207" s="10" t="s">
        <v>11</v>
      </c>
      <c r="U207" s="10" t="s">
        <v>12</v>
      </c>
    </row>
    <row r="208" spans="1:21" hidden="1" x14ac:dyDescent="0.45">
      <c r="A208" s="14">
        <v>206</v>
      </c>
      <c r="B208" s="14" t="s">
        <v>803</v>
      </c>
      <c r="C208" s="14" t="s">
        <v>804</v>
      </c>
      <c r="D208" s="14" t="s">
        <v>805</v>
      </c>
      <c r="E208" s="14" t="s">
        <v>806</v>
      </c>
      <c r="F208" s="14">
        <f>COUNTIF(SLR479_20231202[[#This Row],[Tytuł]],"*"&amp;$B$1&amp;"*")</f>
        <v>0</v>
      </c>
      <c r="G208" s="14">
        <f>COUNTIFS(SLR479_20231202[[#This Row],[Tytuł]],"*"&amp;$B$1&amp;"*",SLR479_20231202[[#This Row],[Tytuł]],"*"&amp;$E$1&amp;"*")</f>
        <v>0</v>
      </c>
      <c r="H208" s="14" t="s">
        <v>807</v>
      </c>
      <c r="I208" s="14">
        <f>MID(SLR479_20231202[[#This Row],[Rok, publikacja, cytowania]],2,4)+0</f>
        <v>2023</v>
      </c>
      <c r="J208" s="14">
        <f>(MID(SLR479_20231202[[#This Row],[Rok, publikacja, cytowania]],FIND(" Cited ",SLR479_20231202[[#This Row],[Rok, publikacja, cytowania]])+7,SLR479_20231202[[#This Row],[IlośćZnakówLCyt]]))+0</f>
        <v>3</v>
      </c>
      <c r="K208" s="14">
        <f>FIND(" Cited ",SLR479_20231202[[#This Row],[Rok, publikacja, cytowania]])+7</f>
        <v>81</v>
      </c>
      <c r="L208" s="14">
        <f>FIND(" times",SLR479_20231202[[#This Row],[Rok, publikacja, cytowania]])</f>
        <v>82</v>
      </c>
      <c r="M208" s="14">
        <f>SLR479_20231202[[#This Row],[koniecLCyt]]-SLR479_20231202[[#This Row],[poczLCyt]]</f>
        <v>1</v>
      </c>
      <c r="N208" s="14" t="s">
        <v>808</v>
      </c>
      <c r="O208" s="14" t="s">
        <v>809</v>
      </c>
      <c r="P208" s="14" t="s">
        <v>810</v>
      </c>
      <c r="Q208" s="14">
        <f>COUNTIF(SLR479_20231202[[#This Row],[streszczenie]],"*"&amp;$B$1&amp;"*")</f>
        <v>0</v>
      </c>
      <c r="R208" s="14">
        <f>COUNTIFS(SLR479_20231202[[#This Row],[streszczenie]],"*"&amp;$B$1&amp;"*",SLR479_20231202[[#This Row],[streszczenie]],"*"&amp;$E$1&amp;"*")</f>
        <v>0</v>
      </c>
      <c r="S208" s="9" t="s">
        <v>10</v>
      </c>
      <c r="T208" s="9" t="s">
        <v>11</v>
      </c>
      <c r="U208" s="9" t="s">
        <v>12</v>
      </c>
    </row>
    <row r="209" spans="1:21" hidden="1" x14ac:dyDescent="0.45">
      <c r="A209" s="14">
        <v>207</v>
      </c>
      <c r="B209" s="14" t="s">
        <v>819</v>
      </c>
      <c r="C209" s="14" t="s">
        <v>820</v>
      </c>
      <c r="D209" s="14" t="s">
        <v>821</v>
      </c>
      <c r="E209" s="14" t="s">
        <v>822</v>
      </c>
      <c r="F209" s="14">
        <f>COUNTIF(SLR479_20231202[[#This Row],[Tytuł]],"*"&amp;$B$1&amp;"*")</f>
        <v>0</v>
      </c>
      <c r="G209" s="14">
        <f>COUNTIFS(SLR479_20231202[[#This Row],[Tytuł]],"*"&amp;$B$1&amp;"*",SLR479_20231202[[#This Row],[Tytuł]],"*"&amp;$E$1&amp;"*")</f>
        <v>0</v>
      </c>
      <c r="H209" s="14" t="s">
        <v>823</v>
      </c>
      <c r="I209" s="14">
        <f>MID(SLR479_20231202[[#This Row],[Rok, publikacja, cytowania]],2,4)+0</f>
        <v>2022</v>
      </c>
      <c r="J209" s="14">
        <f>(MID(SLR479_20231202[[#This Row],[Rok, publikacja, cytowania]],FIND(" Cited ",SLR479_20231202[[#This Row],[Rok, publikacja, cytowania]])+7,SLR479_20231202[[#This Row],[IlośćZnakówLCyt]]))+0</f>
        <v>3</v>
      </c>
      <c r="K209" s="14">
        <f>FIND(" Cited ",SLR479_20231202[[#This Row],[Rok, publikacja, cytowania]])+7</f>
        <v>72</v>
      </c>
      <c r="L209" s="14">
        <f>FIND(" times",SLR479_20231202[[#This Row],[Rok, publikacja, cytowania]])</f>
        <v>73</v>
      </c>
      <c r="M209" s="14">
        <f>SLR479_20231202[[#This Row],[koniecLCyt]]-SLR479_20231202[[#This Row],[poczLCyt]]</f>
        <v>1</v>
      </c>
      <c r="N209" s="14" t="s">
        <v>824</v>
      </c>
      <c r="O209" s="14" t="s">
        <v>825</v>
      </c>
      <c r="P209" s="14" t="s">
        <v>826</v>
      </c>
      <c r="Q209" s="14">
        <f>COUNTIF(SLR479_20231202[[#This Row],[streszczenie]],"*"&amp;$B$1&amp;"*")</f>
        <v>0</v>
      </c>
      <c r="R209" s="14">
        <f>COUNTIFS(SLR479_20231202[[#This Row],[streszczenie]],"*"&amp;$B$1&amp;"*",SLR479_20231202[[#This Row],[streszczenie]],"*"&amp;$E$1&amp;"*")</f>
        <v>0</v>
      </c>
      <c r="S209" s="10" t="s">
        <v>10</v>
      </c>
      <c r="T209" s="10" t="s">
        <v>11</v>
      </c>
      <c r="U209" s="10" t="s">
        <v>12</v>
      </c>
    </row>
    <row r="210" spans="1:21" hidden="1" x14ac:dyDescent="0.45">
      <c r="A210" s="14">
        <v>208</v>
      </c>
      <c r="B210" s="14" t="s">
        <v>3037</v>
      </c>
      <c r="C210" s="14" t="s">
        <v>3038</v>
      </c>
      <c r="D210" s="14" t="s">
        <v>3039</v>
      </c>
      <c r="E210" s="14" t="s">
        <v>3040</v>
      </c>
      <c r="F210" s="14">
        <f>COUNTIF(SLR479_20231202[[#This Row],[Tytuł]],"*"&amp;$B$1&amp;"*")</f>
        <v>0</v>
      </c>
      <c r="G210" s="14">
        <f>COUNTIFS(SLR479_20231202[[#This Row],[Tytuł]],"*"&amp;$B$1&amp;"*",SLR479_20231202[[#This Row],[Tytuł]],"*"&amp;$E$1&amp;"*")</f>
        <v>0</v>
      </c>
      <c r="H210" s="14" t="s">
        <v>3041</v>
      </c>
      <c r="I210" s="14">
        <f>MID(SLR479_20231202[[#This Row],[Rok, publikacja, cytowania]],2,4)+0</f>
        <v>2022</v>
      </c>
      <c r="J210" s="14">
        <f>(MID(SLR479_20231202[[#This Row],[Rok, publikacja, cytowania]],FIND(" Cited ",SLR479_20231202[[#This Row],[Rok, publikacja, cytowania]])+7,SLR479_20231202[[#This Row],[IlośćZnakówLCyt]]))+0</f>
        <v>4</v>
      </c>
      <c r="K210" s="14">
        <f>FIND(" Cited ",SLR479_20231202[[#This Row],[Rok, publikacja, cytowania]])+7</f>
        <v>72</v>
      </c>
      <c r="L210" s="14">
        <f>FIND(" times",SLR479_20231202[[#This Row],[Rok, publikacja, cytowania]])</f>
        <v>73</v>
      </c>
      <c r="M210" s="14">
        <f>SLR479_20231202[[#This Row],[koniecLCyt]]-SLR479_20231202[[#This Row],[poczLCyt]]</f>
        <v>1</v>
      </c>
      <c r="N210" s="14" t="s">
        <v>3042</v>
      </c>
      <c r="O210" s="14" t="s">
        <v>3043</v>
      </c>
      <c r="P210" s="14" t="s">
        <v>3044</v>
      </c>
      <c r="Q210" s="14">
        <f>COUNTIF(SLR479_20231202[[#This Row],[streszczenie]],"*"&amp;$B$1&amp;"*")</f>
        <v>0</v>
      </c>
      <c r="R210" s="14">
        <f>COUNTIFS(SLR479_20231202[[#This Row],[streszczenie]],"*"&amp;$B$1&amp;"*",SLR479_20231202[[#This Row],[streszczenie]],"*"&amp;$E$1&amp;"*")</f>
        <v>0</v>
      </c>
      <c r="S210" s="9" t="s">
        <v>10</v>
      </c>
      <c r="T210" s="9" t="s">
        <v>11</v>
      </c>
      <c r="U210" s="9" t="s">
        <v>12</v>
      </c>
    </row>
    <row r="211" spans="1:21" hidden="1" x14ac:dyDescent="0.45">
      <c r="A211" s="14">
        <v>209</v>
      </c>
      <c r="B211" s="14" t="s">
        <v>3045</v>
      </c>
      <c r="C211" s="14" t="s">
        <v>3046</v>
      </c>
      <c r="D211" s="14" t="s">
        <v>3047</v>
      </c>
      <c r="E211" s="14" t="s">
        <v>3048</v>
      </c>
      <c r="F211" s="14">
        <f>COUNTIF(SLR479_20231202[[#This Row],[Tytuł]],"*"&amp;$B$1&amp;"*")</f>
        <v>0</v>
      </c>
      <c r="G211" s="14">
        <f>COUNTIFS(SLR479_20231202[[#This Row],[Tytuł]],"*"&amp;$B$1&amp;"*",SLR479_20231202[[#This Row],[Tytuł]],"*"&amp;$E$1&amp;"*")</f>
        <v>0</v>
      </c>
      <c r="H211" s="14" t="s">
        <v>3049</v>
      </c>
      <c r="I211" s="14">
        <f>MID(SLR479_20231202[[#This Row],[Rok, publikacja, cytowania]],2,4)+0</f>
        <v>2023</v>
      </c>
      <c r="J211" s="14">
        <f>(MID(SLR479_20231202[[#This Row],[Rok, publikacja, cytowania]],FIND(" Cited ",SLR479_20231202[[#This Row],[Rok, publikacja, cytowania]])+7,SLR479_20231202[[#This Row],[IlośćZnakówLCyt]]))+0</f>
        <v>2</v>
      </c>
      <c r="K211" s="14">
        <f>FIND(" Cited ",SLR479_20231202[[#This Row],[Rok, publikacja, cytowania]])+7</f>
        <v>82</v>
      </c>
      <c r="L211" s="14">
        <f>FIND(" times",SLR479_20231202[[#This Row],[Rok, publikacja, cytowania]])</f>
        <v>83</v>
      </c>
      <c r="M211" s="14">
        <f>SLR479_20231202[[#This Row],[koniecLCyt]]-SLR479_20231202[[#This Row],[poczLCyt]]</f>
        <v>1</v>
      </c>
      <c r="N211" s="14" t="s">
        <v>3050</v>
      </c>
      <c r="O211" s="14" t="s">
        <v>3051</v>
      </c>
      <c r="P211" s="14" t="s">
        <v>3052</v>
      </c>
      <c r="Q211" s="14">
        <f>COUNTIF(SLR479_20231202[[#This Row],[streszczenie]],"*"&amp;$B$1&amp;"*")</f>
        <v>0</v>
      </c>
      <c r="R211" s="14">
        <f>COUNTIFS(SLR479_20231202[[#This Row],[streszczenie]],"*"&amp;$B$1&amp;"*",SLR479_20231202[[#This Row],[streszczenie]],"*"&amp;$E$1&amp;"*")</f>
        <v>0</v>
      </c>
      <c r="S211" s="10" t="s">
        <v>10</v>
      </c>
      <c r="T211" s="10" t="s">
        <v>11</v>
      </c>
      <c r="U211" s="10" t="s">
        <v>12</v>
      </c>
    </row>
    <row r="212" spans="1:21" hidden="1" x14ac:dyDescent="0.45">
      <c r="A212" s="14">
        <v>210</v>
      </c>
      <c r="B212" s="14" t="s">
        <v>3053</v>
      </c>
      <c r="C212" s="14" t="s">
        <v>3054</v>
      </c>
      <c r="D212" s="14">
        <v>57193256637</v>
      </c>
      <c r="E212" s="14" t="s">
        <v>3055</v>
      </c>
      <c r="F212" s="14">
        <f>COUNTIF(SLR479_20231202[[#This Row],[Tytuł]],"*"&amp;$B$1&amp;"*")</f>
        <v>0</v>
      </c>
      <c r="G212" s="14">
        <f>COUNTIFS(SLR479_20231202[[#This Row],[Tytuł]],"*"&amp;$B$1&amp;"*",SLR479_20231202[[#This Row],[Tytuł]],"*"&amp;$E$1&amp;"*")</f>
        <v>0</v>
      </c>
      <c r="H212" s="14" t="s">
        <v>3056</v>
      </c>
      <c r="I212" s="14">
        <f>MID(SLR479_20231202[[#This Row],[Rok, publikacja, cytowania]],2,4)+0</f>
        <v>2015</v>
      </c>
      <c r="J212" s="14">
        <f>(MID(SLR479_20231202[[#This Row],[Rok, publikacja, cytowania]],FIND(" Cited ",SLR479_20231202[[#This Row],[Rok, publikacja, cytowania]])+7,SLR479_20231202[[#This Row],[IlośćZnakówLCyt]]))+0</f>
        <v>5</v>
      </c>
      <c r="K212" s="14">
        <f>FIND(" Cited ",SLR479_20231202[[#This Row],[Rok, publikacja, cytowania]])+7</f>
        <v>86</v>
      </c>
      <c r="L212" s="14">
        <f>FIND(" times",SLR479_20231202[[#This Row],[Rok, publikacja, cytowania]])</f>
        <v>87</v>
      </c>
      <c r="M212" s="14">
        <f>SLR479_20231202[[#This Row],[koniecLCyt]]-SLR479_20231202[[#This Row],[poczLCyt]]</f>
        <v>1</v>
      </c>
      <c r="N212" s="14" t="s">
        <v>3057</v>
      </c>
      <c r="O212" s="14" t="s">
        <v>3058</v>
      </c>
      <c r="P212" s="14" t="s">
        <v>3059</v>
      </c>
      <c r="Q212" s="14">
        <f>COUNTIF(SLR479_20231202[[#This Row],[streszczenie]],"*"&amp;$B$1&amp;"*")</f>
        <v>0</v>
      </c>
      <c r="R212" s="14">
        <f>COUNTIFS(SLR479_20231202[[#This Row],[streszczenie]],"*"&amp;$B$1&amp;"*",SLR479_20231202[[#This Row],[streszczenie]],"*"&amp;$E$1&amp;"*")</f>
        <v>0</v>
      </c>
      <c r="S212" s="9" t="s">
        <v>10</v>
      </c>
      <c r="T212" s="9" t="s">
        <v>207</v>
      </c>
      <c r="U212" s="9" t="s">
        <v>12</v>
      </c>
    </row>
    <row r="213" spans="1:21" hidden="1" x14ac:dyDescent="0.45">
      <c r="A213" s="14">
        <v>211</v>
      </c>
      <c r="B213" s="14" t="s">
        <v>3060</v>
      </c>
      <c r="C213" s="14" t="s">
        <v>3061</v>
      </c>
      <c r="D213" s="14" t="s">
        <v>3062</v>
      </c>
      <c r="E213" s="14" t="s">
        <v>3063</v>
      </c>
      <c r="F213" s="14">
        <f>COUNTIF(SLR479_20231202[[#This Row],[Tytuł]],"*"&amp;$B$1&amp;"*")</f>
        <v>0</v>
      </c>
      <c r="G213" s="14">
        <f>COUNTIFS(SLR479_20231202[[#This Row],[Tytuł]],"*"&amp;$B$1&amp;"*",SLR479_20231202[[#This Row],[Tytuł]],"*"&amp;$E$1&amp;"*")</f>
        <v>0</v>
      </c>
      <c r="H213" s="14" t="s">
        <v>3064</v>
      </c>
      <c r="I213" s="14">
        <f>MID(SLR479_20231202[[#This Row],[Rok, publikacja, cytowania]],2,4)+0</f>
        <v>2018</v>
      </c>
      <c r="J213" s="14">
        <f>(MID(SLR479_20231202[[#This Row],[Rok, publikacja, cytowania]],FIND(" Cited ",SLR479_20231202[[#This Row],[Rok, publikacja, cytowania]])+7,SLR479_20231202[[#This Row],[IlośćZnakówLCyt]]))+0</f>
        <v>4</v>
      </c>
      <c r="K213" s="14">
        <f>FIND(" Cited ",SLR479_20231202[[#This Row],[Rok, publikacja, cytowania]])+7</f>
        <v>140</v>
      </c>
      <c r="L213" s="14">
        <f>FIND(" times",SLR479_20231202[[#This Row],[Rok, publikacja, cytowania]])</f>
        <v>141</v>
      </c>
      <c r="M213" s="14">
        <f>SLR479_20231202[[#This Row],[koniecLCyt]]-SLR479_20231202[[#This Row],[poczLCyt]]</f>
        <v>1</v>
      </c>
      <c r="N213" s="14" t="s">
        <v>3065</v>
      </c>
      <c r="O213" s="14" t="s">
        <v>3066</v>
      </c>
      <c r="P213" s="14" t="s">
        <v>3067</v>
      </c>
      <c r="Q213" s="14">
        <f>COUNTIF(SLR479_20231202[[#This Row],[streszczenie]],"*"&amp;$B$1&amp;"*")</f>
        <v>0</v>
      </c>
      <c r="R213" s="14">
        <f>COUNTIFS(SLR479_20231202[[#This Row],[streszczenie]],"*"&amp;$B$1&amp;"*",SLR479_20231202[[#This Row],[streszczenie]],"*"&amp;$E$1&amp;"*")</f>
        <v>0</v>
      </c>
      <c r="S213" s="10" t="s">
        <v>10</v>
      </c>
      <c r="T213" s="10" t="s">
        <v>207</v>
      </c>
      <c r="U213" s="10" t="s">
        <v>12</v>
      </c>
    </row>
    <row r="214" spans="1:21" hidden="1" x14ac:dyDescent="0.45">
      <c r="A214" s="14">
        <v>212</v>
      </c>
      <c r="B214" s="14" t="s">
        <v>3068</v>
      </c>
      <c r="C214" s="14" t="s">
        <v>3069</v>
      </c>
      <c r="D214" s="14" t="s">
        <v>3070</v>
      </c>
      <c r="E214" s="14" t="s">
        <v>3071</v>
      </c>
      <c r="F214" s="14">
        <f>COUNTIF(SLR479_20231202[[#This Row],[Tytuł]],"*"&amp;$B$1&amp;"*")</f>
        <v>0</v>
      </c>
      <c r="G214" s="14">
        <f>COUNTIFS(SLR479_20231202[[#This Row],[Tytuł]],"*"&amp;$B$1&amp;"*",SLR479_20231202[[#This Row],[Tytuł]],"*"&amp;$E$1&amp;"*")</f>
        <v>0</v>
      </c>
      <c r="H214" s="14" t="s">
        <v>3072</v>
      </c>
      <c r="I214" s="14">
        <f>MID(SLR479_20231202[[#This Row],[Rok, publikacja, cytowania]],2,4)+0</f>
        <v>2019</v>
      </c>
      <c r="J214" s="14">
        <f>(MID(SLR479_20231202[[#This Row],[Rok, publikacja, cytowania]],FIND(" Cited ",SLR479_20231202[[#This Row],[Rok, publikacja, cytowania]])+7,SLR479_20231202[[#This Row],[IlośćZnakówLCyt]]))+0</f>
        <v>5</v>
      </c>
      <c r="K214" s="14">
        <f>FIND(" Cited ",SLR479_20231202[[#This Row],[Rok, publikacja, cytowania]])+7</f>
        <v>87</v>
      </c>
      <c r="L214" s="14">
        <f>FIND(" times",SLR479_20231202[[#This Row],[Rok, publikacja, cytowania]])</f>
        <v>88</v>
      </c>
      <c r="M214" s="14">
        <f>SLR479_20231202[[#This Row],[koniecLCyt]]-SLR479_20231202[[#This Row],[poczLCyt]]</f>
        <v>1</v>
      </c>
      <c r="N214" s="14">
        <v>0</v>
      </c>
      <c r="O214" s="14" t="s">
        <v>3073</v>
      </c>
      <c r="P214" s="14" t="s">
        <v>3074</v>
      </c>
      <c r="Q214" s="14">
        <f>COUNTIF(SLR479_20231202[[#This Row],[streszczenie]],"*"&amp;$B$1&amp;"*")</f>
        <v>0</v>
      </c>
      <c r="R214" s="14">
        <f>COUNTIFS(SLR479_20231202[[#This Row],[streszczenie]],"*"&amp;$B$1&amp;"*",SLR479_20231202[[#This Row],[streszczenie]],"*"&amp;$E$1&amp;"*")</f>
        <v>0</v>
      </c>
      <c r="S214" s="9" t="s">
        <v>10</v>
      </c>
      <c r="T214" s="9" t="s">
        <v>11</v>
      </c>
      <c r="U214" s="9" t="s">
        <v>12</v>
      </c>
    </row>
    <row r="215" spans="1:21" hidden="1" x14ac:dyDescent="0.45">
      <c r="A215" s="14">
        <v>213</v>
      </c>
      <c r="B215" s="14" t="s">
        <v>851</v>
      </c>
      <c r="C215" s="14" t="s">
        <v>852</v>
      </c>
      <c r="D215" s="14" t="s">
        <v>853</v>
      </c>
      <c r="E215" s="14" t="s">
        <v>854</v>
      </c>
      <c r="F215" s="14">
        <f>COUNTIF(SLR479_20231202[[#This Row],[Tytuł]],"*"&amp;$B$1&amp;"*")</f>
        <v>0</v>
      </c>
      <c r="G215" s="14">
        <f>COUNTIFS(SLR479_20231202[[#This Row],[Tytuł]],"*"&amp;$B$1&amp;"*",SLR479_20231202[[#This Row],[Tytuł]],"*"&amp;$E$1&amp;"*")</f>
        <v>0</v>
      </c>
      <c r="H215" s="14" t="s">
        <v>855</v>
      </c>
      <c r="I215" s="14">
        <f>MID(SLR479_20231202[[#This Row],[Rok, publikacja, cytowania]],2,4)+0</f>
        <v>2018</v>
      </c>
      <c r="J215" s="14">
        <f>(MID(SLR479_20231202[[#This Row],[Rok, publikacja, cytowania]],FIND(" Cited ",SLR479_20231202[[#This Row],[Rok, publikacja, cytowania]])+7,SLR479_20231202[[#This Row],[IlośćZnakówLCyt]]))+0</f>
        <v>4</v>
      </c>
      <c r="K215" s="14">
        <f>FIND(" Cited ",SLR479_20231202[[#This Row],[Rok, publikacja, cytowania]])+7</f>
        <v>64</v>
      </c>
      <c r="L215" s="14">
        <f>FIND(" times",SLR479_20231202[[#This Row],[Rok, publikacja, cytowania]])</f>
        <v>65</v>
      </c>
      <c r="M215" s="14">
        <f>SLR479_20231202[[#This Row],[koniecLCyt]]-SLR479_20231202[[#This Row],[poczLCyt]]</f>
        <v>1</v>
      </c>
      <c r="N215" s="14" t="s">
        <v>856</v>
      </c>
      <c r="O215" s="14" t="s">
        <v>857</v>
      </c>
      <c r="P215" s="14" t="s">
        <v>858</v>
      </c>
      <c r="Q215" s="14">
        <f>COUNTIF(SLR479_20231202[[#This Row],[streszczenie]],"*"&amp;$B$1&amp;"*")</f>
        <v>0</v>
      </c>
      <c r="R215" s="14">
        <f>COUNTIFS(SLR479_20231202[[#This Row],[streszczenie]],"*"&amp;$B$1&amp;"*",SLR479_20231202[[#This Row],[streszczenie]],"*"&amp;$E$1&amp;"*")</f>
        <v>0</v>
      </c>
      <c r="S215" s="10" t="s">
        <v>10</v>
      </c>
      <c r="T215" s="10" t="s">
        <v>128</v>
      </c>
      <c r="U215" s="10" t="s">
        <v>12</v>
      </c>
    </row>
    <row r="216" spans="1:21" hidden="1" x14ac:dyDescent="0.45">
      <c r="A216" s="14">
        <v>214</v>
      </c>
      <c r="B216" s="14" t="s">
        <v>867</v>
      </c>
      <c r="C216" s="14" t="s">
        <v>868</v>
      </c>
      <c r="D216" s="14" t="s">
        <v>869</v>
      </c>
      <c r="E216" s="14" t="s">
        <v>870</v>
      </c>
      <c r="F216" s="14">
        <f>COUNTIF(SLR479_20231202[[#This Row],[Tytuł]],"*"&amp;$B$1&amp;"*")</f>
        <v>0</v>
      </c>
      <c r="G216" s="14">
        <f>COUNTIFS(SLR479_20231202[[#This Row],[Tytuł]],"*"&amp;$B$1&amp;"*",SLR479_20231202[[#This Row],[Tytuł]],"*"&amp;$E$1&amp;"*")</f>
        <v>0</v>
      </c>
      <c r="H216" s="14" t="s">
        <v>871</v>
      </c>
      <c r="I216" s="14">
        <f>MID(SLR479_20231202[[#This Row],[Rok, publikacja, cytowania]],2,4)+0</f>
        <v>2022</v>
      </c>
      <c r="J216" s="14">
        <f>(MID(SLR479_20231202[[#This Row],[Rok, publikacja, cytowania]],FIND(" Cited ",SLR479_20231202[[#This Row],[Rok, publikacja, cytowania]])+7,SLR479_20231202[[#This Row],[IlośćZnakówLCyt]]))+0</f>
        <v>4</v>
      </c>
      <c r="K216" s="14">
        <f>FIND(" Cited ",SLR479_20231202[[#This Row],[Rok, publikacja, cytowania]])+7</f>
        <v>57</v>
      </c>
      <c r="L216" s="14">
        <f>FIND(" times",SLR479_20231202[[#This Row],[Rok, publikacja, cytowania]])</f>
        <v>58</v>
      </c>
      <c r="M216" s="14">
        <f>SLR479_20231202[[#This Row],[koniecLCyt]]-SLR479_20231202[[#This Row],[poczLCyt]]</f>
        <v>1</v>
      </c>
      <c r="N216" s="14" t="s">
        <v>872</v>
      </c>
      <c r="O216" s="14" t="s">
        <v>873</v>
      </c>
      <c r="P216" s="14" t="s">
        <v>874</v>
      </c>
      <c r="Q216" s="14">
        <f>COUNTIF(SLR479_20231202[[#This Row],[streszczenie]],"*"&amp;$B$1&amp;"*")</f>
        <v>0</v>
      </c>
      <c r="R216" s="14">
        <f>COUNTIFS(SLR479_20231202[[#This Row],[streszczenie]],"*"&amp;$B$1&amp;"*",SLR479_20231202[[#This Row],[streszczenie]],"*"&amp;$E$1&amp;"*")</f>
        <v>0</v>
      </c>
      <c r="S216" s="9" t="s">
        <v>10</v>
      </c>
      <c r="T216" s="9" t="s">
        <v>11</v>
      </c>
      <c r="U216" s="9" t="s">
        <v>12</v>
      </c>
    </row>
    <row r="217" spans="1:21" hidden="1" x14ac:dyDescent="0.45">
      <c r="A217" s="14">
        <v>215</v>
      </c>
      <c r="B217" s="14" t="s">
        <v>875</v>
      </c>
      <c r="C217" s="14" t="s">
        <v>876</v>
      </c>
      <c r="D217" s="14" t="s">
        <v>877</v>
      </c>
      <c r="E217" s="14" t="s">
        <v>878</v>
      </c>
      <c r="F217" s="14">
        <f>COUNTIF(SLR479_20231202[[#This Row],[Tytuł]],"*"&amp;$B$1&amp;"*")</f>
        <v>0</v>
      </c>
      <c r="G217" s="14">
        <f>COUNTIFS(SLR479_20231202[[#This Row],[Tytuł]],"*"&amp;$B$1&amp;"*",SLR479_20231202[[#This Row],[Tytuł]],"*"&amp;$E$1&amp;"*")</f>
        <v>0</v>
      </c>
      <c r="H217" s="14" t="s">
        <v>879</v>
      </c>
      <c r="I217" s="14">
        <f>MID(SLR479_20231202[[#This Row],[Rok, publikacja, cytowania]],2,4)+0</f>
        <v>2022</v>
      </c>
      <c r="J217" s="14">
        <f>(MID(SLR479_20231202[[#This Row],[Rok, publikacja, cytowania]],FIND(" Cited ",SLR479_20231202[[#This Row],[Rok, publikacja, cytowania]])+7,SLR479_20231202[[#This Row],[IlośćZnakówLCyt]]))+0</f>
        <v>4</v>
      </c>
      <c r="K217" s="14">
        <f>FIND(" Cited ",SLR479_20231202[[#This Row],[Rok, publikacja, cytowania]])+7</f>
        <v>86</v>
      </c>
      <c r="L217" s="14">
        <f>FIND(" times",SLR479_20231202[[#This Row],[Rok, publikacja, cytowania]])</f>
        <v>87</v>
      </c>
      <c r="M217" s="14">
        <f>SLR479_20231202[[#This Row],[koniecLCyt]]-SLR479_20231202[[#This Row],[poczLCyt]]</f>
        <v>1</v>
      </c>
      <c r="N217" s="14" t="s">
        <v>880</v>
      </c>
      <c r="O217" s="14" t="s">
        <v>881</v>
      </c>
      <c r="P217" s="14" t="s">
        <v>882</v>
      </c>
      <c r="Q217" s="14">
        <f>COUNTIF(SLR479_20231202[[#This Row],[streszczenie]],"*"&amp;$B$1&amp;"*")</f>
        <v>0</v>
      </c>
      <c r="R217" s="14">
        <f>COUNTIFS(SLR479_20231202[[#This Row],[streszczenie]],"*"&amp;$B$1&amp;"*",SLR479_20231202[[#This Row],[streszczenie]],"*"&amp;$E$1&amp;"*")</f>
        <v>0</v>
      </c>
      <c r="S217" s="10" t="s">
        <v>10</v>
      </c>
      <c r="T217" s="10" t="s">
        <v>11</v>
      </c>
      <c r="U217" s="10" t="s">
        <v>12</v>
      </c>
    </row>
    <row r="218" spans="1:21" hidden="1" x14ac:dyDescent="0.45">
      <c r="A218" s="14">
        <v>216</v>
      </c>
      <c r="B218" s="14" t="s">
        <v>3075</v>
      </c>
      <c r="C218" s="14" t="s">
        <v>3076</v>
      </c>
      <c r="D218" s="14">
        <v>55336543400</v>
      </c>
      <c r="E218" s="14" t="s">
        <v>3077</v>
      </c>
      <c r="F218" s="14">
        <f>COUNTIF(SLR479_20231202[[#This Row],[Tytuł]],"*"&amp;$B$1&amp;"*")</f>
        <v>0</v>
      </c>
      <c r="G218" s="14">
        <f>COUNTIFS(SLR479_20231202[[#This Row],[Tytuł]],"*"&amp;$B$1&amp;"*",SLR479_20231202[[#This Row],[Tytuł]],"*"&amp;$E$1&amp;"*")</f>
        <v>0</v>
      </c>
      <c r="H218" s="14" t="s">
        <v>3078</v>
      </c>
      <c r="I218" s="14">
        <f>MID(SLR479_20231202[[#This Row],[Rok, publikacja, cytowania]],2,4)+0</f>
        <v>2019</v>
      </c>
      <c r="J218" s="14">
        <f>(MID(SLR479_20231202[[#This Row],[Rok, publikacja, cytowania]],FIND(" Cited ",SLR479_20231202[[#This Row],[Rok, publikacja, cytowania]])+7,SLR479_20231202[[#This Row],[IlośćZnakówLCyt]]))+0</f>
        <v>4</v>
      </c>
      <c r="K218" s="14">
        <f>FIND(" Cited ",SLR479_20231202[[#This Row],[Rok, publikacja, cytowania]])+7</f>
        <v>59</v>
      </c>
      <c r="L218" s="14">
        <f>FIND(" times",SLR479_20231202[[#This Row],[Rok, publikacja, cytowania]])</f>
        <v>60</v>
      </c>
      <c r="M218" s="14">
        <f>SLR479_20231202[[#This Row],[koniecLCyt]]-SLR479_20231202[[#This Row],[poczLCyt]]</f>
        <v>1</v>
      </c>
      <c r="N218" s="14" t="s">
        <v>3079</v>
      </c>
      <c r="O218" s="14" t="s">
        <v>3080</v>
      </c>
      <c r="P218" s="14" t="s">
        <v>3081</v>
      </c>
      <c r="Q218" s="14">
        <f>COUNTIF(SLR479_20231202[[#This Row],[streszczenie]],"*"&amp;$B$1&amp;"*")</f>
        <v>0</v>
      </c>
      <c r="R218" s="14">
        <f>COUNTIFS(SLR479_20231202[[#This Row],[streszczenie]],"*"&amp;$B$1&amp;"*",SLR479_20231202[[#This Row],[streszczenie]],"*"&amp;$E$1&amp;"*")</f>
        <v>0</v>
      </c>
      <c r="S218" s="9" t="s">
        <v>10</v>
      </c>
      <c r="T218" s="9" t="s">
        <v>11</v>
      </c>
      <c r="U218" s="9" t="s">
        <v>12</v>
      </c>
    </row>
    <row r="219" spans="1:21" hidden="1" x14ac:dyDescent="0.45">
      <c r="A219" s="14">
        <v>217</v>
      </c>
      <c r="B219" s="14" t="s">
        <v>3082</v>
      </c>
      <c r="C219" s="14" t="s">
        <v>3083</v>
      </c>
      <c r="D219" s="14" t="s">
        <v>3084</v>
      </c>
      <c r="E219" s="14" t="s">
        <v>3085</v>
      </c>
      <c r="F219" s="14">
        <f>COUNTIF(SLR479_20231202[[#This Row],[Tytuł]],"*"&amp;$B$1&amp;"*")</f>
        <v>0</v>
      </c>
      <c r="G219" s="14">
        <f>COUNTIFS(SLR479_20231202[[#This Row],[Tytuł]],"*"&amp;$B$1&amp;"*",SLR479_20231202[[#This Row],[Tytuł]],"*"&amp;$E$1&amp;"*")</f>
        <v>0</v>
      </c>
      <c r="H219" s="14" t="s">
        <v>3086</v>
      </c>
      <c r="I219" s="14">
        <f>MID(SLR479_20231202[[#This Row],[Rok, publikacja, cytowania]],2,4)+0</f>
        <v>2023</v>
      </c>
      <c r="J219" s="14">
        <f>(MID(SLR479_20231202[[#This Row],[Rok, publikacja, cytowania]],FIND(" Cited ",SLR479_20231202[[#This Row],[Rok, publikacja, cytowania]])+7,SLR479_20231202[[#This Row],[IlośćZnakówLCyt]]))+0</f>
        <v>2</v>
      </c>
      <c r="K219" s="14">
        <f>FIND(" Cited ",SLR479_20231202[[#This Row],[Rok, publikacja, cytowania]])+7</f>
        <v>76</v>
      </c>
      <c r="L219" s="14">
        <f>FIND(" times",SLR479_20231202[[#This Row],[Rok, publikacja, cytowania]])</f>
        <v>77</v>
      </c>
      <c r="M219" s="14">
        <f>SLR479_20231202[[#This Row],[koniecLCyt]]-SLR479_20231202[[#This Row],[poczLCyt]]</f>
        <v>1</v>
      </c>
      <c r="N219" s="14" t="s">
        <v>3087</v>
      </c>
      <c r="O219" s="14" t="s">
        <v>3088</v>
      </c>
      <c r="P219" s="14" t="s">
        <v>3089</v>
      </c>
      <c r="Q219" s="14">
        <f>COUNTIF(SLR479_20231202[[#This Row],[streszczenie]],"*"&amp;$B$1&amp;"*")</f>
        <v>0</v>
      </c>
      <c r="R219" s="14">
        <f>COUNTIFS(SLR479_20231202[[#This Row],[streszczenie]],"*"&amp;$B$1&amp;"*",SLR479_20231202[[#This Row],[streszczenie]],"*"&amp;$E$1&amp;"*")</f>
        <v>0</v>
      </c>
      <c r="S219" s="10" t="s">
        <v>10</v>
      </c>
      <c r="T219" s="10" t="s">
        <v>11</v>
      </c>
      <c r="U219" s="10" t="s">
        <v>12</v>
      </c>
    </row>
    <row r="220" spans="1:21" hidden="1" x14ac:dyDescent="0.45">
      <c r="A220" s="14">
        <v>218</v>
      </c>
      <c r="B220" s="14" t="s">
        <v>899</v>
      </c>
      <c r="C220" s="14" t="s">
        <v>900</v>
      </c>
      <c r="D220" s="14" t="s">
        <v>901</v>
      </c>
      <c r="E220" s="14" t="s">
        <v>902</v>
      </c>
      <c r="F220" s="14">
        <f>COUNTIF(SLR479_20231202[[#This Row],[Tytuł]],"*"&amp;$B$1&amp;"*")</f>
        <v>0</v>
      </c>
      <c r="G220" s="14">
        <f>COUNTIFS(SLR479_20231202[[#This Row],[Tytuł]],"*"&amp;$B$1&amp;"*",SLR479_20231202[[#This Row],[Tytuł]],"*"&amp;$E$1&amp;"*")</f>
        <v>0</v>
      </c>
      <c r="H220" s="14" t="s">
        <v>903</v>
      </c>
      <c r="I220" s="14">
        <f>MID(SLR479_20231202[[#This Row],[Rok, publikacja, cytowania]],2,4)+0</f>
        <v>2018</v>
      </c>
      <c r="J220" s="14">
        <f>(MID(SLR479_20231202[[#This Row],[Rok, publikacja, cytowania]],FIND(" Cited ",SLR479_20231202[[#This Row],[Rok, publikacja, cytowania]])+7,SLR479_20231202[[#This Row],[IlośćZnakówLCyt]]))+0</f>
        <v>4</v>
      </c>
      <c r="K220" s="14">
        <f>FIND(" Cited ",SLR479_20231202[[#This Row],[Rok, publikacja, cytowania]])+7</f>
        <v>153</v>
      </c>
      <c r="L220" s="14">
        <f>FIND(" times",SLR479_20231202[[#This Row],[Rok, publikacja, cytowania]])</f>
        <v>154</v>
      </c>
      <c r="M220" s="14">
        <f>SLR479_20231202[[#This Row],[koniecLCyt]]-SLR479_20231202[[#This Row],[poczLCyt]]</f>
        <v>1</v>
      </c>
      <c r="N220" s="14" t="s">
        <v>904</v>
      </c>
      <c r="O220" s="14" t="s">
        <v>905</v>
      </c>
      <c r="P220" s="14" t="s">
        <v>906</v>
      </c>
      <c r="Q220" s="14">
        <f>COUNTIF(SLR479_20231202[[#This Row],[streszczenie]],"*"&amp;$B$1&amp;"*")</f>
        <v>0</v>
      </c>
      <c r="R220" s="14">
        <f>COUNTIFS(SLR479_20231202[[#This Row],[streszczenie]],"*"&amp;$B$1&amp;"*",SLR479_20231202[[#This Row],[streszczenie]],"*"&amp;$E$1&amp;"*")</f>
        <v>0</v>
      </c>
      <c r="S220" s="9" t="s">
        <v>10</v>
      </c>
      <c r="T220" s="9" t="s">
        <v>207</v>
      </c>
      <c r="U220" s="9" t="s">
        <v>12</v>
      </c>
    </row>
    <row r="221" spans="1:21" hidden="1" x14ac:dyDescent="0.45">
      <c r="A221" s="14">
        <v>219</v>
      </c>
      <c r="B221" s="14" t="s">
        <v>923</v>
      </c>
      <c r="C221" s="14" t="s">
        <v>924</v>
      </c>
      <c r="D221" s="14">
        <v>57208248685</v>
      </c>
      <c r="E221" s="14" t="s">
        <v>925</v>
      </c>
      <c r="F221" s="14">
        <f>COUNTIF(SLR479_20231202[[#This Row],[Tytuł]],"*"&amp;$B$1&amp;"*")</f>
        <v>0</v>
      </c>
      <c r="G221" s="14">
        <f>COUNTIFS(SLR479_20231202[[#This Row],[Tytuł]],"*"&amp;$B$1&amp;"*",SLR479_20231202[[#This Row],[Tytuł]],"*"&amp;$E$1&amp;"*")</f>
        <v>0</v>
      </c>
      <c r="H221" s="14" t="s">
        <v>926</v>
      </c>
      <c r="I221" s="14">
        <f>MID(SLR479_20231202[[#This Row],[Rok, publikacja, cytowania]],2,4)+0</f>
        <v>2022</v>
      </c>
      <c r="J221" s="14">
        <f>(MID(SLR479_20231202[[#This Row],[Rok, publikacja, cytowania]],FIND(" Cited ",SLR479_20231202[[#This Row],[Rok, publikacja, cytowania]])+7,SLR479_20231202[[#This Row],[IlośćZnakówLCyt]]))+0</f>
        <v>5</v>
      </c>
      <c r="K221" s="14">
        <f>FIND(" Cited ",SLR479_20231202[[#This Row],[Rok, publikacja, cytowania]])+7</f>
        <v>64</v>
      </c>
      <c r="L221" s="14">
        <f>FIND(" times",SLR479_20231202[[#This Row],[Rok, publikacja, cytowania]])</f>
        <v>65</v>
      </c>
      <c r="M221" s="14">
        <f>SLR479_20231202[[#This Row],[koniecLCyt]]-SLR479_20231202[[#This Row],[poczLCyt]]</f>
        <v>1</v>
      </c>
      <c r="N221" s="14" t="s">
        <v>927</v>
      </c>
      <c r="O221" s="14" t="s">
        <v>928</v>
      </c>
      <c r="P221" s="14" t="s">
        <v>929</v>
      </c>
      <c r="Q221" s="14">
        <f>COUNTIF(SLR479_20231202[[#This Row],[streszczenie]],"*"&amp;$B$1&amp;"*")</f>
        <v>0</v>
      </c>
      <c r="R221" s="14">
        <f>COUNTIFS(SLR479_20231202[[#This Row],[streszczenie]],"*"&amp;$B$1&amp;"*",SLR479_20231202[[#This Row],[streszczenie]],"*"&amp;$E$1&amp;"*")</f>
        <v>0</v>
      </c>
      <c r="S221" s="10" t="s">
        <v>10</v>
      </c>
      <c r="T221" s="10" t="s">
        <v>11</v>
      </c>
      <c r="U221" s="10" t="s">
        <v>12</v>
      </c>
    </row>
    <row r="222" spans="1:21" hidden="1" x14ac:dyDescent="0.45">
      <c r="A222" s="14">
        <v>220</v>
      </c>
      <c r="B222" s="14" t="s">
        <v>3090</v>
      </c>
      <c r="C222" s="14" t="s">
        <v>3091</v>
      </c>
      <c r="D222" s="14" t="s">
        <v>3092</v>
      </c>
      <c r="E222" s="14" t="s">
        <v>3093</v>
      </c>
      <c r="F222" s="14">
        <f>COUNTIF(SLR479_20231202[[#This Row],[Tytuł]],"*"&amp;$B$1&amp;"*")</f>
        <v>0</v>
      </c>
      <c r="G222" s="14">
        <f>COUNTIFS(SLR479_20231202[[#This Row],[Tytuł]],"*"&amp;$B$1&amp;"*",SLR479_20231202[[#This Row],[Tytuł]],"*"&amp;$E$1&amp;"*")</f>
        <v>0</v>
      </c>
      <c r="H222" s="14" t="s">
        <v>3094</v>
      </c>
      <c r="I222" s="14">
        <f>MID(SLR479_20231202[[#This Row],[Rok, publikacja, cytowania]],2,4)+0</f>
        <v>2019</v>
      </c>
      <c r="J222" s="14">
        <f>(MID(SLR479_20231202[[#This Row],[Rok, publikacja, cytowania]],FIND(" Cited ",SLR479_20231202[[#This Row],[Rok, publikacja, cytowania]])+7,SLR479_20231202[[#This Row],[IlośćZnakówLCyt]]))+0</f>
        <v>4</v>
      </c>
      <c r="K222" s="14">
        <f>FIND(" Cited ",SLR479_20231202[[#This Row],[Rok, publikacja, cytowania]])+7</f>
        <v>96</v>
      </c>
      <c r="L222" s="14">
        <f>FIND(" times",SLR479_20231202[[#This Row],[Rok, publikacja, cytowania]])</f>
        <v>97</v>
      </c>
      <c r="M222" s="14">
        <f>SLR479_20231202[[#This Row],[koniecLCyt]]-SLR479_20231202[[#This Row],[poczLCyt]]</f>
        <v>1</v>
      </c>
      <c r="N222" s="14" t="s">
        <v>3095</v>
      </c>
      <c r="O222" s="14" t="s">
        <v>3096</v>
      </c>
      <c r="P222" s="14" t="s">
        <v>3097</v>
      </c>
      <c r="Q222" s="14">
        <f>COUNTIF(SLR479_20231202[[#This Row],[streszczenie]],"*"&amp;$B$1&amp;"*")</f>
        <v>0</v>
      </c>
      <c r="R222" s="14">
        <f>COUNTIFS(SLR479_20231202[[#This Row],[streszczenie]],"*"&amp;$B$1&amp;"*",SLR479_20231202[[#This Row],[streszczenie]],"*"&amp;$E$1&amp;"*")</f>
        <v>0</v>
      </c>
      <c r="S222" s="9" t="s">
        <v>10</v>
      </c>
      <c r="T222" s="9" t="s">
        <v>11</v>
      </c>
      <c r="U222" s="9" t="s">
        <v>12</v>
      </c>
    </row>
    <row r="223" spans="1:21" hidden="1" x14ac:dyDescent="0.45">
      <c r="A223" s="14">
        <v>221</v>
      </c>
      <c r="B223" s="14" t="s">
        <v>942</v>
      </c>
      <c r="C223" s="14" t="s">
        <v>943</v>
      </c>
      <c r="D223" s="14" t="s">
        <v>944</v>
      </c>
      <c r="E223" s="14" t="s">
        <v>945</v>
      </c>
      <c r="F223" s="14">
        <f>COUNTIF(SLR479_20231202[[#This Row],[Tytuł]],"*"&amp;$B$1&amp;"*")</f>
        <v>0</v>
      </c>
      <c r="G223" s="14">
        <f>COUNTIFS(SLR479_20231202[[#This Row],[Tytuł]],"*"&amp;$B$1&amp;"*",SLR479_20231202[[#This Row],[Tytuł]],"*"&amp;$E$1&amp;"*")</f>
        <v>0</v>
      </c>
      <c r="H223" s="14" t="s">
        <v>946</v>
      </c>
      <c r="I223" s="14">
        <f>MID(SLR479_20231202[[#This Row],[Rok, publikacja, cytowania]],2,4)+0</f>
        <v>2019</v>
      </c>
      <c r="J223" s="14">
        <f>(MID(SLR479_20231202[[#This Row],[Rok, publikacja, cytowania]],FIND(" Cited ",SLR479_20231202[[#This Row],[Rok, publikacja, cytowania]])+7,SLR479_20231202[[#This Row],[IlośćZnakówLCyt]]))+0</f>
        <v>5</v>
      </c>
      <c r="K223" s="14">
        <f>FIND(" Cited ",SLR479_20231202[[#This Row],[Rok, publikacja, cytowania]])+7</f>
        <v>84</v>
      </c>
      <c r="L223" s="14">
        <f>FIND(" times",SLR479_20231202[[#This Row],[Rok, publikacja, cytowania]])</f>
        <v>85</v>
      </c>
      <c r="M223" s="14">
        <f>SLR479_20231202[[#This Row],[koniecLCyt]]-SLR479_20231202[[#This Row],[poczLCyt]]</f>
        <v>1</v>
      </c>
      <c r="N223" s="14" t="s">
        <v>947</v>
      </c>
      <c r="O223" s="14" t="s">
        <v>948</v>
      </c>
      <c r="P223" s="14" t="s">
        <v>949</v>
      </c>
      <c r="Q223" s="14">
        <f>COUNTIF(SLR479_20231202[[#This Row],[streszczenie]],"*"&amp;$B$1&amp;"*")</f>
        <v>0</v>
      </c>
      <c r="R223" s="14">
        <f>COUNTIFS(SLR479_20231202[[#This Row],[streszczenie]],"*"&amp;$B$1&amp;"*",SLR479_20231202[[#This Row],[streszczenie]],"*"&amp;$E$1&amp;"*")</f>
        <v>0</v>
      </c>
      <c r="S223" s="10" t="s">
        <v>10</v>
      </c>
      <c r="T223" s="10" t="s">
        <v>11</v>
      </c>
      <c r="U223" s="10" t="s">
        <v>12</v>
      </c>
    </row>
    <row r="224" spans="1:21" hidden="1" x14ac:dyDescent="0.45">
      <c r="A224" s="14">
        <v>222</v>
      </c>
      <c r="B224" s="14" t="s">
        <v>950</v>
      </c>
      <c r="C224" s="14" t="s">
        <v>951</v>
      </c>
      <c r="D224" s="14">
        <v>54397614600</v>
      </c>
      <c r="E224" s="14" t="s">
        <v>952</v>
      </c>
      <c r="F224" s="14">
        <f>COUNTIF(SLR479_20231202[[#This Row],[Tytuł]],"*"&amp;$B$1&amp;"*")</f>
        <v>0</v>
      </c>
      <c r="G224" s="14">
        <f>COUNTIFS(SLR479_20231202[[#This Row],[Tytuł]],"*"&amp;$B$1&amp;"*",SLR479_20231202[[#This Row],[Tytuł]],"*"&amp;$E$1&amp;"*")</f>
        <v>0</v>
      </c>
      <c r="H224" s="14" t="s">
        <v>953</v>
      </c>
      <c r="I224" s="14">
        <f>MID(SLR479_20231202[[#This Row],[Rok, publikacja, cytowania]],2,4)+0</f>
        <v>2021</v>
      </c>
      <c r="J224" s="14">
        <f>(MID(SLR479_20231202[[#This Row],[Rok, publikacja, cytowania]],FIND(" Cited ",SLR479_20231202[[#This Row],[Rok, publikacja, cytowania]])+7,SLR479_20231202[[#This Row],[IlośćZnakówLCyt]]))+0</f>
        <v>4</v>
      </c>
      <c r="K224" s="14">
        <f>FIND(" Cited ",SLR479_20231202[[#This Row],[Rok, publikacja, cytowania]])+7</f>
        <v>85</v>
      </c>
      <c r="L224" s="14">
        <f>FIND(" times",SLR479_20231202[[#This Row],[Rok, publikacja, cytowania]])</f>
        <v>86</v>
      </c>
      <c r="M224" s="14">
        <f>SLR479_20231202[[#This Row],[koniecLCyt]]-SLR479_20231202[[#This Row],[poczLCyt]]</f>
        <v>1</v>
      </c>
      <c r="N224" s="14" t="s">
        <v>954</v>
      </c>
      <c r="O224" s="14" t="s">
        <v>955</v>
      </c>
      <c r="P224" s="14" t="s">
        <v>956</v>
      </c>
      <c r="Q224" s="14">
        <f>COUNTIF(SLR479_20231202[[#This Row],[streszczenie]],"*"&amp;$B$1&amp;"*")</f>
        <v>0</v>
      </c>
      <c r="R224" s="14">
        <f>COUNTIFS(SLR479_20231202[[#This Row],[streszczenie]],"*"&amp;$B$1&amp;"*",SLR479_20231202[[#This Row],[streszczenie]],"*"&amp;$E$1&amp;"*")</f>
        <v>0</v>
      </c>
      <c r="S224" s="9" t="s">
        <v>10</v>
      </c>
      <c r="T224" s="9" t="s">
        <v>11</v>
      </c>
      <c r="U224" s="9" t="s">
        <v>12</v>
      </c>
    </row>
    <row r="225" spans="1:21" hidden="1" x14ac:dyDescent="0.45">
      <c r="A225" s="14">
        <v>223</v>
      </c>
      <c r="B225" s="14" t="s">
        <v>3098</v>
      </c>
      <c r="C225" s="14" t="s">
        <v>3099</v>
      </c>
      <c r="D225" s="14" t="s">
        <v>3100</v>
      </c>
      <c r="E225" s="14" t="s">
        <v>3101</v>
      </c>
      <c r="F225" s="14">
        <f>COUNTIF(SLR479_20231202[[#This Row],[Tytuł]],"*"&amp;$B$1&amp;"*")</f>
        <v>0</v>
      </c>
      <c r="G225" s="14">
        <f>COUNTIFS(SLR479_20231202[[#This Row],[Tytuł]],"*"&amp;$B$1&amp;"*",SLR479_20231202[[#This Row],[Tytuł]],"*"&amp;$E$1&amp;"*")</f>
        <v>0</v>
      </c>
      <c r="H225" s="14" t="s">
        <v>3102</v>
      </c>
      <c r="I225" s="14">
        <f>MID(SLR479_20231202[[#This Row],[Rok, publikacja, cytowania]],2,4)+0</f>
        <v>2018</v>
      </c>
      <c r="J225" s="14">
        <f>(MID(SLR479_20231202[[#This Row],[Rok, publikacja, cytowania]],FIND(" Cited ",SLR479_20231202[[#This Row],[Rok, publikacja, cytowania]])+7,SLR479_20231202[[#This Row],[IlośćZnakówLCyt]]))+0</f>
        <v>6</v>
      </c>
      <c r="K225" s="14">
        <f>FIND(" Cited ",SLR479_20231202[[#This Row],[Rok, publikacja, cytowania]])+7</f>
        <v>68</v>
      </c>
      <c r="L225" s="14">
        <f>FIND(" times",SLR479_20231202[[#This Row],[Rok, publikacja, cytowania]])</f>
        <v>69</v>
      </c>
      <c r="M225" s="14">
        <f>SLR479_20231202[[#This Row],[koniecLCyt]]-SLR479_20231202[[#This Row],[poczLCyt]]</f>
        <v>1</v>
      </c>
      <c r="N225" s="14" t="s">
        <v>3103</v>
      </c>
      <c r="O225" s="14" t="s">
        <v>3104</v>
      </c>
      <c r="P225" s="14" t="s">
        <v>3105</v>
      </c>
      <c r="Q225" s="14">
        <f>COUNTIF(SLR479_20231202[[#This Row],[streszczenie]],"*"&amp;$B$1&amp;"*")</f>
        <v>0</v>
      </c>
      <c r="R225" s="14">
        <f>COUNTIFS(SLR479_20231202[[#This Row],[streszczenie]],"*"&amp;$B$1&amp;"*",SLR479_20231202[[#This Row],[streszczenie]],"*"&amp;$E$1&amp;"*")</f>
        <v>0</v>
      </c>
      <c r="S225" s="10" t="s">
        <v>10</v>
      </c>
      <c r="T225" s="10" t="s">
        <v>11</v>
      </c>
      <c r="U225" s="10" t="s">
        <v>12</v>
      </c>
    </row>
    <row r="226" spans="1:21" hidden="1" x14ac:dyDescent="0.45">
      <c r="A226" s="14">
        <v>224</v>
      </c>
      <c r="B226" s="14" t="s">
        <v>3106</v>
      </c>
      <c r="C226" s="14" t="s">
        <v>3107</v>
      </c>
      <c r="D226" s="14" t="s">
        <v>3108</v>
      </c>
      <c r="E226" s="14" t="s">
        <v>3109</v>
      </c>
      <c r="F226" s="14">
        <f>COUNTIF(SLR479_20231202[[#This Row],[Tytuł]],"*"&amp;$B$1&amp;"*")</f>
        <v>0</v>
      </c>
      <c r="G226" s="14">
        <f>COUNTIFS(SLR479_20231202[[#This Row],[Tytuł]],"*"&amp;$B$1&amp;"*",SLR479_20231202[[#This Row],[Tytuł]],"*"&amp;$E$1&amp;"*")</f>
        <v>0</v>
      </c>
      <c r="H226" s="14" t="s">
        <v>3110</v>
      </c>
      <c r="I226" s="14">
        <f>MID(SLR479_20231202[[#This Row],[Rok, publikacja, cytowania]],2,4)+0</f>
        <v>2023</v>
      </c>
      <c r="J226" s="14">
        <f>(MID(SLR479_20231202[[#This Row],[Rok, publikacja, cytowania]],FIND(" Cited ",SLR479_20231202[[#This Row],[Rok, publikacja, cytowania]])+7,SLR479_20231202[[#This Row],[IlośćZnakówLCyt]]))+0</f>
        <v>4</v>
      </c>
      <c r="K226" s="14">
        <f>FIND(" Cited ",SLR479_20231202[[#This Row],[Rok, publikacja, cytowania]])+7</f>
        <v>82</v>
      </c>
      <c r="L226" s="14">
        <f>FIND(" times",SLR479_20231202[[#This Row],[Rok, publikacja, cytowania]])</f>
        <v>83</v>
      </c>
      <c r="M226" s="14">
        <f>SLR479_20231202[[#This Row],[koniecLCyt]]-SLR479_20231202[[#This Row],[poczLCyt]]</f>
        <v>1</v>
      </c>
      <c r="N226" s="14" t="s">
        <v>3111</v>
      </c>
      <c r="O226" s="14" t="s">
        <v>3112</v>
      </c>
      <c r="P226" s="14" t="s">
        <v>3113</v>
      </c>
      <c r="Q226" s="14">
        <f>COUNTIF(SLR479_20231202[[#This Row],[streszczenie]],"*"&amp;$B$1&amp;"*")</f>
        <v>0</v>
      </c>
      <c r="R226" s="14">
        <f>COUNTIFS(SLR479_20231202[[#This Row],[streszczenie]],"*"&amp;$B$1&amp;"*",SLR479_20231202[[#This Row],[streszczenie]],"*"&amp;$E$1&amp;"*")</f>
        <v>0</v>
      </c>
      <c r="S226" s="9" t="s">
        <v>10</v>
      </c>
      <c r="T226" s="9" t="s">
        <v>11</v>
      </c>
      <c r="U226" s="9" t="s">
        <v>12</v>
      </c>
    </row>
    <row r="227" spans="1:21" hidden="1" x14ac:dyDescent="0.45">
      <c r="A227" s="14">
        <v>225</v>
      </c>
      <c r="B227" s="14" t="s">
        <v>957</v>
      </c>
      <c r="C227" s="14" t="s">
        <v>958</v>
      </c>
      <c r="D227" s="14" t="s">
        <v>959</v>
      </c>
      <c r="E227" s="14" t="s">
        <v>960</v>
      </c>
      <c r="F227" s="14">
        <f>COUNTIF(SLR479_20231202[[#This Row],[Tytuł]],"*"&amp;$B$1&amp;"*")</f>
        <v>0</v>
      </c>
      <c r="G227" s="14">
        <f>COUNTIFS(SLR479_20231202[[#This Row],[Tytuł]],"*"&amp;$B$1&amp;"*",SLR479_20231202[[#This Row],[Tytuł]],"*"&amp;$E$1&amp;"*")</f>
        <v>0</v>
      </c>
      <c r="H227" s="14" t="s">
        <v>961</v>
      </c>
      <c r="I227" s="14">
        <f>MID(SLR479_20231202[[#This Row],[Rok, publikacja, cytowania]],2,4)+0</f>
        <v>2023</v>
      </c>
      <c r="J227" s="14">
        <f>(MID(SLR479_20231202[[#This Row],[Rok, publikacja, cytowania]],FIND(" Cited ",SLR479_20231202[[#This Row],[Rok, publikacja, cytowania]])+7,SLR479_20231202[[#This Row],[IlośćZnakówLCyt]]))+0</f>
        <v>5</v>
      </c>
      <c r="K227" s="14">
        <f>FIND(" Cited ",SLR479_20231202[[#This Row],[Rok, publikacja, cytowania]])+7</f>
        <v>68</v>
      </c>
      <c r="L227" s="14">
        <f>FIND(" times",SLR479_20231202[[#This Row],[Rok, publikacja, cytowania]])</f>
        <v>69</v>
      </c>
      <c r="M227" s="14">
        <f>SLR479_20231202[[#This Row],[koniecLCyt]]-SLR479_20231202[[#This Row],[poczLCyt]]</f>
        <v>1</v>
      </c>
      <c r="N227" s="14" t="s">
        <v>962</v>
      </c>
      <c r="O227" s="14" t="s">
        <v>963</v>
      </c>
      <c r="P227" s="14" t="s">
        <v>964</v>
      </c>
      <c r="Q227" s="14">
        <f>COUNTIF(SLR479_20231202[[#This Row],[streszczenie]],"*"&amp;$B$1&amp;"*")</f>
        <v>0</v>
      </c>
      <c r="R227" s="14">
        <f>COUNTIFS(SLR479_20231202[[#This Row],[streszczenie]],"*"&amp;$B$1&amp;"*",SLR479_20231202[[#This Row],[streszczenie]],"*"&amp;$E$1&amp;"*")</f>
        <v>0</v>
      </c>
      <c r="S227" s="10" t="s">
        <v>10</v>
      </c>
      <c r="T227" s="10" t="s">
        <v>11</v>
      </c>
      <c r="U227" s="10" t="s">
        <v>12</v>
      </c>
    </row>
    <row r="228" spans="1:21" hidden="1" x14ac:dyDescent="0.45">
      <c r="A228" s="14">
        <v>226</v>
      </c>
      <c r="B228" s="14" t="s">
        <v>3114</v>
      </c>
      <c r="C228" s="14" t="s">
        <v>3115</v>
      </c>
      <c r="D228" s="14">
        <v>57204286919</v>
      </c>
      <c r="E228" s="14" t="s">
        <v>3116</v>
      </c>
      <c r="F228" s="14">
        <f>COUNTIF(SLR479_20231202[[#This Row],[Tytuł]],"*"&amp;$B$1&amp;"*")</f>
        <v>0</v>
      </c>
      <c r="G228" s="14">
        <f>COUNTIFS(SLR479_20231202[[#This Row],[Tytuł]],"*"&amp;$B$1&amp;"*",SLR479_20231202[[#This Row],[Tytuł]],"*"&amp;$E$1&amp;"*")</f>
        <v>0</v>
      </c>
      <c r="H228" s="14" t="s">
        <v>3117</v>
      </c>
      <c r="I228" s="14">
        <f>MID(SLR479_20231202[[#This Row],[Rok, publikacja, cytowania]],2,4)+0</f>
        <v>2018</v>
      </c>
      <c r="J228" s="14">
        <f>(MID(SLR479_20231202[[#This Row],[Rok, publikacja, cytowania]],FIND(" Cited ",SLR479_20231202[[#This Row],[Rok, publikacja, cytowania]])+7,SLR479_20231202[[#This Row],[IlośćZnakówLCyt]]))+0</f>
        <v>5</v>
      </c>
      <c r="K228" s="14">
        <f>FIND(" Cited ",SLR479_20231202[[#This Row],[Rok, publikacja, cytowania]])+7</f>
        <v>88</v>
      </c>
      <c r="L228" s="14">
        <f>FIND(" times",SLR479_20231202[[#This Row],[Rok, publikacja, cytowania]])</f>
        <v>89</v>
      </c>
      <c r="M228" s="14">
        <f>SLR479_20231202[[#This Row],[koniecLCyt]]-SLR479_20231202[[#This Row],[poczLCyt]]</f>
        <v>1</v>
      </c>
      <c r="N228" s="14" t="s">
        <v>3118</v>
      </c>
      <c r="O228" s="14" t="s">
        <v>3119</v>
      </c>
      <c r="P228" s="14" t="s">
        <v>3120</v>
      </c>
      <c r="Q228" s="14">
        <f>COUNTIF(SLR479_20231202[[#This Row],[streszczenie]],"*"&amp;$B$1&amp;"*")</f>
        <v>0</v>
      </c>
      <c r="R228" s="14">
        <f>COUNTIFS(SLR479_20231202[[#This Row],[streszczenie]],"*"&amp;$B$1&amp;"*",SLR479_20231202[[#This Row],[streszczenie]],"*"&amp;$E$1&amp;"*")</f>
        <v>0</v>
      </c>
      <c r="S228" s="9" t="s">
        <v>10</v>
      </c>
      <c r="T228" s="9" t="s">
        <v>11</v>
      </c>
      <c r="U228" s="9" t="s">
        <v>12</v>
      </c>
    </row>
    <row r="229" spans="1:21" hidden="1" x14ac:dyDescent="0.45">
      <c r="A229" s="14">
        <v>227</v>
      </c>
      <c r="B229" s="14" t="s">
        <v>152</v>
      </c>
      <c r="C229" s="14" t="s">
        <v>153</v>
      </c>
      <c r="D229" s="14" t="s">
        <v>154</v>
      </c>
      <c r="E229" s="14" t="s">
        <v>155</v>
      </c>
      <c r="F229" s="14">
        <f>COUNTIF(SLR479_20231202[[#This Row],[Tytuł]],"*"&amp;$B$1&amp;"*")</f>
        <v>0</v>
      </c>
      <c r="G229" s="14">
        <f>COUNTIFS(SLR479_20231202[[#This Row],[Tytuł]],"*"&amp;$B$1&amp;"*",SLR479_20231202[[#This Row],[Tytuł]],"*"&amp;$E$1&amp;"*")</f>
        <v>0</v>
      </c>
      <c r="H229" s="14" t="s">
        <v>156</v>
      </c>
      <c r="I229" s="14">
        <f>MID(SLR479_20231202[[#This Row],[Rok, publikacja, cytowania]],2,4)+0</f>
        <v>2010</v>
      </c>
      <c r="J229" s="14">
        <f>(MID(SLR479_20231202[[#This Row],[Rok, publikacja, cytowania]],FIND(" Cited ",SLR479_20231202[[#This Row],[Rok, publikacja, cytowania]])+7,SLR479_20231202[[#This Row],[IlośćZnakówLCyt]]))+0</f>
        <v>6</v>
      </c>
      <c r="K229" s="14">
        <f>FIND(" Cited ",SLR479_20231202[[#This Row],[Rok, publikacja, cytowania]])+7</f>
        <v>67</v>
      </c>
      <c r="L229" s="14">
        <f>FIND(" times",SLR479_20231202[[#This Row],[Rok, publikacja, cytowania]])</f>
        <v>68</v>
      </c>
      <c r="M229" s="14">
        <f>SLR479_20231202[[#This Row],[koniecLCyt]]-SLR479_20231202[[#This Row],[poczLCyt]]</f>
        <v>1</v>
      </c>
      <c r="N229" s="14" t="s">
        <v>157</v>
      </c>
      <c r="O229" s="14" t="s">
        <v>158</v>
      </c>
      <c r="P229" s="14" t="s">
        <v>159</v>
      </c>
      <c r="Q229" s="14">
        <f>COUNTIF(SLR479_20231202[[#This Row],[streszczenie]],"*"&amp;$B$1&amp;"*")</f>
        <v>0</v>
      </c>
      <c r="R229" s="14">
        <f>COUNTIFS(SLR479_20231202[[#This Row],[streszczenie]],"*"&amp;$B$1&amp;"*",SLR479_20231202[[#This Row],[streszczenie]],"*"&amp;$E$1&amp;"*")</f>
        <v>0</v>
      </c>
      <c r="S229" s="10" t="s">
        <v>10</v>
      </c>
      <c r="T229" s="10" t="s">
        <v>11</v>
      </c>
      <c r="U229" s="10" t="s">
        <v>12</v>
      </c>
    </row>
    <row r="230" spans="1:21" hidden="1" x14ac:dyDescent="0.45">
      <c r="A230" s="14">
        <v>228</v>
      </c>
      <c r="B230" s="14" t="s">
        <v>3121</v>
      </c>
      <c r="C230" s="14" t="s">
        <v>3122</v>
      </c>
      <c r="D230" s="14" t="s">
        <v>3123</v>
      </c>
      <c r="E230" s="14" t="s">
        <v>3124</v>
      </c>
      <c r="F230" s="14">
        <f>COUNTIF(SLR479_20231202[[#This Row],[Tytuł]],"*"&amp;$B$1&amp;"*")</f>
        <v>0</v>
      </c>
      <c r="G230" s="14">
        <f>COUNTIFS(SLR479_20231202[[#This Row],[Tytuł]],"*"&amp;$B$1&amp;"*",SLR479_20231202[[#This Row],[Tytuł]],"*"&amp;$E$1&amp;"*")</f>
        <v>0</v>
      </c>
      <c r="H230" s="14" t="s">
        <v>3125</v>
      </c>
      <c r="I230" s="14">
        <f>MID(SLR479_20231202[[#This Row],[Rok, publikacja, cytowania]],2,4)+0</f>
        <v>2023</v>
      </c>
      <c r="J230" s="14">
        <f>(MID(SLR479_20231202[[#This Row],[Rok, publikacja, cytowania]],FIND(" Cited ",SLR479_20231202[[#This Row],[Rok, publikacja, cytowania]])+7,SLR479_20231202[[#This Row],[IlośćZnakówLCyt]]))+0</f>
        <v>5</v>
      </c>
      <c r="K230" s="14">
        <f>FIND(" Cited ",SLR479_20231202[[#This Row],[Rok, publikacja, cytowania]])+7</f>
        <v>58</v>
      </c>
      <c r="L230" s="14">
        <f>FIND(" times",SLR479_20231202[[#This Row],[Rok, publikacja, cytowania]])</f>
        <v>59</v>
      </c>
      <c r="M230" s="14">
        <f>SLR479_20231202[[#This Row],[koniecLCyt]]-SLR479_20231202[[#This Row],[poczLCyt]]</f>
        <v>1</v>
      </c>
      <c r="N230" s="14" t="s">
        <v>3126</v>
      </c>
      <c r="O230" s="14" t="s">
        <v>3127</v>
      </c>
      <c r="P230" s="14" t="s">
        <v>3128</v>
      </c>
      <c r="Q230" s="14">
        <f>COUNTIF(SLR479_20231202[[#This Row],[streszczenie]],"*"&amp;$B$1&amp;"*")</f>
        <v>0</v>
      </c>
      <c r="R230" s="14">
        <f>COUNTIFS(SLR479_20231202[[#This Row],[streszczenie]],"*"&amp;$B$1&amp;"*",SLR479_20231202[[#This Row],[streszczenie]],"*"&amp;$E$1&amp;"*")</f>
        <v>0</v>
      </c>
      <c r="S230" s="9" t="s">
        <v>10</v>
      </c>
      <c r="T230" s="9" t="s">
        <v>11</v>
      </c>
      <c r="U230" s="9" t="s">
        <v>12</v>
      </c>
    </row>
    <row r="231" spans="1:21" hidden="1" x14ac:dyDescent="0.45">
      <c r="A231" s="14">
        <v>229</v>
      </c>
      <c r="B231" s="14" t="s">
        <v>965</v>
      </c>
      <c r="C231" s="14" t="s">
        <v>966</v>
      </c>
      <c r="D231" s="14" t="s">
        <v>967</v>
      </c>
      <c r="E231" s="14" t="s">
        <v>968</v>
      </c>
      <c r="F231" s="14">
        <f>COUNTIF(SLR479_20231202[[#This Row],[Tytuł]],"*"&amp;$B$1&amp;"*")</f>
        <v>0</v>
      </c>
      <c r="G231" s="14">
        <f>COUNTIFS(SLR479_20231202[[#This Row],[Tytuł]],"*"&amp;$B$1&amp;"*",SLR479_20231202[[#This Row],[Tytuł]],"*"&amp;$E$1&amp;"*")</f>
        <v>0</v>
      </c>
      <c r="H231" s="14" t="s">
        <v>969</v>
      </c>
      <c r="I231" s="14">
        <f>MID(SLR479_20231202[[#This Row],[Rok, publikacja, cytowania]],2,4)+0</f>
        <v>2023</v>
      </c>
      <c r="J231" s="14">
        <f>(MID(SLR479_20231202[[#This Row],[Rok, publikacja, cytowania]],FIND(" Cited ",SLR479_20231202[[#This Row],[Rok, publikacja, cytowania]])+7,SLR479_20231202[[#This Row],[IlośćZnakówLCyt]]))+0</f>
        <v>5</v>
      </c>
      <c r="K231" s="14">
        <f>FIND(" Cited ",SLR479_20231202[[#This Row],[Rok, publikacja, cytowania]])+7</f>
        <v>66</v>
      </c>
      <c r="L231" s="14">
        <f>FIND(" times",SLR479_20231202[[#This Row],[Rok, publikacja, cytowania]])</f>
        <v>67</v>
      </c>
      <c r="M231" s="14">
        <f>SLR479_20231202[[#This Row],[koniecLCyt]]-SLR479_20231202[[#This Row],[poczLCyt]]</f>
        <v>1</v>
      </c>
      <c r="N231" s="14" t="s">
        <v>970</v>
      </c>
      <c r="O231" s="14" t="s">
        <v>971</v>
      </c>
      <c r="P231" s="14" t="s">
        <v>972</v>
      </c>
      <c r="Q231" s="14">
        <f>COUNTIF(SLR479_20231202[[#This Row],[streszczenie]],"*"&amp;$B$1&amp;"*")</f>
        <v>0</v>
      </c>
      <c r="R231" s="14">
        <f>COUNTIFS(SLR479_20231202[[#This Row],[streszczenie]],"*"&amp;$B$1&amp;"*",SLR479_20231202[[#This Row],[streszczenie]],"*"&amp;$E$1&amp;"*")</f>
        <v>0</v>
      </c>
      <c r="S231" s="10" t="s">
        <v>10</v>
      </c>
      <c r="T231" s="10" t="s">
        <v>11</v>
      </c>
      <c r="U231" s="10" t="s">
        <v>12</v>
      </c>
    </row>
    <row r="232" spans="1:21" hidden="1" x14ac:dyDescent="0.45">
      <c r="A232" s="14">
        <v>230</v>
      </c>
      <c r="B232" s="14" t="s">
        <v>3129</v>
      </c>
      <c r="C232" s="14" t="s">
        <v>3130</v>
      </c>
      <c r="D232" s="14" t="s">
        <v>3131</v>
      </c>
      <c r="E232" s="14" t="s">
        <v>3132</v>
      </c>
      <c r="F232" s="14">
        <f>COUNTIF(SLR479_20231202[[#This Row],[Tytuł]],"*"&amp;$B$1&amp;"*")</f>
        <v>0</v>
      </c>
      <c r="G232" s="14">
        <f>COUNTIFS(SLR479_20231202[[#This Row],[Tytuł]],"*"&amp;$B$1&amp;"*",SLR479_20231202[[#This Row],[Tytuł]],"*"&amp;$E$1&amp;"*")</f>
        <v>0</v>
      </c>
      <c r="H232" s="14" t="s">
        <v>3133</v>
      </c>
      <c r="I232" s="14">
        <f>MID(SLR479_20231202[[#This Row],[Rok, publikacja, cytowania]],2,4)+0</f>
        <v>2019</v>
      </c>
      <c r="J232" s="14">
        <f>(MID(SLR479_20231202[[#This Row],[Rok, publikacja, cytowania]],FIND(" Cited ",SLR479_20231202[[#This Row],[Rok, publikacja, cytowania]])+7,SLR479_20231202[[#This Row],[IlośćZnakówLCyt]]))+0</f>
        <v>3</v>
      </c>
      <c r="K232" s="14">
        <f>FIND(" Cited ",SLR479_20231202[[#This Row],[Rok, publikacja, cytowania]])+7</f>
        <v>163</v>
      </c>
      <c r="L232" s="14">
        <f>FIND(" times",SLR479_20231202[[#This Row],[Rok, publikacja, cytowania]])</f>
        <v>164</v>
      </c>
      <c r="M232" s="14">
        <f>SLR479_20231202[[#This Row],[koniecLCyt]]-SLR479_20231202[[#This Row],[poczLCyt]]</f>
        <v>1</v>
      </c>
      <c r="N232" s="14">
        <v>0</v>
      </c>
      <c r="O232" s="14" t="s">
        <v>3134</v>
      </c>
      <c r="P232" s="14" t="s">
        <v>3135</v>
      </c>
      <c r="Q232" s="14">
        <f>COUNTIF(SLR479_20231202[[#This Row],[streszczenie]],"*"&amp;$B$1&amp;"*")</f>
        <v>0</v>
      </c>
      <c r="R232" s="14">
        <f>COUNTIFS(SLR479_20231202[[#This Row],[streszczenie]],"*"&amp;$B$1&amp;"*",SLR479_20231202[[#This Row],[streszczenie]],"*"&amp;$E$1&amp;"*")</f>
        <v>0</v>
      </c>
      <c r="S232" s="9" t="s">
        <v>10</v>
      </c>
      <c r="T232" s="9" t="s">
        <v>207</v>
      </c>
      <c r="U232" s="9" t="s">
        <v>12</v>
      </c>
    </row>
    <row r="233" spans="1:21" hidden="1" x14ac:dyDescent="0.45">
      <c r="A233" s="14">
        <v>231</v>
      </c>
      <c r="B233" s="14" t="s">
        <v>3136</v>
      </c>
      <c r="C233" s="14" t="s">
        <v>3137</v>
      </c>
      <c r="D233" s="14" t="s">
        <v>3138</v>
      </c>
      <c r="E233" s="14" t="s">
        <v>3139</v>
      </c>
      <c r="F233" s="14">
        <f>COUNTIF(SLR479_20231202[[#This Row],[Tytuł]],"*"&amp;$B$1&amp;"*")</f>
        <v>0</v>
      </c>
      <c r="G233" s="14">
        <f>COUNTIFS(SLR479_20231202[[#This Row],[Tytuł]],"*"&amp;$B$1&amp;"*",SLR479_20231202[[#This Row],[Tytuł]],"*"&amp;$E$1&amp;"*")</f>
        <v>0</v>
      </c>
      <c r="H233" s="14" t="s">
        <v>3140</v>
      </c>
      <c r="I233" s="14">
        <f>MID(SLR479_20231202[[#This Row],[Rok, publikacja, cytowania]],2,4)+0</f>
        <v>2021</v>
      </c>
      <c r="J233" s="14">
        <f>(MID(SLR479_20231202[[#This Row],[Rok, publikacja, cytowania]],FIND(" Cited ",SLR479_20231202[[#This Row],[Rok, publikacja, cytowania]])+7,SLR479_20231202[[#This Row],[IlośćZnakówLCyt]]))+0</f>
        <v>3</v>
      </c>
      <c r="K233" s="14">
        <f>FIND(" Cited ",SLR479_20231202[[#This Row],[Rok, publikacja, cytowania]])+7</f>
        <v>62</v>
      </c>
      <c r="L233" s="14">
        <f>FIND(" times",SLR479_20231202[[#This Row],[Rok, publikacja, cytowania]])</f>
        <v>63</v>
      </c>
      <c r="M233" s="14">
        <f>SLR479_20231202[[#This Row],[koniecLCyt]]-SLR479_20231202[[#This Row],[poczLCyt]]</f>
        <v>1</v>
      </c>
      <c r="N233" s="14" t="s">
        <v>3141</v>
      </c>
      <c r="O233" s="14" t="s">
        <v>3142</v>
      </c>
      <c r="P233" s="14" t="s">
        <v>3143</v>
      </c>
      <c r="Q233" s="14">
        <f>COUNTIF(SLR479_20231202[[#This Row],[streszczenie]],"*"&amp;$B$1&amp;"*")</f>
        <v>0</v>
      </c>
      <c r="R233" s="14">
        <f>COUNTIFS(SLR479_20231202[[#This Row],[streszczenie]],"*"&amp;$B$1&amp;"*",SLR479_20231202[[#This Row],[streszczenie]],"*"&amp;$E$1&amp;"*")</f>
        <v>0</v>
      </c>
      <c r="S233" s="10" t="s">
        <v>10</v>
      </c>
      <c r="T233" s="10" t="s">
        <v>11</v>
      </c>
      <c r="U233" s="10" t="s">
        <v>12</v>
      </c>
    </row>
    <row r="234" spans="1:21" hidden="1" x14ac:dyDescent="0.45">
      <c r="A234" s="14">
        <v>232</v>
      </c>
      <c r="B234" s="14" t="s">
        <v>3144</v>
      </c>
      <c r="C234" s="14" t="s">
        <v>3145</v>
      </c>
      <c r="D234" s="14" t="s">
        <v>2306</v>
      </c>
      <c r="E234" s="14" t="s">
        <v>3146</v>
      </c>
      <c r="F234" s="14">
        <f>COUNTIF(SLR479_20231202[[#This Row],[Tytuł]],"*"&amp;$B$1&amp;"*")</f>
        <v>0</v>
      </c>
      <c r="G234" s="14">
        <f>COUNTIFS(SLR479_20231202[[#This Row],[Tytuł]],"*"&amp;$B$1&amp;"*",SLR479_20231202[[#This Row],[Tytuł]],"*"&amp;$E$1&amp;"*")</f>
        <v>0</v>
      </c>
      <c r="H234" s="14" t="s">
        <v>3147</v>
      </c>
      <c r="I234" s="14">
        <f>MID(SLR479_20231202[[#This Row],[Rok, publikacja, cytowania]],2,4)+0</f>
        <v>2013</v>
      </c>
      <c r="J234" s="14">
        <f>(MID(SLR479_20231202[[#This Row],[Rok, publikacja, cytowania]],FIND(" Cited ",SLR479_20231202[[#This Row],[Rok, publikacja, cytowania]])+7,SLR479_20231202[[#This Row],[IlośćZnakówLCyt]]))+0</f>
        <v>4</v>
      </c>
      <c r="K234" s="14">
        <f>FIND(" Cited ",SLR479_20231202[[#This Row],[Rok, publikacja, cytowania]])+7</f>
        <v>65</v>
      </c>
      <c r="L234" s="14">
        <f>FIND(" times",SLR479_20231202[[#This Row],[Rok, publikacja, cytowania]])</f>
        <v>66</v>
      </c>
      <c r="M234" s="14">
        <f>SLR479_20231202[[#This Row],[koniecLCyt]]-SLR479_20231202[[#This Row],[poczLCyt]]</f>
        <v>1</v>
      </c>
      <c r="N234" s="14">
        <v>0</v>
      </c>
      <c r="O234" s="14" t="s">
        <v>3148</v>
      </c>
      <c r="P234" s="14" t="s">
        <v>3149</v>
      </c>
      <c r="Q234" s="14">
        <f>COUNTIF(SLR479_20231202[[#This Row],[streszczenie]],"*"&amp;$B$1&amp;"*")</f>
        <v>0</v>
      </c>
      <c r="R234" s="14">
        <f>COUNTIFS(SLR479_20231202[[#This Row],[streszczenie]],"*"&amp;$B$1&amp;"*",SLR479_20231202[[#This Row],[streszczenie]],"*"&amp;$E$1&amp;"*")</f>
        <v>0</v>
      </c>
      <c r="S234" s="9" t="s">
        <v>3029</v>
      </c>
      <c r="T234" s="9" t="s">
        <v>11</v>
      </c>
      <c r="U234" s="9" t="s">
        <v>12</v>
      </c>
    </row>
    <row r="235" spans="1:21" hidden="1" x14ac:dyDescent="0.45">
      <c r="A235" s="14">
        <v>233</v>
      </c>
      <c r="B235" s="14" t="s">
        <v>987</v>
      </c>
      <c r="C235" s="14" t="s">
        <v>988</v>
      </c>
      <c r="D235" s="14" t="s">
        <v>989</v>
      </c>
      <c r="E235" s="17" t="s">
        <v>990</v>
      </c>
      <c r="F235" s="17">
        <f>COUNTIF(SLR479_20231202[[#This Row],[Tytuł]],"*"&amp;$B$1&amp;"*")</f>
        <v>0</v>
      </c>
      <c r="G235" s="17">
        <f>COUNTIFS(SLR479_20231202[[#This Row],[Tytuł]],"*"&amp;$B$1&amp;"*",SLR479_20231202[[#This Row],[Tytuł]],"*"&amp;$E$1&amp;"*")</f>
        <v>0</v>
      </c>
      <c r="H235" s="17" t="s">
        <v>991</v>
      </c>
      <c r="I235" s="17">
        <f>MID(SLR479_20231202[[#This Row],[Rok, publikacja, cytowania]],2,4)+0</f>
        <v>2019</v>
      </c>
      <c r="J235" s="17">
        <f>(MID(SLR479_20231202[[#This Row],[Rok, publikacja, cytowania]],FIND(" Cited ",SLR479_20231202[[#This Row],[Rok, publikacja, cytowania]])+7,SLR479_20231202[[#This Row],[IlośćZnakówLCyt]]))+0</f>
        <v>4</v>
      </c>
      <c r="K235" s="14">
        <f>FIND(" Cited ",SLR479_20231202[[#This Row],[Rok, publikacja, cytowania]])+7</f>
        <v>89</v>
      </c>
      <c r="L235" s="14">
        <f>FIND(" times",SLR479_20231202[[#This Row],[Rok, publikacja, cytowania]])</f>
        <v>90</v>
      </c>
      <c r="M235" s="14">
        <f>SLR479_20231202[[#This Row],[koniecLCyt]]-SLR479_20231202[[#This Row],[poczLCyt]]</f>
        <v>1</v>
      </c>
      <c r="N235" s="17" t="s">
        <v>992</v>
      </c>
      <c r="O235" s="14" t="s">
        <v>993</v>
      </c>
      <c r="P235" s="14" t="s">
        <v>994</v>
      </c>
      <c r="Q235" s="14">
        <f>COUNTIF(SLR479_20231202[[#This Row],[streszczenie]],"*"&amp;$B$1&amp;"*")</f>
        <v>0</v>
      </c>
      <c r="R235" s="14">
        <f>COUNTIFS(SLR479_20231202[[#This Row],[streszczenie]],"*"&amp;$B$1&amp;"*",SLR479_20231202[[#This Row],[streszczenie]],"*"&amp;$E$1&amp;"*")</f>
        <v>0</v>
      </c>
      <c r="S235" s="10" t="s">
        <v>10</v>
      </c>
      <c r="T235" s="10" t="s">
        <v>11</v>
      </c>
      <c r="U235" s="10" t="s">
        <v>12</v>
      </c>
    </row>
    <row r="236" spans="1:21" hidden="1" x14ac:dyDescent="0.45">
      <c r="A236" s="14">
        <v>234</v>
      </c>
      <c r="B236" s="14" t="s">
        <v>995</v>
      </c>
      <c r="C236" s="14" t="s">
        <v>996</v>
      </c>
      <c r="D236" s="14" t="s">
        <v>997</v>
      </c>
      <c r="E236" s="14" t="s">
        <v>998</v>
      </c>
      <c r="F236" s="14">
        <f>COUNTIF(SLR479_20231202[[#This Row],[Tytuł]],"*"&amp;$B$1&amp;"*")</f>
        <v>0</v>
      </c>
      <c r="G236" s="14">
        <f>COUNTIFS(SLR479_20231202[[#This Row],[Tytuł]],"*"&amp;$B$1&amp;"*",SLR479_20231202[[#This Row],[Tytuł]],"*"&amp;$E$1&amp;"*")</f>
        <v>0</v>
      </c>
      <c r="H236" s="14" t="s">
        <v>999</v>
      </c>
      <c r="I236" s="14">
        <f>MID(SLR479_20231202[[#This Row],[Rok, publikacja, cytowania]],2,4)+0</f>
        <v>2014</v>
      </c>
      <c r="J236" s="14">
        <f>(MID(SLR479_20231202[[#This Row],[Rok, publikacja, cytowania]],FIND(" Cited ",SLR479_20231202[[#This Row],[Rok, publikacja, cytowania]])+7,SLR479_20231202[[#This Row],[IlośćZnakówLCyt]]))+0</f>
        <v>4</v>
      </c>
      <c r="K236" s="14">
        <f>FIND(" Cited ",SLR479_20231202[[#This Row],[Rok, publikacja, cytowania]])+7</f>
        <v>61</v>
      </c>
      <c r="L236" s="14">
        <f>FIND(" times",SLR479_20231202[[#This Row],[Rok, publikacja, cytowania]])</f>
        <v>62</v>
      </c>
      <c r="M236" s="14">
        <f>SLR479_20231202[[#This Row],[koniecLCyt]]-SLR479_20231202[[#This Row],[poczLCyt]]</f>
        <v>1</v>
      </c>
      <c r="N236" s="14" t="s">
        <v>1000</v>
      </c>
      <c r="O236" s="14" t="s">
        <v>1001</v>
      </c>
      <c r="P236" s="14" t="s">
        <v>1002</v>
      </c>
      <c r="Q236" s="14">
        <f>COUNTIF(SLR479_20231202[[#This Row],[streszczenie]],"*"&amp;$B$1&amp;"*")</f>
        <v>0</v>
      </c>
      <c r="R236" s="14">
        <f>COUNTIFS(SLR479_20231202[[#This Row],[streszczenie]],"*"&amp;$B$1&amp;"*",SLR479_20231202[[#This Row],[streszczenie]],"*"&amp;$E$1&amp;"*")</f>
        <v>0</v>
      </c>
      <c r="S236" s="9" t="s">
        <v>10</v>
      </c>
      <c r="T236" s="9" t="s">
        <v>11</v>
      </c>
      <c r="U236" s="9" t="s">
        <v>12</v>
      </c>
    </row>
    <row r="237" spans="1:21" hidden="1" x14ac:dyDescent="0.45">
      <c r="A237" s="14">
        <v>235</v>
      </c>
      <c r="B237" s="14" t="s">
        <v>3150</v>
      </c>
      <c r="C237" s="14" t="s">
        <v>3151</v>
      </c>
      <c r="D237" s="14" t="s">
        <v>3152</v>
      </c>
      <c r="E237" s="14" t="s">
        <v>3153</v>
      </c>
      <c r="F237" s="14">
        <f>COUNTIF(SLR479_20231202[[#This Row],[Tytuł]],"*"&amp;$B$1&amp;"*")</f>
        <v>0</v>
      </c>
      <c r="G237" s="14">
        <f>COUNTIFS(SLR479_20231202[[#This Row],[Tytuł]],"*"&amp;$B$1&amp;"*",SLR479_20231202[[#This Row],[Tytuł]],"*"&amp;$E$1&amp;"*")</f>
        <v>0</v>
      </c>
      <c r="H237" s="14" t="s">
        <v>3154</v>
      </c>
      <c r="I237" s="14">
        <f>MID(SLR479_20231202[[#This Row],[Rok, publikacja, cytowania]],2,4)+0</f>
        <v>2018</v>
      </c>
      <c r="J237" s="14">
        <f>(MID(SLR479_20231202[[#This Row],[Rok, publikacja, cytowania]],FIND(" Cited ",SLR479_20231202[[#This Row],[Rok, publikacja, cytowania]])+7,SLR479_20231202[[#This Row],[IlośćZnakówLCyt]]))+0</f>
        <v>4</v>
      </c>
      <c r="K237" s="14">
        <f>FIND(" Cited ",SLR479_20231202[[#This Row],[Rok, publikacja, cytowania]])+7</f>
        <v>48</v>
      </c>
      <c r="L237" s="14">
        <f>FIND(" times",SLR479_20231202[[#This Row],[Rok, publikacja, cytowania]])</f>
        <v>49</v>
      </c>
      <c r="M237" s="14">
        <f>SLR479_20231202[[#This Row],[koniecLCyt]]-SLR479_20231202[[#This Row],[poczLCyt]]</f>
        <v>1</v>
      </c>
      <c r="N237" s="14" t="s">
        <v>3155</v>
      </c>
      <c r="O237" s="14" t="s">
        <v>3156</v>
      </c>
      <c r="P237" s="14" t="s">
        <v>3157</v>
      </c>
      <c r="Q237" s="14">
        <f>COUNTIF(SLR479_20231202[[#This Row],[streszczenie]],"*"&amp;$B$1&amp;"*")</f>
        <v>0</v>
      </c>
      <c r="R237" s="14">
        <f>COUNTIFS(SLR479_20231202[[#This Row],[streszczenie]],"*"&amp;$B$1&amp;"*",SLR479_20231202[[#This Row],[streszczenie]],"*"&amp;$E$1&amp;"*")</f>
        <v>0</v>
      </c>
      <c r="S237" s="10" t="s">
        <v>10</v>
      </c>
      <c r="T237" s="10" t="s">
        <v>11</v>
      </c>
      <c r="U237" s="10" t="s">
        <v>12</v>
      </c>
    </row>
    <row r="238" spans="1:21" hidden="1" x14ac:dyDescent="0.45">
      <c r="A238" s="14">
        <v>236</v>
      </c>
      <c r="B238" s="14" t="s">
        <v>263</v>
      </c>
      <c r="C238" s="14" t="s">
        <v>264</v>
      </c>
      <c r="D238" s="14">
        <v>57205137846</v>
      </c>
      <c r="E238" s="14" t="s">
        <v>265</v>
      </c>
      <c r="F238" s="14">
        <f>COUNTIF(SLR479_20231202[[#This Row],[Tytuł]],"*"&amp;$B$1&amp;"*")</f>
        <v>0</v>
      </c>
      <c r="G238" s="14">
        <f>COUNTIFS(SLR479_20231202[[#This Row],[Tytuł]],"*"&amp;$B$1&amp;"*",SLR479_20231202[[#This Row],[Tytuł]],"*"&amp;$E$1&amp;"*")</f>
        <v>0</v>
      </c>
      <c r="H238" s="14" t="s">
        <v>266</v>
      </c>
      <c r="I238" s="14">
        <f>MID(SLR479_20231202[[#This Row],[Rok, publikacja, cytowania]],2,4)+0</f>
        <v>2017</v>
      </c>
      <c r="J238" s="14">
        <f>(MID(SLR479_20231202[[#This Row],[Rok, publikacja, cytowania]],FIND(" Cited ",SLR479_20231202[[#This Row],[Rok, publikacja, cytowania]])+7,SLR479_20231202[[#This Row],[IlośćZnakówLCyt]]))+0</f>
        <v>6</v>
      </c>
      <c r="K238" s="14">
        <f>FIND(" Cited ",SLR479_20231202[[#This Row],[Rok, publikacja, cytowania]])+7</f>
        <v>77</v>
      </c>
      <c r="L238" s="14">
        <f>FIND(" times",SLR479_20231202[[#This Row],[Rok, publikacja, cytowania]])</f>
        <v>78</v>
      </c>
      <c r="M238" s="14">
        <f>SLR479_20231202[[#This Row],[koniecLCyt]]-SLR479_20231202[[#This Row],[poczLCyt]]</f>
        <v>1</v>
      </c>
      <c r="N238" s="14" t="s">
        <v>267</v>
      </c>
      <c r="O238" s="14" t="s">
        <v>268</v>
      </c>
      <c r="P238" s="14" t="s">
        <v>269</v>
      </c>
      <c r="Q238" s="14">
        <f>COUNTIF(SLR479_20231202[[#This Row],[streszczenie]],"*"&amp;$B$1&amp;"*")</f>
        <v>0</v>
      </c>
      <c r="R238" s="14">
        <f>COUNTIFS(SLR479_20231202[[#This Row],[streszczenie]],"*"&amp;$B$1&amp;"*",SLR479_20231202[[#This Row],[streszczenie]],"*"&amp;$E$1&amp;"*")</f>
        <v>0</v>
      </c>
      <c r="S238" s="9" t="s">
        <v>10</v>
      </c>
      <c r="T238" s="9" t="s">
        <v>128</v>
      </c>
      <c r="U238" s="9" t="s">
        <v>12</v>
      </c>
    </row>
    <row r="239" spans="1:21" hidden="1" x14ac:dyDescent="0.45">
      <c r="A239" s="14">
        <v>237</v>
      </c>
      <c r="B239" s="14" t="s">
        <v>1017</v>
      </c>
      <c r="C239" s="14" t="s">
        <v>1018</v>
      </c>
      <c r="D239" s="14" t="s">
        <v>1019</v>
      </c>
      <c r="E239" s="14" t="s">
        <v>1020</v>
      </c>
      <c r="F239" s="14">
        <f>COUNTIF(SLR479_20231202[[#This Row],[Tytuł]],"*"&amp;$B$1&amp;"*")</f>
        <v>0</v>
      </c>
      <c r="G239" s="14">
        <f>COUNTIFS(SLR479_20231202[[#This Row],[Tytuł]],"*"&amp;$B$1&amp;"*",SLR479_20231202[[#This Row],[Tytuł]],"*"&amp;$E$1&amp;"*")</f>
        <v>0</v>
      </c>
      <c r="H239" s="14" t="s">
        <v>1021</v>
      </c>
      <c r="I239" s="14">
        <f>MID(SLR479_20231202[[#This Row],[Rok, publikacja, cytowania]],2,4)+0</f>
        <v>2022</v>
      </c>
      <c r="J239" s="14">
        <f>(MID(SLR479_20231202[[#This Row],[Rok, publikacja, cytowania]],FIND(" Cited ",SLR479_20231202[[#This Row],[Rok, publikacja, cytowania]])+7,SLR479_20231202[[#This Row],[IlośćZnakówLCyt]]))+0</f>
        <v>3</v>
      </c>
      <c r="K239" s="14">
        <f>FIND(" Cited ",SLR479_20231202[[#This Row],[Rok, publikacja, cytowania]])+7</f>
        <v>69</v>
      </c>
      <c r="L239" s="14">
        <f>FIND(" times",SLR479_20231202[[#This Row],[Rok, publikacja, cytowania]])</f>
        <v>70</v>
      </c>
      <c r="M239" s="14">
        <f>SLR479_20231202[[#This Row],[koniecLCyt]]-SLR479_20231202[[#This Row],[poczLCyt]]</f>
        <v>1</v>
      </c>
      <c r="N239" s="14" t="s">
        <v>1022</v>
      </c>
      <c r="O239" s="14" t="s">
        <v>1023</v>
      </c>
      <c r="P239" s="14" t="s">
        <v>1024</v>
      </c>
      <c r="Q239" s="14">
        <f>COUNTIF(SLR479_20231202[[#This Row],[streszczenie]],"*"&amp;$B$1&amp;"*")</f>
        <v>0</v>
      </c>
      <c r="R239" s="14">
        <f>COUNTIFS(SLR479_20231202[[#This Row],[streszczenie]],"*"&amp;$B$1&amp;"*",SLR479_20231202[[#This Row],[streszczenie]],"*"&amp;$E$1&amp;"*")</f>
        <v>0</v>
      </c>
      <c r="S239" s="10" t="s">
        <v>10</v>
      </c>
      <c r="T239" s="10" t="s">
        <v>11</v>
      </c>
      <c r="U239" s="10" t="s">
        <v>12</v>
      </c>
    </row>
    <row r="240" spans="1:21" hidden="1" x14ac:dyDescent="0.45">
      <c r="A240" s="14">
        <v>238</v>
      </c>
      <c r="B240" s="14" t="s">
        <v>3158</v>
      </c>
      <c r="C240" s="14" t="s">
        <v>3159</v>
      </c>
      <c r="D240" s="14" t="s">
        <v>3160</v>
      </c>
      <c r="E240" s="14" t="s">
        <v>3161</v>
      </c>
      <c r="F240" s="14">
        <f>COUNTIF(SLR479_20231202[[#This Row],[Tytuł]],"*"&amp;$B$1&amp;"*")</f>
        <v>0</v>
      </c>
      <c r="G240" s="14">
        <f>COUNTIFS(SLR479_20231202[[#This Row],[Tytuł]],"*"&amp;$B$1&amp;"*",SLR479_20231202[[#This Row],[Tytuł]],"*"&amp;$E$1&amp;"*")</f>
        <v>0</v>
      </c>
      <c r="H240" s="14" t="s">
        <v>3162</v>
      </c>
      <c r="I240" s="14">
        <f>MID(SLR479_20231202[[#This Row],[Rok, publikacja, cytowania]],2,4)+0</f>
        <v>2022</v>
      </c>
      <c r="J240" s="14">
        <f>(MID(SLR479_20231202[[#This Row],[Rok, publikacja, cytowania]],FIND(" Cited ",SLR479_20231202[[#This Row],[Rok, publikacja, cytowania]])+7,SLR479_20231202[[#This Row],[IlośćZnakówLCyt]]))+0</f>
        <v>3</v>
      </c>
      <c r="K240" s="14">
        <f>FIND(" Cited ",SLR479_20231202[[#This Row],[Rok, publikacja, cytowania]])+7</f>
        <v>56</v>
      </c>
      <c r="L240" s="14">
        <f>FIND(" times",SLR479_20231202[[#This Row],[Rok, publikacja, cytowania]])</f>
        <v>57</v>
      </c>
      <c r="M240" s="14">
        <f>SLR479_20231202[[#This Row],[koniecLCyt]]-SLR479_20231202[[#This Row],[poczLCyt]]</f>
        <v>1</v>
      </c>
      <c r="N240" s="14" t="s">
        <v>3163</v>
      </c>
      <c r="O240" s="14" t="s">
        <v>3164</v>
      </c>
      <c r="P240" s="14" t="s">
        <v>3165</v>
      </c>
      <c r="Q240" s="14">
        <f>COUNTIF(SLR479_20231202[[#This Row],[streszczenie]],"*"&amp;$B$1&amp;"*")</f>
        <v>0</v>
      </c>
      <c r="R240" s="14">
        <f>COUNTIFS(SLR479_20231202[[#This Row],[streszczenie]],"*"&amp;$B$1&amp;"*",SLR479_20231202[[#This Row],[streszczenie]],"*"&amp;$E$1&amp;"*")</f>
        <v>0</v>
      </c>
      <c r="S240" s="9" t="s">
        <v>10</v>
      </c>
      <c r="T240" s="9" t="s">
        <v>11</v>
      </c>
      <c r="U240" s="9" t="s">
        <v>12</v>
      </c>
    </row>
    <row r="241" spans="1:21" hidden="1" x14ac:dyDescent="0.45">
      <c r="A241" s="14">
        <v>239</v>
      </c>
      <c r="B241" s="14" t="s">
        <v>3166</v>
      </c>
      <c r="C241" s="14" t="s">
        <v>3167</v>
      </c>
      <c r="D241" s="14" t="s">
        <v>3168</v>
      </c>
      <c r="E241" s="14" t="s">
        <v>3169</v>
      </c>
      <c r="F241" s="14">
        <f>COUNTIF(SLR479_20231202[[#This Row],[Tytuł]],"*"&amp;$B$1&amp;"*")</f>
        <v>0</v>
      </c>
      <c r="G241" s="14">
        <f>COUNTIFS(SLR479_20231202[[#This Row],[Tytuł]],"*"&amp;$B$1&amp;"*",SLR479_20231202[[#This Row],[Tytuł]],"*"&amp;$E$1&amp;"*")</f>
        <v>0</v>
      </c>
      <c r="H241" s="14" t="s">
        <v>3170</v>
      </c>
      <c r="I241" s="14">
        <f>MID(SLR479_20231202[[#This Row],[Rok, publikacja, cytowania]],2,4)+0</f>
        <v>2023</v>
      </c>
      <c r="J241" s="14">
        <f>(MID(SLR479_20231202[[#This Row],[Rok, publikacja, cytowania]],FIND(" Cited ",SLR479_20231202[[#This Row],[Rok, publikacja, cytowania]])+7,SLR479_20231202[[#This Row],[IlośćZnakówLCyt]]))+0</f>
        <v>5</v>
      </c>
      <c r="K241" s="14">
        <f>FIND(" Cited ",SLR479_20231202[[#This Row],[Rok, publikacja, cytowania]])+7</f>
        <v>73</v>
      </c>
      <c r="L241" s="14">
        <f>FIND(" times",SLR479_20231202[[#This Row],[Rok, publikacja, cytowania]])</f>
        <v>74</v>
      </c>
      <c r="M241" s="14">
        <f>SLR479_20231202[[#This Row],[koniecLCyt]]-SLR479_20231202[[#This Row],[poczLCyt]]</f>
        <v>1</v>
      </c>
      <c r="N241" s="14" t="s">
        <v>3171</v>
      </c>
      <c r="O241" s="14" t="s">
        <v>3172</v>
      </c>
      <c r="P241" s="14" t="s">
        <v>3173</v>
      </c>
      <c r="Q241" s="14">
        <f>COUNTIF(SLR479_20231202[[#This Row],[streszczenie]],"*"&amp;$B$1&amp;"*")</f>
        <v>0</v>
      </c>
      <c r="R241" s="14">
        <f>COUNTIFS(SLR479_20231202[[#This Row],[streszczenie]],"*"&amp;$B$1&amp;"*",SLR479_20231202[[#This Row],[streszczenie]],"*"&amp;$E$1&amp;"*")</f>
        <v>0</v>
      </c>
      <c r="S241" s="10" t="s">
        <v>10</v>
      </c>
      <c r="T241" s="10" t="s">
        <v>11</v>
      </c>
      <c r="U241" s="10" t="s">
        <v>12</v>
      </c>
    </row>
    <row r="242" spans="1:21" hidden="1" x14ac:dyDescent="0.45">
      <c r="A242" s="14">
        <v>240</v>
      </c>
      <c r="B242" s="14" t="s">
        <v>3174</v>
      </c>
      <c r="C242" s="14" t="s">
        <v>3175</v>
      </c>
      <c r="D242" s="14" t="s">
        <v>3176</v>
      </c>
      <c r="E242" s="14" t="s">
        <v>3177</v>
      </c>
      <c r="F242" s="14">
        <f>COUNTIF(SLR479_20231202[[#This Row],[Tytuł]],"*"&amp;$B$1&amp;"*")</f>
        <v>0</v>
      </c>
      <c r="G242" s="14">
        <f>COUNTIFS(SLR479_20231202[[#This Row],[Tytuł]],"*"&amp;$B$1&amp;"*",SLR479_20231202[[#This Row],[Tytuł]],"*"&amp;$E$1&amp;"*")</f>
        <v>0</v>
      </c>
      <c r="H242" s="14" t="s">
        <v>3178</v>
      </c>
      <c r="I242" s="14">
        <f>MID(SLR479_20231202[[#This Row],[Rok, publikacja, cytowania]],2,4)+0</f>
        <v>2002</v>
      </c>
      <c r="J242" s="14">
        <f>(MID(SLR479_20231202[[#This Row],[Rok, publikacja, cytowania]],FIND(" Cited ",SLR479_20231202[[#This Row],[Rok, publikacja, cytowania]])+7,SLR479_20231202[[#This Row],[IlośćZnakówLCyt]]))+0</f>
        <v>3</v>
      </c>
      <c r="K242" s="14">
        <f>FIND(" Cited ",SLR479_20231202[[#This Row],[Rok, publikacja, cytowania]])+7</f>
        <v>86</v>
      </c>
      <c r="L242" s="14">
        <f>FIND(" times",SLR479_20231202[[#This Row],[Rok, publikacja, cytowania]])</f>
        <v>87</v>
      </c>
      <c r="M242" s="14">
        <f>SLR479_20231202[[#This Row],[koniecLCyt]]-SLR479_20231202[[#This Row],[poczLCyt]]</f>
        <v>1</v>
      </c>
      <c r="N242" s="14">
        <v>0</v>
      </c>
      <c r="O242" s="14" t="s">
        <v>3179</v>
      </c>
      <c r="P242" s="14" t="s">
        <v>3180</v>
      </c>
      <c r="Q242" s="14">
        <f>COUNTIF(SLR479_20231202[[#This Row],[streszczenie]],"*"&amp;$B$1&amp;"*")</f>
        <v>0</v>
      </c>
      <c r="R242" s="14">
        <f>COUNTIFS(SLR479_20231202[[#This Row],[streszczenie]],"*"&amp;$B$1&amp;"*",SLR479_20231202[[#This Row],[streszczenie]],"*"&amp;$E$1&amp;"*")</f>
        <v>0</v>
      </c>
      <c r="S242" s="9" t="s">
        <v>10</v>
      </c>
      <c r="T242" s="9" t="s">
        <v>11</v>
      </c>
      <c r="U242" s="9" t="s">
        <v>12</v>
      </c>
    </row>
    <row r="243" spans="1:21" hidden="1" x14ac:dyDescent="0.45">
      <c r="A243" s="14">
        <v>241</v>
      </c>
      <c r="B243" s="14" t="s">
        <v>3181</v>
      </c>
      <c r="C243" s="14" t="s">
        <v>3182</v>
      </c>
      <c r="D243" s="14" t="s">
        <v>3183</v>
      </c>
      <c r="E243" s="14" t="s">
        <v>3184</v>
      </c>
      <c r="F243" s="14">
        <f>COUNTIF(SLR479_20231202[[#This Row],[Tytuł]],"*"&amp;$B$1&amp;"*")</f>
        <v>0</v>
      </c>
      <c r="G243" s="14">
        <f>COUNTIFS(SLR479_20231202[[#This Row],[Tytuł]],"*"&amp;$B$1&amp;"*",SLR479_20231202[[#This Row],[Tytuł]],"*"&amp;$E$1&amp;"*")</f>
        <v>0</v>
      </c>
      <c r="H243" s="14" t="s">
        <v>3185</v>
      </c>
      <c r="I243" s="14">
        <f>MID(SLR479_20231202[[#This Row],[Rok, publikacja, cytowania]],2,4)+0</f>
        <v>2016</v>
      </c>
      <c r="J243" s="14">
        <f>(MID(SLR479_20231202[[#This Row],[Rok, publikacja, cytowania]],FIND(" Cited ",SLR479_20231202[[#This Row],[Rok, publikacja, cytowania]])+7,SLR479_20231202[[#This Row],[IlośćZnakówLCyt]]))+0</f>
        <v>5</v>
      </c>
      <c r="K243" s="14">
        <f>FIND(" Cited ",SLR479_20231202[[#This Row],[Rok, publikacja, cytowania]])+7</f>
        <v>77</v>
      </c>
      <c r="L243" s="14">
        <f>FIND(" times",SLR479_20231202[[#This Row],[Rok, publikacja, cytowania]])</f>
        <v>78</v>
      </c>
      <c r="M243" s="14">
        <f>SLR479_20231202[[#This Row],[koniecLCyt]]-SLR479_20231202[[#This Row],[poczLCyt]]</f>
        <v>1</v>
      </c>
      <c r="N243" s="14" t="s">
        <v>3186</v>
      </c>
      <c r="O243" s="14" t="s">
        <v>3187</v>
      </c>
      <c r="P243" s="14" t="s">
        <v>3188</v>
      </c>
      <c r="Q243" s="14">
        <f>COUNTIF(SLR479_20231202[[#This Row],[streszczenie]],"*"&amp;$B$1&amp;"*")</f>
        <v>0</v>
      </c>
      <c r="R243" s="14">
        <f>COUNTIFS(SLR479_20231202[[#This Row],[streszczenie]],"*"&amp;$B$1&amp;"*",SLR479_20231202[[#This Row],[streszczenie]],"*"&amp;$E$1&amp;"*")</f>
        <v>0</v>
      </c>
      <c r="S243" s="10" t="s">
        <v>10</v>
      </c>
      <c r="T243" s="10" t="s">
        <v>11</v>
      </c>
      <c r="U243" s="10" t="s">
        <v>12</v>
      </c>
    </row>
    <row r="244" spans="1:21" hidden="1" x14ac:dyDescent="0.45">
      <c r="A244" s="14">
        <v>242</v>
      </c>
      <c r="B244" s="14" t="s">
        <v>1055</v>
      </c>
      <c r="C244" s="14" t="s">
        <v>1056</v>
      </c>
      <c r="D244" s="14" t="s">
        <v>1057</v>
      </c>
      <c r="E244" s="14" t="s">
        <v>1058</v>
      </c>
      <c r="F244" s="14">
        <f>COUNTIF(SLR479_20231202[[#This Row],[Tytuł]],"*"&amp;$B$1&amp;"*")</f>
        <v>0</v>
      </c>
      <c r="G244" s="14">
        <f>COUNTIFS(SLR479_20231202[[#This Row],[Tytuł]],"*"&amp;$B$1&amp;"*",SLR479_20231202[[#This Row],[Tytuł]],"*"&amp;$E$1&amp;"*")</f>
        <v>0</v>
      </c>
      <c r="H244" s="14" t="s">
        <v>1059</v>
      </c>
      <c r="I244" s="14">
        <f>MID(SLR479_20231202[[#This Row],[Rok, publikacja, cytowania]],2,4)+0</f>
        <v>2022</v>
      </c>
      <c r="J244" s="14">
        <f>(MID(SLR479_20231202[[#This Row],[Rok, publikacja, cytowania]],FIND(" Cited ",SLR479_20231202[[#This Row],[Rok, publikacja, cytowania]])+7,SLR479_20231202[[#This Row],[IlośćZnakówLCyt]]))+0</f>
        <v>5</v>
      </c>
      <c r="K244" s="14">
        <f>FIND(" Cited ",SLR479_20231202[[#This Row],[Rok, publikacja, cytowania]])+7</f>
        <v>65</v>
      </c>
      <c r="L244" s="14">
        <f>FIND(" times",SLR479_20231202[[#This Row],[Rok, publikacja, cytowania]])</f>
        <v>66</v>
      </c>
      <c r="M244" s="14">
        <f>SLR479_20231202[[#This Row],[koniecLCyt]]-SLR479_20231202[[#This Row],[poczLCyt]]</f>
        <v>1</v>
      </c>
      <c r="N244" s="14" t="s">
        <v>1060</v>
      </c>
      <c r="O244" s="14" t="s">
        <v>1061</v>
      </c>
      <c r="P244" s="14" t="s">
        <v>1062</v>
      </c>
      <c r="Q244" s="14">
        <f>COUNTIF(SLR479_20231202[[#This Row],[streszczenie]],"*"&amp;$B$1&amp;"*")</f>
        <v>0</v>
      </c>
      <c r="R244" s="14">
        <f>COUNTIFS(SLR479_20231202[[#This Row],[streszczenie]],"*"&amp;$B$1&amp;"*",SLR479_20231202[[#This Row],[streszczenie]],"*"&amp;$E$1&amp;"*")</f>
        <v>0</v>
      </c>
      <c r="S244" s="9" t="s">
        <v>10</v>
      </c>
      <c r="T244" s="9" t="s">
        <v>11</v>
      </c>
      <c r="U244" s="9" t="s">
        <v>12</v>
      </c>
    </row>
    <row r="245" spans="1:21" hidden="1" x14ac:dyDescent="0.45">
      <c r="A245" s="14">
        <v>243</v>
      </c>
      <c r="B245" s="14" t="s">
        <v>1063</v>
      </c>
      <c r="C245" s="14" t="s">
        <v>1064</v>
      </c>
      <c r="D245" s="14">
        <v>56277679400</v>
      </c>
      <c r="E245" s="14" t="s">
        <v>1065</v>
      </c>
      <c r="F245" s="14">
        <f>COUNTIF(SLR479_20231202[[#This Row],[Tytuł]],"*"&amp;$B$1&amp;"*")</f>
        <v>0</v>
      </c>
      <c r="G245" s="14">
        <f>COUNTIFS(SLR479_20231202[[#This Row],[Tytuł]],"*"&amp;$B$1&amp;"*",SLR479_20231202[[#This Row],[Tytuł]],"*"&amp;$E$1&amp;"*")</f>
        <v>0</v>
      </c>
      <c r="H245" s="14" t="s">
        <v>1066</v>
      </c>
      <c r="I245" s="14">
        <f>MID(SLR479_20231202[[#This Row],[Rok, publikacja, cytowania]],2,4)+0</f>
        <v>2016</v>
      </c>
      <c r="J245" s="14">
        <f>(MID(SLR479_20231202[[#This Row],[Rok, publikacja, cytowania]],FIND(" Cited ",SLR479_20231202[[#This Row],[Rok, publikacja, cytowania]])+7,SLR479_20231202[[#This Row],[IlośćZnakówLCyt]]))+0</f>
        <v>5</v>
      </c>
      <c r="K245" s="14">
        <f>FIND(" Cited ",SLR479_20231202[[#This Row],[Rok, publikacja, cytowania]])+7</f>
        <v>77</v>
      </c>
      <c r="L245" s="14">
        <f>FIND(" times",SLR479_20231202[[#This Row],[Rok, publikacja, cytowania]])</f>
        <v>78</v>
      </c>
      <c r="M245" s="14">
        <f>SLR479_20231202[[#This Row],[koniecLCyt]]-SLR479_20231202[[#This Row],[poczLCyt]]</f>
        <v>1</v>
      </c>
      <c r="N245" s="14" t="s">
        <v>1067</v>
      </c>
      <c r="O245" s="14" t="s">
        <v>1068</v>
      </c>
      <c r="P245" s="14" t="s">
        <v>1069</v>
      </c>
      <c r="Q245" s="14">
        <f>COUNTIF(SLR479_20231202[[#This Row],[streszczenie]],"*"&amp;$B$1&amp;"*")</f>
        <v>0</v>
      </c>
      <c r="R245" s="14">
        <f>COUNTIFS(SLR479_20231202[[#This Row],[streszczenie]],"*"&amp;$B$1&amp;"*",SLR479_20231202[[#This Row],[streszczenie]],"*"&amp;$E$1&amp;"*")</f>
        <v>0</v>
      </c>
      <c r="S245" s="10" t="s">
        <v>10</v>
      </c>
      <c r="T245" s="10" t="s">
        <v>11</v>
      </c>
      <c r="U245" s="10" t="s">
        <v>12</v>
      </c>
    </row>
    <row r="246" spans="1:21" hidden="1" x14ac:dyDescent="0.45">
      <c r="A246" s="14">
        <v>244</v>
      </c>
      <c r="B246" s="14" t="s">
        <v>3189</v>
      </c>
      <c r="C246" s="14" t="s">
        <v>3190</v>
      </c>
      <c r="D246" s="14" t="s">
        <v>3191</v>
      </c>
      <c r="E246" s="14" t="s">
        <v>3192</v>
      </c>
      <c r="F246" s="14">
        <f>COUNTIF(SLR479_20231202[[#This Row],[Tytuł]],"*"&amp;$B$1&amp;"*")</f>
        <v>0</v>
      </c>
      <c r="G246" s="14">
        <f>COUNTIFS(SLR479_20231202[[#This Row],[Tytuł]],"*"&amp;$B$1&amp;"*",SLR479_20231202[[#This Row],[Tytuł]],"*"&amp;$E$1&amp;"*")</f>
        <v>0</v>
      </c>
      <c r="H246" s="14" t="s">
        <v>3193</v>
      </c>
      <c r="I246" s="14">
        <f>MID(SLR479_20231202[[#This Row],[Rok, publikacja, cytowania]],2,4)+0</f>
        <v>2023</v>
      </c>
      <c r="J246" s="14">
        <f>(MID(SLR479_20231202[[#This Row],[Rok, publikacja, cytowania]],FIND(" Cited ",SLR479_20231202[[#This Row],[Rok, publikacja, cytowania]])+7,SLR479_20231202[[#This Row],[IlośćZnakówLCyt]]))+0</f>
        <v>4</v>
      </c>
      <c r="K246" s="14">
        <f>FIND(" Cited ",SLR479_20231202[[#This Row],[Rok, publikacja, cytowania]])+7</f>
        <v>73</v>
      </c>
      <c r="L246" s="14">
        <f>FIND(" times",SLR479_20231202[[#This Row],[Rok, publikacja, cytowania]])</f>
        <v>74</v>
      </c>
      <c r="M246" s="14">
        <f>SLR479_20231202[[#This Row],[koniecLCyt]]-SLR479_20231202[[#This Row],[poczLCyt]]</f>
        <v>1</v>
      </c>
      <c r="N246" s="14" t="s">
        <v>3194</v>
      </c>
      <c r="O246" s="14" t="s">
        <v>3195</v>
      </c>
      <c r="P246" s="14" t="s">
        <v>3196</v>
      </c>
      <c r="Q246" s="14">
        <f>COUNTIF(SLR479_20231202[[#This Row],[streszczenie]],"*"&amp;$B$1&amp;"*")</f>
        <v>0</v>
      </c>
      <c r="R246" s="14">
        <f>COUNTIFS(SLR479_20231202[[#This Row],[streszczenie]],"*"&amp;$B$1&amp;"*",SLR479_20231202[[#This Row],[streszczenie]],"*"&amp;$E$1&amp;"*")</f>
        <v>0</v>
      </c>
      <c r="S246" s="9" t="s">
        <v>10</v>
      </c>
      <c r="T246" s="9" t="s">
        <v>11</v>
      </c>
      <c r="U246" s="9" t="s">
        <v>12</v>
      </c>
    </row>
    <row r="247" spans="1:21" hidden="1" x14ac:dyDescent="0.45">
      <c r="A247" s="14">
        <v>245</v>
      </c>
      <c r="B247" s="14" t="s">
        <v>1070</v>
      </c>
      <c r="C247" s="14" t="s">
        <v>1071</v>
      </c>
      <c r="D247" s="14" t="s">
        <v>1072</v>
      </c>
      <c r="E247" s="14" t="s">
        <v>1073</v>
      </c>
      <c r="F247" s="14">
        <f>COUNTIF(SLR479_20231202[[#This Row],[Tytuł]],"*"&amp;$B$1&amp;"*")</f>
        <v>0</v>
      </c>
      <c r="G247" s="14">
        <f>COUNTIFS(SLR479_20231202[[#This Row],[Tytuł]],"*"&amp;$B$1&amp;"*",SLR479_20231202[[#This Row],[Tytuł]],"*"&amp;$E$1&amp;"*")</f>
        <v>0</v>
      </c>
      <c r="H247" s="14" t="s">
        <v>1074</v>
      </c>
      <c r="I247" s="14">
        <f>MID(SLR479_20231202[[#This Row],[Rok, publikacja, cytowania]],2,4)+0</f>
        <v>2022</v>
      </c>
      <c r="J247" s="14">
        <f>(MID(SLR479_20231202[[#This Row],[Rok, publikacja, cytowania]],FIND(" Cited ",SLR479_20231202[[#This Row],[Rok, publikacja, cytowania]])+7,SLR479_20231202[[#This Row],[IlośćZnakówLCyt]]))+0</f>
        <v>3</v>
      </c>
      <c r="K247" s="14">
        <f>FIND(" Cited ",SLR479_20231202[[#This Row],[Rok, publikacja, cytowania]])+7</f>
        <v>82</v>
      </c>
      <c r="L247" s="14">
        <f>FIND(" times",SLR479_20231202[[#This Row],[Rok, publikacja, cytowania]])</f>
        <v>83</v>
      </c>
      <c r="M247" s="14">
        <f>SLR479_20231202[[#This Row],[koniecLCyt]]-SLR479_20231202[[#This Row],[poczLCyt]]</f>
        <v>1</v>
      </c>
      <c r="N247" s="14" t="s">
        <v>1075</v>
      </c>
      <c r="O247" s="14" t="s">
        <v>1076</v>
      </c>
      <c r="P247" s="14" t="s">
        <v>1077</v>
      </c>
      <c r="Q247" s="14">
        <f>COUNTIF(SLR479_20231202[[#This Row],[streszczenie]],"*"&amp;$B$1&amp;"*")</f>
        <v>0</v>
      </c>
      <c r="R247" s="14">
        <f>COUNTIFS(SLR479_20231202[[#This Row],[streszczenie]],"*"&amp;$B$1&amp;"*",SLR479_20231202[[#This Row],[streszczenie]],"*"&amp;$E$1&amp;"*")</f>
        <v>0</v>
      </c>
      <c r="S247" s="10" t="s">
        <v>10</v>
      </c>
      <c r="T247" s="10" t="s">
        <v>11</v>
      </c>
      <c r="U247" s="10" t="s">
        <v>12</v>
      </c>
    </row>
    <row r="248" spans="1:21" x14ac:dyDescent="0.45">
      <c r="A248" s="14">
        <v>246</v>
      </c>
      <c r="B248" s="14" t="s">
        <v>3197</v>
      </c>
      <c r="C248" s="14" t="s">
        <v>3198</v>
      </c>
      <c r="D248" s="14">
        <v>57223930829</v>
      </c>
      <c r="E248" s="14" t="s">
        <v>3199</v>
      </c>
      <c r="F248" s="14">
        <f>COUNTIF(SLR479_20231202[[#This Row],[Tytuł]],"*"&amp;$B$1&amp;"*")</f>
        <v>1</v>
      </c>
      <c r="G248" s="14">
        <f>COUNTIFS(SLR479_20231202[[#This Row],[Tytuł]],"*"&amp;$B$1&amp;"*",SLR479_20231202[[#This Row],[Tytuł]],"*"&amp;$E$1&amp;"*")</f>
        <v>0</v>
      </c>
      <c r="H248" s="14" t="s">
        <v>3200</v>
      </c>
      <c r="I248" s="14">
        <f>MID(SLR479_20231202[[#This Row],[Rok, publikacja, cytowania]],2,4)+0</f>
        <v>2021</v>
      </c>
      <c r="J248" s="14">
        <f>(MID(SLR479_20231202[[#This Row],[Rok, publikacja, cytowania]],FIND(" Cited ",SLR479_20231202[[#This Row],[Rok, publikacja, cytowania]])+7,SLR479_20231202[[#This Row],[IlośćZnakówLCyt]]))+0</f>
        <v>3</v>
      </c>
      <c r="K248" s="14">
        <f>FIND(" Cited ",SLR479_20231202[[#This Row],[Rok, publikacja, cytowania]])+7</f>
        <v>64</v>
      </c>
      <c r="L248" s="14">
        <f>FIND(" times",SLR479_20231202[[#This Row],[Rok, publikacja, cytowania]])</f>
        <v>65</v>
      </c>
      <c r="M248" s="14">
        <f>SLR479_20231202[[#This Row],[koniecLCyt]]-SLR479_20231202[[#This Row],[poczLCyt]]</f>
        <v>1</v>
      </c>
      <c r="N248" s="14" t="s">
        <v>3201</v>
      </c>
      <c r="O248" s="14" t="s">
        <v>3202</v>
      </c>
      <c r="P248" s="14" t="s">
        <v>3203</v>
      </c>
      <c r="Q248" s="14">
        <f>COUNTIF(SLR479_20231202[[#This Row],[streszczenie]],"*"&amp;$B$1&amp;"*")</f>
        <v>1</v>
      </c>
      <c r="R248" s="14">
        <f>COUNTIFS(SLR479_20231202[[#This Row],[streszczenie]],"*"&amp;$B$1&amp;"*",SLR479_20231202[[#This Row],[streszczenie]],"*"&amp;$E$1&amp;"*")</f>
        <v>1</v>
      </c>
      <c r="S248" s="9" t="s">
        <v>10</v>
      </c>
      <c r="T248" s="9" t="s">
        <v>11</v>
      </c>
      <c r="U248" s="9" t="s">
        <v>12</v>
      </c>
    </row>
    <row r="249" spans="1:21" hidden="1" x14ac:dyDescent="0.45">
      <c r="A249" s="14">
        <v>247</v>
      </c>
      <c r="B249" s="14" t="s">
        <v>3204</v>
      </c>
      <c r="C249" s="14" t="s">
        <v>3205</v>
      </c>
      <c r="D249" s="14" t="s">
        <v>3206</v>
      </c>
      <c r="E249" s="14" t="s">
        <v>3207</v>
      </c>
      <c r="F249" s="14">
        <f>COUNTIF(SLR479_20231202[[#This Row],[Tytuł]],"*"&amp;$B$1&amp;"*")</f>
        <v>0</v>
      </c>
      <c r="G249" s="14">
        <f>COUNTIFS(SLR479_20231202[[#This Row],[Tytuł]],"*"&amp;$B$1&amp;"*",SLR479_20231202[[#This Row],[Tytuł]],"*"&amp;$E$1&amp;"*")</f>
        <v>0</v>
      </c>
      <c r="H249" s="14" t="s">
        <v>3208</v>
      </c>
      <c r="I249" s="14">
        <f>MID(SLR479_20231202[[#This Row],[Rok, publikacja, cytowania]],2,4)+0</f>
        <v>2022</v>
      </c>
      <c r="J249" s="14">
        <f>(MID(SLR479_20231202[[#This Row],[Rok, publikacja, cytowania]],FIND(" Cited ",SLR479_20231202[[#This Row],[Rok, publikacja, cytowania]])+7,SLR479_20231202[[#This Row],[IlośćZnakówLCyt]]))+0</f>
        <v>3</v>
      </c>
      <c r="K249" s="14">
        <f>FIND(" Cited ",SLR479_20231202[[#This Row],[Rok, publikacja, cytowania]])+7</f>
        <v>37</v>
      </c>
      <c r="L249" s="14">
        <f>FIND(" times",SLR479_20231202[[#This Row],[Rok, publikacja, cytowania]])</f>
        <v>38</v>
      </c>
      <c r="M249" s="14">
        <f>SLR479_20231202[[#This Row],[koniecLCyt]]-SLR479_20231202[[#This Row],[poczLCyt]]</f>
        <v>1</v>
      </c>
      <c r="N249" s="14" t="s">
        <v>3209</v>
      </c>
      <c r="O249" s="14" t="s">
        <v>3210</v>
      </c>
      <c r="P249" s="14" t="s">
        <v>3211</v>
      </c>
      <c r="Q249" s="14">
        <f>COUNTIF(SLR479_20231202[[#This Row],[streszczenie]],"*"&amp;$B$1&amp;"*")</f>
        <v>0</v>
      </c>
      <c r="R249" s="14">
        <f>COUNTIFS(SLR479_20231202[[#This Row],[streszczenie]],"*"&amp;$B$1&amp;"*",SLR479_20231202[[#This Row],[streszczenie]],"*"&amp;$E$1&amp;"*")</f>
        <v>0</v>
      </c>
      <c r="S249" s="10" t="s">
        <v>10</v>
      </c>
      <c r="T249" s="10" t="s">
        <v>11</v>
      </c>
      <c r="U249" s="10" t="s">
        <v>12</v>
      </c>
    </row>
    <row r="250" spans="1:21" hidden="1" x14ac:dyDescent="0.45">
      <c r="A250" s="14">
        <v>248</v>
      </c>
      <c r="B250" s="14" t="s">
        <v>1101</v>
      </c>
      <c r="C250" s="14" t="s">
        <v>1102</v>
      </c>
      <c r="D250" s="14" t="s">
        <v>1103</v>
      </c>
      <c r="E250" s="14" t="s">
        <v>1104</v>
      </c>
      <c r="F250" s="14">
        <f>COUNTIF(SLR479_20231202[[#This Row],[Tytuł]],"*"&amp;$B$1&amp;"*")</f>
        <v>0</v>
      </c>
      <c r="G250" s="14">
        <f>COUNTIFS(SLR479_20231202[[#This Row],[Tytuł]],"*"&amp;$B$1&amp;"*",SLR479_20231202[[#This Row],[Tytuł]],"*"&amp;$E$1&amp;"*")</f>
        <v>0</v>
      </c>
      <c r="H250" s="14" t="s">
        <v>1105</v>
      </c>
      <c r="I250" s="14">
        <f>MID(SLR479_20231202[[#This Row],[Rok, publikacja, cytowania]],2,4)+0</f>
        <v>2023</v>
      </c>
      <c r="J250" s="14">
        <f>(MID(SLR479_20231202[[#This Row],[Rok, publikacja, cytowania]],FIND(" Cited ",SLR479_20231202[[#This Row],[Rok, publikacja, cytowania]])+7,SLR479_20231202[[#This Row],[IlośćZnakówLCyt]]))+0</f>
        <v>2</v>
      </c>
      <c r="K250" s="14">
        <f>FIND(" Cited ",SLR479_20231202[[#This Row],[Rok, publikacja, cytowania]])+7</f>
        <v>77</v>
      </c>
      <c r="L250" s="14">
        <f>FIND(" times",SLR479_20231202[[#This Row],[Rok, publikacja, cytowania]])</f>
        <v>78</v>
      </c>
      <c r="M250" s="14">
        <f>SLR479_20231202[[#This Row],[koniecLCyt]]-SLR479_20231202[[#This Row],[poczLCyt]]</f>
        <v>1</v>
      </c>
      <c r="N250" s="14" t="s">
        <v>1106</v>
      </c>
      <c r="O250" s="14" t="s">
        <v>1107</v>
      </c>
      <c r="P250" s="14" t="s">
        <v>1108</v>
      </c>
      <c r="Q250" s="14">
        <f>COUNTIF(SLR479_20231202[[#This Row],[streszczenie]],"*"&amp;$B$1&amp;"*")</f>
        <v>0</v>
      </c>
      <c r="R250" s="14">
        <f>COUNTIFS(SLR479_20231202[[#This Row],[streszczenie]],"*"&amp;$B$1&amp;"*",SLR479_20231202[[#This Row],[streszczenie]],"*"&amp;$E$1&amp;"*")</f>
        <v>0</v>
      </c>
      <c r="S250" s="9" t="s">
        <v>10</v>
      </c>
      <c r="T250" s="9" t="s">
        <v>11</v>
      </c>
      <c r="U250" s="9" t="s">
        <v>12</v>
      </c>
    </row>
    <row r="251" spans="1:21" hidden="1" x14ac:dyDescent="0.45">
      <c r="A251" s="14">
        <v>249</v>
      </c>
      <c r="B251" s="14" t="s">
        <v>3212</v>
      </c>
      <c r="C251" s="14" t="s">
        <v>3213</v>
      </c>
      <c r="D251" s="14">
        <v>57194641842</v>
      </c>
      <c r="E251" s="14" t="s">
        <v>3214</v>
      </c>
      <c r="F251" s="14">
        <f>COUNTIF(SLR479_20231202[[#This Row],[Tytuł]],"*"&amp;$B$1&amp;"*")</f>
        <v>0</v>
      </c>
      <c r="G251" s="14">
        <f>COUNTIFS(SLR479_20231202[[#This Row],[Tytuł]],"*"&amp;$B$1&amp;"*",SLR479_20231202[[#This Row],[Tytuł]],"*"&amp;$E$1&amp;"*")</f>
        <v>0</v>
      </c>
      <c r="H251" s="14" t="s">
        <v>3215</v>
      </c>
      <c r="I251" s="14">
        <f>MID(SLR479_20231202[[#This Row],[Rok, publikacja, cytowania]],2,4)+0</f>
        <v>2017</v>
      </c>
      <c r="J251" s="14">
        <f>(MID(SLR479_20231202[[#This Row],[Rok, publikacja, cytowania]],FIND(" Cited ",SLR479_20231202[[#This Row],[Rok, publikacja, cytowania]])+7,SLR479_20231202[[#This Row],[IlośćZnakówLCyt]]))+0</f>
        <v>4</v>
      </c>
      <c r="K251" s="14">
        <f>FIND(" Cited ",SLR479_20231202[[#This Row],[Rok, publikacja, cytowania]])+7</f>
        <v>86</v>
      </c>
      <c r="L251" s="14">
        <f>FIND(" times",SLR479_20231202[[#This Row],[Rok, publikacja, cytowania]])</f>
        <v>87</v>
      </c>
      <c r="M251" s="14">
        <f>SLR479_20231202[[#This Row],[koniecLCyt]]-SLR479_20231202[[#This Row],[poczLCyt]]</f>
        <v>1</v>
      </c>
      <c r="N251" s="14">
        <v>0</v>
      </c>
      <c r="O251" s="14" t="s">
        <v>3216</v>
      </c>
      <c r="P251" s="14" t="s">
        <v>3217</v>
      </c>
      <c r="Q251" s="14">
        <f>COUNTIF(SLR479_20231202[[#This Row],[streszczenie]],"*"&amp;$B$1&amp;"*")</f>
        <v>0</v>
      </c>
      <c r="R251" s="14">
        <f>COUNTIFS(SLR479_20231202[[#This Row],[streszczenie]],"*"&amp;$B$1&amp;"*",SLR479_20231202[[#This Row],[streszczenie]],"*"&amp;$E$1&amp;"*")</f>
        <v>0</v>
      </c>
      <c r="S251" s="10" t="s">
        <v>10</v>
      </c>
      <c r="T251" s="10" t="s">
        <v>11</v>
      </c>
      <c r="U251" s="10" t="s">
        <v>12</v>
      </c>
    </row>
    <row r="252" spans="1:21" hidden="1" x14ac:dyDescent="0.45">
      <c r="A252" s="14">
        <v>250</v>
      </c>
      <c r="B252" s="14" t="s">
        <v>3218</v>
      </c>
      <c r="C252" s="14" t="s">
        <v>3219</v>
      </c>
      <c r="D252" s="14" t="s">
        <v>3220</v>
      </c>
      <c r="E252" s="14" t="s">
        <v>3221</v>
      </c>
      <c r="F252" s="14">
        <f>COUNTIF(SLR479_20231202[[#This Row],[Tytuł]],"*"&amp;$B$1&amp;"*")</f>
        <v>0</v>
      </c>
      <c r="G252" s="14">
        <f>COUNTIFS(SLR479_20231202[[#This Row],[Tytuł]],"*"&amp;$B$1&amp;"*",SLR479_20231202[[#This Row],[Tytuł]],"*"&amp;$E$1&amp;"*")</f>
        <v>0</v>
      </c>
      <c r="H252" s="14" t="s">
        <v>3222</v>
      </c>
      <c r="I252" s="14">
        <f>MID(SLR479_20231202[[#This Row],[Rok, publikacja, cytowania]],2,4)+0</f>
        <v>2021</v>
      </c>
      <c r="J252" s="14">
        <f>(MID(SLR479_20231202[[#This Row],[Rok, publikacja, cytowania]],FIND(" Cited ",SLR479_20231202[[#This Row],[Rok, publikacja, cytowania]])+7,SLR479_20231202[[#This Row],[IlośćZnakówLCyt]]))+0</f>
        <v>3</v>
      </c>
      <c r="K252" s="14">
        <f>FIND(" Cited ",SLR479_20231202[[#This Row],[Rok, publikacja, cytowania]])+7</f>
        <v>113</v>
      </c>
      <c r="L252" s="14">
        <f>FIND(" times",SLR479_20231202[[#This Row],[Rok, publikacja, cytowania]])</f>
        <v>114</v>
      </c>
      <c r="M252" s="14">
        <f>SLR479_20231202[[#This Row],[koniecLCyt]]-SLR479_20231202[[#This Row],[poczLCyt]]</f>
        <v>1</v>
      </c>
      <c r="N252" s="14" t="s">
        <v>3223</v>
      </c>
      <c r="O252" s="14" t="s">
        <v>3224</v>
      </c>
      <c r="P252" s="14" t="s">
        <v>3225</v>
      </c>
      <c r="Q252" s="14">
        <f>COUNTIF(SLR479_20231202[[#This Row],[streszczenie]],"*"&amp;$B$1&amp;"*")</f>
        <v>0</v>
      </c>
      <c r="R252" s="14">
        <f>COUNTIFS(SLR479_20231202[[#This Row],[streszczenie]],"*"&amp;$B$1&amp;"*",SLR479_20231202[[#This Row],[streszczenie]],"*"&amp;$E$1&amp;"*")</f>
        <v>0</v>
      </c>
      <c r="S252" s="9" t="s">
        <v>10</v>
      </c>
      <c r="T252" s="9" t="s">
        <v>207</v>
      </c>
      <c r="U252" s="9" t="s">
        <v>12</v>
      </c>
    </row>
    <row r="253" spans="1:21" hidden="1" x14ac:dyDescent="0.45">
      <c r="A253" s="14">
        <v>251</v>
      </c>
      <c r="B253" s="14" t="s">
        <v>1116</v>
      </c>
      <c r="C253" s="14" t="s">
        <v>1117</v>
      </c>
      <c r="D253" s="14">
        <v>16041949900</v>
      </c>
      <c r="E253" s="14" t="s">
        <v>1118</v>
      </c>
      <c r="F253" s="14">
        <f>COUNTIF(SLR479_20231202[[#This Row],[Tytuł]],"*"&amp;$B$1&amp;"*")</f>
        <v>0</v>
      </c>
      <c r="G253" s="14">
        <f>COUNTIFS(SLR479_20231202[[#This Row],[Tytuł]],"*"&amp;$B$1&amp;"*",SLR479_20231202[[#This Row],[Tytuł]],"*"&amp;$E$1&amp;"*")</f>
        <v>0</v>
      </c>
      <c r="H253" s="14" t="s">
        <v>1119</v>
      </c>
      <c r="I253" s="14">
        <f>MID(SLR479_20231202[[#This Row],[Rok, publikacja, cytowania]],2,4)+0</f>
        <v>2011</v>
      </c>
      <c r="J253" s="14">
        <f>(MID(SLR479_20231202[[#This Row],[Rok, publikacja, cytowania]],FIND(" Cited ",SLR479_20231202[[#This Row],[Rok, publikacja, cytowania]])+7,SLR479_20231202[[#This Row],[IlośćZnakówLCyt]]))+0</f>
        <v>3</v>
      </c>
      <c r="K253" s="14">
        <f>FIND(" Cited ",SLR479_20231202[[#This Row],[Rok, publikacja, cytowania]])+7</f>
        <v>77</v>
      </c>
      <c r="L253" s="14">
        <f>FIND(" times",SLR479_20231202[[#This Row],[Rok, publikacja, cytowania]])</f>
        <v>78</v>
      </c>
      <c r="M253" s="14">
        <f>SLR479_20231202[[#This Row],[koniecLCyt]]-SLR479_20231202[[#This Row],[poczLCyt]]</f>
        <v>1</v>
      </c>
      <c r="N253" s="14">
        <v>0</v>
      </c>
      <c r="O253" s="14" t="s">
        <v>1120</v>
      </c>
      <c r="P253" s="14" t="s">
        <v>1121</v>
      </c>
      <c r="Q253" s="14">
        <f>COUNTIF(SLR479_20231202[[#This Row],[streszczenie]],"*"&amp;$B$1&amp;"*")</f>
        <v>0</v>
      </c>
      <c r="R253" s="14">
        <f>COUNTIFS(SLR479_20231202[[#This Row],[streszczenie]],"*"&amp;$B$1&amp;"*",SLR479_20231202[[#This Row],[streszczenie]],"*"&amp;$E$1&amp;"*")</f>
        <v>0</v>
      </c>
      <c r="S253" s="10" t="s">
        <v>10</v>
      </c>
      <c r="T253" s="10" t="s">
        <v>207</v>
      </c>
      <c r="U253" s="10" t="s">
        <v>12</v>
      </c>
    </row>
    <row r="254" spans="1:21" hidden="1" x14ac:dyDescent="0.45">
      <c r="A254" s="14">
        <v>252</v>
      </c>
      <c r="B254" s="14" t="s">
        <v>3226</v>
      </c>
      <c r="C254" s="14" t="s">
        <v>3227</v>
      </c>
      <c r="D254" s="14">
        <v>55969573100</v>
      </c>
      <c r="E254" s="14" t="s">
        <v>3228</v>
      </c>
      <c r="F254" s="14">
        <f>COUNTIF(SLR479_20231202[[#This Row],[Tytuł]],"*"&amp;$B$1&amp;"*")</f>
        <v>0</v>
      </c>
      <c r="G254" s="14">
        <f>COUNTIFS(SLR479_20231202[[#This Row],[Tytuł]],"*"&amp;$B$1&amp;"*",SLR479_20231202[[#This Row],[Tytuł]],"*"&amp;$E$1&amp;"*")</f>
        <v>0</v>
      </c>
      <c r="H254" s="14" t="s">
        <v>3229</v>
      </c>
      <c r="I254" s="14">
        <f>MID(SLR479_20231202[[#This Row],[Rok, publikacja, cytowania]],2,4)+0</f>
        <v>2017</v>
      </c>
      <c r="J254" s="14">
        <f>(MID(SLR479_20231202[[#This Row],[Rok, publikacja, cytowania]],FIND(" Cited ",SLR479_20231202[[#This Row],[Rok, publikacja, cytowania]])+7,SLR479_20231202[[#This Row],[IlośćZnakówLCyt]]))+0</f>
        <v>3</v>
      </c>
      <c r="K254" s="14">
        <f>FIND(" Cited ",SLR479_20231202[[#This Row],[Rok, publikacja, cytowania]])+7</f>
        <v>98</v>
      </c>
      <c r="L254" s="14">
        <f>FIND(" times",SLR479_20231202[[#This Row],[Rok, publikacja, cytowania]])</f>
        <v>99</v>
      </c>
      <c r="M254" s="14">
        <f>SLR479_20231202[[#This Row],[koniecLCyt]]-SLR479_20231202[[#This Row],[poczLCyt]]</f>
        <v>1</v>
      </c>
      <c r="N254" s="14" t="s">
        <v>3230</v>
      </c>
      <c r="O254" s="14" t="s">
        <v>3231</v>
      </c>
      <c r="P254" s="14" t="s">
        <v>3232</v>
      </c>
      <c r="Q254" s="14">
        <f>COUNTIF(SLR479_20231202[[#This Row],[streszczenie]],"*"&amp;$B$1&amp;"*")</f>
        <v>0</v>
      </c>
      <c r="R254" s="14">
        <f>COUNTIFS(SLR479_20231202[[#This Row],[streszczenie]],"*"&amp;$B$1&amp;"*",SLR479_20231202[[#This Row],[streszczenie]],"*"&amp;$E$1&amp;"*")</f>
        <v>0</v>
      </c>
      <c r="S254" s="9" t="s">
        <v>10</v>
      </c>
      <c r="T254" s="9" t="s">
        <v>128</v>
      </c>
      <c r="U254" s="9" t="s">
        <v>12</v>
      </c>
    </row>
    <row r="255" spans="1:21" hidden="1" x14ac:dyDescent="0.45">
      <c r="A255" s="14">
        <v>253</v>
      </c>
      <c r="B255" s="14" t="s">
        <v>369</v>
      </c>
      <c r="C255" s="14" t="s">
        <v>370</v>
      </c>
      <c r="D255" s="14" t="s">
        <v>371</v>
      </c>
      <c r="E255" s="14" t="s">
        <v>372</v>
      </c>
      <c r="F255" s="14">
        <f>COUNTIF(SLR479_20231202[[#This Row],[Tytuł]],"*"&amp;$B$1&amp;"*")</f>
        <v>0</v>
      </c>
      <c r="G255" s="14">
        <f>COUNTIFS(SLR479_20231202[[#This Row],[Tytuł]],"*"&amp;$B$1&amp;"*",SLR479_20231202[[#This Row],[Tytuł]],"*"&amp;$E$1&amp;"*")</f>
        <v>0</v>
      </c>
      <c r="H255" s="14" t="s">
        <v>373</v>
      </c>
      <c r="I255" s="14">
        <f>MID(SLR479_20231202[[#This Row],[Rok, publikacja, cytowania]],2,4)+0</f>
        <v>2012</v>
      </c>
      <c r="J255" s="14">
        <f>(MID(SLR479_20231202[[#This Row],[Rok, publikacja, cytowania]],FIND(" Cited ",SLR479_20231202[[#This Row],[Rok, publikacja, cytowania]])+7,SLR479_20231202[[#This Row],[IlośćZnakówLCyt]]))+0</f>
        <v>6</v>
      </c>
      <c r="K255" s="14">
        <f>FIND(" Cited ",SLR479_20231202[[#This Row],[Rok, publikacja, cytowania]])+7</f>
        <v>81</v>
      </c>
      <c r="L255" s="14">
        <f>FIND(" times",SLR479_20231202[[#This Row],[Rok, publikacja, cytowania]])</f>
        <v>82</v>
      </c>
      <c r="M255" s="14">
        <f>SLR479_20231202[[#This Row],[koniecLCyt]]-SLR479_20231202[[#This Row],[poczLCyt]]</f>
        <v>1</v>
      </c>
      <c r="N255" s="14" t="s">
        <v>374</v>
      </c>
      <c r="O255" s="14" t="s">
        <v>375</v>
      </c>
      <c r="P255" s="14" t="s">
        <v>376</v>
      </c>
      <c r="Q255" s="14">
        <f>COUNTIF(SLR479_20231202[[#This Row],[streszczenie]],"*"&amp;$B$1&amp;"*")</f>
        <v>0</v>
      </c>
      <c r="R255" s="14">
        <f>COUNTIFS(SLR479_20231202[[#This Row],[streszczenie]],"*"&amp;$B$1&amp;"*",SLR479_20231202[[#This Row],[streszczenie]],"*"&amp;$E$1&amp;"*")</f>
        <v>0</v>
      </c>
      <c r="S255" s="10" t="s">
        <v>10</v>
      </c>
      <c r="T255" s="10" t="s">
        <v>11</v>
      </c>
      <c r="U255" s="10" t="s">
        <v>12</v>
      </c>
    </row>
    <row r="256" spans="1:21" hidden="1" x14ac:dyDescent="0.45">
      <c r="A256" s="14">
        <v>254</v>
      </c>
      <c r="B256" s="14" t="s">
        <v>1146</v>
      </c>
      <c r="C256" s="14" t="s">
        <v>1147</v>
      </c>
      <c r="D256" s="14">
        <v>57197459114</v>
      </c>
      <c r="E256" s="14" t="s">
        <v>1148</v>
      </c>
      <c r="F256" s="14">
        <f>COUNTIF(SLR479_20231202[[#This Row],[Tytuł]],"*"&amp;$B$1&amp;"*")</f>
        <v>0</v>
      </c>
      <c r="G256" s="14">
        <f>COUNTIFS(SLR479_20231202[[#This Row],[Tytuł]],"*"&amp;$B$1&amp;"*",SLR479_20231202[[#This Row],[Tytuł]],"*"&amp;$E$1&amp;"*")</f>
        <v>0</v>
      </c>
      <c r="H256" s="14" t="s">
        <v>1149</v>
      </c>
      <c r="I256" s="14">
        <f>MID(SLR479_20231202[[#This Row],[Rok, publikacja, cytowania]],2,4)+0</f>
        <v>2018</v>
      </c>
      <c r="J256" s="14">
        <f>(MID(SLR479_20231202[[#This Row],[Rok, publikacja, cytowania]],FIND(" Cited ",SLR479_20231202[[#This Row],[Rok, publikacja, cytowania]])+7,SLR479_20231202[[#This Row],[IlośćZnakówLCyt]]))+0</f>
        <v>5</v>
      </c>
      <c r="K256" s="14">
        <f>FIND(" Cited ",SLR479_20231202[[#This Row],[Rok, publikacja, cytowania]])+7</f>
        <v>72</v>
      </c>
      <c r="L256" s="14">
        <f>FIND(" times",SLR479_20231202[[#This Row],[Rok, publikacja, cytowania]])</f>
        <v>73</v>
      </c>
      <c r="M256" s="14">
        <f>SLR479_20231202[[#This Row],[koniecLCyt]]-SLR479_20231202[[#This Row],[poczLCyt]]</f>
        <v>1</v>
      </c>
      <c r="N256" s="14" t="s">
        <v>1150</v>
      </c>
      <c r="O256" s="14" t="s">
        <v>1151</v>
      </c>
      <c r="P256" s="14" t="s">
        <v>1152</v>
      </c>
      <c r="Q256" s="14">
        <f>COUNTIF(SLR479_20231202[[#This Row],[streszczenie]],"*"&amp;$B$1&amp;"*")</f>
        <v>0</v>
      </c>
      <c r="R256" s="14">
        <f>COUNTIFS(SLR479_20231202[[#This Row],[streszczenie]],"*"&amp;$B$1&amp;"*",SLR479_20231202[[#This Row],[streszczenie]],"*"&amp;$E$1&amp;"*")</f>
        <v>0</v>
      </c>
      <c r="S256" s="9" t="s">
        <v>10</v>
      </c>
      <c r="T256" s="9" t="s">
        <v>11</v>
      </c>
      <c r="U256" s="9" t="s">
        <v>12</v>
      </c>
    </row>
    <row r="257" spans="1:21" hidden="1" x14ac:dyDescent="0.45">
      <c r="A257" s="14">
        <v>255</v>
      </c>
      <c r="B257" s="14" t="s">
        <v>3233</v>
      </c>
      <c r="C257" s="14" t="s">
        <v>3234</v>
      </c>
      <c r="D257" s="14" t="s">
        <v>3235</v>
      </c>
      <c r="E257" s="14" t="s">
        <v>3236</v>
      </c>
      <c r="F257" s="14">
        <f>COUNTIF(SLR479_20231202[[#This Row],[Tytuł]],"*"&amp;$B$1&amp;"*")</f>
        <v>0</v>
      </c>
      <c r="G257" s="14">
        <f>COUNTIFS(SLR479_20231202[[#This Row],[Tytuł]],"*"&amp;$B$1&amp;"*",SLR479_20231202[[#This Row],[Tytuł]],"*"&amp;$E$1&amp;"*")</f>
        <v>0</v>
      </c>
      <c r="H257" s="14" t="s">
        <v>3237</v>
      </c>
      <c r="I257" s="14">
        <f>MID(SLR479_20231202[[#This Row],[Rok, publikacja, cytowania]],2,4)+0</f>
        <v>2022</v>
      </c>
      <c r="J257" s="14">
        <f>(MID(SLR479_20231202[[#This Row],[Rok, publikacja, cytowania]],FIND(" Cited ",SLR479_20231202[[#This Row],[Rok, publikacja, cytowania]])+7,SLR479_20231202[[#This Row],[IlośćZnakówLCyt]]))+0</f>
        <v>4</v>
      </c>
      <c r="K257" s="14">
        <f>FIND(" Cited ",SLR479_20231202[[#This Row],[Rok, publikacja, cytowania]])+7</f>
        <v>74</v>
      </c>
      <c r="L257" s="14">
        <f>FIND(" times",SLR479_20231202[[#This Row],[Rok, publikacja, cytowania]])</f>
        <v>75</v>
      </c>
      <c r="M257" s="14">
        <f>SLR479_20231202[[#This Row],[koniecLCyt]]-SLR479_20231202[[#This Row],[poczLCyt]]</f>
        <v>1</v>
      </c>
      <c r="N257" s="14" t="s">
        <v>3238</v>
      </c>
      <c r="O257" s="14" t="s">
        <v>3239</v>
      </c>
      <c r="P257" s="14" t="s">
        <v>3240</v>
      </c>
      <c r="Q257" s="14">
        <f>COUNTIF(SLR479_20231202[[#This Row],[streszczenie]],"*"&amp;$B$1&amp;"*")</f>
        <v>0</v>
      </c>
      <c r="R257" s="14">
        <f>COUNTIFS(SLR479_20231202[[#This Row],[streszczenie]],"*"&amp;$B$1&amp;"*",SLR479_20231202[[#This Row],[streszczenie]],"*"&amp;$E$1&amp;"*")</f>
        <v>0</v>
      </c>
      <c r="S257" s="10" t="s">
        <v>10</v>
      </c>
      <c r="T257" s="10" t="s">
        <v>11</v>
      </c>
      <c r="U257" s="10" t="s">
        <v>12</v>
      </c>
    </row>
    <row r="258" spans="1:21" hidden="1" x14ac:dyDescent="0.45">
      <c r="A258" s="14">
        <v>256</v>
      </c>
      <c r="B258" s="14" t="s">
        <v>3241</v>
      </c>
      <c r="C258" s="14" t="s">
        <v>3242</v>
      </c>
      <c r="D258" s="14" t="s">
        <v>3243</v>
      </c>
      <c r="E258" s="14" t="s">
        <v>3244</v>
      </c>
      <c r="F258" s="14">
        <f>COUNTIF(SLR479_20231202[[#This Row],[Tytuł]],"*"&amp;$B$1&amp;"*")</f>
        <v>0</v>
      </c>
      <c r="G258" s="14">
        <f>COUNTIFS(SLR479_20231202[[#This Row],[Tytuł]],"*"&amp;$B$1&amp;"*",SLR479_20231202[[#This Row],[Tytuł]],"*"&amp;$E$1&amp;"*")</f>
        <v>0</v>
      </c>
      <c r="H258" s="14" t="s">
        <v>3245</v>
      </c>
      <c r="I258" s="14">
        <f>MID(SLR479_20231202[[#This Row],[Rok, publikacja, cytowania]],2,4)+0</f>
        <v>2018</v>
      </c>
      <c r="J258" s="14">
        <f>(MID(SLR479_20231202[[#This Row],[Rok, publikacja, cytowania]],FIND(" Cited ",SLR479_20231202[[#This Row],[Rok, publikacja, cytowania]])+7,SLR479_20231202[[#This Row],[IlośćZnakówLCyt]]))+0</f>
        <v>4</v>
      </c>
      <c r="K258" s="14">
        <f>FIND(" Cited ",SLR479_20231202[[#This Row],[Rok, publikacja, cytowania]])+7</f>
        <v>81</v>
      </c>
      <c r="L258" s="14">
        <f>FIND(" times",SLR479_20231202[[#This Row],[Rok, publikacja, cytowania]])</f>
        <v>82</v>
      </c>
      <c r="M258" s="14">
        <f>SLR479_20231202[[#This Row],[koniecLCyt]]-SLR479_20231202[[#This Row],[poczLCyt]]</f>
        <v>1</v>
      </c>
      <c r="N258" s="14" t="s">
        <v>3246</v>
      </c>
      <c r="O258" s="14" t="s">
        <v>3247</v>
      </c>
      <c r="P258" s="14" t="s">
        <v>3248</v>
      </c>
      <c r="Q258" s="14">
        <f>COUNTIF(SLR479_20231202[[#This Row],[streszczenie]],"*"&amp;$B$1&amp;"*")</f>
        <v>0</v>
      </c>
      <c r="R258" s="14">
        <f>COUNTIFS(SLR479_20231202[[#This Row],[streszczenie]],"*"&amp;$B$1&amp;"*",SLR479_20231202[[#This Row],[streszczenie]],"*"&amp;$E$1&amp;"*")</f>
        <v>0</v>
      </c>
      <c r="S258" s="9" t="s">
        <v>10</v>
      </c>
      <c r="T258" s="9" t="s">
        <v>11</v>
      </c>
      <c r="U258" s="9" t="s">
        <v>12</v>
      </c>
    </row>
    <row r="259" spans="1:21" hidden="1" x14ac:dyDescent="0.45">
      <c r="A259" s="14">
        <v>257</v>
      </c>
      <c r="B259" s="14" t="s">
        <v>1153</v>
      </c>
      <c r="C259" s="14" t="s">
        <v>1154</v>
      </c>
      <c r="D259" s="14" t="s">
        <v>1155</v>
      </c>
      <c r="E259" s="14" t="s">
        <v>1156</v>
      </c>
      <c r="F259" s="14">
        <f>COUNTIF(SLR479_20231202[[#This Row],[Tytuł]],"*"&amp;$B$1&amp;"*")</f>
        <v>0</v>
      </c>
      <c r="G259" s="14">
        <f>COUNTIFS(SLR479_20231202[[#This Row],[Tytuł]],"*"&amp;$B$1&amp;"*",SLR479_20231202[[#This Row],[Tytuł]],"*"&amp;$E$1&amp;"*")</f>
        <v>0</v>
      </c>
      <c r="H259" s="14" t="s">
        <v>1157</v>
      </c>
      <c r="I259" s="14">
        <f>MID(SLR479_20231202[[#This Row],[Rok, publikacja, cytowania]],2,4)+0</f>
        <v>2022</v>
      </c>
      <c r="J259" s="14">
        <f>(MID(SLR479_20231202[[#This Row],[Rok, publikacja, cytowania]],FIND(" Cited ",SLR479_20231202[[#This Row],[Rok, publikacja, cytowania]])+7,SLR479_20231202[[#This Row],[IlośćZnakówLCyt]]))+0</f>
        <v>3</v>
      </c>
      <c r="K259" s="14">
        <f>FIND(" Cited ",SLR479_20231202[[#This Row],[Rok, publikacja, cytowania]])+7</f>
        <v>66</v>
      </c>
      <c r="L259" s="14">
        <f>FIND(" times",SLR479_20231202[[#This Row],[Rok, publikacja, cytowania]])</f>
        <v>67</v>
      </c>
      <c r="M259" s="14">
        <f>SLR479_20231202[[#This Row],[koniecLCyt]]-SLR479_20231202[[#This Row],[poczLCyt]]</f>
        <v>1</v>
      </c>
      <c r="N259" s="14" t="s">
        <v>1158</v>
      </c>
      <c r="O259" s="14" t="s">
        <v>1159</v>
      </c>
      <c r="P259" s="14" t="s">
        <v>1160</v>
      </c>
      <c r="Q259" s="14">
        <f>COUNTIF(SLR479_20231202[[#This Row],[streszczenie]],"*"&amp;$B$1&amp;"*")</f>
        <v>0</v>
      </c>
      <c r="R259" s="14">
        <f>COUNTIFS(SLR479_20231202[[#This Row],[streszczenie]],"*"&amp;$B$1&amp;"*",SLR479_20231202[[#This Row],[streszczenie]],"*"&amp;$E$1&amp;"*")</f>
        <v>0</v>
      </c>
      <c r="S259" s="10" t="s">
        <v>10</v>
      </c>
      <c r="T259" s="10" t="s">
        <v>11</v>
      </c>
      <c r="U259" s="10" t="s">
        <v>12</v>
      </c>
    </row>
    <row r="260" spans="1:21" hidden="1" x14ac:dyDescent="0.45">
      <c r="A260" s="14">
        <v>258</v>
      </c>
      <c r="B260" s="14" t="s">
        <v>1161</v>
      </c>
      <c r="C260" s="14" t="s">
        <v>1162</v>
      </c>
      <c r="D260" s="14" t="s">
        <v>1163</v>
      </c>
      <c r="E260" s="14" t="s">
        <v>1164</v>
      </c>
      <c r="F260" s="14">
        <f>COUNTIF(SLR479_20231202[[#This Row],[Tytuł]],"*"&amp;$B$1&amp;"*")</f>
        <v>0</v>
      </c>
      <c r="G260" s="14">
        <f>COUNTIFS(SLR479_20231202[[#This Row],[Tytuł]],"*"&amp;$B$1&amp;"*",SLR479_20231202[[#This Row],[Tytuł]],"*"&amp;$E$1&amp;"*")</f>
        <v>0</v>
      </c>
      <c r="H260" s="14" t="s">
        <v>1165</v>
      </c>
      <c r="I260" s="14">
        <f>MID(SLR479_20231202[[#This Row],[Rok, publikacja, cytowania]],2,4)+0</f>
        <v>2020</v>
      </c>
      <c r="J260" s="14">
        <f>(MID(SLR479_20231202[[#This Row],[Rok, publikacja, cytowania]],FIND(" Cited ",SLR479_20231202[[#This Row],[Rok, publikacja, cytowania]])+7,SLR479_20231202[[#This Row],[IlośćZnakówLCyt]]))+0</f>
        <v>3</v>
      </c>
      <c r="K260" s="14">
        <f>FIND(" Cited ",SLR479_20231202[[#This Row],[Rok, publikacja, cytowania]])+7</f>
        <v>124</v>
      </c>
      <c r="L260" s="14">
        <f>FIND(" times",SLR479_20231202[[#This Row],[Rok, publikacja, cytowania]])</f>
        <v>125</v>
      </c>
      <c r="M260" s="14">
        <f>SLR479_20231202[[#This Row],[koniecLCyt]]-SLR479_20231202[[#This Row],[poczLCyt]]</f>
        <v>1</v>
      </c>
      <c r="N260" s="14" t="s">
        <v>1166</v>
      </c>
      <c r="O260" s="14" t="s">
        <v>1167</v>
      </c>
      <c r="P260" s="14" t="s">
        <v>1168</v>
      </c>
      <c r="Q260" s="14">
        <f>COUNTIF(SLR479_20231202[[#This Row],[streszczenie]],"*"&amp;$B$1&amp;"*")</f>
        <v>0</v>
      </c>
      <c r="R260" s="14">
        <f>COUNTIFS(SLR479_20231202[[#This Row],[streszczenie]],"*"&amp;$B$1&amp;"*",SLR479_20231202[[#This Row],[streszczenie]],"*"&amp;$E$1&amp;"*")</f>
        <v>0</v>
      </c>
      <c r="S260" s="9" t="s">
        <v>10</v>
      </c>
      <c r="T260" s="9" t="s">
        <v>128</v>
      </c>
      <c r="U260" s="9" t="s">
        <v>12</v>
      </c>
    </row>
    <row r="261" spans="1:21" hidden="1" x14ac:dyDescent="0.45">
      <c r="A261" s="14">
        <v>259</v>
      </c>
      <c r="B261" s="14" t="s">
        <v>3249</v>
      </c>
      <c r="C261" s="14" t="s">
        <v>3250</v>
      </c>
      <c r="D261" s="14" t="s">
        <v>3251</v>
      </c>
      <c r="E261" s="14" t="s">
        <v>3252</v>
      </c>
      <c r="F261" s="14">
        <f>COUNTIF(SLR479_20231202[[#This Row],[Tytuł]],"*"&amp;$B$1&amp;"*")</f>
        <v>0</v>
      </c>
      <c r="G261" s="14">
        <f>COUNTIFS(SLR479_20231202[[#This Row],[Tytuł]],"*"&amp;$B$1&amp;"*",SLR479_20231202[[#This Row],[Tytuł]],"*"&amp;$E$1&amp;"*")</f>
        <v>0</v>
      </c>
      <c r="H261" s="14" t="s">
        <v>3253</v>
      </c>
      <c r="I261" s="14">
        <f>MID(SLR479_20231202[[#This Row],[Rok, publikacja, cytowania]],2,4)+0</f>
        <v>2010</v>
      </c>
      <c r="J261" s="14">
        <f>(MID(SLR479_20231202[[#This Row],[Rok, publikacja, cytowania]],FIND(" Cited ",SLR479_20231202[[#This Row],[Rok, publikacja, cytowania]])+7,SLR479_20231202[[#This Row],[IlośćZnakówLCyt]]))+0</f>
        <v>4</v>
      </c>
      <c r="K261" s="14">
        <f>FIND(" Cited ",SLR479_20231202[[#This Row],[Rok, publikacja, cytowania]])+7</f>
        <v>165</v>
      </c>
      <c r="L261" s="14">
        <f>FIND(" times",SLR479_20231202[[#This Row],[Rok, publikacja, cytowania]])</f>
        <v>166</v>
      </c>
      <c r="M261" s="14">
        <f>SLR479_20231202[[#This Row],[koniecLCyt]]-SLR479_20231202[[#This Row],[poczLCyt]]</f>
        <v>1</v>
      </c>
      <c r="N261" s="14">
        <v>0</v>
      </c>
      <c r="O261" s="14" t="s">
        <v>3254</v>
      </c>
      <c r="P261" s="14" t="s">
        <v>3255</v>
      </c>
      <c r="Q261" s="14">
        <f>COUNTIF(SLR479_20231202[[#This Row],[streszczenie]],"*"&amp;$B$1&amp;"*")</f>
        <v>0</v>
      </c>
      <c r="R261" s="14">
        <f>COUNTIFS(SLR479_20231202[[#This Row],[streszczenie]],"*"&amp;$B$1&amp;"*",SLR479_20231202[[#This Row],[streszczenie]],"*"&amp;$E$1&amp;"*")</f>
        <v>0</v>
      </c>
      <c r="S261" s="10" t="s">
        <v>10</v>
      </c>
      <c r="T261" s="10" t="s">
        <v>207</v>
      </c>
      <c r="U261" s="10" t="s">
        <v>12</v>
      </c>
    </row>
    <row r="262" spans="1:21" hidden="1" x14ac:dyDescent="0.45">
      <c r="A262" s="14">
        <v>260</v>
      </c>
      <c r="B262" s="14" t="s">
        <v>3256</v>
      </c>
      <c r="C262" s="14" t="s">
        <v>3257</v>
      </c>
      <c r="D262" s="14">
        <v>57209295303</v>
      </c>
      <c r="E262" s="14" t="s">
        <v>3258</v>
      </c>
      <c r="F262" s="14">
        <f>COUNTIF(SLR479_20231202[[#This Row],[Tytuł]],"*"&amp;$B$1&amp;"*")</f>
        <v>0</v>
      </c>
      <c r="G262" s="14">
        <f>COUNTIFS(SLR479_20231202[[#This Row],[Tytuł]],"*"&amp;$B$1&amp;"*",SLR479_20231202[[#This Row],[Tytuł]],"*"&amp;$E$1&amp;"*")</f>
        <v>0</v>
      </c>
      <c r="H262" s="14" t="s">
        <v>3259</v>
      </c>
      <c r="I262" s="14">
        <f>MID(SLR479_20231202[[#This Row],[Rok, publikacja, cytowania]],2,4)+0</f>
        <v>2020</v>
      </c>
      <c r="J262" s="14">
        <f>(MID(SLR479_20231202[[#This Row],[Rok, publikacja, cytowania]],FIND(" Cited ",SLR479_20231202[[#This Row],[Rok, publikacja, cytowania]])+7,SLR479_20231202[[#This Row],[IlośćZnakówLCyt]]))+0</f>
        <v>5</v>
      </c>
      <c r="K262" s="14">
        <f>FIND(" Cited ",SLR479_20231202[[#This Row],[Rok, publikacja, cytowania]])+7</f>
        <v>96</v>
      </c>
      <c r="L262" s="14">
        <f>FIND(" times",SLR479_20231202[[#This Row],[Rok, publikacja, cytowania]])</f>
        <v>97</v>
      </c>
      <c r="M262" s="14">
        <f>SLR479_20231202[[#This Row],[koniecLCyt]]-SLR479_20231202[[#This Row],[poczLCyt]]</f>
        <v>1</v>
      </c>
      <c r="N262" s="14" t="s">
        <v>3260</v>
      </c>
      <c r="O262" s="14" t="s">
        <v>3261</v>
      </c>
      <c r="P262" s="14" t="s">
        <v>3262</v>
      </c>
      <c r="Q262" s="14">
        <f>COUNTIF(SLR479_20231202[[#This Row],[streszczenie]],"*"&amp;$B$1&amp;"*")</f>
        <v>0</v>
      </c>
      <c r="R262" s="14">
        <f>COUNTIFS(SLR479_20231202[[#This Row],[streszczenie]],"*"&amp;$B$1&amp;"*",SLR479_20231202[[#This Row],[streszczenie]],"*"&amp;$E$1&amp;"*")</f>
        <v>0</v>
      </c>
      <c r="S262" s="9" t="s">
        <v>10</v>
      </c>
      <c r="T262" s="9" t="s">
        <v>11</v>
      </c>
      <c r="U262" s="9" t="s">
        <v>12</v>
      </c>
    </row>
    <row r="263" spans="1:21" hidden="1" x14ac:dyDescent="0.45">
      <c r="A263" s="14">
        <v>261</v>
      </c>
      <c r="B263" s="14" t="s">
        <v>1190</v>
      </c>
      <c r="C263" s="14" t="s">
        <v>1191</v>
      </c>
      <c r="D263" s="14" t="s">
        <v>1192</v>
      </c>
      <c r="E263" s="14" t="s">
        <v>1193</v>
      </c>
      <c r="F263" s="14">
        <f>COUNTIF(SLR479_20231202[[#This Row],[Tytuł]],"*"&amp;$B$1&amp;"*")</f>
        <v>0</v>
      </c>
      <c r="G263" s="14">
        <f>COUNTIFS(SLR479_20231202[[#This Row],[Tytuł]],"*"&amp;$B$1&amp;"*",SLR479_20231202[[#This Row],[Tytuł]],"*"&amp;$E$1&amp;"*")</f>
        <v>0</v>
      </c>
      <c r="H263" s="14" t="s">
        <v>1194</v>
      </c>
      <c r="I263" s="14">
        <f>MID(SLR479_20231202[[#This Row],[Rok, publikacja, cytowania]],2,4)+0</f>
        <v>2018</v>
      </c>
      <c r="J263" s="14">
        <f>(MID(SLR479_20231202[[#This Row],[Rok, publikacja, cytowania]],FIND(" Cited ",SLR479_20231202[[#This Row],[Rok, publikacja, cytowania]])+7,SLR479_20231202[[#This Row],[IlośćZnakówLCyt]]))+0</f>
        <v>4</v>
      </c>
      <c r="K263" s="14">
        <f>FIND(" Cited ",SLR479_20231202[[#This Row],[Rok, publikacja, cytowania]])+7</f>
        <v>61</v>
      </c>
      <c r="L263" s="14">
        <f>FIND(" times",SLR479_20231202[[#This Row],[Rok, publikacja, cytowania]])</f>
        <v>62</v>
      </c>
      <c r="M263" s="14">
        <f>SLR479_20231202[[#This Row],[koniecLCyt]]-SLR479_20231202[[#This Row],[poczLCyt]]</f>
        <v>1</v>
      </c>
      <c r="N263" s="14" t="s">
        <v>1195</v>
      </c>
      <c r="O263" s="14" t="s">
        <v>1196</v>
      </c>
      <c r="P263" s="14" t="s">
        <v>1197</v>
      </c>
      <c r="Q263" s="14">
        <f>COUNTIF(SLR479_20231202[[#This Row],[streszczenie]],"*"&amp;$B$1&amp;"*")</f>
        <v>0</v>
      </c>
      <c r="R263" s="14">
        <f>COUNTIFS(SLR479_20231202[[#This Row],[streszczenie]],"*"&amp;$B$1&amp;"*",SLR479_20231202[[#This Row],[streszczenie]],"*"&amp;$E$1&amp;"*")</f>
        <v>0</v>
      </c>
      <c r="S263" s="10" t="s">
        <v>1198</v>
      </c>
      <c r="T263" s="10" t="s">
        <v>11</v>
      </c>
      <c r="U263" s="10" t="s">
        <v>12</v>
      </c>
    </row>
    <row r="264" spans="1:21" hidden="1" x14ac:dyDescent="0.45">
      <c r="A264" s="14">
        <v>262</v>
      </c>
      <c r="B264" s="14" t="s">
        <v>1199</v>
      </c>
      <c r="C264" s="14" t="s">
        <v>1200</v>
      </c>
      <c r="D264" s="14">
        <v>57213147688</v>
      </c>
      <c r="E264" s="14" t="s">
        <v>1201</v>
      </c>
      <c r="F264" s="14">
        <f>COUNTIF(SLR479_20231202[[#This Row],[Tytuł]],"*"&amp;$B$1&amp;"*")</f>
        <v>0</v>
      </c>
      <c r="G264" s="14">
        <f>COUNTIFS(SLR479_20231202[[#This Row],[Tytuł]],"*"&amp;$B$1&amp;"*",SLR479_20231202[[#This Row],[Tytuł]],"*"&amp;$E$1&amp;"*")</f>
        <v>0</v>
      </c>
      <c r="H264" s="14" t="s">
        <v>1202</v>
      </c>
      <c r="I264" s="14">
        <f>MID(SLR479_20231202[[#This Row],[Rok, publikacja, cytowania]],2,4)+0</f>
        <v>2021</v>
      </c>
      <c r="J264" s="14">
        <f>(MID(SLR479_20231202[[#This Row],[Rok, publikacja, cytowania]],FIND(" Cited ",SLR479_20231202[[#This Row],[Rok, publikacja, cytowania]])+7,SLR479_20231202[[#This Row],[IlośćZnakówLCyt]]))+0</f>
        <v>5</v>
      </c>
      <c r="K264" s="14">
        <f>FIND(" Cited ",SLR479_20231202[[#This Row],[Rok, publikacja, cytowania]])+7</f>
        <v>83</v>
      </c>
      <c r="L264" s="14">
        <f>FIND(" times",SLR479_20231202[[#This Row],[Rok, publikacja, cytowania]])</f>
        <v>84</v>
      </c>
      <c r="M264" s="14">
        <f>SLR479_20231202[[#This Row],[koniecLCyt]]-SLR479_20231202[[#This Row],[poczLCyt]]</f>
        <v>1</v>
      </c>
      <c r="N264" s="14">
        <v>0</v>
      </c>
      <c r="O264" s="14" t="s">
        <v>1203</v>
      </c>
      <c r="P264" s="14" t="s">
        <v>1204</v>
      </c>
      <c r="Q264" s="14">
        <f>COUNTIF(SLR479_20231202[[#This Row],[streszczenie]],"*"&amp;$B$1&amp;"*")</f>
        <v>0</v>
      </c>
      <c r="R264" s="14">
        <f>COUNTIFS(SLR479_20231202[[#This Row],[streszczenie]],"*"&amp;$B$1&amp;"*",SLR479_20231202[[#This Row],[streszczenie]],"*"&amp;$E$1&amp;"*")</f>
        <v>0</v>
      </c>
      <c r="S264" s="9" t="s">
        <v>10</v>
      </c>
      <c r="T264" s="9" t="s">
        <v>11</v>
      </c>
      <c r="U264" s="9" t="s">
        <v>12</v>
      </c>
    </row>
    <row r="265" spans="1:21" hidden="1" x14ac:dyDescent="0.45">
      <c r="A265" s="14">
        <v>263</v>
      </c>
      <c r="B265" s="14" t="s">
        <v>1228</v>
      </c>
      <c r="C265" s="14" t="s">
        <v>1229</v>
      </c>
      <c r="D265" s="14" t="s">
        <v>1230</v>
      </c>
      <c r="E265" s="14" t="s">
        <v>1231</v>
      </c>
      <c r="F265" s="14">
        <f>COUNTIF(SLR479_20231202[[#This Row],[Tytuł]],"*"&amp;$B$1&amp;"*")</f>
        <v>0</v>
      </c>
      <c r="G265" s="14">
        <f>COUNTIFS(SLR479_20231202[[#This Row],[Tytuł]],"*"&amp;$B$1&amp;"*",SLR479_20231202[[#This Row],[Tytuł]],"*"&amp;$E$1&amp;"*")</f>
        <v>0</v>
      </c>
      <c r="H265" s="14" t="s">
        <v>1232</v>
      </c>
      <c r="I265" s="14">
        <f>MID(SLR479_20231202[[#This Row],[Rok, publikacja, cytowania]],2,4)+0</f>
        <v>2021</v>
      </c>
      <c r="J265" s="14">
        <f>(MID(SLR479_20231202[[#This Row],[Rok, publikacja, cytowania]],FIND(" Cited ",SLR479_20231202[[#This Row],[Rok, publikacja, cytowania]])+7,SLR479_20231202[[#This Row],[IlośćZnakówLCyt]]))+0</f>
        <v>4</v>
      </c>
      <c r="K265" s="14">
        <f>FIND(" Cited ",SLR479_20231202[[#This Row],[Rok, publikacja, cytowania]])+7</f>
        <v>58</v>
      </c>
      <c r="L265" s="14">
        <f>FIND(" times",SLR479_20231202[[#This Row],[Rok, publikacja, cytowania]])</f>
        <v>59</v>
      </c>
      <c r="M265" s="14">
        <f>SLR479_20231202[[#This Row],[koniecLCyt]]-SLR479_20231202[[#This Row],[poczLCyt]]</f>
        <v>1</v>
      </c>
      <c r="N265" s="14" t="s">
        <v>1233</v>
      </c>
      <c r="O265" s="14" t="s">
        <v>1234</v>
      </c>
      <c r="P265" s="14" t="s">
        <v>1235</v>
      </c>
      <c r="Q265" s="14">
        <f>COUNTIF(SLR479_20231202[[#This Row],[streszczenie]],"*"&amp;$B$1&amp;"*")</f>
        <v>0</v>
      </c>
      <c r="R265" s="14">
        <f>COUNTIFS(SLR479_20231202[[#This Row],[streszczenie]],"*"&amp;$B$1&amp;"*",SLR479_20231202[[#This Row],[streszczenie]],"*"&amp;$E$1&amp;"*")</f>
        <v>0</v>
      </c>
      <c r="S265" s="10" t="s">
        <v>10</v>
      </c>
      <c r="T265" s="10" t="s">
        <v>128</v>
      </c>
      <c r="U265" s="10" t="s">
        <v>12</v>
      </c>
    </row>
    <row r="266" spans="1:21" hidden="1" x14ac:dyDescent="0.45">
      <c r="A266" s="14">
        <v>264</v>
      </c>
      <c r="B266" s="14" t="s">
        <v>3263</v>
      </c>
      <c r="C266" s="14" t="s">
        <v>3264</v>
      </c>
      <c r="D266" s="14" t="s">
        <v>3265</v>
      </c>
      <c r="E266" s="14" t="s">
        <v>3266</v>
      </c>
      <c r="F266" s="14">
        <f>COUNTIF(SLR479_20231202[[#This Row],[Tytuł]],"*"&amp;$B$1&amp;"*")</f>
        <v>0</v>
      </c>
      <c r="G266" s="14">
        <f>COUNTIFS(SLR479_20231202[[#This Row],[Tytuł]],"*"&amp;$B$1&amp;"*",SLR479_20231202[[#This Row],[Tytuł]],"*"&amp;$E$1&amp;"*")</f>
        <v>0</v>
      </c>
      <c r="H266" s="14" t="s">
        <v>3267</v>
      </c>
      <c r="I266" s="14">
        <f>MID(SLR479_20231202[[#This Row],[Rok, publikacja, cytowania]],2,4)+0</f>
        <v>2017</v>
      </c>
      <c r="J266" s="14">
        <f>(MID(SLR479_20231202[[#This Row],[Rok, publikacja, cytowania]],FIND(" Cited ",SLR479_20231202[[#This Row],[Rok, publikacja, cytowania]])+7,SLR479_20231202[[#This Row],[IlośćZnakówLCyt]]))+0</f>
        <v>6</v>
      </c>
      <c r="K266" s="14">
        <f>FIND(" Cited ",SLR479_20231202[[#This Row],[Rok, publikacja, cytowania]])+7</f>
        <v>58</v>
      </c>
      <c r="L266" s="14">
        <f>FIND(" times",SLR479_20231202[[#This Row],[Rok, publikacja, cytowania]])</f>
        <v>59</v>
      </c>
      <c r="M266" s="14">
        <f>SLR479_20231202[[#This Row],[koniecLCyt]]-SLR479_20231202[[#This Row],[poczLCyt]]</f>
        <v>1</v>
      </c>
      <c r="N266" s="14" t="s">
        <v>3268</v>
      </c>
      <c r="O266" s="14" t="s">
        <v>3269</v>
      </c>
      <c r="P266" s="14" t="s">
        <v>3270</v>
      </c>
      <c r="Q266" s="14">
        <f>COUNTIF(SLR479_20231202[[#This Row],[streszczenie]],"*"&amp;$B$1&amp;"*")</f>
        <v>0</v>
      </c>
      <c r="R266" s="14">
        <f>COUNTIFS(SLR479_20231202[[#This Row],[streszczenie]],"*"&amp;$B$1&amp;"*",SLR479_20231202[[#This Row],[streszczenie]],"*"&amp;$E$1&amp;"*")</f>
        <v>0</v>
      </c>
      <c r="S266" s="9" t="s">
        <v>10</v>
      </c>
      <c r="T266" s="9" t="s">
        <v>128</v>
      </c>
      <c r="U266" s="9" t="s">
        <v>12</v>
      </c>
    </row>
    <row r="267" spans="1:21" hidden="1" x14ac:dyDescent="0.45">
      <c r="A267" s="14">
        <v>265</v>
      </c>
      <c r="B267" s="14" t="s">
        <v>3271</v>
      </c>
      <c r="C267" s="14" t="s">
        <v>3272</v>
      </c>
      <c r="D267" s="14" t="s">
        <v>3273</v>
      </c>
      <c r="E267" s="14" t="s">
        <v>3274</v>
      </c>
      <c r="F267" s="14">
        <f>COUNTIF(SLR479_20231202[[#This Row],[Tytuł]],"*"&amp;$B$1&amp;"*")</f>
        <v>0</v>
      </c>
      <c r="G267" s="14">
        <f>COUNTIFS(SLR479_20231202[[#This Row],[Tytuł]],"*"&amp;$B$1&amp;"*",SLR479_20231202[[#This Row],[Tytuł]],"*"&amp;$E$1&amp;"*")</f>
        <v>0</v>
      </c>
      <c r="H267" s="14" t="s">
        <v>3275</v>
      </c>
      <c r="I267" s="14">
        <f>MID(SLR479_20231202[[#This Row],[Rok, publikacja, cytowania]],2,4)+0</f>
        <v>2014</v>
      </c>
      <c r="J267" s="14">
        <f>(MID(SLR479_20231202[[#This Row],[Rok, publikacja, cytowania]],FIND(" Cited ",SLR479_20231202[[#This Row],[Rok, publikacja, cytowania]])+7,SLR479_20231202[[#This Row],[IlośćZnakówLCyt]]))+0</f>
        <v>4</v>
      </c>
      <c r="K267" s="14">
        <f>FIND(" Cited ",SLR479_20231202[[#This Row],[Rok, publikacja, cytowania]])+7</f>
        <v>109</v>
      </c>
      <c r="L267" s="14">
        <f>FIND(" times",SLR479_20231202[[#This Row],[Rok, publikacja, cytowania]])</f>
        <v>110</v>
      </c>
      <c r="M267" s="14">
        <f>SLR479_20231202[[#This Row],[koniecLCyt]]-SLR479_20231202[[#This Row],[poczLCyt]]</f>
        <v>1</v>
      </c>
      <c r="N267" s="14" t="s">
        <v>3276</v>
      </c>
      <c r="O267" s="14" t="s">
        <v>3277</v>
      </c>
      <c r="P267" s="14" t="s">
        <v>3278</v>
      </c>
      <c r="Q267" s="14">
        <f>COUNTIF(SLR479_20231202[[#This Row],[streszczenie]],"*"&amp;$B$1&amp;"*")</f>
        <v>0</v>
      </c>
      <c r="R267" s="14">
        <f>COUNTIFS(SLR479_20231202[[#This Row],[streszczenie]],"*"&amp;$B$1&amp;"*",SLR479_20231202[[#This Row],[streszczenie]],"*"&amp;$E$1&amp;"*")</f>
        <v>0</v>
      </c>
      <c r="S267" s="10" t="s">
        <v>10</v>
      </c>
      <c r="T267" s="10" t="s">
        <v>11</v>
      </c>
      <c r="U267" s="10" t="s">
        <v>12</v>
      </c>
    </row>
    <row r="268" spans="1:21" hidden="1" x14ac:dyDescent="0.45">
      <c r="A268" s="14">
        <v>266</v>
      </c>
      <c r="B268" s="14" t="s">
        <v>3279</v>
      </c>
      <c r="C268" s="14" t="s">
        <v>3280</v>
      </c>
      <c r="D268" s="14" t="s">
        <v>3281</v>
      </c>
      <c r="E268" s="14" t="s">
        <v>3282</v>
      </c>
      <c r="F268" s="14">
        <f>COUNTIF(SLR479_20231202[[#This Row],[Tytuł]],"*"&amp;$B$1&amp;"*")</f>
        <v>0</v>
      </c>
      <c r="G268" s="14">
        <f>COUNTIFS(SLR479_20231202[[#This Row],[Tytuł]],"*"&amp;$B$1&amp;"*",SLR479_20231202[[#This Row],[Tytuł]],"*"&amp;$E$1&amp;"*")</f>
        <v>0</v>
      </c>
      <c r="H268" s="14" t="s">
        <v>3283</v>
      </c>
      <c r="I268" s="14">
        <f>MID(SLR479_20231202[[#This Row],[Rok, publikacja, cytowania]],2,4)+0</f>
        <v>2021</v>
      </c>
      <c r="J268" s="14">
        <f>(MID(SLR479_20231202[[#This Row],[Rok, publikacja, cytowania]],FIND(" Cited ",SLR479_20231202[[#This Row],[Rok, publikacja, cytowania]])+7,SLR479_20231202[[#This Row],[IlośćZnakówLCyt]]))+0</f>
        <v>4</v>
      </c>
      <c r="K268" s="14">
        <f>FIND(" Cited ",SLR479_20231202[[#This Row],[Rok, publikacja, cytowania]])+7</f>
        <v>67</v>
      </c>
      <c r="L268" s="14">
        <f>FIND(" times",SLR479_20231202[[#This Row],[Rok, publikacja, cytowania]])</f>
        <v>68</v>
      </c>
      <c r="M268" s="14">
        <f>SLR479_20231202[[#This Row],[koniecLCyt]]-SLR479_20231202[[#This Row],[poczLCyt]]</f>
        <v>1</v>
      </c>
      <c r="N268" s="14" t="s">
        <v>3284</v>
      </c>
      <c r="O268" s="14" t="s">
        <v>3285</v>
      </c>
      <c r="P268" s="14" t="s">
        <v>3286</v>
      </c>
      <c r="Q268" s="14">
        <f>COUNTIF(SLR479_20231202[[#This Row],[streszczenie]],"*"&amp;$B$1&amp;"*")</f>
        <v>0</v>
      </c>
      <c r="R268" s="14">
        <f>COUNTIFS(SLR479_20231202[[#This Row],[streszczenie]],"*"&amp;$B$1&amp;"*",SLR479_20231202[[#This Row],[streszczenie]],"*"&amp;$E$1&amp;"*")</f>
        <v>0</v>
      </c>
      <c r="S268" s="9" t="s">
        <v>10</v>
      </c>
      <c r="T268" s="9" t="s">
        <v>11</v>
      </c>
      <c r="U268" s="9" t="s">
        <v>12</v>
      </c>
    </row>
    <row r="269" spans="1:21" hidden="1" x14ac:dyDescent="0.45">
      <c r="A269" s="14">
        <v>267</v>
      </c>
      <c r="B269" s="14" t="s">
        <v>3287</v>
      </c>
      <c r="C269" s="14" t="s">
        <v>3288</v>
      </c>
      <c r="D269" s="14">
        <v>57224999542</v>
      </c>
      <c r="E269" s="14" t="s">
        <v>3289</v>
      </c>
      <c r="F269" s="14">
        <f>COUNTIF(SLR479_20231202[[#This Row],[Tytuł]],"*"&amp;$B$1&amp;"*")</f>
        <v>0</v>
      </c>
      <c r="G269" s="14">
        <f>COUNTIFS(SLR479_20231202[[#This Row],[Tytuł]],"*"&amp;$B$1&amp;"*",SLR479_20231202[[#This Row],[Tytuł]],"*"&amp;$E$1&amp;"*")</f>
        <v>0</v>
      </c>
      <c r="H269" s="14" t="s">
        <v>3290</v>
      </c>
      <c r="I269" s="14">
        <f>MID(SLR479_20231202[[#This Row],[Rok, publikacja, cytowania]],2,4)+0</f>
        <v>2021</v>
      </c>
      <c r="J269" s="14">
        <f>(MID(SLR479_20231202[[#This Row],[Rok, publikacja, cytowania]],FIND(" Cited ",SLR479_20231202[[#This Row],[Rok, publikacja, cytowania]])+7,SLR479_20231202[[#This Row],[IlośćZnakówLCyt]]))+0</f>
        <v>4</v>
      </c>
      <c r="K269" s="14">
        <f>FIND(" Cited ",SLR479_20231202[[#This Row],[Rok, publikacja, cytowania]])+7</f>
        <v>88</v>
      </c>
      <c r="L269" s="14">
        <f>FIND(" times",SLR479_20231202[[#This Row],[Rok, publikacja, cytowania]])</f>
        <v>89</v>
      </c>
      <c r="M269" s="14">
        <f>SLR479_20231202[[#This Row],[koniecLCyt]]-SLR479_20231202[[#This Row],[poczLCyt]]</f>
        <v>1</v>
      </c>
      <c r="N269" s="14">
        <v>0</v>
      </c>
      <c r="O269" s="14" t="s">
        <v>3291</v>
      </c>
      <c r="P269" s="14" t="s">
        <v>3292</v>
      </c>
      <c r="Q269" s="14">
        <f>COUNTIF(SLR479_20231202[[#This Row],[streszczenie]],"*"&amp;$B$1&amp;"*")</f>
        <v>0</v>
      </c>
      <c r="R269" s="14">
        <f>COUNTIFS(SLR479_20231202[[#This Row],[streszczenie]],"*"&amp;$B$1&amp;"*",SLR479_20231202[[#This Row],[streszczenie]],"*"&amp;$E$1&amp;"*")</f>
        <v>0</v>
      </c>
      <c r="S269" s="10" t="s">
        <v>10</v>
      </c>
      <c r="T269" s="10" t="s">
        <v>11</v>
      </c>
      <c r="U269" s="10" t="s">
        <v>12</v>
      </c>
    </row>
    <row r="270" spans="1:21" hidden="1" x14ac:dyDescent="0.45">
      <c r="A270" s="14">
        <v>268</v>
      </c>
      <c r="B270" s="14" t="s">
        <v>3293</v>
      </c>
      <c r="C270" s="14" t="s">
        <v>3294</v>
      </c>
      <c r="D270" s="14" t="s">
        <v>3295</v>
      </c>
      <c r="E270" s="14" t="s">
        <v>3296</v>
      </c>
      <c r="F270" s="14">
        <f>COUNTIF(SLR479_20231202[[#This Row],[Tytuł]],"*"&amp;$B$1&amp;"*")</f>
        <v>0</v>
      </c>
      <c r="G270" s="14">
        <f>COUNTIFS(SLR479_20231202[[#This Row],[Tytuł]],"*"&amp;$B$1&amp;"*",SLR479_20231202[[#This Row],[Tytuł]],"*"&amp;$E$1&amp;"*")</f>
        <v>0</v>
      </c>
      <c r="H270" s="14" t="s">
        <v>3297</v>
      </c>
      <c r="I270" s="14">
        <f>MID(SLR479_20231202[[#This Row],[Rok, publikacja, cytowania]],2,4)+0</f>
        <v>2012</v>
      </c>
      <c r="J270" s="14">
        <f>(MID(SLR479_20231202[[#This Row],[Rok, publikacja, cytowania]],FIND(" Cited ",SLR479_20231202[[#This Row],[Rok, publikacja, cytowania]])+7,SLR479_20231202[[#This Row],[IlośćZnakówLCyt]]))+0</f>
        <v>5</v>
      </c>
      <c r="K270" s="14">
        <f>FIND(" Cited ",SLR479_20231202[[#This Row],[Rok, publikacja, cytowania]])+7</f>
        <v>151</v>
      </c>
      <c r="L270" s="14">
        <f>FIND(" times",SLR479_20231202[[#This Row],[Rok, publikacja, cytowania]])</f>
        <v>152</v>
      </c>
      <c r="M270" s="14">
        <f>SLR479_20231202[[#This Row],[koniecLCyt]]-SLR479_20231202[[#This Row],[poczLCyt]]</f>
        <v>1</v>
      </c>
      <c r="N270" s="14" t="s">
        <v>3298</v>
      </c>
      <c r="O270" s="14" t="s">
        <v>3299</v>
      </c>
      <c r="P270" s="14" t="s">
        <v>3300</v>
      </c>
      <c r="Q270" s="14">
        <f>COUNTIF(SLR479_20231202[[#This Row],[streszczenie]],"*"&amp;$B$1&amp;"*")</f>
        <v>0</v>
      </c>
      <c r="R270" s="14">
        <f>COUNTIFS(SLR479_20231202[[#This Row],[streszczenie]],"*"&amp;$B$1&amp;"*",SLR479_20231202[[#This Row],[streszczenie]],"*"&amp;$E$1&amp;"*")</f>
        <v>0</v>
      </c>
      <c r="S270" s="9" t="s">
        <v>10</v>
      </c>
      <c r="T270" s="9" t="s">
        <v>207</v>
      </c>
      <c r="U270" s="9" t="s">
        <v>12</v>
      </c>
    </row>
    <row r="271" spans="1:21" hidden="1" x14ac:dyDescent="0.45">
      <c r="A271" s="14">
        <v>269</v>
      </c>
      <c r="B271" s="14" t="s">
        <v>1275</v>
      </c>
      <c r="C271" s="14" t="s">
        <v>1276</v>
      </c>
      <c r="D271" s="14">
        <v>57190818944</v>
      </c>
      <c r="E271" s="14" t="s">
        <v>1277</v>
      </c>
      <c r="F271" s="14">
        <f>COUNTIF(SLR479_20231202[[#This Row],[Tytuł]],"*"&amp;$B$1&amp;"*")</f>
        <v>0</v>
      </c>
      <c r="G271" s="14">
        <f>COUNTIFS(SLR479_20231202[[#This Row],[Tytuł]],"*"&amp;$B$1&amp;"*",SLR479_20231202[[#This Row],[Tytuł]],"*"&amp;$E$1&amp;"*")</f>
        <v>0</v>
      </c>
      <c r="H271" s="14" t="s">
        <v>1278</v>
      </c>
      <c r="I271" s="14">
        <f>MID(SLR479_20231202[[#This Row],[Rok, publikacja, cytowania]],2,4)+0</f>
        <v>2017</v>
      </c>
      <c r="J271" s="14">
        <f>(MID(SLR479_20231202[[#This Row],[Rok, publikacja, cytowania]],FIND(" Cited ",SLR479_20231202[[#This Row],[Rok, publikacja, cytowania]])+7,SLR479_20231202[[#This Row],[IlośćZnakówLCyt]]))+0</f>
        <v>3</v>
      </c>
      <c r="K271" s="14">
        <f>FIND(" Cited ",SLR479_20231202[[#This Row],[Rok, publikacja, cytowania]])+7</f>
        <v>82</v>
      </c>
      <c r="L271" s="14">
        <f>FIND(" times",SLR479_20231202[[#This Row],[Rok, publikacja, cytowania]])</f>
        <v>83</v>
      </c>
      <c r="M271" s="14">
        <f>SLR479_20231202[[#This Row],[koniecLCyt]]-SLR479_20231202[[#This Row],[poczLCyt]]</f>
        <v>1</v>
      </c>
      <c r="N271" s="14" t="s">
        <v>1279</v>
      </c>
      <c r="O271" s="14" t="s">
        <v>1280</v>
      </c>
      <c r="P271" s="14" t="s">
        <v>1281</v>
      </c>
      <c r="Q271" s="14">
        <f>COUNTIF(SLR479_20231202[[#This Row],[streszczenie]],"*"&amp;$B$1&amp;"*")</f>
        <v>0</v>
      </c>
      <c r="R271" s="14">
        <f>COUNTIFS(SLR479_20231202[[#This Row],[streszczenie]],"*"&amp;$B$1&amp;"*",SLR479_20231202[[#This Row],[streszczenie]],"*"&amp;$E$1&amp;"*")</f>
        <v>0</v>
      </c>
      <c r="S271" s="10" t="s">
        <v>10</v>
      </c>
      <c r="T271" s="10" t="s">
        <v>11</v>
      </c>
      <c r="U271" s="10" t="s">
        <v>12</v>
      </c>
    </row>
    <row r="272" spans="1:21" hidden="1" x14ac:dyDescent="0.45">
      <c r="A272" s="14">
        <v>270</v>
      </c>
      <c r="B272" s="14" t="s">
        <v>3301</v>
      </c>
      <c r="C272" s="14" t="s">
        <v>3302</v>
      </c>
      <c r="D272" s="14" t="s">
        <v>3303</v>
      </c>
      <c r="E272" s="14" t="s">
        <v>3304</v>
      </c>
      <c r="F272" s="14">
        <f>COUNTIF(SLR479_20231202[[#This Row],[Tytuł]],"*"&amp;$B$1&amp;"*")</f>
        <v>0</v>
      </c>
      <c r="G272" s="14">
        <f>COUNTIFS(SLR479_20231202[[#This Row],[Tytuł]],"*"&amp;$B$1&amp;"*",SLR479_20231202[[#This Row],[Tytuł]],"*"&amp;$E$1&amp;"*")</f>
        <v>0</v>
      </c>
      <c r="H272" s="14" t="s">
        <v>3305</v>
      </c>
      <c r="I272" s="14">
        <f>MID(SLR479_20231202[[#This Row],[Rok, publikacja, cytowania]],2,4)+0</f>
        <v>2014</v>
      </c>
      <c r="J272" s="14">
        <f>(MID(SLR479_20231202[[#This Row],[Rok, publikacja, cytowania]],FIND(" Cited ",SLR479_20231202[[#This Row],[Rok, publikacja, cytowania]])+7,SLR479_20231202[[#This Row],[IlośćZnakówLCyt]]))+0</f>
        <v>6</v>
      </c>
      <c r="K272" s="14">
        <f>FIND(" Cited ",SLR479_20231202[[#This Row],[Rok, publikacja, cytowania]])+7</f>
        <v>58</v>
      </c>
      <c r="L272" s="14">
        <f>FIND(" times",SLR479_20231202[[#This Row],[Rok, publikacja, cytowania]])</f>
        <v>59</v>
      </c>
      <c r="M272" s="14">
        <f>SLR479_20231202[[#This Row],[koniecLCyt]]-SLR479_20231202[[#This Row],[poczLCyt]]</f>
        <v>1</v>
      </c>
      <c r="N272" s="14" t="s">
        <v>3306</v>
      </c>
      <c r="O272" s="14" t="s">
        <v>3307</v>
      </c>
      <c r="P272" s="14" t="s">
        <v>3308</v>
      </c>
      <c r="Q272" s="14">
        <f>COUNTIF(SLR479_20231202[[#This Row],[streszczenie]],"*"&amp;$B$1&amp;"*")</f>
        <v>0</v>
      </c>
      <c r="R272" s="14">
        <f>COUNTIFS(SLR479_20231202[[#This Row],[streszczenie]],"*"&amp;$B$1&amp;"*",SLR479_20231202[[#This Row],[streszczenie]],"*"&amp;$E$1&amp;"*")</f>
        <v>0</v>
      </c>
      <c r="S272" s="9" t="s">
        <v>10</v>
      </c>
      <c r="T272" s="9" t="s">
        <v>11</v>
      </c>
      <c r="U272" s="9" t="s">
        <v>12</v>
      </c>
    </row>
    <row r="273" spans="1:21" hidden="1" x14ac:dyDescent="0.45">
      <c r="A273" s="14">
        <v>271</v>
      </c>
      <c r="B273" s="14" t="s">
        <v>1306</v>
      </c>
      <c r="C273" s="14" t="s">
        <v>1307</v>
      </c>
      <c r="D273" s="14">
        <v>57190126552</v>
      </c>
      <c r="E273" s="14" t="s">
        <v>1308</v>
      </c>
      <c r="F273" s="14">
        <f>COUNTIF(SLR479_20231202[[#This Row],[Tytuł]],"*"&amp;$B$1&amp;"*")</f>
        <v>0</v>
      </c>
      <c r="G273" s="14">
        <f>COUNTIFS(SLR479_20231202[[#This Row],[Tytuł]],"*"&amp;$B$1&amp;"*",SLR479_20231202[[#This Row],[Tytuł]],"*"&amp;$E$1&amp;"*")</f>
        <v>0</v>
      </c>
      <c r="H273" s="14" t="s">
        <v>1309</v>
      </c>
      <c r="I273" s="14">
        <f>MID(SLR479_20231202[[#This Row],[Rok, publikacja, cytowania]],2,4)+0</f>
        <v>2021</v>
      </c>
      <c r="J273" s="14">
        <f>(MID(SLR479_20231202[[#This Row],[Rok, publikacja, cytowania]],FIND(" Cited ",SLR479_20231202[[#This Row],[Rok, publikacja, cytowania]])+7,SLR479_20231202[[#This Row],[IlośćZnakówLCyt]]))+0</f>
        <v>3</v>
      </c>
      <c r="K273" s="14">
        <f>FIND(" Cited ",SLR479_20231202[[#This Row],[Rok, publikacja, cytowania]])+7</f>
        <v>78</v>
      </c>
      <c r="L273" s="14">
        <f>FIND(" times",SLR479_20231202[[#This Row],[Rok, publikacja, cytowania]])</f>
        <v>79</v>
      </c>
      <c r="M273" s="14">
        <f>SLR479_20231202[[#This Row],[koniecLCyt]]-SLR479_20231202[[#This Row],[poczLCyt]]</f>
        <v>1</v>
      </c>
      <c r="N273" s="14" t="s">
        <v>1310</v>
      </c>
      <c r="O273" s="14" t="s">
        <v>1311</v>
      </c>
      <c r="P273" s="14" t="s">
        <v>1312</v>
      </c>
      <c r="Q273" s="14">
        <f>COUNTIF(SLR479_20231202[[#This Row],[streszczenie]],"*"&amp;$B$1&amp;"*")</f>
        <v>0</v>
      </c>
      <c r="R273" s="14">
        <f>COUNTIFS(SLR479_20231202[[#This Row],[streszczenie]],"*"&amp;$B$1&amp;"*",SLR479_20231202[[#This Row],[streszczenie]],"*"&amp;$E$1&amp;"*")</f>
        <v>0</v>
      </c>
      <c r="S273" s="10" t="s">
        <v>10</v>
      </c>
      <c r="T273" s="10" t="s">
        <v>11</v>
      </c>
      <c r="U273" s="10" t="s">
        <v>12</v>
      </c>
    </row>
    <row r="274" spans="1:21" hidden="1" x14ac:dyDescent="0.45">
      <c r="A274" s="14">
        <v>272</v>
      </c>
      <c r="B274" s="14" t="s">
        <v>1352</v>
      </c>
      <c r="C274" s="14" t="s">
        <v>1353</v>
      </c>
      <c r="D274" s="14" t="s">
        <v>1354</v>
      </c>
      <c r="E274" s="14" t="s">
        <v>1355</v>
      </c>
      <c r="F274" s="14">
        <f>COUNTIF(SLR479_20231202[[#This Row],[Tytuł]],"*"&amp;$B$1&amp;"*")</f>
        <v>0</v>
      </c>
      <c r="G274" s="14">
        <f>COUNTIFS(SLR479_20231202[[#This Row],[Tytuł]],"*"&amp;$B$1&amp;"*",SLR479_20231202[[#This Row],[Tytuł]],"*"&amp;$E$1&amp;"*")</f>
        <v>0</v>
      </c>
      <c r="H274" s="14" t="s">
        <v>1356</v>
      </c>
      <c r="I274" s="14">
        <f>MID(SLR479_20231202[[#This Row],[Rok, publikacja, cytowania]],2,4)+0</f>
        <v>2018</v>
      </c>
      <c r="J274" s="14">
        <f>(MID(SLR479_20231202[[#This Row],[Rok, publikacja, cytowania]],FIND(" Cited ",SLR479_20231202[[#This Row],[Rok, publikacja, cytowania]])+7,SLR479_20231202[[#This Row],[IlośćZnakówLCyt]]))+0</f>
        <v>5</v>
      </c>
      <c r="K274" s="14">
        <f>FIND(" Cited ",SLR479_20231202[[#This Row],[Rok, publikacja, cytowania]])+7</f>
        <v>86</v>
      </c>
      <c r="L274" s="14">
        <f>FIND(" times",SLR479_20231202[[#This Row],[Rok, publikacja, cytowania]])</f>
        <v>87</v>
      </c>
      <c r="M274" s="14">
        <f>SLR479_20231202[[#This Row],[koniecLCyt]]-SLR479_20231202[[#This Row],[poczLCyt]]</f>
        <v>1</v>
      </c>
      <c r="N274" s="14" t="s">
        <v>1357</v>
      </c>
      <c r="O274" s="14" t="s">
        <v>1358</v>
      </c>
      <c r="P274" s="14" t="s">
        <v>1359</v>
      </c>
      <c r="Q274" s="14">
        <f>COUNTIF(SLR479_20231202[[#This Row],[streszczenie]],"*"&amp;$B$1&amp;"*")</f>
        <v>0</v>
      </c>
      <c r="R274" s="14">
        <f>COUNTIFS(SLR479_20231202[[#This Row],[streszczenie]],"*"&amp;$B$1&amp;"*",SLR479_20231202[[#This Row],[streszczenie]],"*"&amp;$E$1&amp;"*")</f>
        <v>0</v>
      </c>
      <c r="S274" s="9" t="s">
        <v>10</v>
      </c>
      <c r="T274" s="9" t="s">
        <v>207</v>
      </c>
      <c r="U274" s="9" t="s">
        <v>12</v>
      </c>
    </row>
    <row r="275" spans="1:21" hidden="1" x14ac:dyDescent="0.45">
      <c r="A275" s="14">
        <v>273</v>
      </c>
      <c r="B275" s="14" t="s">
        <v>1360</v>
      </c>
      <c r="C275" s="14" t="s">
        <v>1361</v>
      </c>
      <c r="D275" s="14" t="s">
        <v>1362</v>
      </c>
      <c r="E275" s="14" t="s">
        <v>1363</v>
      </c>
      <c r="F275" s="14">
        <f>COUNTIF(SLR479_20231202[[#This Row],[Tytuł]],"*"&amp;$B$1&amp;"*")</f>
        <v>0</v>
      </c>
      <c r="G275" s="14">
        <f>COUNTIFS(SLR479_20231202[[#This Row],[Tytuł]],"*"&amp;$B$1&amp;"*",SLR479_20231202[[#This Row],[Tytuł]],"*"&amp;$E$1&amp;"*")</f>
        <v>0</v>
      </c>
      <c r="H275" s="14" t="s">
        <v>1364</v>
      </c>
      <c r="I275" s="14">
        <f>MID(SLR479_20231202[[#This Row],[Rok, publikacja, cytowania]],2,4)+0</f>
        <v>2019</v>
      </c>
      <c r="J275" s="14">
        <f>(MID(SLR479_20231202[[#This Row],[Rok, publikacja, cytowania]],FIND(" Cited ",SLR479_20231202[[#This Row],[Rok, publikacja, cytowania]])+7,SLR479_20231202[[#This Row],[IlośćZnakówLCyt]]))+0</f>
        <v>4</v>
      </c>
      <c r="K275" s="14">
        <f>FIND(" Cited ",SLR479_20231202[[#This Row],[Rok, publikacja, cytowania]])+7</f>
        <v>97</v>
      </c>
      <c r="L275" s="14">
        <f>FIND(" times",SLR479_20231202[[#This Row],[Rok, publikacja, cytowania]])</f>
        <v>98</v>
      </c>
      <c r="M275" s="14">
        <f>SLR479_20231202[[#This Row],[koniecLCyt]]-SLR479_20231202[[#This Row],[poczLCyt]]</f>
        <v>1</v>
      </c>
      <c r="N275" s="14" t="s">
        <v>1365</v>
      </c>
      <c r="O275" s="14" t="s">
        <v>1366</v>
      </c>
      <c r="P275" s="14" t="s">
        <v>1367</v>
      </c>
      <c r="Q275" s="14">
        <f>COUNTIF(SLR479_20231202[[#This Row],[streszczenie]],"*"&amp;$B$1&amp;"*")</f>
        <v>0</v>
      </c>
      <c r="R275" s="14">
        <f>COUNTIFS(SLR479_20231202[[#This Row],[streszczenie]],"*"&amp;$B$1&amp;"*",SLR479_20231202[[#This Row],[streszczenie]],"*"&amp;$E$1&amp;"*")</f>
        <v>0</v>
      </c>
      <c r="S275" s="10" t="s">
        <v>10</v>
      </c>
      <c r="T275" s="10" t="s">
        <v>128</v>
      </c>
      <c r="U275" s="10" t="s">
        <v>12</v>
      </c>
    </row>
    <row r="276" spans="1:21" hidden="1" x14ac:dyDescent="0.45">
      <c r="A276" s="14">
        <v>274</v>
      </c>
      <c r="B276" s="14" t="s">
        <v>3309</v>
      </c>
      <c r="C276" s="14" t="s">
        <v>3310</v>
      </c>
      <c r="D276" s="14" t="s">
        <v>3311</v>
      </c>
      <c r="E276" s="14" t="s">
        <v>3312</v>
      </c>
      <c r="F276" s="14">
        <f>COUNTIF(SLR479_20231202[[#This Row],[Tytuł]],"*"&amp;$B$1&amp;"*")</f>
        <v>0</v>
      </c>
      <c r="G276" s="14">
        <f>COUNTIFS(SLR479_20231202[[#This Row],[Tytuł]],"*"&amp;$B$1&amp;"*",SLR479_20231202[[#This Row],[Tytuł]],"*"&amp;$E$1&amp;"*")</f>
        <v>0</v>
      </c>
      <c r="H276" s="14" t="s">
        <v>3313</v>
      </c>
      <c r="I276" s="14">
        <f>MID(SLR479_20231202[[#This Row],[Rok, publikacja, cytowania]],2,4)+0</f>
        <v>2018</v>
      </c>
      <c r="J276" s="14">
        <f>(MID(SLR479_20231202[[#This Row],[Rok, publikacja, cytowania]],FIND(" Cited ",SLR479_20231202[[#This Row],[Rok, publikacja, cytowania]])+7,SLR479_20231202[[#This Row],[IlośćZnakówLCyt]]))+0</f>
        <v>6</v>
      </c>
      <c r="K276" s="14">
        <f>FIND(" Cited ",SLR479_20231202[[#This Row],[Rok, publikacja, cytowania]])+7</f>
        <v>58</v>
      </c>
      <c r="L276" s="14">
        <f>FIND(" times",SLR479_20231202[[#This Row],[Rok, publikacja, cytowania]])</f>
        <v>59</v>
      </c>
      <c r="M276" s="14">
        <f>SLR479_20231202[[#This Row],[koniecLCyt]]-SLR479_20231202[[#This Row],[poczLCyt]]</f>
        <v>1</v>
      </c>
      <c r="N276" s="14" t="s">
        <v>3314</v>
      </c>
      <c r="O276" s="14" t="s">
        <v>3315</v>
      </c>
      <c r="P276" s="14" t="s">
        <v>3316</v>
      </c>
      <c r="Q276" s="14">
        <f>COUNTIF(SLR479_20231202[[#This Row],[streszczenie]],"*"&amp;$B$1&amp;"*")</f>
        <v>0</v>
      </c>
      <c r="R276" s="14">
        <f>COUNTIFS(SLR479_20231202[[#This Row],[streszczenie]],"*"&amp;$B$1&amp;"*",SLR479_20231202[[#This Row],[streszczenie]],"*"&amp;$E$1&amp;"*")</f>
        <v>0</v>
      </c>
      <c r="S276" s="9" t="s">
        <v>10</v>
      </c>
      <c r="T276" s="9" t="s">
        <v>128</v>
      </c>
      <c r="U276" s="9" t="s">
        <v>12</v>
      </c>
    </row>
    <row r="277" spans="1:21" hidden="1" x14ac:dyDescent="0.45">
      <c r="A277" s="14">
        <v>275</v>
      </c>
      <c r="B277" s="14" t="s">
        <v>1368</v>
      </c>
      <c r="C277" s="14" t="s">
        <v>1369</v>
      </c>
      <c r="D277" s="14" t="s">
        <v>1370</v>
      </c>
      <c r="E277" s="14" t="s">
        <v>1371</v>
      </c>
      <c r="F277" s="14">
        <f>COUNTIF(SLR479_20231202[[#This Row],[Tytuł]],"*"&amp;$B$1&amp;"*")</f>
        <v>0</v>
      </c>
      <c r="G277" s="14">
        <f>COUNTIFS(SLR479_20231202[[#This Row],[Tytuł]],"*"&amp;$B$1&amp;"*",SLR479_20231202[[#This Row],[Tytuł]],"*"&amp;$E$1&amp;"*")</f>
        <v>0</v>
      </c>
      <c r="H277" s="14" t="s">
        <v>1372</v>
      </c>
      <c r="I277" s="14">
        <f>MID(SLR479_20231202[[#This Row],[Rok, publikacja, cytowania]],2,4)+0</f>
        <v>2020</v>
      </c>
      <c r="J277" s="14">
        <f>(MID(SLR479_20231202[[#This Row],[Rok, publikacja, cytowania]],FIND(" Cited ",SLR479_20231202[[#This Row],[Rok, publikacja, cytowania]])+7,SLR479_20231202[[#This Row],[IlośćZnakówLCyt]]))+0</f>
        <v>3</v>
      </c>
      <c r="K277" s="14">
        <f>FIND(" Cited ",SLR479_20231202[[#This Row],[Rok, publikacja, cytowania]])+7</f>
        <v>85</v>
      </c>
      <c r="L277" s="14">
        <f>FIND(" times",SLR479_20231202[[#This Row],[Rok, publikacja, cytowania]])</f>
        <v>86</v>
      </c>
      <c r="M277" s="14">
        <f>SLR479_20231202[[#This Row],[koniecLCyt]]-SLR479_20231202[[#This Row],[poczLCyt]]</f>
        <v>1</v>
      </c>
      <c r="N277" s="14" t="s">
        <v>1373</v>
      </c>
      <c r="O277" s="14" t="s">
        <v>1374</v>
      </c>
      <c r="P277" s="14" t="s">
        <v>1375</v>
      </c>
      <c r="Q277" s="14">
        <f>COUNTIF(SLR479_20231202[[#This Row],[streszczenie]],"*"&amp;$B$1&amp;"*")</f>
        <v>0</v>
      </c>
      <c r="R277" s="14">
        <f>COUNTIFS(SLR479_20231202[[#This Row],[streszczenie]],"*"&amp;$B$1&amp;"*",SLR479_20231202[[#This Row],[streszczenie]],"*"&amp;$E$1&amp;"*")</f>
        <v>0</v>
      </c>
      <c r="S277" s="10" t="s">
        <v>10</v>
      </c>
      <c r="T277" s="10" t="s">
        <v>11</v>
      </c>
      <c r="U277" s="10" t="s">
        <v>12</v>
      </c>
    </row>
    <row r="278" spans="1:21" hidden="1" x14ac:dyDescent="0.45">
      <c r="A278" s="14">
        <v>276</v>
      </c>
      <c r="B278" s="14" t="s">
        <v>3317</v>
      </c>
      <c r="C278" s="14" t="s">
        <v>3318</v>
      </c>
      <c r="D278" s="14" t="s">
        <v>3319</v>
      </c>
      <c r="E278" s="14" t="s">
        <v>3320</v>
      </c>
      <c r="F278" s="14">
        <f>COUNTIF(SLR479_20231202[[#This Row],[Tytuł]],"*"&amp;$B$1&amp;"*")</f>
        <v>0</v>
      </c>
      <c r="G278" s="14">
        <f>COUNTIFS(SLR479_20231202[[#This Row],[Tytuł]],"*"&amp;$B$1&amp;"*",SLR479_20231202[[#This Row],[Tytuł]],"*"&amp;$E$1&amp;"*")</f>
        <v>0</v>
      </c>
      <c r="H278" s="14" t="s">
        <v>3321</v>
      </c>
      <c r="I278" s="14">
        <f>MID(SLR479_20231202[[#This Row],[Rok, publikacja, cytowania]],2,4)+0</f>
        <v>2021</v>
      </c>
      <c r="J278" s="14">
        <f>(MID(SLR479_20231202[[#This Row],[Rok, publikacja, cytowania]],FIND(" Cited ",SLR479_20231202[[#This Row],[Rok, publikacja, cytowania]])+7,SLR479_20231202[[#This Row],[IlośćZnakówLCyt]]))+0</f>
        <v>3</v>
      </c>
      <c r="K278" s="14">
        <f>FIND(" Cited ",SLR479_20231202[[#This Row],[Rok, publikacja, cytowania]])+7</f>
        <v>49</v>
      </c>
      <c r="L278" s="14">
        <f>FIND(" times",SLR479_20231202[[#This Row],[Rok, publikacja, cytowania]])</f>
        <v>50</v>
      </c>
      <c r="M278" s="14">
        <f>SLR479_20231202[[#This Row],[koniecLCyt]]-SLR479_20231202[[#This Row],[poczLCyt]]</f>
        <v>1</v>
      </c>
      <c r="N278" s="14" t="s">
        <v>3322</v>
      </c>
      <c r="O278" s="14" t="s">
        <v>3323</v>
      </c>
      <c r="P278" s="14" t="s">
        <v>3324</v>
      </c>
      <c r="Q278" s="14">
        <f>COUNTIF(SLR479_20231202[[#This Row],[streszczenie]],"*"&amp;$B$1&amp;"*")</f>
        <v>0</v>
      </c>
      <c r="R278" s="14">
        <f>COUNTIFS(SLR479_20231202[[#This Row],[streszczenie]],"*"&amp;$B$1&amp;"*",SLR479_20231202[[#This Row],[streszczenie]],"*"&amp;$E$1&amp;"*")</f>
        <v>0</v>
      </c>
      <c r="S278" s="9" t="s">
        <v>10</v>
      </c>
      <c r="T278" s="9" t="s">
        <v>11</v>
      </c>
      <c r="U278" s="9" t="s">
        <v>12</v>
      </c>
    </row>
    <row r="279" spans="1:21" hidden="1" x14ac:dyDescent="0.45">
      <c r="A279" s="14">
        <v>277</v>
      </c>
      <c r="B279" s="14" t="s">
        <v>2916</v>
      </c>
      <c r="C279" s="14" t="s">
        <v>2917</v>
      </c>
      <c r="D279" s="14">
        <v>57190336478</v>
      </c>
      <c r="E279" s="14" t="s">
        <v>3325</v>
      </c>
      <c r="F279" s="14">
        <f>COUNTIF(SLR479_20231202[[#This Row],[Tytuł]],"*"&amp;$B$1&amp;"*")</f>
        <v>0</v>
      </c>
      <c r="G279" s="14">
        <f>COUNTIFS(SLR479_20231202[[#This Row],[Tytuł]],"*"&amp;$B$1&amp;"*",SLR479_20231202[[#This Row],[Tytuł]],"*"&amp;$E$1&amp;"*")</f>
        <v>0</v>
      </c>
      <c r="H279" s="14" t="s">
        <v>3326</v>
      </c>
      <c r="I279" s="14">
        <f>MID(SLR479_20231202[[#This Row],[Rok, publikacja, cytowania]],2,4)+0</f>
        <v>2018</v>
      </c>
      <c r="J279" s="14">
        <f>(MID(SLR479_20231202[[#This Row],[Rok, publikacja, cytowania]],FIND(" Cited ",SLR479_20231202[[#This Row],[Rok, publikacja, cytowania]])+7,SLR479_20231202[[#This Row],[IlośćZnakówLCyt]]))+0</f>
        <v>4</v>
      </c>
      <c r="K279" s="14">
        <f>FIND(" Cited ",SLR479_20231202[[#This Row],[Rok, publikacja, cytowania]])+7</f>
        <v>68</v>
      </c>
      <c r="L279" s="14">
        <f>FIND(" times",SLR479_20231202[[#This Row],[Rok, publikacja, cytowania]])</f>
        <v>69</v>
      </c>
      <c r="M279" s="14">
        <f>SLR479_20231202[[#This Row],[koniecLCyt]]-SLR479_20231202[[#This Row],[poczLCyt]]</f>
        <v>1</v>
      </c>
      <c r="N279" s="14" t="s">
        <v>3327</v>
      </c>
      <c r="O279" s="14" t="s">
        <v>3328</v>
      </c>
      <c r="P279" s="14" t="s">
        <v>3329</v>
      </c>
      <c r="Q279" s="14">
        <f>COUNTIF(SLR479_20231202[[#This Row],[streszczenie]],"*"&amp;$B$1&amp;"*")</f>
        <v>0</v>
      </c>
      <c r="R279" s="14">
        <f>COUNTIFS(SLR479_20231202[[#This Row],[streszczenie]],"*"&amp;$B$1&amp;"*",SLR479_20231202[[#This Row],[streszczenie]],"*"&amp;$E$1&amp;"*")</f>
        <v>0</v>
      </c>
      <c r="S279" s="10" t="s">
        <v>10</v>
      </c>
      <c r="T279" s="10" t="s">
        <v>11</v>
      </c>
      <c r="U279" s="10" t="s">
        <v>12</v>
      </c>
    </row>
    <row r="280" spans="1:21" hidden="1" x14ac:dyDescent="0.45">
      <c r="A280" s="14">
        <v>278</v>
      </c>
      <c r="B280" s="14" t="s">
        <v>3330</v>
      </c>
      <c r="C280" s="14" t="s">
        <v>3331</v>
      </c>
      <c r="D280" s="14" t="s">
        <v>3332</v>
      </c>
      <c r="E280" s="14" t="s">
        <v>3333</v>
      </c>
      <c r="F280" s="14">
        <f>COUNTIF(SLR479_20231202[[#This Row],[Tytuł]],"*"&amp;$B$1&amp;"*")</f>
        <v>0</v>
      </c>
      <c r="G280" s="14">
        <f>COUNTIFS(SLR479_20231202[[#This Row],[Tytuł]],"*"&amp;$B$1&amp;"*",SLR479_20231202[[#This Row],[Tytuł]],"*"&amp;$E$1&amp;"*")</f>
        <v>0</v>
      </c>
      <c r="H280" s="14" t="s">
        <v>3334</v>
      </c>
      <c r="I280" s="14">
        <f>MID(SLR479_20231202[[#This Row],[Rok, publikacja, cytowania]],2,4)+0</f>
        <v>2022</v>
      </c>
      <c r="J280" s="14">
        <f>(MID(SLR479_20231202[[#This Row],[Rok, publikacja, cytowania]],FIND(" Cited ",SLR479_20231202[[#This Row],[Rok, publikacja, cytowania]])+7,SLR479_20231202[[#This Row],[IlośćZnakówLCyt]]))+0</f>
        <v>4</v>
      </c>
      <c r="K280" s="14">
        <f>FIND(" Cited ",SLR479_20231202[[#This Row],[Rok, publikacja, cytowania]])+7</f>
        <v>53</v>
      </c>
      <c r="L280" s="14">
        <f>FIND(" times",SLR479_20231202[[#This Row],[Rok, publikacja, cytowania]])</f>
        <v>54</v>
      </c>
      <c r="M280" s="14">
        <f>SLR479_20231202[[#This Row],[koniecLCyt]]-SLR479_20231202[[#This Row],[poczLCyt]]</f>
        <v>1</v>
      </c>
      <c r="N280" s="14" t="s">
        <v>3335</v>
      </c>
      <c r="O280" s="14" t="s">
        <v>3336</v>
      </c>
      <c r="P280" s="14" t="s">
        <v>3337</v>
      </c>
      <c r="Q280" s="14">
        <f>COUNTIF(SLR479_20231202[[#This Row],[streszczenie]],"*"&amp;$B$1&amp;"*")</f>
        <v>0</v>
      </c>
      <c r="R280" s="14">
        <f>COUNTIFS(SLR479_20231202[[#This Row],[streszczenie]],"*"&amp;$B$1&amp;"*",SLR479_20231202[[#This Row],[streszczenie]],"*"&amp;$E$1&amp;"*")</f>
        <v>0</v>
      </c>
      <c r="S280" s="9" t="s">
        <v>10</v>
      </c>
      <c r="T280" s="9" t="s">
        <v>11</v>
      </c>
      <c r="U280" s="9" t="s">
        <v>12</v>
      </c>
    </row>
    <row r="281" spans="1:21" hidden="1" x14ac:dyDescent="0.45">
      <c r="A281" s="14">
        <v>279</v>
      </c>
      <c r="B281" s="14" t="s">
        <v>3338</v>
      </c>
      <c r="C281" s="14" t="s">
        <v>3339</v>
      </c>
      <c r="D281" s="14" t="s">
        <v>3340</v>
      </c>
      <c r="E281" s="14" t="s">
        <v>3341</v>
      </c>
      <c r="F281" s="14">
        <f>COUNTIF(SLR479_20231202[[#This Row],[Tytuł]],"*"&amp;$B$1&amp;"*")</f>
        <v>0</v>
      </c>
      <c r="G281" s="14">
        <f>COUNTIFS(SLR479_20231202[[#This Row],[Tytuł]],"*"&amp;$B$1&amp;"*",SLR479_20231202[[#This Row],[Tytuł]],"*"&amp;$E$1&amp;"*")</f>
        <v>0</v>
      </c>
      <c r="H281" s="14" t="s">
        <v>3342</v>
      </c>
      <c r="I281" s="14">
        <f>MID(SLR479_20231202[[#This Row],[Rok, publikacja, cytowania]],2,4)+0</f>
        <v>2018</v>
      </c>
      <c r="J281" s="14">
        <f>(MID(SLR479_20231202[[#This Row],[Rok, publikacja, cytowania]],FIND(" Cited ",SLR479_20231202[[#This Row],[Rok, publikacja, cytowania]])+7,SLR479_20231202[[#This Row],[IlośćZnakówLCyt]]))+0</f>
        <v>4</v>
      </c>
      <c r="K281" s="14">
        <f>FIND(" Cited ",SLR479_20231202[[#This Row],[Rok, publikacja, cytowania]])+7</f>
        <v>64</v>
      </c>
      <c r="L281" s="14">
        <f>FIND(" times",SLR479_20231202[[#This Row],[Rok, publikacja, cytowania]])</f>
        <v>65</v>
      </c>
      <c r="M281" s="14">
        <f>SLR479_20231202[[#This Row],[koniecLCyt]]-SLR479_20231202[[#This Row],[poczLCyt]]</f>
        <v>1</v>
      </c>
      <c r="N281" s="14" t="s">
        <v>3343</v>
      </c>
      <c r="O281" s="14" t="s">
        <v>3344</v>
      </c>
      <c r="P281" s="14" t="s">
        <v>3345</v>
      </c>
      <c r="Q281" s="14">
        <f>COUNTIF(SLR479_20231202[[#This Row],[streszczenie]],"*"&amp;$B$1&amp;"*")</f>
        <v>0</v>
      </c>
      <c r="R281" s="14">
        <f>COUNTIFS(SLR479_20231202[[#This Row],[streszczenie]],"*"&amp;$B$1&amp;"*",SLR479_20231202[[#This Row],[streszczenie]],"*"&amp;$E$1&amp;"*")</f>
        <v>0</v>
      </c>
      <c r="S281" s="10" t="s">
        <v>10</v>
      </c>
      <c r="T281" s="10" t="s">
        <v>11</v>
      </c>
      <c r="U281" s="10" t="s">
        <v>12</v>
      </c>
    </row>
    <row r="282" spans="1:21" hidden="1" x14ac:dyDescent="0.45">
      <c r="A282" s="14">
        <v>280</v>
      </c>
      <c r="B282" s="14" t="s">
        <v>3346</v>
      </c>
      <c r="C282" s="14" t="s">
        <v>3347</v>
      </c>
      <c r="D282" s="14" t="s">
        <v>3348</v>
      </c>
      <c r="E282" s="14" t="s">
        <v>3349</v>
      </c>
      <c r="F282" s="14">
        <f>COUNTIF(SLR479_20231202[[#This Row],[Tytuł]],"*"&amp;$B$1&amp;"*")</f>
        <v>0</v>
      </c>
      <c r="G282" s="14">
        <f>COUNTIFS(SLR479_20231202[[#This Row],[Tytuł]],"*"&amp;$B$1&amp;"*",SLR479_20231202[[#This Row],[Tytuł]],"*"&amp;$E$1&amp;"*")</f>
        <v>0</v>
      </c>
      <c r="H282" s="14" t="s">
        <v>3350</v>
      </c>
      <c r="I282" s="14">
        <f>MID(SLR479_20231202[[#This Row],[Rok, publikacja, cytowania]],2,4)+0</f>
        <v>2016</v>
      </c>
      <c r="J282" s="14">
        <f>(MID(SLR479_20231202[[#This Row],[Rok, publikacja, cytowania]],FIND(" Cited ",SLR479_20231202[[#This Row],[Rok, publikacja, cytowania]])+7,SLR479_20231202[[#This Row],[IlośćZnakówLCyt]]))+0</f>
        <v>4</v>
      </c>
      <c r="K282" s="14">
        <f>FIND(" Cited ",SLR479_20231202[[#This Row],[Rok, publikacja, cytowania]])+7</f>
        <v>85</v>
      </c>
      <c r="L282" s="14">
        <f>FIND(" times",SLR479_20231202[[#This Row],[Rok, publikacja, cytowania]])</f>
        <v>86</v>
      </c>
      <c r="M282" s="14">
        <f>SLR479_20231202[[#This Row],[koniecLCyt]]-SLR479_20231202[[#This Row],[poczLCyt]]</f>
        <v>1</v>
      </c>
      <c r="N282" s="14">
        <v>0</v>
      </c>
      <c r="O282" s="14" t="s">
        <v>3351</v>
      </c>
      <c r="P282" s="14" t="s">
        <v>3352</v>
      </c>
      <c r="Q282" s="14">
        <f>COUNTIF(SLR479_20231202[[#This Row],[streszczenie]],"*"&amp;$B$1&amp;"*")</f>
        <v>0</v>
      </c>
      <c r="R282" s="14">
        <f>COUNTIFS(SLR479_20231202[[#This Row],[streszczenie]],"*"&amp;$B$1&amp;"*",SLR479_20231202[[#This Row],[streszczenie]],"*"&amp;$E$1&amp;"*")</f>
        <v>0</v>
      </c>
      <c r="S282" s="9" t="s">
        <v>10</v>
      </c>
      <c r="T282" s="9" t="s">
        <v>11</v>
      </c>
      <c r="U282" s="9" t="s">
        <v>12</v>
      </c>
    </row>
    <row r="283" spans="1:21" hidden="1" x14ac:dyDescent="0.45">
      <c r="A283" s="14">
        <v>281</v>
      </c>
      <c r="B283" s="14" t="s">
        <v>3353</v>
      </c>
      <c r="C283" s="14" t="s">
        <v>3354</v>
      </c>
      <c r="D283" s="14" t="s">
        <v>3355</v>
      </c>
      <c r="E283" s="14" t="s">
        <v>3356</v>
      </c>
      <c r="F283" s="14">
        <f>COUNTIF(SLR479_20231202[[#This Row],[Tytuł]],"*"&amp;$B$1&amp;"*")</f>
        <v>0</v>
      </c>
      <c r="G283" s="14">
        <f>COUNTIFS(SLR479_20231202[[#This Row],[Tytuł]],"*"&amp;$B$1&amp;"*",SLR479_20231202[[#This Row],[Tytuł]],"*"&amp;$E$1&amp;"*")</f>
        <v>0</v>
      </c>
      <c r="H283" s="14" t="s">
        <v>3357</v>
      </c>
      <c r="I283" s="14">
        <f>MID(SLR479_20231202[[#This Row],[Rok, publikacja, cytowania]],2,4)+0</f>
        <v>2023</v>
      </c>
      <c r="J283" s="14">
        <f>(MID(SLR479_20231202[[#This Row],[Rok, publikacja, cytowania]],FIND(" Cited ",SLR479_20231202[[#This Row],[Rok, publikacja, cytowania]])+7,SLR479_20231202[[#This Row],[IlośćZnakówLCyt]]))+0</f>
        <v>3</v>
      </c>
      <c r="K283" s="14">
        <f>FIND(" Cited ",SLR479_20231202[[#This Row],[Rok, publikacja, cytowania]])+7</f>
        <v>78</v>
      </c>
      <c r="L283" s="14">
        <f>FIND(" times",SLR479_20231202[[#This Row],[Rok, publikacja, cytowania]])</f>
        <v>79</v>
      </c>
      <c r="M283" s="14">
        <f>SLR479_20231202[[#This Row],[koniecLCyt]]-SLR479_20231202[[#This Row],[poczLCyt]]</f>
        <v>1</v>
      </c>
      <c r="N283" s="14" t="s">
        <v>3358</v>
      </c>
      <c r="O283" s="14" t="s">
        <v>3359</v>
      </c>
      <c r="P283" s="14" t="s">
        <v>3360</v>
      </c>
      <c r="Q283" s="14">
        <f>COUNTIF(SLR479_20231202[[#This Row],[streszczenie]],"*"&amp;$B$1&amp;"*")</f>
        <v>0</v>
      </c>
      <c r="R283" s="14">
        <f>COUNTIFS(SLR479_20231202[[#This Row],[streszczenie]],"*"&amp;$B$1&amp;"*",SLR479_20231202[[#This Row],[streszczenie]],"*"&amp;$E$1&amp;"*")</f>
        <v>0</v>
      </c>
      <c r="S283" s="10" t="s">
        <v>10</v>
      </c>
      <c r="T283" s="10" t="s">
        <v>207</v>
      </c>
      <c r="U283" s="10" t="s">
        <v>12</v>
      </c>
    </row>
    <row r="284" spans="1:21" hidden="1" x14ac:dyDescent="0.45">
      <c r="A284" s="14">
        <v>282</v>
      </c>
      <c r="B284" s="14" t="s">
        <v>709</v>
      </c>
      <c r="C284" s="14" t="s">
        <v>710</v>
      </c>
      <c r="D284" s="14" t="s">
        <v>711</v>
      </c>
      <c r="E284" s="14" t="s">
        <v>712</v>
      </c>
      <c r="F284" s="14">
        <f>COUNTIF(SLR479_20231202[[#This Row],[Tytuł]],"*"&amp;$B$1&amp;"*")</f>
        <v>0</v>
      </c>
      <c r="G284" s="14">
        <f>COUNTIFS(SLR479_20231202[[#This Row],[Tytuł]],"*"&amp;$B$1&amp;"*",SLR479_20231202[[#This Row],[Tytuł]],"*"&amp;$E$1&amp;"*")</f>
        <v>0</v>
      </c>
      <c r="H284" s="14" t="s">
        <v>713</v>
      </c>
      <c r="I284" s="14">
        <f>MID(SLR479_20231202[[#This Row],[Rok, publikacja, cytowania]],2,4)+0</f>
        <v>2011</v>
      </c>
      <c r="J284" s="14">
        <f>(MID(SLR479_20231202[[#This Row],[Rok, publikacja, cytowania]],FIND(" Cited ",SLR479_20231202[[#This Row],[Rok, publikacja, cytowania]])+7,SLR479_20231202[[#This Row],[IlośćZnakówLCyt]]))+0</f>
        <v>6</v>
      </c>
      <c r="K284" s="14">
        <f>FIND(" Cited ",SLR479_20231202[[#This Row],[Rok, publikacja, cytowania]])+7</f>
        <v>121</v>
      </c>
      <c r="L284" s="14">
        <f>FIND(" times",SLR479_20231202[[#This Row],[Rok, publikacja, cytowania]])</f>
        <v>122</v>
      </c>
      <c r="M284" s="14">
        <f>SLR479_20231202[[#This Row],[koniecLCyt]]-SLR479_20231202[[#This Row],[poczLCyt]]</f>
        <v>1</v>
      </c>
      <c r="N284" s="14">
        <v>0</v>
      </c>
      <c r="O284" s="14" t="s">
        <v>714</v>
      </c>
      <c r="P284" s="14" t="s">
        <v>715</v>
      </c>
      <c r="Q284" s="14">
        <f>COUNTIF(SLR479_20231202[[#This Row],[streszczenie]],"*"&amp;$B$1&amp;"*")</f>
        <v>0</v>
      </c>
      <c r="R284" s="14">
        <f>COUNTIFS(SLR479_20231202[[#This Row],[streszczenie]],"*"&amp;$B$1&amp;"*",SLR479_20231202[[#This Row],[streszczenie]],"*"&amp;$E$1&amp;"*")</f>
        <v>0</v>
      </c>
      <c r="S284" s="9" t="s">
        <v>10</v>
      </c>
      <c r="T284" s="9" t="s">
        <v>207</v>
      </c>
      <c r="U284" s="9" t="s">
        <v>12</v>
      </c>
    </row>
    <row r="285" spans="1:21" hidden="1" x14ac:dyDescent="0.45">
      <c r="A285" s="14">
        <v>283</v>
      </c>
      <c r="B285" s="14" t="s">
        <v>3361</v>
      </c>
      <c r="C285" s="14" t="s">
        <v>3362</v>
      </c>
      <c r="D285" s="14" t="s">
        <v>3363</v>
      </c>
      <c r="E285" s="14" t="s">
        <v>3364</v>
      </c>
      <c r="F285" s="14">
        <f>COUNTIF(SLR479_20231202[[#This Row],[Tytuł]],"*"&amp;$B$1&amp;"*")</f>
        <v>0</v>
      </c>
      <c r="G285" s="14">
        <f>COUNTIFS(SLR479_20231202[[#This Row],[Tytuł]],"*"&amp;$B$1&amp;"*",SLR479_20231202[[#This Row],[Tytuł]],"*"&amp;$E$1&amp;"*")</f>
        <v>0</v>
      </c>
      <c r="H285" s="14" t="s">
        <v>3365</v>
      </c>
      <c r="I285" s="14">
        <f>MID(SLR479_20231202[[#This Row],[Rok, publikacja, cytowania]],2,4)+0</f>
        <v>2019</v>
      </c>
      <c r="J285" s="14">
        <f>(MID(SLR479_20231202[[#This Row],[Rok, publikacja, cytowania]],FIND(" Cited ",SLR479_20231202[[#This Row],[Rok, publikacja, cytowania]])+7,SLR479_20231202[[#This Row],[IlośćZnakówLCyt]]))+0</f>
        <v>4</v>
      </c>
      <c r="K285" s="14">
        <f>FIND(" Cited ",SLR479_20231202[[#This Row],[Rok, publikacja, cytowania]])+7</f>
        <v>160</v>
      </c>
      <c r="L285" s="14">
        <f>FIND(" times",SLR479_20231202[[#This Row],[Rok, publikacja, cytowania]])</f>
        <v>161</v>
      </c>
      <c r="M285" s="14">
        <f>SLR479_20231202[[#This Row],[koniecLCyt]]-SLR479_20231202[[#This Row],[poczLCyt]]</f>
        <v>1</v>
      </c>
      <c r="N285" s="14" t="s">
        <v>3366</v>
      </c>
      <c r="O285" s="14" t="s">
        <v>3367</v>
      </c>
      <c r="P285" s="14" t="s">
        <v>3368</v>
      </c>
      <c r="Q285" s="14">
        <f>COUNTIF(SLR479_20231202[[#This Row],[streszczenie]],"*"&amp;$B$1&amp;"*")</f>
        <v>0</v>
      </c>
      <c r="R285" s="14">
        <f>COUNTIFS(SLR479_20231202[[#This Row],[streszczenie]],"*"&amp;$B$1&amp;"*",SLR479_20231202[[#This Row],[streszczenie]],"*"&amp;$E$1&amp;"*")</f>
        <v>0</v>
      </c>
      <c r="S285" s="10" t="s">
        <v>10</v>
      </c>
      <c r="T285" s="10" t="s">
        <v>207</v>
      </c>
      <c r="U285" s="10" t="s">
        <v>12</v>
      </c>
    </row>
    <row r="286" spans="1:21" hidden="1" x14ac:dyDescent="0.45">
      <c r="A286" s="14">
        <v>284</v>
      </c>
      <c r="B286" s="14" t="s">
        <v>3369</v>
      </c>
      <c r="C286" s="14" t="s">
        <v>3370</v>
      </c>
      <c r="D286" s="14" t="s">
        <v>3371</v>
      </c>
      <c r="E286" s="14" t="s">
        <v>3372</v>
      </c>
      <c r="F286" s="14">
        <f>COUNTIF(SLR479_20231202[[#This Row],[Tytuł]],"*"&amp;$B$1&amp;"*")</f>
        <v>0</v>
      </c>
      <c r="G286" s="14">
        <f>COUNTIFS(SLR479_20231202[[#This Row],[Tytuł]],"*"&amp;$B$1&amp;"*",SLR479_20231202[[#This Row],[Tytuł]],"*"&amp;$E$1&amp;"*")</f>
        <v>0</v>
      </c>
      <c r="H286" s="14" t="s">
        <v>3373</v>
      </c>
      <c r="I286" s="14">
        <f>MID(SLR479_20231202[[#This Row],[Rok, publikacja, cytowania]],2,4)+0</f>
        <v>2016</v>
      </c>
      <c r="J286" s="14">
        <f>(MID(SLR479_20231202[[#This Row],[Rok, publikacja, cytowania]],FIND(" Cited ",SLR479_20231202[[#This Row],[Rok, publikacja, cytowania]])+7,SLR479_20231202[[#This Row],[IlośćZnakówLCyt]]))+0</f>
        <v>3</v>
      </c>
      <c r="K286" s="14">
        <f>FIND(" Cited ",SLR479_20231202[[#This Row],[Rok, publikacja, cytowania]])+7</f>
        <v>58</v>
      </c>
      <c r="L286" s="14">
        <f>FIND(" times",SLR479_20231202[[#This Row],[Rok, publikacja, cytowania]])</f>
        <v>59</v>
      </c>
      <c r="M286" s="14">
        <f>SLR479_20231202[[#This Row],[koniecLCyt]]-SLR479_20231202[[#This Row],[poczLCyt]]</f>
        <v>1</v>
      </c>
      <c r="N286" s="14" t="s">
        <v>3374</v>
      </c>
      <c r="O286" s="14" t="s">
        <v>3375</v>
      </c>
      <c r="P286" s="14" t="s">
        <v>3376</v>
      </c>
      <c r="Q286" s="14">
        <f>COUNTIF(SLR479_20231202[[#This Row],[streszczenie]],"*"&amp;$B$1&amp;"*")</f>
        <v>0</v>
      </c>
      <c r="R286" s="14">
        <f>COUNTIFS(SLR479_20231202[[#This Row],[streszczenie]],"*"&amp;$B$1&amp;"*",SLR479_20231202[[#This Row],[streszczenie]],"*"&amp;$E$1&amp;"*")</f>
        <v>0</v>
      </c>
      <c r="S286" s="9" t="s">
        <v>10</v>
      </c>
      <c r="T286" s="9" t="s">
        <v>128</v>
      </c>
      <c r="U286" s="9" t="s">
        <v>12</v>
      </c>
    </row>
    <row r="287" spans="1:21" hidden="1" x14ac:dyDescent="0.45">
      <c r="A287" s="14">
        <v>285</v>
      </c>
      <c r="B287" s="14" t="s">
        <v>3377</v>
      </c>
      <c r="C287" s="14" t="s">
        <v>3378</v>
      </c>
      <c r="D287" s="14" t="s">
        <v>3379</v>
      </c>
      <c r="E287" s="14" t="s">
        <v>3380</v>
      </c>
      <c r="F287" s="14">
        <f>COUNTIF(SLR479_20231202[[#This Row],[Tytuł]],"*"&amp;$B$1&amp;"*")</f>
        <v>0</v>
      </c>
      <c r="G287" s="14">
        <f>COUNTIFS(SLR479_20231202[[#This Row],[Tytuł]],"*"&amp;$B$1&amp;"*",SLR479_20231202[[#This Row],[Tytuł]],"*"&amp;$E$1&amp;"*")</f>
        <v>0</v>
      </c>
      <c r="H287" s="14" t="s">
        <v>3381</v>
      </c>
      <c r="I287" s="14">
        <f>MID(SLR479_20231202[[#This Row],[Rok, publikacja, cytowania]],2,4)+0</f>
        <v>2015</v>
      </c>
      <c r="J287" s="14">
        <f>(MID(SLR479_20231202[[#This Row],[Rok, publikacja, cytowania]],FIND(" Cited ",SLR479_20231202[[#This Row],[Rok, publikacja, cytowania]])+7,SLR479_20231202[[#This Row],[IlośćZnakówLCyt]]))+0</f>
        <v>5</v>
      </c>
      <c r="K287" s="14">
        <f>FIND(" Cited ",SLR479_20231202[[#This Row],[Rok, publikacja, cytowania]])+7</f>
        <v>47</v>
      </c>
      <c r="L287" s="14">
        <f>FIND(" times",SLR479_20231202[[#This Row],[Rok, publikacja, cytowania]])</f>
        <v>48</v>
      </c>
      <c r="M287" s="14">
        <f>SLR479_20231202[[#This Row],[koniecLCyt]]-SLR479_20231202[[#This Row],[poczLCyt]]</f>
        <v>1</v>
      </c>
      <c r="N287" s="14" t="s">
        <v>3382</v>
      </c>
      <c r="O287" s="14" t="s">
        <v>3383</v>
      </c>
      <c r="P287" s="14" t="s">
        <v>3384</v>
      </c>
      <c r="Q287" s="14">
        <f>COUNTIF(SLR479_20231202[[#This Row],[streszczenie]],"*"&amp;$B$1&amp;"*")</f>
        <v>0</v>
      </c>
      <c r="R287" s="14">
        <f>COUNTIFS(SLR479_20231202[[#This Row],[streszczenie]],"*"&amp;$B$1&amp;"*",SLR479_20231202[[#This Row],[streszczenie]],"*"&amp;$E$1&amp;"*")</f>
        <v>0</v>
      </c>
      <c r="S287" s="10" t="s">
        <v>10</v>
      </c>
      <c r="T287" s="10" t="s">
        <v>11</v>
      </c>
      <c r="U287" s="10" t="s">
        <v>12</v>
      </c>
    </row>
    <row r="288" spans="1:21" hidden="1" x14ac:dyDescent="0.45">
      <c r="A288" s="14">
        <v>286</v>
      </c>
      <c r="B288" s="14" t="s">
        <v>1422</v>
      </c>
      <c r="C288" s="14" t="s">
        <v>1423</v>
      </c>
      <c r="D288" s="14">
        <v>25622738900</v>
      </c>
      <c r="E288" s="14" t="s">
        <v>1424</v>
      </c>
      <c r="F288" s="14">
        <f>COUNTIF(SLR479_20231202[[#This Row],[Tytuł]],"*"&amp;$B$1&amp;"*")</f>
        <v>0</v>
      </c>
      <c r="G288" s="14">
        <f>COUNTIFS(SLR479_20231202[[#This Row],[Tytuł]],"*"&amp;$B$1&amp;"*",SLR479_20231202[[#This Row],[Tytuł]],"*"&amp;$E$1&amp;"*")</f>
        <v>0</v>
      </c>
      <c r="H288" s="14" t="s">
        <v>1425</v>
      </c>
      <c r="I288" s="14">
        <f>MID(SLR479_20231202[[#This Row],[Rok, publikacja, cytowania]],2,4)+0</f>
        <v>2023</v>
      </c>
      <c r="J288" s="14">
        <f>(MID(SLR479_20231202[[#This Row],[Rok, publikacja, cytowania]],FIND(" Cited ",SLR479_20231202[[#This Row],[Rok, publikacja, cytowania]])+7,SLR479_20231202[[#This Row],[IlośćZnakówLCyt]]))+0</f>
        <v>2</v>
      </c>
      <c r="K288" s="14">
        <f>FIND(" Cited ",SLR479_20231202[[#This Row],[Rok, publikacja, cytowania]])+7</f>
        <v>71</v>
      </c>
      <c r="L288" s="14">
        <f>FIND(" times",SLR479_20231202[[#This Row],[Rok, publikacja, cytowania]])</f>
        <v>72</v>
      </c>
      <c r="M288" s="14">
        <f>SLR479_20231202[[#This Row],[koniecLCyt]]-SLR479_20231202[[#This Row],[poczLCyt]]</f>
        <v>1</v>
      </c>
      <c r="N288" s="14" t="s">
        <v>1426</v>
      </c>
      <c r="O288" s="14" t="s">
        <v>1427</v>
      </c>
      <c r="P288" s="14" t="s">
        <v>1428</v>
      </c>
      <c r="Q288" s="14">
        <f>COUNTIF(SLR479_20231202[[#This Row],[streszczenie]],"*"&amp;$B$1&amp;"*")</f>
        <v>0</v>
      </c>
      <c r="R288" s="14">
        <f>COUNTIFS(SLR479_20231202[[#This Row],[streszczenie]],"*"&amp;$B$1&amp;"*",SLR479_20231202[[#This Row],[streszczenie]],"*"&amp;$E$1&amp;"*")</f>
        <v>0</v>
      </c>
      <c r="S288" s="9" t="s">
        <v>10</v>
      </c>
      <c r="T288" s="9" t="s">
        <v>11</v>
      </c>
      <c r="U288" s="9" t="s">
        <v>12</v>
      </c>
    </row>
    <row r="289" spans="1:21" hidden="1" x14ac:dyDescent="0.45">
      <c r="A289" s="14">
        <v>287</v>
      </c>
      <c r="B289" s="14" t="s">
        <v>3385</v>
      </c>
      <c r="C289" s="14" t="s">
        <v>3386</v>
      </c>
      <c r="D289" s="14" t="s">
        <v>3387</v>
      </c>
      <c r="E289" s="14" t="s">
        <v>3388</v>
      </c>
      <c r="F289" s="14">
        <f>COUNTIF(SLR479_20231202[[#This Row],[Tytuł]],"*"&amp;$B$1&amp;"*")</f>
        <v>0</v>
      </c>
      <c r="G289" s="14">
        <f>COUNTIFS(SLR479_20231202[[#This Row],[Tytuł]],"*"&amp;$B$1&amp;"*",SLR479_20231202[[#This Row],[Tytuł]],"*"&amp;$E$1&amp;"*")</f>
        <v>0</v>
      </c>
      <c r="H289" s="14" t="s">
        <v>3389</v>
      </c>
      <c r="I289" s="14">
        <f>MID(SLR479_20231202[[#This Row],[Rok, publikacja, cytowania]],2,4)+0</f>
        <v>2022</v>
      </c>
      <c r="J289" s="14">
        <f>(MID(SLR479_20231202[[#This Row],[Rok, publikacja, cytowania]],FIND(" Cited ",SLR479_20231202[[#This Row],[Rok, publikacja, cytowania]])+7,SLR479_20231202[[#This Row],[IlośćZnakówLCyt]]))+0</f>
        <v>3</v>
      </c>
      <c r="K289" s="14">
        <f>FIND(" Cited ",SLR479_20231202[[#This Row],[Rok, publikacja, cytowania]])+7</f>
        <v>62</v>
      </c>
      <c r="L289" s="14">
        <f>FIND(" times",SLR479_20231202[[#This Row],[Rok, publikacja, cytowania]])</f>
        <v>63</v>
      </c>
      <c r="M289" s="14">
        <f>SLR479_20231202[[#This Row],[koniecLCyt]]-SLR479_20231202[[#This Row],[poczLCyt]]</f>
        <v>1</v>
      </c>
      <c r="N289" s="14" t="s">
        <v>3390</v>
      </c>
      <c r="O289" s="14" t="s">
        <v>3391</v>
      </c>
      <c r="P289" s="14" t="s">
        <v>3392</v>
      </c>
      <c r="Q289" s="14">
        <f>COUNTIF(SLR479_20231202[[#This Row],[streszczenie]],"*"&amp;$B$1&amp;"*")</f>
        <v>0</v>
      </c>
      <c r="R289" s="14">
        <f>COUNTIFS(SLR479_20231202[[#This Row],[streszczenie]],"*"&amp;$B$1&amp;"*",SLR479_20231202[[#This Row],[streszczenie]],"*"&amp;$E$1&amp;"*")</f>
        <v>0</v>
      </c>
      <c r="S289" s="10" t="s">
        <v>10</v>
      </c>
      <c r="T289" s="10" t="s">
        <v>11</v>
      </c>
      <c r="U289" s="10" t="s">
        <v>12</v>
      </c>
    </row>
    <row r="290" spans="1:21" hidden="1" x14ac:dyDescent="0.45">
      <c r="A290" s="14">
        <v>288</v>
      </c>
      <c r="B290" s="14" t="s">
        <v>1437</v>
      </c>
      <c r="C290" s="14" t="s">
        <v>1438</v>
      </c>
      <c r="D290" s="14" t="s">
        <v>1439</v>
      </c>
      <c r="E290" s="14" t="s">
        <v>1440</v>
      </c>
      <c r="F290" s="14">
        <f>COUNTIF(SLR479_20231202[[#This Row],[Tytuł]],"*"&amp;$B$1&amp;"*")</f>
        <v>0</v>
      </c>
      <c r="G290" s="14">
        <f>COUNTIFS(SLR479_20231202[[#This Row],[Tytuł]],"*"&amp;$B$1&amp;"*",SLR479_20231202[[#This Row],[Tytuł]],"*"&amp;$E$1&amp;"*")</f>
        <v>0</v>
      </c>
      <c r="H290" s="14" t="s">
        <v>1441</v>
      </c>
      <c r="I290" s="14">
        <f>MID(SLR479_20231202[[#This Row],[Rok, publikacja, cytowania]],2,4)+0</f>
        <v>2020</v>
      </c>
      <c r="J290" s="14">
        <f>(MID(SLR479_20231202[[#This Row],[Rok, publikacja, cytowania]],FIND(" Cited ",SLR479_20231202[[#This Row],[Rok, publikacja, cytowania]])+7,SLR479_20231202[[#This Row],[IlośćZnakówLCyt]]))+0</f>
        <v>5</v>
      </c>
      <c r="K290" s="14">
        <f>FIND(" Cited ",SLR479_20231202[[#This Row],[Rok, publikacja, cytowania]])+7</f>
        <v>111</v>
      </c>
      <c r="L290" s="14">
        <f>FIND(" times",SLR479_20231202[[#This Row],[Rok, publikacja, cytowania]])</f>
        <v>112</v>
      </c>
      <c r="M290" s="14">
        <f>SLR479_20231202[[#This Row],[koniecLCyt]]-SLR479_20231202[[#This Row],[poczLCyt]]</f>
        <v>1</v>
      </c>
      <c r="N290" s="14" t="s">
        <v>1442</v>
      </c>
      <c r="O290" s="14" t="s">
        <v>1443</v>
      </c>
      <c r="P290" s="14" t="s">
        <v>1444</v>
      </c>
      <c r="Q290" s="14">
        <f>COUNTIF(SLR479_20231202[[#This Row],[streszczenie]],"*"&amp;$B$1&amp;"*")</f>
        <v>0</v>
      </c>
      <c r="R290" s="14">
        <f>COUNTIFS(SLR479_20231202[[#This Row],[streszczenie]],"*"&amp;$B$1&amp;"*",SLR479_20231202[[#This Row],[streszczenie]],"*"&amp;$E$1&amp;"*")</f>
        <v>0</v>
      </c>
      <c r="S290" s="9" t="s">
        <v>10</v>
      </c>
      <c r="T290" s="9" t="s">
        <v>11</v>
      </c>
      <c r="U290" s="9" t="s">
        <v>12</v>
      </c>
    </row>
    <row r="291" spans="1:21" hidden="1" x14ac:dyDescent="0.45">
      <c r="A291" s="14">
        <v>289</v>
      </c>
      <c r="B291" s="14" t="s">
        <v>3393</v>
      </c>
      <c r="C291" s="14" t="s">
        <v>3394</v>
      </c>
      <c r="D291" s="14" t="s">
        <v>3395</v>
      </c>
      <c r="E291" s="14" t="s">
        <v>3396</v>
      </c>
      <c r="F291" s="14">
        <f>COUNTIF(SLR479_20231202[[#This Row],[Tytuł]],"*"&amp;$B$1&amp;"*")</f>
        <v>0</v>
      </c>
      <c r="G291" s="14">
        <f>COUNTIFS(SLR479_20231202[[#This Row],[Tytuł]],"*"&amp;$B$1&amp;"*",SLR479_20231202[[#This Row],[Tytuł]],"*"&amp;$E$1&amp;"*")</f>
        <v>0</v>
      </c>
      <c r="H291" s="14" t="s">
        <v>3397</v>
      </c>
      <c r="I291" s="14">
        <f>MID(SLR479_20231202[[#This Row],[Rok, publikacja, cytowania]],2,4)+0</f>
        <v>2017</v>
      </c>
      <c r="J291" s="14">
        <f>(MID(SLR479_20231202[[#This Row],[Rok, publikacja, cytowania]],FIND(" Cited ",SLR479_20231202[[#This Row],[Rok, publikacja, cytowania]])+7,SLR479_20231202[[#This Row],[IlośćZnakówLCyt]]))+0</f>
        <v>6</v>
      </c>
      <c r="K291" s="14">
        <f>FIND(" Cited ",SLR479_20231202[[#This Row],[Rok, publikacja, cytowania]])+7</f>
        <v>51</v>
      </c>
      <c r="L291" s="14">
        <f>FIND(" times",SLR479_20231202[[#This Row],[Rok, publikacja, cytowania]])</f>
        <v>52</v>
      </c>
      <c r="M291" s="14">
        <f>SLR479_20231202[[#This Row],[koniecLCyt]]-SLR479_20231202[[#This Row],[poczLCyt]]</f>
        <v>1</v>
      </c>
      <c r="N291" s="14" t="s">
        <v>3398</v>
      </c>
      <c r="O291" s="14" t="s">
        <v>3399</v>
      </c>
      <c r="P291" s="14" t="s">
        <v>3400</v>
      </c>
      <c r="Q291" s="14">
        <f>COUNTIF(SLR479_20231202[[#This Row],[streszczenie]],"*"&amp;$B$1&amp;"*")</f>
        <v>0</v>
      </c>
      <c r="R291" s="14">
        <f>COUNTIFS(SLR479_20231202[[#This Row],[streszczenie]],"*"&amp;$B$1&amp;"*",SLR479_20231202[[#This Row],[streszczenie]],"*"&amp;$E$1&amp;"*")</f>
        <v>0</v>
      </c>
      <c r="S291" s="10" t="s">
        <v>10</v>
      </c>
      <c r="T291" s="10" t="s">
        <v>11</v>
      </c>
      <c r="U291" s="10" t="s">
        <v>12</v>
      </c>
    </row>
    <row r="292" spans="1:21" hidden="1" x14ac:dyDescent="0.45">
      <c r="A292" s="14">
        <v>290</v>
      </c>
      <c r="B292" s="14" t="s">
        <v>3401</v>
      </c>
      <c r="C292" s="14" t="s">
        <v>3402</v>
      </c>
      <c r="D292" s="14" t="s">
        <v>3403</v>
      </c>
      <c r="E292" s="14" t="s">
        <v>3404</v>
      </c>
      <c r="F292" s="14">
        <f>COUNTIF(SLR479_20231202[[#This Row],[Tytuł]],"*"&amp;$B$1&amp;"*")</f>
        <v>0</v>
      </c>
      <c r="G292" s="14">
        <f>COUNTIFS(SLR479_20231202[[#This Row],[Tytuł]],"*"&amp;$B$1&amp;"*",SLR479_20231202[[#This Row],[Tytuł]],"*"&amp;$E$1&amp;"*")</f>
        <v>0</v>
      </c>
      <c r="H292" s="14" t="s">
        <v>3405</v>
      </c>
      <c r="I292" s="14">
        <f>MID(SLR479_20231202[[#This Row],[Rok, publikacja, cytowania]],2,4)+0</f>
        <v>2020</v>
      </c>
      <c r="J292" s="14">
        <f>(MID(SLR479_20231202[[#This Row],[Rok, publikacja, cytowania]],FIND(" Cited ",SLR479_20231202[[#This Row],[Rok, publikacja, cytowania]])+7,SLR479_20231202[[#This Row],[IlośćZnakówLCyt]]))+0</f>
        <v>3</v>
      </c>
      <c r="K292" s="14">
        <f>FIND(" Cited ",SLR479_20231202[[#This Row],[Rok, publikacja, cytowania]])+7</f>
        <v>85</v>
      </c>
      <c r="L292" s="14">
        <f>FIND(" times",SLR479_20231202[[#This Row],[Rok, publikacja, cytowania]])</f>
        <v>86</v>
      </c>
      <c r="M292" s="14">
        <f>SLR479_20231202[[#This Row],[koniecLCyt]]-SLR479_20231202[[#This Row],[poczLCyt]]</f>
        <v>1</v>
      </c>
      <c r="N292" s="14" t="s">
        <v>3406</v>
      </c>
      <c r="O292" s="14" t="s">
        <v>3407</v>
      </c>
      <c r="P292" s="14" t="s">
        <v>3408</v>
      </c>
      <c r="Q292" s="14">
        <f>COUNTIF(SLR479_20231202[[#This Row],[streszczenie]],"*"&amp;$B$1&amp;"*")</f>
        <v>0</v>
      </c>
      <c r="R292" s="14">
        <f>COUNTIFS(SLR479_20231202[[#This Row],[streszczenie]],"*"&amp;$B$1&amp;"*",SLR479_20231202[[#This Row],[streszczenie]],"*"&amp;$E$1&amp;"*")</f>
        <v>0</v>
      </c>
      <c r="S292" s="9" t="s">
        <v>10</v>
      </c>
      <c r="T292" s="9" t="s">
        <v>11</v>
      </c>
      <c r="U292" s="9" t="s">
        <v>12</v>
      </c>
    </row>
    <row r="293" spans="1:21" hidden="1" x14ac:dyDescent="0.45">
      <c r="A293" s="14">
        <v>291</v>
      </c>
      <c r="B293" s="14" t="s">
        <v>3409</v>
      </c>
      <c r="C293" s="14" t="s">
        <v>3410</v>
      </c>
      <c r="D293" s="14" t="s">
        <v>3411</v>
      </c>
      <c r="E293" s="14" t="s">
        <v>3412</v>
      </c>
      <c r="F293" s="14">
        <f>COUNTIF(SLR479_20231202[[#This Row],[Tytuł]],"*"&amp;$B$1&amp;"*")</f>
        <v>0</v>
      </c>
      <c r="G293" s="14">
        <f>COUNTIFS(SLR479_20231202[[#This Row],[Tytuł]],"*"&amp;$B$1&amp;"*",SLR479_20231202[[#This Row],[Tytuł]],"*"&amp;$E$1&amp;"*")</f>
        <v>0</v>
      </c>
      <c r="H293" s="14" t="s">
        <v>3413</v>
      </c>
      <c r="I293" s="14">
        <f>MID(SLR479_20231202[[#This Row],[Rok, publikacja, cytowania]],2,4)+0</f>
        <v>2021</v>
      </c>
      <c r="J293" s="14">
        <f>(MID(SLR479_20231202[[#This Row],[Rok, publikacja, cytowania]],FIND(" Cited ",SLR479_20231202[[#This Row],[Rok, publikacja, cytowania]])+7,SLR479_20231202[[#This Row],[IlośćZnakówLCyt]]))+0</f>
        <v>3</v>
      </c>
      <c r="K293" s="14">
        <f>FIND(" Cited ",SLR479_20231202[[#This Row],[Rok, publikacja, cytowania]])+7</f>
        <v>65</v>
      </c>
      <c r="L293" s="14">
        <f>FIND(" times",SLR479_20231202[[#This Row],[Rok, publikacja, cytowania]])</f>
        <v>66</v>
      </c>
      <c r="M293" s="14">
        <f>SLR479_20231202[[#This Row],[koniecLCyt]]-SLR479_20231202[[#This Row],[poczLCyt]]</f>
        <v>1</v>
      </c>
      <c r="N293" s="14" t="s">
        <v>3414</v>
      </c>
      <c r="O293" s="14" t="s">
        <v>3415</v>
      </c>
      <c r="P293" s="14" t="s">
        <v>3416</v>
      </c>
      <c r="Q293" s="14">
        <f>COUNTIF(SLR479_20231202[[#This Row],[streszczenie]],"*"&amp;$B$1&amp;"*")</f>
        <v>0</v>
      </c>
      <c r="R293" s="14">
        <f>COUNTIFS(SLR479_20231202[[#This Row],[streszczenie]],"*"&amp;$B$1&amp;"*",SLR479_20231202[[#This Row],[streszczenie]],"*"&amp;$E$1&amp;"*")</f>
        <v>0</v>
      </c>
      <c r="S293" s="10" t="s">
        <v>10</v>
      </c>
      <c r="T293" s="10" t="s">
        <v>11</v>
      </c>
      <c r="U293" s="10" t="s">
        <v>12</v>
      </c>
    </row>
    <row r="294" spans="1:21" hidden="1" x14ac:dyDescent="0.45">
      <c r="A294" s="14">
        <v>292</v>
      </c>
      <c r="B294" s="14" t="s">
        <v>1468</v>
      </c>
      <c r="C294" s="14" t="s">
        <v>1469</v>
      </c>
      <c r="D294" s="14">
        <v>57190394096</v>
      </c>
      <c r="E294" s="14" t="s">
        <v>1470</v>
      </c>
      <c r="F294" s="14">
        <f>COUNTIF(SLR479_20231202[[#This Row],[Tytuł]],"*"&amp;$B$1&amp;"*")</f>
        <v>0</v>
      </c>
      <c r="G294" s="14">
        <f>COUNTIFS(SLR479_20231202[[#This Row],[Tytuł]],"*"&amp;$B$1&amp;"*",SLR479_20231202[[#This Row],[Tytuł]],"*"&amp;$E$1&amp;"*")</f>
        <v>0</v>
      </c>
      <c r="H294" s="14" t="s">
        <v>1471</v>
      </c>
      <c r="I294" s="14">
        <f>MID(SLR479_20231202[[#This Row],[Rok, publikacja, cytowania]],2,4)+0</f>
        <v>2020</v>
      </c>
      <c r="J294" s="14">
        <f>(MID(SLR479_20231202[[#This Row],[Rok, publikacja, cytowania]],FIND(" Cited ",SLR479_20231202[[#This Row],[Rok, publikacja, cytowania]])+7,SLR479_20231202[[#This Row],[IlośćZnakówLCyt]]))+0</f>
        <v>3</v>
      </c>
      <c r="K294" s="14">
        <f>FIND(" Cited ",SLR479_20231202[[#This Row],[Rok, publikacja, cytowania]])+7</f>
        <v>81</v>
      </c>
      <c r="L294" s="14">
        <f>FIND(" times",SLR479_20231202[[#This Row],[Rok, publikacja, cytowania]])</f>
        <v>82</v>
      </c>
      <c r="M294" s="14">
        <f>SLR479_20231202[[#This Row],[koniecLCyt]]-SLR479_20231202[[#This Row],[poczLCyt]]</f>
        <v>1</v>
      </c>
      <c r="N294" s="14" t="s">
        <v>1472</v>
      </c>
      <c r="O294" s="14" t="s">
        <v>1473</v>
      </c>
      <c r="P294" s="14" t="s">
        <v>1474</v>
      </c>
      <c r="Q294" s="14">
        <f>COUNTIF(SLR479_20231202[[#This Row],[streszczenie]],"*"&amp;$B$1&amp;"*")</f>
        <v>0</v>
      </c>
      <c r="R294" s="14">
        <f>COUNTIFS(SLR479_20231202[[#This Row],[streszczenie]],"*"&amp;$B$1&amp;"*",SLR479_20231202[[#This Row],[streszczenie]],"*"&amp;$E$1&amp;"*")</f>
        <v>0</v>
      </c>
      <c r="S294" s="9" t="s">
        <v>10</v>
      </c>
      <c r="T294" s="9" t="s">
        <v>207</v>
      </c>
      <c r="U294" s="9" t="s">
        <v>12</v>
      </c>
    </row>
    <row r="295" spans="1:21" hidden="1" x14ac:dyDescent="0.45">
      <c r="A295" s="14">
        <v>293</v>
      </c>
      <c r="B295" s="14" t="s">
        <v>1475</v>
      </c>
      <c r="C295" s="14" t="s">
        <v>1476</v>
      </c>
      <c r="D295" s="14">
        <v>14036092900</v>
      </c>
      <c r="E295" s="14" t="s">
        <v>1477</v>
      </c>
      <c r="F295" s="14">
        <f>COUNTIF(SLR479_20231202[[#This Row],[Tytuł]],"*"&amp;$B$1&amp;"*")</f>
        <v>0</v>
      </c>
      <c r="G295" s="14">
        <f>COUNTIFS(SLR479_20231202[[#This Row],[Tytuł]],"*"&amp;$B$1&amp;"*",SLR479_20231202[[#This Row],[Tytuł]],"*"&amp;$E$1&amp;"*")</f>
        <v>0</v>
      </c>
      <c r="H295" s="14" t="s">
        <v>1478</v>
      </c>
      <c r="I295" s="14">
        <f>MID(SLR479_20231202[[#This Row],[Rok, publikacja, cytowania]],2,4)+0</f>
        <v>2019</v>
      </c>
      <c r="J295" s="14">
        <f>(MID(SLR479_20231202[[#This Row],[Rok, publikacja, cytowania]],FIND(" Cited ",SLR479_20231202[[#This Row],[Rok, publikacja, cytowania]])+7,SLR479_20231202[[#This Row],[IlośćZnakówLCyt]]))+0</f>
        <v>5</v>
      </c>
      <c r="K295" s="14">
        <f>FIND(" Cited ",SLR479_20231202[[#This Row],[Rok, publikacja, cytowania]])+7</f>
        <v>68</v>
      </c>
      <c r="L295" s="14">
        <f>FIND(" times",SLR479_20231202[[#This Row],[Rok, publikacja, cytowania]])</f>
        <v>69</v>
      </c>
      <c r="M295" s="14">
        <f>SLR479_20231202[[#This Row],[koniecLCyt]]-SLR479_20231202[[#This Row],[poczLCyt]]</f>
        <v>1</v>
      </c>
      <c r="N295" s="14" t="s">
        <v>1479</v>
      </c>
      <c r="O295" s="14" t="s">
        <v>1480</v>
      </c>
      <c r="P295" s="14" t="s">
        <v>1481</v>
      </c>
      <c r="Q295" s="14">
        <f>COUNTIF(SLR479_20231202[[#This Row],[streszczenie]],"*"&amp;$B$1&amp;"*")</f>
        <v>0</v>
      </c>
      <c r="R295" s="14">
        <f>COUNTIFS(SLR479_20231202[[#This Row],[streszczenie]],"*"&amp;$B$1&amp;"*",SLR479_20231202[[#This Row],[streszczenie]],"*"&amp;$E$1&amp;"*")</f>
        <v>0</v>
      </c>
      <c r="S295" s="10" t="s">
        <v>10</v>
      </c>
      <c r="T295" s="10" t="s">
        <v>11</v>
      </c>
      <c r="U295" s="10" t="s">
        <v>12</v>
      </c>
    </row>
    <row r="296" spans="1:21" hidden="1" x14ac:dyDescent="0.45">
      <c r="A296" s="14">
        <v>294</v>
      </c>
      <c r="B296" s="14" t="s">
        <v>1482</v>
      </c>
      <c r="C296" s="14" t="s">
        <v>1483</v>
      </c>
      <c r="D296" s="14">
        <v>57706418400</v>
      </c>
      <c r="E296" s="14" t="s">
        <v>1484</v>
      </c>
      <c r="F296" s="14">
        <f>COUNTIF(SLR479_20231202[[#This Row],[Tytuł]],"*"&amp;$B$1&amp;"*")</f>
        <v>0</v>
      </c>
      <c r="G296" s="14">
        <f>COUNTIFS(SLR479_20231202[[#This Row],[Tytuł]],"*"&amp;$B$1&amp;"*",SLR479_20231202[[#This Row],[Tytuł]],"*"&amp;$E$1&amp;"*")</f>
        <v>0</v>
      </c>
      <c r="H296" s="14" t="s">
        <v>1485</v>
      </c>
      <c r="I296" s="14">
        <f>MID(SLR479_20231202[[#This Row],[Rok, publikacja, cytowania]],2,4)+0</f>
        <v>2021</v>
      </c>
      <c r="J296" s="14">
        <f>(MID(SLR479_20231202[[#This Row],[Rok, publikacja, cytowania]],FIND(" Cited ",SLR479_20231202[[#This Row],[Rok, publikacja, cytowania]])+7,SLR479_20231202[[#This Row],[IlośćZnakówLCyt]]))+0</f>
        <v>3</v>
      </c>
      <c r="K296" s="14">
        <f>FIND(" Cited ",SLR479_20231202[[#This Row],[Rok, publikacja, cytowania]])+7</f>
        <v>86</v>
      </c>
      <c r="L296" s="14">
        <f>FIND(" times",SLR479_20231202[[#This Row],[Rok, publikacja, cytowania]])</f>
        <v>87</v>
      </c>
      <c r="M296" s="14">
        <f>SLR479_20231202[[#This Row],[koniecLCyt]]-SLR479_20231202[[#This Row],[poczLCyt]]</f>
        <v>1</v>
      </c>
      <c r="N296" s="14" t="s">
        <v>1486</v>
      </c>
      <c r="O296" s="14" t="s">
        <v>1487</v>
      </c>
      <c r="P296" s="14" t="s">
        <v>1488</v>
      </c>
      <c r="Q296" s="14">
        <f>COUNTIF(SLR479_20231202[[#This Row],[streszczenie]],"*"&amp;$B$1&amp;"*")</f>
        <v>0</v>
      </c>
      <c r="R296" s="14">
        <f>COUNTIFS(SLR479_20231202[[#This Row],[streszczenie]],"*"&amp;$B$1&amp;"*",SLR479_20231202[[#This Row],[streszczenie]],"*"&amp;$E$1&amp;"*")</f>
        <v>0</v>
      </c>
      <c r="S296" s="9" t="s">
        <v>10</v>
      </c>
      <c r="T296" s="9" t="s">
        <v>11</v>
      </c>
      <c r="U296" s="9" t="s">
        <v>12</v>
      </c>
    </row>
    <row r="297" spans="1:21" hidden="1" x14ac:dyDescent="0.45">
      <c r="A297" s="14">
        <v>295</v>
      </c>
      <c r="B297" s="14" t="s">
        <v>1489</v>
      </c>
      <c r="C297" s="14" t="s">
        <v>1490</v>
      </c>
      <c r="D297" s="14" t="s">
        <v>1491</v>
      </c>
      <c r="E297" s="14" t="s">
        <v>1492</v>
      </c>
      <c r="F297" s="14">
        <f>COUNTIF(SLR479_20231202[[#This Row],[Tytuł]],"*"&amp;$B$1&amp;"*")</f>
        <v>0</v>
      </c>
      <c r="G297" s="14">
        <f>COUNTIFS(SLR479_20231202[[#This Row],[Tytuł]],"*"&amp;$B$1&amp;"*",SLR479_20231202[[#This Row],[Tytuł]],"*"&amp;$E$1&amp;"*")</f>
        <v>0</v>
      </c>
      <c r="H297" s="14" t="s">
        <v>1493</v>
      </c>
      <c r="I297" s="14">
        <f>MID(SLR479_20231202[[#This Row],[Rok, publikacja, cytowania]],2,4)+0</f>
        <v>2021</v>
      </c>
      <c r="J297" s="14">
        <f>(MID(SLR479_20231202[[#This Row],[Rok, publikacja, cytowania]],FIND(" Cited ",SLR479_20231202[[#This Row],[Rok, publikacja, cytowania]])+7,SLR479_20231202[[#This Row],[IlośćZnakówLCyt]]))+0</f>
        <v>4</v>
      </c>
      <c r="K297" s="14">
        <f>FIND(" Cited ",SLR479_20231202[[#This Row],[Rok, publikacja, cytowania]])+7</f>
        <v>67</v>
      </c>
      <c r="L297" s="14">
        <f>FIND(" times",SLR479_20231202[[#This Row],[Rok, publikacja, cytowania]])</f>
        <v>68</v>
      </c>
      <c r="M297" s="14">
        <f>SLR479_20231202[[#This Row],[koniecLCyt]]-SLR479_20231202[[#This Row],[poczLCyt]]</f>
        <v>1</v>
      </c>
      <c r="N297" s="14" t="s">
        <v>1494</v>
      </c>
      <c r="O297" s="14" t="s">
        <v>1495</v>
      </c>
      <c r="P297" s="14" t="s">
        <v>1496</v>
      </c>
      <c r="Q297" s="14">
        <f>COUNTIF(SLR479_20231202[[#This Row],[streszczenie]],"*"&amp;$B$1&amp;"*")</f>
        <v>0</v>
      </c>
      <c r="R297" s="14">
        <f>COUNTIFS(SLR479_20231202[[#This Row],[streszczenie]],"*"&amp;$B$1&amp;"*",SLR479_20231202[[#This Row],[streszczenie]],"*"&amp;$E$1&amp;"*")</f>
        <v>0</v>
      </c>
      <c r="S297" s="10" t="s">
        <v>10</v>
      </c>
      <c r="T297" s="10" t="s">
        <v>11</v>
      </c>
      <c r="U297" s="10" t="s">
        <v>12</v>
      </c>
    </row>
    <row r="298" spans="1:21" hidden="1" x14ac:dyDescent="0.45">
      <c r="A298" s="14">
        <v>296</v>
      </c>
      <c r="B298" s="14" t="s">
        <v>1497</v>
      </c>
      <c r="C298" s="14" t="s">
        <v>1498</v>
      </c>
      <c r="D298" s="14" t="s">
        <v>1499</v>
      </c>
      <c r="E298" s="14" t="s">
        <v>1500</v>
      </c>
      <c r="F298" s="14">
        <f>COUNTIF(SLR479_20231202[[#This Row],[Tytuł]],"*"&amp;$B$1&amp;"*")</f>
        <v>0</v>
      </c>
      <c r="G298" s="14">
        <f>COUNTIFS(SLR479_20231202[[#This Row],[Tytuł]],"*"&amp;$B$1&amp;"*",SLR479_20231202[[#This Row],[Tytuł]],"*"&amp;$E$1&amp;"*")</f>
        <v>0</v>
      </c>
      <c r="H298" s="14" t="s">
        <v>1501</v>
      </c>
      <c r="I298" s="14">
        <f>MID(SLR479_20231202[[#This Row],[Rok, publikacja, cytowania]],2,4)+0</f>
        <v>2020</v>
      </c>
      <c r="J298" s="14">
        <f>(MID(SLR479_20231202[[#This Row],[Rok, publikacja, cytowania]],FIND(" Cited ",SLR479_20231202[[#This Row],[Rok, publikacja, cytowania]])+7,SLR479_20231202[[#This Row],[IlośćZnakówLCyt]]))+0</f>
        <v>4</v>
      </c>
      <c r="K298" s="14">
        <f>FIND(" Cited ",SLR479_20231202[[#This Row],[Rok, publikacja, cytowania]])+7</f>
        <v>70</v>
      </c>
      <c r="L298" s="14">
        <f>FIND(" times",SLR479_20231202[[#This Row],[Rok, publikacja, cytowania]])</f>
        <v>71</v>
      </c>
      <c r="M298" s="14">
        <f>SLR479_20231202[[#This Row],[koniecLCyt]]-SLR479_20231202[[#This Row],[poczLCyt]]</f>
        <v>1</v>
      </c>
      <c r="N298" s="14" t="s">
        <v>1502</v>
      </c>
      <c r="O298" s="14" t="s">
        <v>1503</v>
      </c>
      <c r="P298" s="14" t="s">
        <v>1504</v>
      </c>
      <c r="Q298" s="14">
        <f>COUNTIF(SLR479_20231202[[#This Row],[streszczenie]],"*"&amp;$B$1&amp;"*")</f>
        <v>0</v>
      </c>
      <c r="R298" s="14">
        <f>COUNTIFS(SLR479_20231202[[#This Row],[streszczenie]],"*"&amp;$B$1&amp;"*",SLR479_20231202[[#This Row],[streszczenie]],"*"&amp;$E$1&amp;"*")</f>
        <v>0</v>
      </c>
      <c r="S298" s="9" t="s">
        <v>10</v>
      </c>
      <c r="T298" s="9" t="s">
        <v>11</v>
      </c>
      <c r="U298" s="9" t="s">
        <v>12</v>
      </c>
    </row>
    <row r="299" spans="1:21" hidden="1" x14ac:dyDescent="0.45">
      <c r="A299" s="14">
        <v>297</v>
      </c>
      <c r="B299" s="14" t="s">
        <v>1505</v>
      </c>
      <c r="C299" s="14" t="s">
        <v>1506</v>
      </c>
      <c r="D299" s="14" t="s">
        <v>1507</v>
      </c>
      <c r="E299" s="14" t="s">
        <v>1508</v>
      </c>
      <c r="F299" s="14">
        <f>COUNTIF(SLR479_20231202[[#This Row],[Tytuł]],"*"&amp;$B$1&amp;"*")</f>
        <v>0</v>
      </c>
      <c r="G299" s="14">
        <f>COUNTIFS(SLR479_20231202[[#This Row],[Tytuł]],"*"&amp;$B$1&amp;"*",SLR479_20231202[[#This Row],[Tytuł]],"*"&amp;$E$1&amp;"*")</f>
        <v>0</v>
      </c>
      <c r="H299" s="14" t="s">
        <v>1509</v>
      </c>
      <c r="I299" s="14">
        <f>MID(SLR479_20231202[[#This Row],[Rok, publikacja, cytowania]],2,4)+0</f>
        <v>2019</v>
      </c>
      <c r="J299" s="14">
        <f>(MID(SLR479_20231202[[#This Row],[Rok, publikacja, cytowania]],FIND(" Cited ",SLR479_20231202[[#This Row],[Rok, publikacja, cytowania]])+7,SLR479_20231202[[#This Row],[IlośćZnakówLCyt]]))+0</f>
        <v>3</v>
      </c>
      <c r="K299" s="14">
        <f>FIND(" Cited ",SLR479_20231202[[#This Row],[Rok, publikacja, cytowania]])+7</f>
        <v>175</v>
      </c>
      <c r="L299" s="14">
        <f>FIND(" times",SLR479_20231202[[#This Row],[Rok, publikacja, cytowania]])</f>
        <v>176</v>
      </c>
      <c r="M299" s="14">
        <f>SLR479_20231202[[#This Row],[koniecLCyt]]-SLR479_20231202[[#This Row],[poczLCyt]]</f>
        <v>1</v>
      </c>
      <c r="N299" s="14" t="s">
        <v>1510</v>
      </c>
      <c r="O299" s="14" t="s">
        <v>1511</v>
      </c>
      <c r="P299" s="14" t="s">
        <v>1512</v>
      </c>
      <c r="Q299" s="14">
        <f>COUNTIF(SLR479_20231202[[#This Row],[streszczenie]],"*"&amp;$B$1&amp;"*")</f>
        <v>0</v>
      </c>
      <c r="R299" s="14">
        <f>COUNTIFS(SLR479_20231202[[#This Row],[streszczenie]],"*"&amp;$B$1&amp;"*",SLR479_20231202[[#This Row],[streszczenie]],"*"&amp;$E$1&amp;"*")</f>
        <v>0</v>
      </c>
      <c r="S299" s="10" t="s">
        <v>10</v>
      </c>
      <c r="T299" s="10" t="s">
        <v>207</v>
      </c>
      <c r="U299" s="10" t="s">
        <v>12</v>
      </c>
    </row>
    <row r="300" spans="1:21" hidden="1" x14ac:dyDescent="0.45">
      <c r="A300" s="14">
        <v>298</v>
      </c>
      <c r="B300" s="14" t="s">
        <v>3417</v>
      </c>
      <c r="C300" s="14" t="s">
        <v>3418</v>
      </c>
      <c r="D300" s="14" t="s">
        <v>3419</v>
      </c>
      <c r="E300" s="14" t="s">
        <v>3420</v>
      </c>
      <c r="F300" s="14">
        <f>COUNTIF(SLR479_20231202[[#This Row],[Tytuł]],"*"&amp;$B$1&amp;"*")</f>
        <v>0</v>
      </c>
      <c r="G300" s="14">
        <f>COUNTIFS(SLR479_20231202[[#This Row],[Tytuł]],"*"&amp;$B$1&amp;"*",SLR479_20231202[[#This Row],[Tytuł]],"*"&amp;$E$1&amp;"*")</f>
        <v>0</v>
      </c>
      <c r="H300" s="14" t="s">
        <v>3421</v>
      </c>
      <c r="I300" s="14">
        <f>MID(SLR479_20231202[[#This Row],[Rok, publikacja, cytowania]],2,4)+0</f>
        <v>2016</v>
      </c>
      <c r="J300" s="14">
        <f>(MID(SLR479_20231202[[#This Row],[Rok, publikacja, cytowania]],FIND(" Cited ",SLR479_20231202[[#This Row],[Rok, publikacja, cytowania]])+7,SLR479_20231202[[#This Row],[IlośćZnakówLCyt]]))+0</f>
        <v>5</v>
      </c>
      <c r="K300" s="14">
        <f>FIND(" Cited ",SLR479_20231202[[#This Row],[Rok, publikacja, cytowania]])+7</f>
        <v>86</v>
      </c>
      <c r="L300" s="14">
        <f>FIND(" times",SLR479_20231202[[#This Row],[Rok, publikacja, cytowania]])</f>
        <v>87</v>
      </c>
      <c r="M300" s="14">
        <f>SLR479_20231202[[#This Row],[koniecLCyt]]-SLR479_20231202[[#This Row],[poczLCyt]]</f>
        <v>1</v>
      </c>
      <c r="N300" s="14" t="s">
        <v>3422</v>
      </c>
      <c r="O300" s="14" t="s">
        <v>3423</v>
      </c>
      <c r="P300" s="14" t="s">
        <v>3424</v>
      </c>
      <c r="Q300" s="14">
        <f>COUNTIF(SLR479_20231202[[#This Row],[streszczenie]],"*"&amp;$B$1&amp;"*")</f>
        <v>0</v>
      </c>
      <c r="R300" s="14">
        <f>COUNTIFS(SLR479_20231202[[#This Row],[streszczenie]],"*"&amp;$B$1&amp;"*",SLR479_20231202[[#This Row],[streszczenie]],"*"&amp;$E$1&amp;"*")</f>
        <v>0</v>
      </c>
      <c r="S300" s="9" t="s">
        <v>10</v>
      </c>
      <c r="T300" s="9" t="s">
        <v>207</v>
      </c>
      <c r="U300" s="9" t="s">
        <v>12</v>
      </c>
    </row>
    <row r="301" spans="1:21" hidden="1" x14ac:dyDescent="0.45">
      <c r="A301" s="14">
        <v>299</v>
      </c>
      <c r="B301" s="14" t="s">
        <v>3425</v>
      </c>
      <c r="C301" s="14" t="s">
        <v>3426</v>
      </c>
      <c r="D301" s="14" t="s">
        <v>3427</v>
      </c>
      <c r="E301" s="14" t="s">
        <v>3428</v>
      </c>
      <c r="F301" s="14">
        <f>COUNTIF(SLR479_20231202[[#This Row],[Tytuł]],"*"&amp;$B$1&amp;"*")</f>
        <v>0</v>
      </c>
      <c r="G301" s="14">
        <f>COUNTIFS(SLR479_20231202[[#This Row],[Tytuł]],"*"&amp;$B$1&amp;"*",SLR479_20231202[[#This Row],[Tytuł]],"*"&amp;$E$1&amp;"*")</f>
        <v>0</v>
      </c>
      <c r="H301" s="14" t="s">
        <v>3429</v>
      </c>
      <c r="I301" s="14">
        <f>MID(SLR479_20231202[[#This Row],[Rok, publikacja, cytowania]],2,4)+0</f>
        <v>2023</v>
      </c>
      <c r="J301" s="14">
        <f>(MID(SLR479_20231202[[#This Row],[Rok, publikacja, cytowania]],FIND(" Cited ",SLR479_20231202[[#This Row],[Rok, publikacja, cytowania]])+7,SLR479_20231202[[#This Row],[IlośćZnakówLCyt]]))+0</f>
        <v>3</v>
      </c>
      <c r="K301" s="14">
        <f>FIND(" Cited ",SLR479_20231202[[#This Row],[Rok, publikacja, cytowania]])+7</f>
        <v>75</v>
      </c>
      <c r="L301" s="14">
        <f>FIND(" times",SLR479_20231202[[#This Row],[Rok, publikacja, cytowania]])</f>
        <v>76</v>
      </c>
      <c r="M301" s="14">
        <f>SLR479_20231202[[#This Row],[koniecLCyt]]-SLR479_20231202[[#This Row],[poczLCyt]]</f>
        <v>1</v>
      </c>
      <c r="N301" s="14" t="s">
        <v>3430</v>
      </c>
      <c r="O301" s="14" t="s">
        <v>3431</v>
      </c>
      <c r="P301" s="14" t="s">
        <v>3432</v>
      </c>
      <c r="Q301" s="14">
        <f>COUNTIF(SLR479_20231202[[#This Row],[streszczenie]],"*"&amp;$B$1&amp;"*")</f>
        <v>0</v>
      </c>
      <c r="R301" s="14">
        <f>COUNTIFS(SLR479_20231202[[#This Row],[streszczenie]],"*"&amp;$B$1&amp;"*",SLR479_20231202[[#This Row],[streszczenie]],"*"&amp;$E$1&amp;"*")</f>
        <v>0</v>
      </c>
      <c r="S301" s="10" t="s">
        <v>10</v>
      </c>
      <c r="T301" s="10" t="s">
        <v>11</v>
      </c>
      <c r="U301" s="10" t="s">
        <v>12</v>
      </c>
    </row>
    <row r="302" spans="1:21" hidden="1" x14ac:dyDescent="0.45">
      <c r="A302" s="14">
        <v>300</v>
      </c>
      <c r="B302" s="14" t="s">
        <v>3433</v>
      </c>
      <c r="C302" s="14" t="s">
        <v>3434</v>
      </c>
      <c r="D302" s="14" t="s">
        <v>3435</v>
      </c>
      <c r="E302" s="14" t="s">
        <v>3436</v>
      </c>
      <c r="F302" s="14">
        <f>COUNTIF(SLR479_20231202[[#This Row],[Tytuł]],"*"&amp;$B$1&amp;"*")</f>
        <v>0</v>
      </c>
      <c r="G302" s="14">
        <f>COUNTIFS(SLR479_20231202[[#This Row],[Tytuł]],"*"&amp;$B$1&amp;"*",SLR479_20231202[[#This Row],[Tytuł]],"*"&amp;$E$1&amp;"*")</f>
        <v>0</v>
      </c>
      <c r="H302" s="14" t="s">
        <v>3437</v>
      </c>
      <c r="I302" s="14">
        <f>MID(SLR479_20231202[[#This Row],[Rok, publikacja, cytowania]],2,4)+0</f>
        <v>2018</v>
      </c>
      <c r="J302" s="14">
        <f>(MID(SLR479_20231202[[#This Row],[Rok, publikacja, cytowania]],FIND(" Cited ",SLR479_20231202[[#This Row],[Rok, publikacja, cytowania]])+7,SLR479_20231202[[#This Row],[IlośćZnakówLCyt]]))+0</f>
        <v>1</v>
      </c>
      <c r="K302" s="14">
        <f>FIND(" Cited ",SLR479_20231202[[#This Row],[Rok, publikacja, cytowania]])+7</f>
        <v>88</v>
      </c>
      <c r="L302" s="14">
        <f>FIND(" times",SLR479_20231202[[#This Row],[Rok, publikacja, cytowania]])</f>
        <v>89</v>
      </c>
      <c r="M302" s="14">
        <f>SLR479_20231202[[#This Row],[koniecLCyt]]-SLR479_20231202[[#This Row],[poczLCyt]]</f>
        <v>1</v>
      </c>
      <c r="N302" s="14">
        <v>0</v>
      </c>
      <c r="O302" s="14" t="s">
        <v>3438</v>
      </c>
      <c r="P302" s="14" t="s">
        <v>3439</v>
      </c>
      <c r="Q302" s="14">
        <f>COUNTIF(SLR479_20231202[[#This Row],[streszczenie]],"*"&amp;$B$1&amp;"*")</f>
        <v>0</v>
      </c>
      <c r="R302" s="14">
        <f>COUNTIFS(SLR479_20231202[[#This Row],[streszczenie]],"*"&amp;$B$1&amp;"*",SLR479_20231202[[#This Row],[streszczenie]],"*"&amp;$E$1&amp;"*")</f>
        <v>0</v>
      </c>
      <c r="S302" s="9" t="s">
        <v>10</v>
      </c>
      <c r="T302" s="9" t="s">
        <v>11</v>
      </c>
      <c r="U302" s="9" t="s">
        <v>12</v>
      </c>
    </row>
    <row r="303" spans="1:21" hidden="1" x14ac:dyDescent="0.45">
      <c r="A303" s="14">
        <v>301</v>
      </c>
      <c r="B303" s="14" t="s">
        <v>795</v>
      </c>
      <c r="C303" s="14" t="s">
        <v>796</v>
      </c>
      <c r="D303" s="14" t="s">
        <v>797</v>
      </c>
      <c r="E303" s="14" t="s">
        <v>798</v>
      </c>
      <c r="F303" s="14">
        <f>COUNTIF(SLR479_20231202[[#This Row],[Tytuł]],"*"&amp;$B$1&amp;"*")</f>
        <v>0</v>
      </c>
      <c r="G303" s="14">
        <f>COUNTIFS(SLR479_20231202[[#This Row],[Tytuł]],"*"&amp;$B$1&amp;"*",SLR479_20231202[[#This Row],[Tytuł]],"*"&amp;$E$1&amp;"*")</f>
        <v>0</v>
      </c>
      <c r="H303" s="14" t="s">
        <v>799</v>
      </c>
      <c r="I303" s="14">
        <f>MID(SLR479_20231202[[#This Row],[Rok, publikacja, cytowania]],2,4)+0</f>
        <v>2022</v>
      </c>
      <c r="J303" s="14">
        <f>(MID(SLR479_20231202[[#This Row],[Rok, publikacja, cytowania]],FIND(" Cited ",SLR479_20231202[[#This Row],[Rok, publikacja, cytowania]])+7,SLR479_20231202[[#This Row],[IlośćZnakówLCyt]]))+0</f>
        <v>2</v>
      </c>
      <c r="K303" s="14">
        <f>FIND(" Cited ",SLR479_20231202[[#This Row],[Rok, publikacja, cytowania]])+7</f>
        <v>80</v>
      </c>
      <c r="L303" s="14">
        <f>FIND(" times",SLR479_20231202[[#This Row],[Rok, publikacja, cytowania]])</f>
        <v>81</v>
      </c>
      <c r="M303" s="14">
        <f>SLR479_20231202[[#This Row],[koniecLCyt]]-SLR479_20231202[[#This Row],[poczLCyt]]</f>
        <v>1</v>
      </c>
      <c r="N303" s="14" t="s">
        <v>800</v>
      </c>
      <c r="O303" s="14" t="s">
        <v>801</v>
      </c>
      <c r="P303" s="14" t="s">
        <v>802</v>
      </c>
      <c r="Q303" s="14">
        <f>COUNTIF(SLR479_20231202[[#This Row],[streszczenie]],"*"&amp;$B$1&amp;"*")</f>
        <v>0</v>
      </c>
      <c r="R303" s="14">
        <f>COUNTIFS(SLR479_20231202[[#This Row],[streszczenie]],"*"&amp;$B$1&amp;"*",SLR479_20231202[[#This Row],[streszczenie]],"*"&amp;$E$1&amp;"*")</f>
        <v>0</v>
      </c>
      <c r="S303" s="10" t="s">
        <v>10</v>
      </c>
      <c r="T303" s="10" t="s">
        <v>11</v>
      </c>
      <c r="U303" s="10" t="s">
        <v>12</v>
      </c>
    </row>
    <row r="304" spans="1:21" hidden="1" x14ac:dyDescent="0.45">
      <c r="A304" s="14">
        <v>302</v>
      </c>
      <c r="B304" s="14" t="s">
        <v>811</v>
      </c>
      <c r="C304" s="14" t="s">
        <v>812</v>
      </c>
      <c r="D304" s="14" t="s">
        <v>813</v>
      </c>
      <c r="E304" s="14" t="s">
        <v>814</v>
      </c>
      <c r="F304" s="14">
        <f>COUNTIF(SLR479_20231202[[#This Row],[Tytuł]],"*"&amp;$B$1&amp;"*")</f>
        <v>0</v>
      </c>
      <c r="G304" s="14">
        <f>COUNTIFS(SLR479_20231202[[#This Row],[Tytuł]],"*"&amp;$B$1&amp;"*",SLR479_20231202[[#This Row],[Tytuł]],"*"&amp;$E$1&amp;"*")</f>
        <v>0</v>
      </c>
      <c r="H304" s="14" t="s">
        <v>815</v>
      </c>
      <c r="I304" s="14">
        <f>MID(SLR479_20231202[[#This Row],[Rok, publikacja, cytowania]],2,4)+0</f>
        <v>1996</v>
      </c>
      <c r="J304" s="14">
        <f>(MID(SLR479_20231202[[#This Row],[Rok, publikacja, cytowania]],FIND(" Cited ",SLR479_20231202[[#This Row],[Rok, publikacja, cytowania]])+7,SLR479_20231202[[#This Row],[IlośćZnakówLCyt]]))+0</f>
        <v>2</v>
      </c>
      <c r="K304" s="14">
        <f>FIND(" Cited ",SLR479_20231202[[#This Row],[Rok, publikacja, cytowania]])+7</f>
        <v>76</v>
      </c>
      <c r="L304" s="14">
        <f>FIND(" times",SLR479_20231202[[#This Row],[Rok, publikacja, cytowania]])</f>
        <v>77</v>
      </c>
      <c r="M304" s="14">
        <f>SLR479_20231202[[#This Row],[koniecLCyt]]-SLR479_20231202[[#This Row],[poczLCyt]]</f>
        <v>1</v>
      </c>
      <c r="N304" s="14" t="s">
        <v>816</v>
      </c>
      <c r="O304" s="14" t="s">
        <v>817</v>
      </c>
      <c r="P304" s="14" t="s">
        <v>818</v>
      </c>
      <c r="Q304" s="14">
        <f>COUNTIF(SLR479_20231202[[#This Row],[streszczenie]],"*"&amp;$B$1&amp;"*")</f>
        <v>0</v>
      </c>
      <c r="R304" s="14">
        <f>COUNTIFS(SLR479_20231202[[#This Row],[streszczenie]],"*"&amp;$B$1&amp;"*",SLR479_20231202[[#This Row],[streszczenie]],"*"&amp;$E$1&amp;"*")</f>
        <v>0</v>
      </c>
      <c r="S304" s="9" t="s">
        <v>10</v>
      </c>
      <c r="T304" s="9" t="s">
        <v>11</v>
      </c>
      <c r="U304" s="9" t="s">
        <v>12</v>
      </c>
    </row>
    <row r="305" spans="1:21" hidden="1" x14ac:dyDescent="0.45">
      <c r="A305" s="14">
        <v>303</v>
      </c>
      <c r="B305" s="14" t="s">
        <v>827</v>
      </c>
      <c r="C305" s="14" t="s">
        <v>828</v>
      </c>
      <c r="D305" s="14" t="s">
        <v>829</v>
      </c>
      <c r="E305" s="14" t="s">
        <v>830</v>
      </c>
      <c r="F305" s="14">
        <f>COUNTIF(SLR479_20231202[[#This Row],[Tytuł]],"*"&amp;$B$1&amp;"*")</f>
        <v>0</v>
      </c>
      <c r="G305" s="14">
        <f>COUNTIFS(SLR479_20231202[[#This Row],[Tytuł]],"*"&amp;$B$1&amp;"*",SLR479_20231202[[#This Row],[Tytuł]],"*"&amp;$E$1&amp;"*")</f>
        <v>0</v>
      </c>
      <c r="H305" s="14" t="s">
        <v>831</v>
      </c>
      <c r="I305" s="14">
        <f>MID(SLR479_20231202[[#This Row],[Rok, publikacja, cytowania]],2,4)+0</f>
        <v>2021</v>
      </c>
      <c r="J305" s="14">
        <f>(MID(SLR479_20231202[[#This Row],[Rok, publikacja, cytowania]],FIND(" Cited ",SLR479_20231202[[#This Row],[Rok, publikacja, cytowania]])+7,SLR479_20231202[[#This Row],[IlośćZnakówLCyt]]))+0</f>
        <v>1</v>
      </c>
      <c r="K305" s="14">
        <f>FIND(" Cited ",SLR479_20231202[[#This Row],[Rok, publikacja, cytowania]])+7</f>
        <v>79</v>
      </c>
      <c r="L305" s="14">
        <f>FIND(" times",SLR479_20231202[[#This Row],[Rok, publikacja, cytowania]])</f>
        <v>80</v>
      </c>
      <c r="M305" s="14">
        <f>SLR479_20231202[[#This Row],[koniecLCyt]]-SLR479_20231202[[#This Row],[poczLCyt]]</f>
        <v>1</v>
      </c>
      <c r="N305" s="14" t="s">
        <v>832</v>
      </c>
      <c r="O305" s="14" t="s">
        <v>833</v>
      </c>
      <c r="P305" s="14" t="s">
        <v>834</v>
      </c>
      <c r="Q305" s="14">
        <f>COUNTIF(SLR479_20231202[[#This Row],[streszczenie]],"*"&amp;$B$1&amp;"*")</f>
        <v>0</v>
      </c>
      <c r="R305" s="14">
        <f>COUNTIFS(SLR479_20231202[[#This Row],[streszczenie]],"*"&amp;$B$1&amp;"*",SLR479_20231202[[#This Row],[streszczenie]],"*"&amp;$E$1&amp;"*")</f>
        <v>0</v>
      </c>
      <c r="S305" s="10" t="s">
        <v>10</v>
      </c>
      <c r="T305" s="10" t="s">
        <v>11</v>
      </c>
      <c r="U305" s="10" t="s">
        <v>12</v>
      </c>
    </row>
    <row r="306" spans="1:21" hidden="1" x14ac:dyDescent="0.45">
      <c r="A306" s="14">
        <v>304</v>
      </c>
      <c r="B306" s="14" t="s">
        <v>835</v>
      </c>
      <c r="C306" s="14" t="s">
        <v>836</v>
      </c>
      <c r="D306" s="14" t="s">
        <v>837</v>
      </c>
      <c r="E306" s="14" t="s">
        <v>838</v>
      </c>
      <c r="F306" s="14">
        <f>COUNTIF(SLR479_20231202[[#This Row],[Tytuł]],"*"&amp;$B$1&amp;"*")</f>
        <v>0</v>
      </c>
      <c r="G306" s="14">
        <f>COUNTIFS(SLR479_20231202[[#This Row],[Tytuł]],"*"&amp;$B$1&amp;"*",SLR479_20231202[[#This Row],[Tytuł]],"*"&amp;$E$1&amp;"*")</f>
        <v>0</v>
      </c>
      <c r="H306" s="14" t="s">
        <v>839</v>
      </c>
      <c r="I306" s="14">
        <f>MID(SLR479_20231202[[#This Row],[Rok, publikacja, cytowania]],2,4)+0</f>
        <v>2021</v>
      </c>
      <c r="J306" s="14">
        <f>(MID(SLR479_20231202[[#This Row],[Rok, publikacja, cytowania]],FIND(" Cited ",SLR479_20231202[[#This Row],[Rok, publikacja, cytowania]])+7,SLR479_20231202[[#This Row],[IlośćZnakówLCyt]]))+0</f>
        <v>2</v>
      </c>
      <c r="K306" s="14">
        <f>FIND(" Cited ",SLR479_20231202[[#This Row],[Rok, publikacja, cytowania]])+7</f>
        <v>101</v>
      </c>
      <c r="L306" s="14">
        <f>FIND(" times",SLR479_20231202[[#This Row],[Rok, publikacja, cytowania]])</f>
        <v>102</v>
      </c>
      <c r="M306" s="14">
        <f>SLR479_20231202[[#This Row],[koniecLCyt]]-SLR479_20231202[[#This Row],[poczLCyt]]</f>
        <v>1</v>
      </c>
      <c r="N306" s="14" t="s">
        <v>840</v>
      </c>
      <c r="O306" s="14" t="s">
        <v>841</v>
      </c>
      <c r="P306" s="14" t="s">
        <v>842</v>
      </c>
      <c r="Q306" s="14">
        <f>COUNTIF(SLR479_20231202[[#This Row],[streszczenie]],"*"&amp;$B$1&amp;"*")</f>
        <v>0</v>
      </c>
      <c r="R306" s="14">
        <f>COUNTIFS(SLR479_20231202[[#This Row],[streszczenie]],"*"&amp;$B$1&amp;"*",SLR479_20231202[[#This Row],[streszczenie]],"*"&amp;$E$1&amp;"*")</f>
        <v>0</v>
      </c>
      <c r="S306" s="9" t="s">
        <v>10</v>
      </c>
      <c r="T306" s="9" t="s">
        <v>11</v>
      </c>
      <c r="U306" s="9" t="s">
        <v>12</v>
      </c>
    </row>
    <row r="307" spans="1:21" hidden="1" x14ac:dyDescent="0.45">
      <c r="A307" s="14">
        <v>305</v>
      </c>
      <c r="B307" s="14" t="s">
        <v>3440</v>
      </c>
      <c r="C307" s="14" t="s">
        <v>3441</v>
      </c>
      <c r="D307" s="14" t="s">
        <v>3442</v>
      </c>
      <c r="E307" s="14" t="s">
        <v>3443</v>
      </c>
      <c r="F307" s="14">
        <f>COUNTIF(SLR479_20231202[[#This Row],[Tytuł]],"*"&amp;$B$1&amp;"*")</f>
        <v>0</v>
      </c>
      <c r="G307" s="14">
        <f>COUNTIFS(SLR479_20231202[[#This Row],[Tytuł]],"*"&amp;$B$1&amp;"*",SLR479_20231202[[#This Row],[Tytuł]],"*"&amp;$E$1&amp;"*")</f>
        <v>0</v>
      </c>
      <c r="H307" s="14" t="s">
        <v>3444</v>
      </c>
      <c r="I307" s="14">
        <f>MID(SLR479_20231202[[#This Row],[Rok, publikacja, cytowania]],2,4)+0</f>
        <v>2021</v>
      </c>
      <c r="J307" s="14">
        <f>(MID(SLR479_20231202[[#This Row],[Rok, publikacja, cytowania]],FIND(" Cited ",SLR479_20231202[[#This Row],[Rok, publikacja, cytowania]])+7,SLR479_20231202[[#This Row],[IlośćZnakówLCyt]]))+0</f>
        <v>1</v>
      </c>
      <c r="K307" s="14">
        <f>FIND(" Cited ",SLR479_20231202[[#This Row],[Rok, publikacja, cytowania]])+7</f>
        <v>111</v>
      </c>
      <c r="L307" s="14">
        <f>FIND(" times",SLR479_20231202[[#This Row],[Rok, publikacja, cytowania]])</f>
        <v>112</v>
      </c>
      <c r="M307" s="14">
        <f>SLR479_20231202[[#This Row],[koniecLCyt]]-SLR479_20231202[[#This Row],[poczLCyt]]</f>
        <v>1</v>
      </c>
      <c r="N307" s="14" t="s">
        <v>3445</v>
      </c>
      <c r="O307" s="14" t="s">
        <v>3446</v>
      </c>
      <c r="P307" s="14" t="s">
        <v>3447</v>
      </c>
      <c r="Q307" s="14">
        <f>COUNTIF(SLR479_20231202[[#This Row],[streszczenie]],"*"&amp;$B$1&amp;"*")</f>
        <v>0</v>
      </c>
      <c r="R307" s="14">
        <f>COUNTIFS(SLR479_20231202[[#This Row],[streszczenie]],"*"&amp;$B$1&amp;"*",SLR479_20231202[[#This Row],[streszczenie]],"*"&amp;$E$1&amp;"*")</f>
        <v>0</v>
      </c>
      <c r="S307" s="10" t="s">
        <v>10</v>
      </c>
      <c r="T307" s="10" t="s">
        <v>128</v>
      </c>
      <c r="U307" s="10" t="s">
        <v>12</v>
      </c>
    </row>
    <row r="308" spans="1:21" hidden="1" x14ac:dyDescent="0.45">
      <c r="A308" s="14">
        <v>306</v>
      </c>
      <c r="B308" s="14" t="s">
        <v>3448</v>
      </c>
      <c r="C308" s="14" t="s">
        <v>3449</v>
      </c>
      <c r="D308" s="14" t="s">
        <v>3450</v>
      </c>
      <c r="E308" s="14" t="s">
        <v>3451</v>
      </c>
      <c r="F308" s="14">
        <f>COUNTIF(SLR479_20231202[[#This Row],[Tytuł]],"*"&amp;$B$1&amp;"*")</f>
        <v>0</v>
      </c>
      <c r="G308" s="14">
        <f>COUNTIFS(SLR479_20231202[[#This Row],[Tytuł]],"*"&amp;$B$1&amp;"*",SLR479_20231202[[#This Row],[Tytuł]],"*"&amp;$E$1&amp;"*")</f>
        <v>0</v>
      </c>
      <c r="H308" s="14" t="s">
        <v>3452</v>
      </c>
      <c r="I308" s="14">
        <f>MID(SLR479_20231202[[#This Row],[Rok, publikacja, cytowania]],2,4)+0</f>
        <v>2015</v>
      </c>
      <c r="J308" s="14">
        <f>(MID(SLR479_20231202[[#This Row],[Rok, publikacja, cytowania]],FIND(" Cited ",SLR479_20231202[[#This Row],[Rok, publikacja, cytowania]])+7,SLR479_20231202[[#This Row],[IlośćZnakówLCyt]]))+0</f>
        <v>2</v>
      </c>
      <c r="K308" s="14">
        <f>FIND(" Cited ",SLR479_20231202[[#This Row],[Rok, publikacja, cytowania]])+7</f>
        <v>59</v>
      </c>
      <c r="L308" s="14">
        <f>FIND(" times",SLR479_20231202[[#This Row],[Rok, publikacja, cytowania]])</f>
        <v>60</v>
      </c>
      <c r="M308" s="14">
        <f>SLR479_20231202[[#This Row],[koniecLCyt]]-SLR479_20231202[[#This Row],[poczLCyt]]</f>
        <v>1</v>
      </c>
      <c r="N308" s="14" t="s">
        <v>3453</v>
      </c>
      <c r="O308" s="14" t="s">
        <v>3454</v>
      </c>
      <c r="P308" s="14" t="s">
        <v>3455</v>
      </c>
      <c r="Q308" s="14">
        <f>COUNTIF(SLR479_20231202[[#This Row],[streszczenie]],"*"&amp;$B$1&amp;"*")</f>
        <v>0</v>
      </c>
      <c r="R308" s="14">
        <f>COUNTIFS(SLR479_20231202[[#This Row],[streszczenie]],"*"&amp;$B$1&amp;"*",SLR479_20231202[[#This Row],[streszczenie]],"*"&amp;$E$1&amp;"*")</f>
        <v>0</v>
      </c>
      <c r="S308" s="9" t="s">
        <v>3029</v>
      </c>
      <c r="T308" s="9" t="s">
        <v>11</v>
      </c>
      <c r="U308" s="9" t="s">
        <v>12</v>
      </c>
    </row>
    <row r="309" spans="1:21" hidden="1" x14ac:dyDescent="0.45">
      <c r="A309" s="14">
        <v>307</v>
      </c>
      <c r="B309" s="14" t="s">
        <v>843</v>
      </c>
      <c r="C309" s="14" t="s">
        <v>844</v>
      </c>
      <c r="D309" s="14" t="s">
        <v>845</v>
      </c>
      <c r="E309" s="14" t="s">
        <v>846</v>
      </c>
      <c r="F309" s="14">
        <f>COUNTIF(SLR479_20231202[[#This Row],[Tytuł]],"*"&amp;$B$1&amp;"*")</f>
        <v>0</v>
      </c>
      <c r="G309" s="14">
        <f>COUNTIFS(SLR479_20231202[[#This Row],[Tytuł]],"*"&amp;$B$1&amp;"*",SLR479_20231202[[#This Row],[Tytuł]],"*"&amp;$E$1&amp;"*")</f>
        <v>0</v>
      </c>
      <c r="H309" s="14" t="s">
        <v>847</v>
      </c>
      <c r="I309" s="14">
        <f>MID(SLR479_20231202[[#This Row],[Rok, publikacja, cytowania]],2,4)+0</f>
        <v>2023</v>
      </c>
      <c r="J309" s="14">
        <f>(MID(SLR479_20231202[[#This Row],[Rok, publikacja, cytowania]],FIND(" Cited ",SLR479_20231202[[#This Row],[Rok, publikacja, cytowania]])+7,SLR479_20231202[[#This Row],[IlośćZnakówLCyt]]))+0</f>
        <v>2</v>
      </c>
      <c r="K309" s="14">
        <f>FIND(" Cited ",SLR479_20231202[[#This Row],[Rok, publikacja, cytowania]])+7</f>
        <v>77</v>
      </c>
      <c r="L309" s="14">
        <f>FIND(" times",SLR479_20231202[[#This Row],[Rok, publikacja, cytowania]])</f>
        <v>78</v>
      </c>
      <c r="M309" s="14">
        <f>SLR479_20231202[[#This Row],[koniecLCyt]]-SLR479_20231202[[#This Row],[poczLCyt]]</f>
        <v>1</v>
      </c>
      <c r="N309" s="14" t="s">
        <v>848</v>
      </c>
      <c r="O309" s="14" t="s">
        <v>849</v>
      </c>
      <c r="P309" s="14" t="s">
        <v>850</v>
      </c>
      <c r="Q309" s="14">
        <f>COUNTIF(SLR479_20231202[[#This Row],[streszczenie]],"*"&amp;$B$1&amp;"*")</f>
        <v>0</v>
      </c>
      <c r="R309" s="14">
        <f>COUNTIFS(SLR479_20231202[[#This Row],[streszczenie]],"*"&amp;$B$1&amp;"*",SLR479_20231202[[#This Row],[streszczenie]],"*"&amp;$E$1&amp;"*")</f>
        <v>0</v>
      </c>
      <c r="S309" s="10" t="s">
        <v>10</v>
      </c>
      <c r="T309" s="10" t="s">
        <v>11</v>
      </c>
      <c r="U309" s="10" t="s">
        <v>12</v>
      </c>
    </row>
    <row r="310" spans="1:21" hidden="1" x14ac:dyDescent="0.45">
      <c r="A310" s="14">
        <v>308</v>
      </c>
      <c r="B310" s="14" t="s">
        <v>3456</v>
      </c>
      <c r="C310" s="14" t="s">
        <v>3457</v>
      </c>
      <c r="D310" s="14" t="s">
        <v>3458</v>
      </c>
      <c r="E310" s="14" t="s">
        <v>3459</v>
      </c>
      <c r="F310" s="14">
        <f>COUNTIF(SLR479_20231202[[#This Row],[Tytuł]],"*"&amp;$B$1&amp;"*")</f>
        <v>0</v>
      </c>
      <c r="G310" s="14">
        <f>COUNTIFS(SLR479_20231202[[#This Row],[Tytuł]],"*"&amp;$B$1&amp;"*",SLR479_20231202[[#This Row],[Tytuł]],"*"&amp;$E$1&amp;"*")</f>
        <v>0</v>
      </c>
      <c r="H310" s="14" t="s">
        <v>3460</v>
      </c>
      <c r="I310" s="14">
        <f>MID(SLR479_20231202[[#This Row],[Rok, publikacja, cytowania]],2,4)+0</f>
        <v>2019</v>
      </c>
      <c r="J310" s="14">
        <f>(MID(SLR479_20231202[[#This Row],[Rok, publikacja, cytowania]],FIND(" Cited ",SLR479_20231202[[#This Row],[Rok, publikacja, cytowania]])+7,SLR479_20231202[[#This Row],[IlośćZnakówLCyt]]))+0</f>
        <v>2</v>
      </c>
      <c r="K310" s="14">
        <f>FIND(" Cited ",SLR479_20231202[[#This Row],[Rok, publikacja, cytowania]])+7</f>
        <v>80</v>
      </c>
      <c r="L310" s="14">
        <f>FIND(" times",SLR479_20231202[[#This Row],[Rok, publikacja, cytowania]])</f>
        <v>81</v>
      </c>
      <c r="M310" s="14">
        <f>SLR479_20231202[[#This Row],[koniecLCyt]]-SLR479_20231202[[#This Row],[poczLCyt]]</f>
        <v>1</v>
      </c>
      <c r="N310" s="14" t="s">
        <v>3461</v>
      </c>
      <c r="O310" s="14" t="s">
        <v>3462</v>
      </c>
      <c r="P310" s="14" t="s">
        <v>3463</v>
      </c>
      <c r="Q310" s="14">
        <f>COUNTIF(SLR479_20231202[[#This Row],[streszczenie]],"*"&amp;$B$1&amp;"*")</f>
        <v>0</v>
      </c>
      <c r="R310" s="14">
        <f>COUNTIFS(SLR479_20231202[[#This Row],[streszczenie]],"*"&amp;$B$1&amp;"*",SLR479_20231202[[#This Row],[streszczenie]],"*"&amp;$E$1&amp;"*")</f>
        <v>0</v>
      </c>
      <c r="S310" s="9" t="s">
        <v>10</v>
      </c>
      <c r="T310" s="9" t="s">
        <v>11</v>
      </c>
      <c r="U310" s="9" t="s">
        <v>12</v>
      </c>
    </row>
    <row r="311" spans="1:21" hidden="1" x14ac:dyDescent="0.45">
      <c r="A311" s="14">
        <v>309</v>
      </c>
      <c r="B311" s="14" t="s">
        <v>3464</v>
      </c>
      <c r="C311" s="14" t="s">
        <v>3465</v>
      </c>
      <c r="D311" s="14" t="s">
        <v>3466</v>
      </c>
      <c r="E311" s="14" t="s">
        <v>3467</v>
      </c>
      <c r="F311" s="14">
        <f>COUNTIF(SLR479_20231202[[#This Row],[Tytuł]],"*"&amp;$B$1&amp;"*")</f>
        <v>0</v>
      </c>
      <c r="G311" s="14">
        <f>COUNTIFS(SLR479_20231202[[#This Row],[Tytuł]],"*"&amp;$B$1&amp;"*",SLR479_20231202[[#This Row],[Tytuł]],"*"&amp;$E$1&amp;"*")</f>
        <v>0</v>
      </c>
      <c r="H311" s="14" t="s">
        <v>3468</v>
      </c>
      <c r="I311" s="14">
        <f>MID(SLR479_20231202[[#This Row],[Rok, publikacja, cytowania]],2,4)+0</f>
        <v>2023</v>
      </c>
      <c r="J311" s="14">
        <f>(MID(SLR479_20231202[[#This Row],[Rok, publikacja, cytowania]],FIND(" Cited ",SLR479_20231202[[#This Row],[Rok, publikacja, cytowania]])+7,SLR479_20231202[[#This Row],[IlośćZnakówLCyt]]))+0</f>
        <v>1</v>
      </c>
      <c r="K311" s="14">
        <f>FIND(" Cited ",SLR479_20231202[[#This Row],[Rok, publikacja, cytowania]])+7</f>
        <v>68</v>
      </c>
      <c r="L311" s="14">
        <f>FIND(" times",SLR479_20231202[[#This Row],[Rok, publikacja, cytowania]])</f>
        <v>69</v>
      </c>
      <c r="M311" s="14">
        <f>SLR479_20231202[[#This Row],[koniecLCyt]]-SLR479_20231202[[#This Row],[poczLCyt]]</f>
        <v>1</v>
      </c>
      <c r="N311" s="14" t="s">
        <v>3469</v>
      </c>
      <c r="O311" s="14" t="s">
        <v>3470</v>
      </c>
      <c r="P311" s="14" t="s">
        <v>3471</v>
      </c>
      <c r="Q311" s="14">
        <f>COUNTIF(SLR479_20231202[[#This Row],[streszczenie]],"*"&amp;$B$1&amp;"*")</f>
        <v>0</v>
      </c>
      <c r="R311" s="14">
        <f>COUNTIFS(SLR479_20231202[[#This Row],[streszczenie]],"*"&amp;$B$1&amp;"*",SLR479_20231202[[#This Row],[streszczenie]],"*"&amp;$E$1&amp;"*")</f>
        <v>0</v>
      </c>
      <c r="S311" s="10" t="s">
        <v>10</v>
      </c>
      <c r="T311" s="10" t="s">
        <v>11</v>
      </c>
      <c r="U311" s="10" t="s">
        <v>12</v>
      </c>
    </row>
    <row r="312" spans="1:21" hidden="1" x14ac:dyDescent="0.45">
      <c r="A312" s="14">
        <v>310</v>
      </c>
      <c r="B312" s="14" t="s">
        <v>859</v>
      </c>
      <c r="C312" s="14" t="s">
        <v>860</v>
      </c>
      <c r="D312" s="14" t="s">
        <v>861</v>
      </c>
      <c r="E312" s="14" t="s">
        <v>862</v>
      </c>
      <c r="F312" s="14">
        <f>COUNTIF(SLR479_20231202[[#This Row],[Tytuł]],"*"&amp;$B$1&amp;"*")</f>
        <v>0</v>
      </c>
      <c r="G312" s="14">
        <f>COUNTIFS(SLR479_20231202[[#This Row],[Tytuł]],"*"&amp;$B$1&amp;"*",SLR479_20231202[[#This Row],[Tytuł]],"*"&amp;$E$1&amp;"*")</f>
        <v>0</v>
      </c>
      <c r="H312" s="14" t="s">
        <v>863</v>
      </c>
      <c r="I312" s="14">
        <f>MID(SLR479_20231202[[#This Row],[Rok, publikacja, cytowania]],2,4)+0</f>
        <v>2023</v>
      </c>
      <c r="J312" s="14">
        <f>(MID(SLR479_20231202[[#This Row],[Rok, publikacja, cytowania]],FIND(" Cited ",SLR479_20231202[[#This Row],[Rok, publikacja, cytowania]])+7,SLR479_20231202[[#This Row],[IlośćZnakówLCyt]]))+0</f>
        <v>1</v>
      </c>
      <c r="K312" s="14">
        <f>FIND(" Cited ",SLR479_20231202[[#This Row],[Rok, publikacja, cytowania]])+7</f>
        <v>72</v>
      </c>
      <c r="L312" s="14">
        <f>FIND(" times",SLR479_20231202[[#This Row],[Rok, publikacja, cytowania]])</f>
        <v>73</v>
      </c>
      <c r="M312" s="14">
        <f>SLR479_20231202[[#This Row],[koniecLCyt]]-SLR479_20231202[[#This Row],[poczLCyt]]</f>
        <v>1</v>
      </c>
      <c r="N312" s="14" t="s">
        <v>864</v>
      </c>
      <c r="O312" s="14" t="s">
        <v>865</v>
      </c>
      <c r="P312" s="14" t="s">
        <v>866</v>
      </c>
      <c r="Q312" s="14">
        <f>COUNTIF(SLR479_20231202[[#This Row],[streszczenie]],"*"&amp;$B$1&amp;"*")</f>
        <v>0</v>
      </c>
      <c r="R312" s="14">
        <f>COUNTIFS(SLR479_20231202[[#This Row],[streszczenie]],"*"&amp;$B$1&amp;"*",SLR479_20231202[[#This Row],[streszczenie]],"*"&amp;$E$1&amp;"*")</f>
        <v>0</v>
      </c>
      <c r="S312" s="9" t="s">
        <v>10</v>
      </c>
      <c r="T312" s="9" t="s">
        <v>11</v>
      </c>
      <c r="U312" s="9" t="s">
        <v>12</v>
      </c>
    </row>
    <row r="313" spans="1:21" hidden="1" x14ac:dyDescent="0.45">
      <c r="A313" s="14">
        <v>311</v>
      </c>
      <c r="B313" s="14" t="s">
        <v>883</v>
      </c>
      <c r="C313" s="14" t="s">
        <v>884</v>
      </c>
      <c r="D313" s="14" t="s">
        <v>885</v>
      </c>
      <c r="E313" s="14" t="s">
        <v>886</v>
      </c>
      <c r="F313" s="14">
        <f>COUNTIF(SLR479_20231202[[#This Row],[Tytuł]],"*"&amp;$B$1&amp;"*")</f>
        <v>0</v>
      </c>
      <c r="G313" s="14">
        <f>COUNTIFS(SLR479_20231202[[#This Row],[Tytuł]],"*"&amp;$B$1&amp;"*",SLR479_20231202[[#This Row],[Tytuł]],"*"&amp;$E$1&amp;"*")</f>
        <v>0</v>
      </c>
      <c r="H313" s="14" t="s">
        <v>887</v>
      </c>
      <c r="I313" s="14">
        <f>MID(SLR479_20231202[[#This Row],[Rok, publikacja, cytowania]],2,4)+0</f>
        <v>2019</v>
      </c>
      <c r="J313" s="14">
        <f>(MID(SLR479_20231202[[#This Row],[Rok, publikacja, cytowania]],FIND(" Cited ",SLR479_20231202[[#This Row],[Rok, publikacja, cytowania]])+7,SLR479_20231202[[#This Row],[IlośćZnakówLCyt]]))+0</f>
        <v>2</v>
      </c>
      <c r="K313" s="14">
        <f>FIND(" Cited ",SLR479_20231202[[#This Row],[Rok, publikacja, cytowania]])+7</f>
        <v>66</v>
      </c>
      <c r="L313" s="14">
        <f>FIND(" times",SLR479_20231202[[#This Row],[Rok, publikacja, cytowania]])</f>
        <v>67</v>
      </c>
      <c r="M313" s="14">
        <f>SLR479_20231202[[#This Row],[koniecLCyt]]-SLR479_20231202[[#This Row],[poczLCyt]]</f>
        <v>1</v>
      </c>
      <c r="N313" s="14" t="s">
        <v>888</v>
      </c>
      <c r="O313" s="14" t="s">
        <v>889</v>
      </c>
      <c r="P313" s="14" t="s">
        <v>890</v>
      </c>
      <c r="Q313" s="14">
        <f>COUNTIF(SLR479_20231202[[#This Row],[streszczenie]],"*"&amp;$B$1&amp;"*")</f>
        <v>0</v>
      </c>
      <c r="R313" s="14">
        <f>COUNTIFS(SLR479_20231202[[#This Row],[streszczenie]],"*"&amp;$B$1&amp;"*",SLR479_20231202[[#This Row],[streszczenie]],"*"&amp;$E$1&amp;"*")</f>
        <v>0</v>
      </c>
      <c r="S313" s="10" t="s">
        <v>10</v>
      </c>
      <c r="T313" s="10" t="s">
        <v>11</v>
      </c>
      <c r="U313" s="10" t="s">
        <v>12</v>
      </c>
    </row>
    <row r="314" spans="1:21" hidden="1" x14ac:dyDescent="0.45">
      <c r="A314" s="14">
        <v>312</v>
      </c>
      <c r="B314" s="14" t="s">
        <v>3472</v>
      </c>
      <c r="C314" s="14" t="s">
        <v>3473</v>
      </c>
      <c r="D314" s="14" t="s">
        <v>3474</v>
      </c>
      <c r="E314" s="14" t="s">
        <v>3475</v>
      </c>
      <c r="F314" s="14">
        <f>COUNTIF(SLR479_20231202[[#This Row],[Tytuł]],"*"&amp;$B$1&amp;"*")</f>
        <v>0</v>
      </c>
      <c r="G314" s="14">
        <f>COUNTIFS(SLR479_20231202[[#This Row],[Tytuł]],"*"&amp;$B$1&amp;"*",SLR479_20231202[[#This Row],[Tytuł]],"*"&amp;$E$1&amp;"*")</f>
        <v>0</v>
      </c>
      <c r="H314" s="14" t="s">
        <v>3476</v>
      </c>
      <c r="I314" s="14">
        <f>MID(SLR479_20231202[[#This Row],[Rok, publikacja, cytowania]],2,4)+0</f>
        <v>2022</v>
      </c>
      <c r="J314" s="14">
        <f>(MID(SLR479_20231202[[#This Row],[Rok, publikacja, cytowania]],FIND(" Cited ",SLR479_20231202[[#This Row],[Rok, publikacja, cytowania]])+7,SLR479_20231202[[#This Row],[IlośćZnakówLCyt]]))+0</f>
        <v>1</v>
      </c>
      <c r="K314" s="14">
        <f>FIND(" Cited ",SLR479_20231202[[#This Row],[Rok, publikacja, cytowania]])+7</f>
        <v>61</v>
      </c>
      <c r="L314" s="14">
        <f>FIND(" times",SLR479_20231202[[#This Row],[Rok, publikacja, cytowania]])</f>
        <v>62</v>
      </c>
      <c r="M314" s="14">
        <f>SLR479_20231202[[#This Row],[koniecLCyt]]-SLR479_20231202[[#This Row],[poczLCyt]]</f>
        <v>1</v>
      </c>
      <c r="N314" s="14" t="s">
        <v>3477</v>
      </c>
      <c r="O314" s="14" t="s">
        <v>3478</v>
      </c>
      <c r="P314" s="14" t="s">
        <v>3479</v>
      </c>
      <c r="Q314" s="14">
        <f>COUNTIF(SLR479_20231202[[#This Row],[streszczenie]],"*"&amp;$B$1&amp;"*")</f>
        <v>0</v>
      </c>
      <c r="R314" s="14">
        <f>COUNTIFS(SLR479_20231202[[#This Row],[streszczenie]],"*"&amp;$B$1&amp;"*",SLR479_20231202[[#This Row],[streszczenie]],"*"&amp;$E$1&amp;"*")</f>
        <v>0</v>
      </c>
      <c r="S314" s="9" t="s">
        <v>10</v>
      </c>
      <c r="T314" s="9" t="s">
        <v>11</v>
      </c>
      <c r="U314" s="9" t="s">
        <v>12</v>
      </c>
    </row>
    <row r="315" spans="1:21" hidden="1" x14ac:dyDescent="0.45">
      <c r="A315" s="14">
        <v>313</v>
      </c>
      <c r="B315" s="14" t="s">
        <v>907</v>
      </c>
      <c r="C315" s="14" t="s">
        <v>908</v>
      </c>
      <c r="D315" s="14" t="s">
        <v>909</v>
      </c>
      <c r="E315" s="14" t="s">
        <v>910</v>
      </c>
      <c r="F315" s="14">
        <f>COUNTIF(SLR479_20231202[[#This Row],[Tytuł]],"*"&amp;$B$1&amp;"*")</f>
        <v>0</v>
      </c>
      <c r="G315" s="14">
        <f>COUNTIFS(SLR479_20231202[[#This Row],[Tytuł]],"*"&amp;$B$1&amp;"*",SLR479_20231202[[#This Row],[Tytuł]],"*"&amp;$E$1&amp;"*")</f>
        <v>0</v>
      </c>
      <c r="H315" s="14" t="s">
        <v>911</v>
      </c>
      <c r="I315" s="14">
        <f>MID(SLR479_20231202[[#This Row],[Rok, publikacja, cytowania]],2,4)+0</f>
        <v>2021</v>
      </c>
      <c r="J315" s="14">
        <f>(MID(SLR479_20231202[[#This Row],[Rok, publikacja, cytowania]],FIND(" Cited ",SLR479_20231202[[#This Row],[Rok, publikacja, cytowania]])+7,SLR479_20231202[[#This Row],[IlośćZnakówLCyt]]))+0</f>
        <v>2</v>
      </c>
      <c r="K315" s="14">
        <f>FIND(" Cited ",SLR479_20231202[[#This Row],[Rok, publikacja, cytowania]])+7</f>
        <v>61</v>
      </c>
      <c r="L315" s="14">
        <f>FIND(" times",SLR479_20231202[[#This Row],[Rok, publikacja, cytowania]])</f>
        <v>62</v>
      </c>
      <c r="M315" s="14">
        <f>SLR479_20231202[[#This Row],[koniecLCyt]]-SLR479_20231202[[#This Row],[poczLCyt]]</f>
        <v>1</v>
      </c>
      <c r="N315" s="14" t="s">
        <v>912</v>
      </c>
      <c r="O315" s="14" t="s">
        <v>913</v>
      </c>
      <c r="P315" s="14" t="s">
        <v>914</v>
      </c>
      <c r="Q315" s="14">
        <f>COUNTIF(SLR479_20231202[[#This Row],[streszczenie]],"*"&amp;$B$1&amp;"*")</f>
        <v>0</v>
      </c>
      <c r="R315" s="14">
        <f>COUNTIFS(SLR479_20231202[[#This Row],[streszczenie]],"*"&amp;$B$1&amp;"*",SLR479_20231202[[#This Row],[streszczenie]],"*"&amp;$E$1&amp;"*")</f>
        <v>0</v>
      </c>
      <c r="S315" s="10" t="s">
        <v>10</v>
      </c>
      <c r="T315" s="10" t="s">
        <v>11</v>
      </c>
      <c r="U315" s="10" t="s">
        <v>12</v>
      </c>
    </row>
    <row r="316" spans="1:21" hidden="1" x14ac:dyDescent="0.45">
      <c r="A316" s="14">
        <v>314</v>
      </c>
      <c r="B316" s="14" t="s">
        <v>915</v>
      </c>
      <c r="C316" s="14" t="s">
        <v>916</v>
      </c>
      <c r="D316" s="14" t="s">
        <v>917</v>
      </c>
      <c r="E316" s="14" t="s">
        <v>918</v>
      </c>
      <c r="F316" s="14">
        <f>COUNTIF(SLR479_20231202[[#This Row],[Tytuł]],"*"&amp;$B$1&amp;"*")</f>
        <v>0</v>
      </c>
      <c r="G316" s="14">
        <f>COUNTIFS(SLR479_20231202[[#This Row],[Tytuł]],"*"&amp;$B$1&amp;"*",SLR479_20231202[[#This Row],[Tytuł]],"*"&amp;$E$1&amp;"*")</f>
        <v>0</v>
      </c>
      <c r="H316" s="14" t="s">
        <v>919</v>
      </c>
      <c r="I316" s="14">
        <f>MID(SLR479_20231202[[#This Row],[Rok, publikacja, cytowania]],2,4)+0</f>
        <v>2021</v>
      </c>
      <c r="J316" s="14">
        <f>(MID(SLR479_20231202[[#This Row],[Rok, publikacja, cytowania]],FIND(" Cited ",SLR479_20231202[[#This Row],[Rok, publikacja, cytowania]])+7,SLR479_20231202[[#This Row],[IlośćZnakówLCyt]]))+0</f>
        <v>1</v>
      </c>
      <c r="K316" s="14">
        <f>FIND(" Cited ",SLR479_20231202[[#This Row],[Rok, publikacja, cytowania]])+7</f>
        <v>72</v>
      </c>
      <c r="L316" s="14">
        <f>FIND(" times",SLR479_20231202[[#This Row],[Rok, publikacja, cytowania]])</f>
        <v>73</v>
      </c>
      <c r="M316" s="14">
        <f>SLR479_20231202[[#This Row],[koniecLCyt]]-SLR479_20231202[[#This Row],[poczLCyt]]</f>
        <v>1</v>
      </c>
      <c r="N316" s="14" t="s">
        <v>920</v>
      </c>
      <c r="O316" s="14" t="s">
        <v>921</v>
      </c>
      <c r="P316" s="14" t="s">
        <v>922</v>
      </c>
      <c r="Q316" s="14">
        <f>COUNTIF(SLR479_20231202[[#This Row],[streszczenie]],"*"&amp;$B$1&amp;"*")</f>
        <v>0</v>
      </c>
      <c r="R316" s="14">
        <f>COUNTIFS(SLR479_20231202[[#This Row],[streszczenie]],"*"&amp;$B$1&amp;"*",SLR479_20231202[[#This Row],[streszczenie]],"*"&amp;$E$1&amp;"*")</f>
        <v>0</v>
      </c>
      <c r="S316" s="9" t="s">
        <v>10</v>
      </c>
      <c r="T316" s="9" t="s">
        <v>11</v>
      </c>
      <c r="U316" s="9" t="s">
        <v>12</v>
      </c>
    </row>
    <row r="317" spans="1:21" hidden="1" x14ac:dyDescent="0.45">
      <c r="A317" s="14">
        <v>315</v>
      </c>
      <c r="B317" s="14" t="s">
        <v>930</v>
      </c>
      <c r="C317" s="14" t="s">
        <v>931</v>
      </c>
      <c r="D317" s="14">
        <v>57190816203</v>
      </c>
      <c r="E317" s="14" t="s">
        <v>932</v>
      </c>
      <c r="F317" s="14">
        <f>COUNTIF(SLR479_20231202[[#This Row],[Tytuł]],"*"&amp;$B$1&amp;"*")</f>
        <v>0</v>
      </c>
      <c r="G317" s="14">
        <f>COUNTIFS(SLR479_20231202[[#This Row],[Tytuł]],"*"&amp;$B$1&amp;"*",SLR479_20231202[[#This Row],[Tytuł]],"*"&amp;$E$1&amp;"*")</f>
        <v>0</v>
      </c>
      <c r="H317" s="14" t="s">
        <v>933</v>
      </c>
      <c r="I317" s="14">
        <f>MID(SLR479_20231202[[#This Row],[Rok, publikacja, cytowania]],2,4)+0</f>
        <v>2021</v>
      </c>
      <c r="J317" s="14">
        <f>(MID(SLR479_20231202[[#This Row],[Rok, publikacja, cytowania]],FIND(" Cited ",SLR479_20231202[[#This Row],[Rok, publikacja, cytowania]])+7,SLR479_20231202[[#This Row],[IlośćZnakówLCyt]]))+0</f>
        <v>1</v>
      </c>
      <c r="K317" s="14">
        <f>FIND(" Cited ",SLR479_20231202[[#This Row],[Rok, publikacja, cytowania]])+7</f>
        <v>77</v>
      </c>
      <c r="L317" s="14">
        <f>FIND(" times",SLR479_20231202[[#This Row],[Rok, publikacja, cytowania]])</f>
        <v>78</v>
      </c>
      <c r="M317" s="14">
        <f>SLR479_20231202[[#This Row],[koniecLCyt]]-SLR479_20231202[[#This Row],[poczLCyt]]</f>
        <v>1</v>
      </c>
      <c r="N317" s="14">
        <v>0</v>
      </c>
      <c r="O317" s="14" t="s">
        <v>934</v>
      </c>
      <c r="P317" s="14" t="s">
        <v>935</v>
      </c>
      <c r="Q317" s="14">
        <f>COUNTIF(SLR479_20231202[[#This Row],[streszczenie]],"*"&amp;$B$1&amp;"*")</f>
        <v>0</v>
      </c>
      <c r="R317" s="14">
        <f>COUNTIFS(SLR479_20231202[[#This Row],[streszczenie]],"*"&amp;$B$1&amp;"*",SLR479_20231202[[#This Row],[streszczenie]],"*"&amp;$E$1&amp;"*")</f>
        <v>0</v>
      </c>
      <c r="S317" s="10" t="s">
        <v>10</v>
      </c>
      <c r="T317" s="10" t="s">
        <v>207</v>
      </c>
      <c r="U317" s="10" t="s">
        <v>12</v>
      </c>
    </row>
    <row r="318" spans="1:21" hidden="1" x14ac:dyDescent="0.45">
      <c r="A318" s="14">
        <v>316</v>
      </c>
      <c r="B318" s="14" t="s">
        <v>3480</v>
      </c>
      <c r="C318" s="14" t="s">
        <v>3481</v>
      </c>
      <c r="D318" s="14" t="s">
        <v>3482</v>
      </c>
      <c r="E318" s="14" t="s">
        <v>3483</v>
      </c>
      <c r="F318" s="14">
        <f>COUNTIF(SLR479_20231202[[#This Row],[Tytuł]],"*"&amp;$B$1&amp;"*")</f>
        <v>0</v>
      </c>
      <c r="G318" s="14">
        <f>COUNTIFS(SLR479_20231202[[#This Row],[Tytuł]],"*"&amp;$B$1&amp;"*",SLR479_20231202[[#This Row],[Tytuł]],"*"&amp;$E$1&amp;"*")</f>
        <v>0</v>
      </c>
      <c r="H318" s="14" t="s">
        <v>3484</v>
      </c>
      <c r="I318" s="14">
        <f>MID(SLR479_20231202[[#This Row],[Rok, publikacja, cytowania]],2,4)+0</f>
        <v>2017</v>
      </c>
      <c r="J318" s="14">
        <f>(MID(SLR479_20231202[[#This Row],[Rok, publikacja, cytowania]],FIND(" Cited ",SLR479_20231202[[#This Row],[Rok, publikacja, cytowania]])+7,SLR479_20231202[[#This Row],[IlośćZnakówLCyt]]))+0</f>
        <v>2</v>
      </c>
      <c r="K318" s="14">
        <f>FIND(" Cited ",SLR479_20231202[[#This Row],[Rok, publikacja, cytowania]])+7</f>
        <v>82</v>
      </c>
      <c r="L318" s="14">
        <f>FIND(" times",SLR479_20231202[[#This Row],[Rok, publikacja, cytowania]])</f>
        <v>83</v>
      </c>
      <c r="M318" s="14">
        <f>SLR479_20231202[[#This Row],[koniecLCyt]]-SLR479_20231202[[#This Row],[poczLCyt]]</f>
        <v>1</v>
      </c>
      <c r="N318" s="14" t="s">
        <v>3485</v>
      </c>
      <c r="O318" s="14" t="s">
        <v>3486</v>
      </c>
      <c r="P318" s="14" t="s">
        <v>3487</v>
      </c>
      <c r="Q318" s="14">
        <f>COUNTIF(SLR479_20231202[[#This Row],[streszczenie]],"*"&amp;$B$1&amp;"*")</f>
        <v>0</v>
      </c>
      <c r="R318" s="14">
        <f>COUNTIFS(SLR479_20231202[[#This Row],[streszczenie]],"*"&amp;$B$1&amp;"*",SLR479_20231202[[#This Row],[streszczenie]],"*"&amp;$E$1&amp;"*")</f>
        <v>0</v>
      </c>
      <c r="S318" s="10" t="s">
        <v>10</v>
      </c>
      <c r="T318" s="10" t="s">
        <v>11</v>
      </c>
      <c r="U318" s="10" t="s">
        <v>12</v>
      </c>
    </row>
    <row r="319" spans="1:21" hidden="1" x14ac:dyDescent="0.45">
      <c r="A319" s="14">
        <v>317</v>
      </c>
      <c r="B319" s="14" t="s">
        <v>3488</v>
      </c>
      <c r="C319" s="14" t="s">
        <v>3489</v>
      </c>
      <c r="D319" s="14" t="s">
        <v>3490</v>
      </c>
      <c r="E319" s="14" t="s">
        <v>3491</v>
      </c>
      <c r="F319" s="14">
        <f>COUNTIF(SLR479_20231202[[#This Row],[Tytuł]],"*"&amp;$B$1&amp;"*")</f>
        <v>0</v>
      </c>
      <c r="G319" s="14">
        <f>COUNTIFS(SLR479_20231202[[#This Row],[Tytuł]],"*"&amp;$B$1&amp;"*",SLR479_20231202[[#This Row],[Tytuł]],"*"&amp;$E$1&amp;"*")</f>
        <v>0</v>
      </c>
      <c r="H319" s="14" t="s">
        <v>3492</v>
      </c>
      <c r="I319" s="14">
        <f>MID(SLR479_20231202[[#This Row],[Rok, publikacja, cytowania]],2,4)+0</f>
        <v>2020</v>
      </c>
      <c r="J319" s="14">
        <f>(MID(SLR479_20231202[[#This Row],[Rok, publikacja, cytowania]],FIND(" Cited ",SLR479_20231202[[#This Row],[Rok, publikacja, cytowania]])+7,SLR479_20231202[[#This Row],[IlośćZnakówLCyt]]))+0</f>
        <v>2</v>
      </c>
      <c r="K319" s="14">
        <f>FIND(" Cited ",SLR479_20231202[[#This Row],[Rok, publikacja, cytowania]])+7</f>
        <v>80</v>
      </c>
      <c r="L319" s="14">
        <f>FIND(" times",SLR479_20231202[[#This Row],[Rok, publikacja, cytowania]])</f>
        <v>81</v>
      </c>
      <c r="M319" s="14">
        <f>SLR479_20231202[[#This Row],[koniecLCyt]]-SLR479_20231202[[#This Row],[poczLCyt]]</f>
        <v>1</v>
      </c>
      <c r="N319" s="14" t="s">
        <v>3493</v>
      </c>
      <c r="O319" s="14" t="s">
        <v>3494</v>
      </c>
      <c r="P319" s="14" t="s">
        <v>3495</v>
      </c>
      <c r="Q319" s="14">
        <f>COUNTIF(SLR479_20231202[[#This Row],[streszczenie]],"*"&amp;$B$1&amp;"*")</f>
        <v>0</v>
      </c>
      <c r="R319" s="14">
        <f>COUNTIFS(SLR479_20231202[[#This Row],[streszczenie]],"*"&amp;$B$1&amp;"*",SLR479_20231202[[#This Row],[streszczenie]],"*"&amp;$E$1&amp;"*")</f>
        <v>0</v>
      </c>
      <c r="S319" s="9" t="s">
        <v>10</v>
      </c>
      <c r="T319" s="9" t="s">
        <v>128</v>
      </c>
      <c r="U319" s="9" t="s">
        <v>12</v>
      </c>
    </row>
    <row r="320" spans="1:21" hidden="1" x14ac:dyDescent="0.45">
      <c r="A320" s="14">
        <v>318</v>
      </c>
      <c r="B320" s="14" t="s">
        <v>3496</v>
      </c>
      <c r="C320" s="14" t="s">
        <v>3497</v>
      </c>
      <c r="D320" s="14">
        <v>55337847800</v>
      </c>
      <c r="E320" s="14" t="s">
        <v>3498</v>
      </c>
      <c r="F320" s="14">
        <f>COUNTIF(SLR479_20231202[[#This Row],[Tytuł]],"*"&amp;$B$1&amp;"*")</f>
        <v>0</v>
      </c>
      <c r="G320" s="14">
        <f>COUNTIFS(SLR479_20231202[[#This Row],[Tytuł]],"*"&amp;$B$1&amp;"*",SLR479_20231202[[#This Row],[Tytuł]],"*"&amp;$E$1&amp;"*")</f>
        <v>0</v>
      </c>
      <c r="H320" s="14" t="s">
        <v>3499</v>
      </c>
      <c r="I320" s="14">
        <f>MID(SLR479_20231202[[#This Row],[Rok, publikacja, cytowania]],2,4)+0</f>
        <v>2007</v>
      </c>
      <c r="J320" s="14">
        <f>(MID(SLR479_20231202[[#This Row],[Rok, publikacja, cytowania]],FIND(" Cited ",SLR479_20231202[[#This Row],[Rok, publikacja, cytowania]])+7,SLR479_20231202[[#This Row],[IlośćZnakówLCyt]]))+0</f>
        <v>2</v>
      </c>
      <c r="K320" s="14">
        <f>FIND(" Cited ",SLR479_20231202[[#This Row],[Rok, publikacja, cytowania]])+7</f>
        <v>69</v>
      </c>
      <c r="L320" s="14">
        <f>FIND(" times",SLR479_20231202[[#This Row],[Rok, publikacja, cytowania]])</f>
        <v>70</v>
      </c>
      <c r="M320" s="14">
        <f>SLR479_20231202[[#This Row],[koniecLCyt]]-SLR479_20231202[[#This Row],[poczLCyt]]</f>
        <v>1</v>
      </c>
      <c r="N320" s="14">
        <v>0</v>
      </c>
      <c r="O320" s="14" t="s">
        <v>3500</v>
      </c>
      <c r="P320" s="14" t="s">
        <v>3501</v>
      </c>
      <c r="Q320" s="14">
        <f>COUNTIF(SLR479_20231202[[#This Row],[streszczenie]],"*"&amp;$B$1&amp;"*")</f>
        <v>0</v>
      </c>
      <c r="R320" s="14">
        <f>COUNTIFS(SLR479_20231202[[#This Row],[streszczenie]],"*"&amp;$B$1&amp;"*",SLR479_20231202[[#This Row],[streszczenie]],"*"&amp;$E$1&amp;"*")</f>
        <v>0</v>
      </c>
      <c r="S320" s="10" t="s">
        <v>10</v>
      </c>
      <c r="T320" s="10" t="s">
        <v>11</v>
      </c>
      <c r="U320" s="10" t="s">
        <v>12</v>
      </c>
    </row>
    <row r="321" spans="1:21" hidden="1" x14ac:dyDescent="0.45">
      <c r="A321" s="14">
        <v>319</v>
      </c>
      <c r="B321" s="14" t="s">
        <v>3502</v>
      </c>
      <c r="C321" s="14" t="s">
        <v>3503</v>
      </c>
      <c r="D321" s="14">
        <v>35077098600</v>
      </c>
      <c r="E321" s="14" t="s">
        <v>3504</v>
      </c>
      <c r="F321" s="14">
        <f>COUNTIF(SLR479_20231202[[#This Row],[Tytuł]],"*"&amp;$B$1&amp;"*")</f>
        <v>0</v>
      </c>
      <c r="G321" s="14">
        <f>COUNTIFS(SLR479_20231202[[#This Row],[Tytuł]],"*"&amp;$B$1&amp;"*",SLR479_20231202[[#This Row],[Tytuł]],"*"&amp;$E$1&amp;"*")</f>
        <v>0</v>
      </c>
      <c r="H321" s="14" t="s">
        <v>3505</v>
      </c>
      <c r="I321" s="14">
        <f>MID(SLR479_20231202[[#This Row],[Rok, publikacja, cytowania]],2,4)+0</f>
        <v>2022</v>
      </c>
      <c r="J321" s="14">
        <f>(MID(SLR479_20231202[[#This Row],[Rok, publikacja, cytowania]],FIND(" Cited ",SLR479_20231202[[#This Row],[Rok, publikacja, cytowania]])+7,SLR479_20231202[[#This Row],[IlośćZnakówLCyt]]))+0</f>
        <v>2</v>
      </c>
      <c r="K321" s="14">
        <f>FIND(" Cited ",SLR479_20231202[[#This Row],[Rok, publikacja, cytowania]])+7</f>
        <v>67</v>
      </c>
      <c r="L321" s="14">
        <f>FIND(" times",SLR479_20231202[[#This Row],[Rok, publikacja, cytowania]])</f>
        <v>68</v>
      </c>
      <c r="M321" s="14">
        <f>SLR479_20231202[[#This Row],[koniecLCyt]]-SLR479_20231202[[#This Row],[poczLCyt]]</f>
        <v>1</v>
      </c>
      <c r="N321" s="14" t="s">
        <v>3506</v>
      </c>
      <c r="O321" s="14" t="s">
        <v>3507</v>
      </c>
      <c r="P321" s="14" t="s">
        <v>3508</v>
      </c>
      <c r="Q321" s="14">
        <f>COUNTIF(SLR479_20231202[[#This Row],[streszczenie]],"*"&amp;$B$1&amp;"*")</f>
        <v>0</v>
      </c>
      <c r="R321" s="14">
        <f>COUNTIFS(SLR479_20231202[[#This Row],[streszczenie]],"*"&amp;$B$1&amp;"*",SLR479_20231202[[#This Row],[streszczenie]],"*"&amp;$E$1&amp;"*")</f>
        <v>0</v>
      </c>
      <c r="S321" s="9" t="s">
        <v>10</v>
      </c>
      <c r="T321" s="9" t="s">
        <v>11</v>
      </c>
      <c r="U321" s="9" t="s">
        <v>12</v>
      </c>
    </row>
    <row r="322" spans="1:21" hidden="1" x14ac:dyDescent="0.45">
      <c r="A322" s="14">
        <v>320</v>
      </c>
      <c r="B322" s="14" t="s">
        <v>3509</v>
      </c>
      <c r="C322" s="14" t="s">
        <v>3510</v>
      </c>
      <c r="D322" s="14" t="s">
        <v>3511</v>
      </c>
      <c r="E322" s="14" t="s">
        <v>3512</v>
      </c>
      <c r="F322" s="14">
        <f>COUNTIF(SLR479_20231202[[#This Row],[Tytuł]],"*"&amp;$B$1&amp;"*")</f>
        <v>0</v>
      </c>
      <c r="G322" s="14">
        <f>COUNTIFS(SLR479_20231202[[#This Row],[Tytuł]],"*"&amp;$B$1&amp;"*",SLR479_20231202[[#This Row],[Tytuł]],"*"&amp;$E$1&amp;"*")</f>
        <v>0</v>
      </c>
      <c r="H322" s="14" t="s">
        <v>3513</v>
      </c>
      <c r="I322" s="14">
        <f>MID(SLR479_20231202[[#This Row],[Rok, publikacja, cytowania]],2,4)+0</f>
        <v>2021</v>
      </c>
      <c r="J322" s="14">
        <f>(MID(SLR479_20231202[[#This Row],[Rok, publikacja, cytowania]],FIND(" Cited ",SLR479_20231202[[#This Row],[Rok, publikacja, cytowania]])+7,SLR479_20231202[[#This Row],[IlośćZnakówLCyt]]))+0</f>
        <v>1</v>
      </c>
      <c r="K322" s="14">
        <f>FIND(" Cited ",SLR479_20231202[[#This Row],[Rok, publikacja, cytowania]])+7</f>
        <v>84</v>
      </c>
      <c r="L322" s="14">
        <f>FIND(" times",SLR479_20231202[[#This Row],[Rok, publikacja, cytowania]])</f>
        <v>85</v>
      </c>
      <c r="M322" s="14">
        <f>SLR479_20231202[[#This Row],[koniecLCyt]]-SLR479_20231202[[#This Row],[poczLCyt]]</f>
        <v>1</v>
      </c>
      <c r="N322" s="14" t="s">
        <v>3514</v>
      </c>
      <c r="O322" s="14" t="s">
        <v>3515</v>
      </c>
      <c r="P322" s="14" t="s">
        <v>3516</v>
      </c>
      <c r="Q322" s="14">
        <f>COUNTIF(SLR479_20231202[[#This Row],[streszczenie]],"*"&amp;$B$1&amp;"*")</f>
        <v>0</v>
      </c>
      <c r="R322" s="14">
        <f>COUNTIFS(SLR479_20231202[[#This Row],[streszczenie]],"*"&amp;$B$1&amp;"*",SLR479_20231202[[#This Row],[streszczenie]],"*"&amp;$E$1&amp;"*")</f>
        <v>0</v>
      </c>
      <c r="S322" s="10" t="s">
        <v>10</v>
      </c>
      <c r="T322" s="10" t="s">
        <v>207</v>
      </c>
      <c r="U322" s="10" t="s">
        <v>12</v>
      </c>
    </row>
    <row r="323" spans="1:21" hidden="1" x14ac:dyDescent="0.45">
      <c r="A323" s="14">
        <v>321</v>
      </c>
      <c r="B323" s="14" t="s">
        <v>3517</v>
      </c>
      <c r="C323" s="14" t="s">
        <v>3518</v>
      </c>
      <c r="D323" s="14" t="s">
        <v>3519</v>
      </c>
      <c r="E323" s="14" t="s">
        <v>3520</v>
      </c>
      <c r="F323" s="14">
        <f>COUNTIF(SLR479_20231202[[#This Row],[Tytuł]],"*"&amp;$B$1&amp;"*")</f>
        <v>0</v>
      </c>
      <c r="G323" s="14">
        <f>COUNTIFS(SLR479_20231202[[#This Row],[Tytuł]],"*"&amp;$B$1&amp;"*",SLR479_20231202[[#This Row],[Tytuł]],"*"&amp;$E$1&amp;"*")</f>
        <v>0</v>
      </c>
      <c r="H323" s="14" t="s">
        <v>3521</v>
      </c>
      <c r="I323" s="14">
        <f>MID(SLR479_20231202[[#This Row],[Rok, publikacja, cytowania]],2,4)+0</f>
        <v>2022</v>
      </c>
      <c r="J323" s="14">
        <f>(MID(SLR479_20231202[[#This Row],[Rok, publikacja, cytowania]],FIND(" Cited ",SLR479_20231202[[#This Row],[Rok, publikacja, cytowania]])+7,SLR479_20231202[[#This Row],[IlośćZnakówLCyt]]))+0</f>
        <v>2</v>
      </c>
      <c r="K323" s="14">
        <f>FIND(" Cited ",SLR479_20231202[[#This Row],[Rok, publikacja, cytowania]])+7</f>
        <v>70</v>
      </c>
      <c r="L323" s="14">
        <f>FIND(" times",SLR479_20231202[[#This Row],[Rok, publikacja, cytowania]])</f>
        <v>71</v>
      </c>
      <c r="M323" s="14">
        <f>SLR479_20231202[[#This Row],[koniecLCyt]]-SLR479_20231202[[#This Row],[poczLCyt]]</f>
        <v>1</v>
      </c>
      <c r="N323" s="14" t="s">
        <v>3522</v>
      </c>
      <c r="O323" s="14" t="s">
        <v>3523</v>
      </c>
      <c r="P323" s="14" t="s">
        <v>3524</v>
      </c>
      <c r="Q323" s="14">
        <f>COUNTIF(SLR479_20231202[[#This Row],[streszczenie]],"*"&amp;$B$1&amp;"*")</f>
        <v>0</v>
      </c>
      <c r="R323" s="14">
        <f>COUNTIFS(SLR479_20231202[[#This Row],[streszczenie]],"*"&amp;$B$1&amp;"*",SLR479_20231202[[#This Row],[streszczenie]],"*"&amp;$E$1&amp;"*")</f>
        <v>0</v>
      </c>
      <c r="S323" s="9" t="s">
        <v>10</v>
      </c>
      <c r="T323" s="9" t="s">
        <v>11</v>
      </c>
      <c r="U323" s="9" t="s">
        <v>12</v>
      </c>
    </row>
    <row r="324" spans="1:21" hidden="1" x14ac:dyDescent="0.45">
      <c r="A324" s="14">
        <v>322</v>
      </c>
      <c r="B324" s="14" t="s">
        <v>3525</v>
      </c>
      <c r="C324" s="14" t="s">
        <v>3526</v>
      </c>
      <c r="D324" s="14" t="s">
        <v>3527</v>
      </c>
      <c r="E324" s="14" t="s">
        <v>3528</v>
      </c>
      <c r="F324" s="14">
        <f>COUNTIF(SLR479_20231202[[#This Row],[Tytuł]],"*"&amp;$B$1&amp;"*")</f>
        <v>0</v>
      </c>
      <c r="G324" s="14">
        <f>COUNTIFS(SLR479_20231202[[#This Row],[Tytuł]],"*"&amp;$B$1&amp;"*",SLR479_20231202[[#This Row],[Tytuł]],"*"&amp;$E$1&amp;"*")</f>
        <v>0</v>
      </c>
      <c r="H324" s="14" t="s">
        <v>3529</v>
      </c>
      <c r="I324" s="14">
        <f>MID(SLR479_20231202[[#This Row],[Rok, publikacja, cytowania]],2,4)+0</f>
        <v>2022</v>
      </c>
      <c r="J324" s="14">
        <f>(MID(SLR479_20231202[[#This Row],[Rok, publikacja, cytowania]],FIND(" Cited ",SLR479_20231202[[#This Row],[Rok, publikacja, cytowania]])+7,SLR479_20231202[[#This Row],[IlośćZnakówLCyt]]))+0</f>
        <v>2</v>
      </c>
      <c r="K324" s="14">
        <f>FIND(" Cited ",SLR479_20231202[[#This Row],[Rok, publikacja, cytowania]])+7</f>
        <v>75</v>
      </c>
      <c r="L324" s="14">
        <f>FIND(" times",SLR479_20231202[[#This Row],[Rok, publikacja, cytowania]])</f>
        <v>76</v>
      </c>
      <c r="M324" s="14">
        <f>SLR479_20231202[[#This Row],[koniecLCyt]]-SLR479_20231202[[#This Row],[poczLCyt]]</f>
        <v>1</v>
      </c>
      <c r="N324" s="14" t="s">
        <v>3530</v>
      </c>
      <c r="O324" s="14" t="s">
        <v>3531</v>
      </c>
      <c r="P324" s="14" t="s">
        <v>3532</v>
      </c>
      <c r="Q324" s="14">
        <f>COUNTIF(SLR479_20231202[[#This Row],[streszczenie]],"*"&amp;$B$1&amp;"*")</f>
        <v>0</v>
      </c>
      <c r="R324" s="14">
        <f>COUNTIFS(SLR479_20231202[[#This Row],[streszczenie]],"*"&amp;$B$1&amp;"*",SLR479_20231202[[#This Row],[streszczenie]],"*"&amp;$E$1&amp;"*")</f>
        <v>0</v>
      </c>
      <c r="S324" s="10" t="s">
        <v>10</v>
      </c>
      <c r="T324" s="10" t="s">
        <v>11</v>
      </c>
      <c r="U324" s="10" t="s">
        <v>12</v>
      </c>
    </row>
    <row r="325" spans="1:21" hidden="1" x14ac:dyDescent="0.45">
      <c r="A325" s="14">
        <v>323</v>
      </c>
      <c r="B325" s="14" t="s">
        <v>973</v>
      </c>
      <c r="C325" s="14" t="s">
        <v>974</v>
      </c>
      <c r="D325" s="14">
        <v>56053529500</v>
      </c>
      <c r="E325" s="14" t="s">
        <v>975</v>
      </c>
      <c r="F325" s="14">
        <f>COUNTIF(SLR479_20231202[[#This Row],[Tytuł]],"*"&amp;$B$1&amp;"*")</f>
        <v>0</v>
      </c>
      <c r="G325" s="14">
        <f>COUNTIFS(SLR479_20231202[[#This Row],[Tytuł]],"*"&amp;$B$1&amp;"*",SLR479_20231202[[#This Row],[Tytuł]],"*"&amp;$E$1&amp;"*")</f>
        <v>0</v>
      </c>
      <c r="H325" s="14" t="s">
        <v>976</v>
      </c>
      <c r="I325" s="14">
        <f>MID(SLR479_20231202[[#This Row],[Rok, publikacja, cytowania]],2,4)+0</f>
        <v>2019</v>
      </c>
      <c r="J325" s="14">
        <f>(MID(SLR479_20231202[[#This Row],[Rok, publikacja, cytowania]],FIND(" Cited ",SLR479_20231202[[#This Row],[Rok, publikacja, cytowania]])+7,SLR479_20231202[[#This Row],[IlośćZnakówLCyt]]))+0</f>
        <v>2</v>
      </c>
      <c r="K325" s="14">
        <f>FIND(" Cited ",SLR479_20231202[[#This Row],[Rok, publikacja, cytowania]])+7</f>
        <v>90</v>
      </c>
      <c r="L325" s="14">
        <f>FIND(" times",SLR479_20231202[[#This Row],[Rok, publikacja, cytowania]])</f>
        <v>91</v>
      </c>
      <c r="M325" s="14">
        <f>SLR479_20231202[[#This Row],[koniecLCyt]]-SLR479_20231202[[#This Row],[poczLCyt]]</f>
        <v>1</v>
      </c>
      <c r="N325" s="14" t="s">
        <v>977</v>
      </c>
      <c r="O325" s="14" t="s">
        <v>978</v>
      </c>
      <c r="P325" s="14" t="s">
        <v>979</v>
      </c>
      <c r="Q325" s="14">
        <f>COUNTIF(SLR479_20231202[[#This Row],[streszczenie]],"*"&amp;$B$1&amp;"*")</f>
        <v>0</v>
      </c>
      <c r="R325" s="14">
        <f>COUNTIFS(SLR479_20231202[[#This Row],[streszczenie]],"*"&amp;$B$1&amp;"*",SLR479_20231202[[#This Row],[streszczenie]],"*"&amp;$E$1&amp;"*")</f>
        <v>0</v>
      </c>
      <c r="S325" s="9" t="s">
        <v>10</v>
      </c>
      <c r="T325" s="9" t="s">
        <v>11</v>
      </c>
      <c r="U325" s="9" t="s">
        <v>12</v>
      </c>
    </row>
    <row r="326" spans="1:21" hidden="1" x14ac:dyDescent="0.45">
      <c r="A326" s="14">
        <v>324</v>
      </c>
      <c r="B326" s="14" t="s">
        <v>980</v>
      </c>
      <c r="C326" s="14" t="s">
        <v>981</v>
      </c>
      <c r="D326" s="14" t="s">
        <v>982</v>
      </c>
      <c r="E326" s="14" t="s">
        <v>983</v>
      </c>
      <c r="F326" s="14">
        <f>COUNTIF(SLR479_20231202[[#This Row],[Tytuł]],"*"&amp;$B$1&amp;"*")</f>
        <v>0</v>
      </c>
      <c r="G326" s="14">
        <f>COUNTIFS(SLR479_20231202[[#This Row],[Tytuł]],"*"&amp;$B$1&amp;"*",SLR479_20231202[[#This Row],[Tytuł]],"*"&amp;$E$1&amp;"*")</f>
        <v>0</v>
      </c>
      <c r="H326" s="14" t="s">
        <v>984</v>
      </c>
      <c r="I326" s="14">
        <f>MID(SLR479_20231202[[#This Row],[Rok, publikacja, cytowania]],2,4)+0</f>
        <v>2014</v>
      </c>
      <c r="J326" s="14">
        <f>(MID(SLR479_20231202[[#This Row],[Rok, publikacja, cytowania]],FIND(" Cited ",SLR479_20231202[[#This Row],[Rok, publikacja, cytowania]])+7,SLR479_20231202[[#This Row],[IlośćZnakówLCyt]]))+0</f>
        <v>2</v>
      </c>
      <c r="K326" s="14">
        <f>FIND(" Cited ",SLR479_20231202[[#This Row],[Rok, publikacja, cytowania]])+7</f>
        <v>68</v>
      </c>
      <c r="L326" s="14">
        <f>FIND(" times",SLR479_20231202[[#This Row],[Rok, publikacja, cytowania]])</f>
        <v>69</v>
      </c>
      <c r="M326" s="14">
        <f>SLR479_20231202[[#This Row],[koniecLCyt]]-SLR479_20231202[[#This Row],[poczLCyt]]</f>
        <v>1</v>
      </c>
      <c r="N326" s="14">
        <v>0</v>
      </c>
      <c r="O326" s="14" t="s">
        <v>985</v>
      </c>
      <c r="P326" s="14" t="s">
        <v>986</v>
      </c>
      <c r="Q326" s="14">
        <f>COUNTIF(SLR479_20231202[[#This Row],[streszczenie]],"*"&amp;$B$1&amp;"*")</f>
        <v>0</v>
      </c>
      <c r="R326" s="14">
        <f>COUNTIFS(SLR479_20231202[[#This Row],[streszczenie]],"*"&amp;$B$1&amp;"*",SLR479_20231202[[#This Row],[streszczenie]],"*"&amp;$E$1&amp;"*")</f>
        <v>0</v>
      </c>
      <c r="S326" s="10" t="s">
        <v>10</v>
      </c>
      <c r="T326" s="10" t="s">
        <v>207</v>
      </c>
      <c r="U326" s="10" t="s">
        <v>12</v>
      </c>
    </row>
    <row r="327" spans="1:21" hidden="1" x14ac:dyDescent="0.45">
      <c r="A327" s="14">
        <v>325</v>
      </c>
      <c r="B327" s="14" t="s">
        <v>1003</v>
      </c>
      <c r="C327" s="14" t="s">
        <v>1004</v>
      </c>
      <c r="D327" s="14">
        <v>57212407660</v>
      </c>
      <c r="E327" s="14" t="s">
        <v>1005</v>
      </c>
      <c r="F327" s="14">
        <f>COUNTIF(SLR479_20231202[[#This Row],[Tytuł]],"*"&amp;$B$1&amp;"*")</f>
        <v>0</v>
      </c>
      <c r="G327" s="14">
        <f>COUNTIFS(SLR479_20231202[[#This Row],[Tytuł]],"*"&amp;$B$1&amp;"*",SLR479_20231202[[#This Row],[Tytuł]],"*"&amp;$E$1&amp;"*")</f>
        <v>0</v>
      </c>
      <c r="H327" s="14" t="s">
        <v>1006</v>
      </c>
      <c r="I327" s="14">
        <f>MID(SLR479_20231202[[#This Row],[Rok, publikacja, cytowania]],2,4)+0</f>
        <v>2019</v>
      </c>
      <c r="J327" s="14">
        <f>(MID(SLR479_20231202[[#This Row],[Rok, publikacja, cytowania]],FIND(" Cited ",SLR479_20231202[[#This Row],[Rok, publikacja, cytowania]])+7,SLR479_20231202[[#This Row],[IlośćZnakówLCyt]]))+0</f>
        <v>1</v>
      </c>
      <c r="K327" s="14">
        <f>FIND(" Cited ",SLR479_20231202[[#This Row],[Rok, publikacja, cytowania]])+7</f>
        <v>62</v>
      </c>
      <c r="L327" s="14">
        <f>FIND(" times",SLR479_20231202[[#This Row],[Rok, publikacja, cytowania]])</f>
        <v>63</v>
      </c>
      <c r="M327" s="14">
        <f>SLR479_20231202[[#This Row],[koniecLCyt]]-SLR479_20231202[[#This Row],[poczLCyt]]</f>
        <v>1</v>
      </c>
      <c r="N327" s="14" t="s">
        <v>1007</v>
      </c>
      <c r="O327" s="14" t="s">
        <v>1008</v>
      </c>
      <c r="P327" s="14" t="s">
        <v>1009</v>
      </c>
      <c r="Q327" s="14">
        <f>COUNTIF(SLR479_20231202[[#This Row],[streszczenie]],"*"&amp;$B$1&amp;"*")</f>
        <v>0</v>
      </c>
      <c r="R327" s="14">
        <f>COUNTIFS(SLR479_20231202[[#This Row],[streszczenie]],"*"&amp;$B$1&amp;"*",SLR479_20231202[[#This Row],[streszczenie]],"*"&amp;$E$1&amp;"*")</f>
        <v>0</v>
      </c>
      <c r="S327" s="9" t="s">
        <v>10</v>
      </c>
      <c r="T327" s="9" t="s">
        <v>11</v>
      </c>
      <c r="U327" s="9" t="s">
        <v>12</v>
      </c>
    </row>
    <row r="328" spans="1:21" hidden="1" x14ac:dyDescent="0.45">
      <c r="A328" s="14">
        <v>326</v>
      </c>
      <c r="B328" s="14" t="s">
        <v>3533</v>
      </c>
      <c r="C328" s="14" t="s">
        <v>3534</v>
      </c>
      <c r="D328" s="14" t="s">
        <v>3535</v>
      </c>
      <c r="E328" s="14" t="s">
        <v>3536</v>
      </c>
      <c r="F328" s="14">
        <f>COUNTIF(SLR479_20231202[[#This Row],[Tytuł]],"*"&amp;$B$1&amp;"*")</f>
        <v>0</v>
      </c>
      <c r="G328" s="14">
        <f>COUNTIFS(SLR479_20231202[[#This Row],[Tytuł]],"*"&amp;$B$1&amp;"*",SLR479_20231202[[#This Row],[Tytuł]],"*"&amp;$E$1&amp;"*")</f>
        <v>0</v>
      </c>
      <c r="H328" s="14" t="s">
        <v>3537</v>
      </c>
      <c r="I328" s="14">
        <f>MID(SLR479_20231202[[#This Row],[Rok, publikacja, cytowania]],2,4)+0</f>
        <v>2022</v>
      </c>
      <c r="J328" s="14">
        <f>(MID(SLR479_20231202[[#This Row],[Rok, publikacja, cytowania]],FIND(" Cited ",SLR479_20231202[[#This Row],[Rok, publikacja, cytowania]])+7,SLR479_20231202[[#This Row],[IlośćZnakówLCyt]]))+0</f>
        <v>2</v>
      </c>
      <c r="K328" s="14">
        <f>FIND(" Cited ",SLR479_20231202[[#This Row],[Rok, publikacja, cytowania]])+7</f>
        <v>64</v>
      </c>
      <c r="L328" s="14">
        <f>FIND(" times",SLR479_20231202[[#This Row],[Rok, publikacja, cytowania]])</f>
        <v>65</v>
      </c>
      <c r="M328" s="14">
        <f>SLR479_20231202[[#This Row],[koniecLCyt]]-SLR479_20231202[[#This Row],[poczLCyt]]</f>
        <v>1</v>
      </c>
      <c r="N328" s="14" t="s">
        <v>3538</v>
      </c>
      <c r="O328" s="14" t="s">
        <v>3539</v>
      </c>
      <c r="P328" s="14" t="s">
        <v>3540</v>
      </c>
      <c r="Q328" s="14">
        <f>COUNTIF(SLR479_20231202[[#This Row],[streszczenie]],"*"&amp;$B$1&amp;"*")</f>
        <v>0</v>
      </c>
      <c r="R328" s="14">
        <f>COUNTIFS(SLR479_20231202[[#This Row],[streszczenie]],"*"&amp;$B$1&amp;"*",SLR479_20231202[[#This Row],[streszczenie]],"*"&amp;$E$1&amp;"*")</f>
        <v>0</v>
      </c>
      <c r="S328" s="10" t="s">
        <v>10</v>
      </c>
      <c r="T328" s="10" t="s">
        <v>11</v>
      </c>
      <c r="U328" s="10" t="s">
        <v>12</v>
      </c>
    </row>
    <row r="329" spans="1:21" hidden="1" x14ac:dyDescent="0.45">
      <c r="A329" s="14">
        <v>327</v>
      </c>
      <c r="B329" s="14" t="s">
        <v>1025</v>
      </c>
      <c r="C329" s="14" t="s">
        <v>1026</v>
      </c>
      <c r="D329" s="14">
        <v>57203561050</v>
      </c>
      <c r="E329" s="14" t="s">
        <v>1027</v>
      </c>
      <c r="F329" s="14">
        <f>COUNTIF(SLR479_20231202[[#This Row],[Tytuł]],"*"&amp;$B$1&amp;"*")</f>
        <v>0</v>
      </c>
      <c r="G329" s="14">
        <f>COUNTIFS(SLR479_20231202[[#This Row],[Tytuł]],"*"&amp;$B$1&amp;"*",SLR479_20231202[[#This Row],[Tytuł]],"*"&amp;$E$1&amp;"*")</f>
        <v>0</v>
      </c>
      <c r="H329" s="14" t="s">
        <v>1028</v>
      </c>
      <c r="I329" s="14">
        <f>MID(SLR479_20231202[[#This Row],[Rok, publikacja, cytowania]],2,4)+0</f>
        <v>2023</v>
      </c>
      <c r="J329" s="14">
        <f>(MID(SLR479_20231202[[#This Row],[Rok, publikacja, cytowania]],FIND(" Cited ",SLR479_20231202[[#This Row],[Rok, publikacja, cytowania]])+7,SLR479_20231202[[#This Row],[IlośćZnakówLCyt]]))+0</f>
        <v>1</v>
      </c>
      <c r="K329" s="14">
        <f>FIND(" Cited ",SLR479_20231202[[#This Row],[Rok, publikacja, cytowania]])+7</f>
        <v>34</v>
      </c>
      <c r="L329" s="14">
        <f>FIND(" times",SLR479_20231202[[#This Row],[Rok, publikacja, cytowania]])</f>
        <v>35</v>
      </c>
      <c r="M329" s="14">
        <f>SLR479_20231202[[#This Row],[koniecLCyt]]-SLR479_20231202[[#This Row],[poczLCyt]]</f>
        <v>1</v>
      </c>
      <c r="N329" s="14" t="s">
        <v>1029</v>
      </c>
      <c r="O329" s="14" t="s">
        <v>1030</v>
      </c>
      <c r="P329" s="14" t="s">
        <v>1031</v>
      </c>
      <c r="Q329" s="14">
        <f>COUNTIF(SLR479_20231202[[#This Row],[streszczenie]],"*"&amp;$B$1&amp;"*")</f>
        <v>0</v>
      </c>
      <c r="R329" s="14">
        <f>COUNTIFS(SLR479_20231202[[#This Row],[streszczenie]],"*"&amp;$B$1&amp;"*",SLR479_20231202[[#This Row],[streszczenie]],"*"&amp;$E$1&amp;"*")</f>
        <v>0</v>
      </c>
      <c r="S329" s="9" t="s">
        <v>10</v>
      </c>
      <c r="T329" s="9" t="s">
        <v>11</v>
      </c>
      <c r="U329" s="9" t="s">
        <v>12</v>
      </c>
    </row>
    <row r="330" spans="1:21" hidden="1" x14ac:dyDescent="0.45">
      <c r="A330" s="14">
        <v>328</v>
      </c>
      <c r="B330" s="14" t="s">
        <v>3541</v>
      </c>
      <c r="C330" s="14" t="s">
        <v>3542</v>
      </c>
      <c r="D330" s="14" t="s">
        <v>3543</v>
      </c>
      <c r="E330" s="14" t="s">
        <v>3544</v>
      </c>
      <c r="F330" s="14">
        <f>COUNTIF(SLR479_20231202[[#This Row],[Tytuł]],"*"&amp;$B$1&amp;"*")</f>
        <v>0</v>
      </c>
      <c r="G330" s="14">
        <f>COUNTIFS(SLR479_20231202[[#This Row],[Tytuł]],"*"&amp;$B$1&amp;"*",SLR479_20231202[[#This Row],[Tytuł]],"*"&amp;$E$1&amp;"*")</f>
        <v>0</v>
      </c>
      <c r="H330" s="14" t="s">
        <v>3545</v>
      </c>
      <c r="I330" s="14">
        <f>MID(SLR479_20231202[[#This Row],[Rok, publikacja, cytowania]],2,4)+0</f>
        <v>2016</v>
      </c>
      <c r="J330" s="14">
        <f>(MID(SLR479_20231202[[#This Row],[Rok, publikacja, cytowania]],FIND(" Cited ",SLR479_20231202[[#This Row],[Rok, publikacja, cytowania]])+7,SLR479_20231202[[#This Row],[IlośćZnakówLCyt]]))+0</f>
        <v>2</v>
      </c>
      <c r="K330" s="14">
        <f>FIND(" Cited ",SLR479_20231202[[#This Row],[Rok, publikacja, cytowania]])+7</f>
        <v>70</v>
      </c>
      <c r="L330" s="14">
        <f>FIND(" times",SLR479_20231202[[#This Row],[Rok, publikacja, cytowania]])</f>
        <v>71</v>
      </c>
      <c r="M330" s="14">
        <f>SLR479_20231202[[#This Row],[koniecLCyt]]-SLR479_20231202[[#This Row],[poczLCyt]]</f>
        <v>1</v>
      </c>
      <c r="N330" s="14" t="s">
        <v>3546</v>
      </c>
      <c r="O330" s="14" t="s">
        <v>3547</v>
      </c>
      <c r="P330" s="14" t="s">
        <v>3548</v>
      </c>
      <c r="Q330" s="14">
        <f>COUNTIF(SLR479_20231202[[#This Row],[streszczenie]],"*"&amp;$B$1&amp;"*")</f>
        <v>0</v>
      </c>
      <c r="R330" s="14">
        <f>COUNTIFS(SLR479_20231202[[#This Row],[streszczenie]],"*"&amp;$B$1&amp;"*",SLR479_20231202[[#This Row],[streszczenie]],"*"&amp;$E$1&amp;"*")</f>
        <v>0</v>
      </c>
      <c r="S330" s="10" t="s">
        <v>10</v>
      </c>
      <c r="T330" s="10" t="s">
        <v>11</v>
      </c>
      <c r="U330" s="10" t="s">
        <v>12</v>
      </c>
    </row>
    <row r="331" spans="1:21" hidden="1" x14ac:dyDescent="0.45">
      <c r="A331" s="14">
        <v>329</v>
      </c>
      <c r="B331" s="14" t="s">
        <v>1047</v>
      </c>
      <c r="C331" s="14" t="s">
        <v>1048</v>
      </c>
      <c r="D331" s="14" t="s">
        <v>1049</v>
      </c>
      <c r="E331" s="14" t="s">
        <v>1050</v>
      </c>
      <c r="F331" s="14">
        <f>COUNTIF(SLR479_20231202[[#This Row],[Tytuł]],"*"&amp;$B$1&amp;"*")</f>
        <v>0</v>
      </c>
      <c r="G331" s="14">
        <f>COUNTIFS(SLR479_20231202[[#This Row],[Tytuł]],"*"&amp;$B$1&amp;"*",SLR479_20231202[[#This Row],[Tytuł]],"*"&amp;$E$1&amp;"*")</f>
        <v>0</v>
      </c>
      <c r="H331" s="14" t="s">
        <v>1051</v>
      </c>
      <c r="I331" s="14">
        <f>MID(SLR479_20231202[[#This Row],[Rok, publikacja, cytowania]],2,4)+0</f>
        <v>2020</v>
      </c>
      <c r="J331" s="14">
        <f>(MID(SLR479_20231202[[#This Row],[Rok, publikacja, cytowania]],FIND(" Cited ",SLR479_20231202[[#This Row],[Rok, publikacja, cytowania]])+7,SLR479_20231202[[#This Row],[IlośćZnakówLCyt]]))+0</f>
        <v>1</v>
      </c>
      <c r="K331" s="14">
        <f>FIND(" Cited ",SLR479_20231202[[#This Row],[Rok, publikacja, cytowania]])+7</f>
        <v>114</v>
      </c>
      <c r="L331" s="14">
        <f>FIND(" times",SLR479_20231202[[#This Row],[Rok, publikacja, cytowania]])</f>
        <v>115</v>
      </c>
      <c r="M331" s="14">
        <f>SLR479_20231202[[#This Row],[koniecLCyt]]-SLR479_20231202[[#This Row],[poczLCyt]]</f>
        <v>1</v>
      </c>
      <c r="N331" s="14" t="s">
        <v>1052</v>
      </c>
      <c r="O331" s="14" t="s">
        <v>1053</v>
      </c>
      <c r="P331" s="14" t="s">
        <v>1054</v>
      </c>
      <c r="Q331" s="14">
        <f>COUNTIF(SLR479_20231202[[#This Row],[streszczenie]],"*"&amp;$B$1&amp;"*")</f>
        <v>0</v>
      </c>
      <c r="R331" s="14">
        <f>COUNTIFS(SLR479_20231202[[#This Row],[streszczenie]],"*"&amp;$B$1&amp;"*",SLR479_20231202[[#This Row],[streszczenie]],"*"&amp;$E$1&amp;"*")</f>
        <v>0</v>
      </c>
      <c r="S331" s="9" t="s">
        <v>10</v>
      </c>
      <c r="T331" s="9" t="s">
        <v>207</v>
      </c>
      <c r="U331" s="9" t="s">
        <v>12</v>
      </c>
    </row>
    <row r="332" spans="1:21" hidden="1" x14ac:dyDescent="0.45">
      <c r="A332" s="14">
        <v>330</v>
      </c>
      <c r="B332" s="14" t="s">
        <v>3549</v>
      </c>
      <c r="C332" s="14" t="s">
        <v>3550</v>
      </c>
      <c r="D332" s="14" t="s">
        <v>3551</v>
      </c>
      <c r="E332" s="14" t="s">
        <v>3552</v>
      </c>
      <c r="F332" s="14">
        <f>COUNTIF(SLR479_20231202[[#This Row],[Tytuł]],"*"&amp;$B$1&amp;"*")</f>
        <v>0</v>
      </c>
      <c r="G332" s="14">
        <f>COUNTIFS(SLR479_20231202[[#This Row],[Tytuł]],"*"&amp;$B$1&amp;"*",SLR479_20231202[[#This Row],[Tytuł]],"*"&amp;$E$1&amp;"*")</f>
        <v>0</v>
      </c>
      <c r="H332" s="14" t="s">
        <v>3553</v>
      </c>
      <c r="I332" s="14">
        <f>MID(SLR479_20231202[[#This Row],[Rok, publikacja, cytowania]],2,4)+0</f>
        <v>2021</v>
      </c>
      <c r="J332" s="14">
        <f>(MID(SLR479_20231202[[#This Row],[Rok, publikacja, cytowania]],FIND(" Cited ",SLR479_20231202[[#This Row],[Rok, publikacja, cytowania]])+7,SLR479_20231202[[#This Row],[IlośćZnakówLCyt]]))+0</f>
        <v>2</v>
      </c>
      <c r="K332" s="14">
        <f>FIND(" Cited ",SLR479_20231202[[#This Row],[Rok, publikacja, cytowania]])+7</f>
        <v>86</v>
      </c>
      <c r="L332" s="14">
        <f>FIND(" times",SLR479_20231202[[#This Row],[Rok, publikacja, cytowania]])</f>
        <v>87</v>
      </c>
      <c r="M332" s="14">
        <f>SLR479_20231202[[#This Row],[koniecLCyt]]-SLR479_20231202[[#This Row],[poczLCyt]]</f>
        <v>1</v>
      </c>
      <c r="N332" s="14" t="s">
        <v>3554</v>
      </c>
      <c r="O332" s="14" t="s">
        <v>3555</v>
      </c>
      <c r="P332" s="14" t="s">
        <v>3556</v>
      </c>
      <c r="Q332" s="14">
        <f>COUNTIF(SLR479_20231202[[#This Row],[streszczenie]],"*"&amp;$B$1&amp;"*")</f>
        <v>0</v>
      </c>
      <c r="R332" s="14">
        <f>COUNTIFS(SLR479_20231202[[#This Row],[streszczenie]],"*"&amp;$B$1&amp;"*",SLR479_20231202[[#This Row],[streszczenie]],"*"&amp;$E$1&amp;"*")</f>
        <v>0</v>
      </c>
      <c r="S332" s="10" t="s">
        <v>10</v>
      </c>
      <c r="T332" s="10" t="s">
        <v>11</v>
      </c>
      <c r="U332" s="10" t="s">
        <v>12</v>
      </c>
    </row>
    <row r="333" spans="1:21" hidden="1" x14ac:dyDescent="0.45">
      <c r="A333" s="14">
        <v>331</v>
      </c>
      <c r="B333" s="14" t="s">
        <v>1078</v>
      </c>
      <c r="C333" s="14" t="s">
        <v>1079</v>
      </c>
      <c r="D333" s="14">
        <v>7005149607</v>
      </c>
      <c r="E333" s="14" t="s">
        <v>1080</v>
      </c>
      <c r="F333" s="14">
        <f>COUNTIF(SLR479_20231202[[#This Row],[Tytuł]],"*"&amp;$B$1&amp;"*")</f>
        <v>0</v>
      </c>
      <c r="G333" s="14">
        <f>COUNTIFS(SLR479_20231202[[#This Row],[Tytuł]],"*"&amp;$B$1&amp;"*",SLR479_20231202[[#This Row],[Tytuł]],"*"&amp;$E$1&amp;"*")</f>
        <v>0</v>
      </c>
      <c r="H333" s="14" t="s">
        <v>1081</v>
      </c>
      <c r="I333" s="14">
        <f>MID(SLR479_20231202[[#This Row],[Rok, publikacja, cytowania]],2,4)+0</f>
        <v>2017</v>
      </c>
      <c r="J333" s="14">
        <f>(MID(SLR479_20231202[[#This Row],[Rok, publikacja, cytowania]],FIND(" Cited ",SLR479_20231202[[#This Row],[Rok, publikacja, cytowania]])+7,SLR479_20231202[[#This Row],[IlośćZnakówLCyt]]))+0</f>
        <v>1</v>
      </c>
      <c r="K333" s="14">
        <f>FIND(" Cited ",SLR479_20231202[[#This Row],[Rok, publikacja, cytowania]])+7</f>
        <v>53</v>
      </c>
      <c r="L333" s="14">
        <f>FIND(" times",SLR479_20231202[[#This Row],[Rok, publikacja, cytowania]])</f>
        <v>54</v>
      </c>
      <c r="M333" s="14">
        <f>SLR479_20231202[[#This Row],[koniecLCyt]]-SLR479_20231202[[#This Row],[poczLCyt]]</f>
        <v>1</v>
      </c>
      <c r="N333" s="14" t="s">
        <v>1082</v>
      </c>
      <c r="O333" s="14" t="s">
        <v>1083</v>
      </c>
      <c r="P333" s="14" t="s">
        <v>1084</v>
      </c>
      <c r="Q333" s="14">
        <f>COUNTIF(SLR479_20231202[[#This Row],[streszczenie]],"*"&amp;$B$1&amp;"*")</f>
        <v>0</v>
      </c>
      <c r="R333" s="14">
        <f>COUNTIFS(SLR479_20231202[[#This Row],[streszczenie]],"*"&amp;$B$1&amp;"*",SLR479_20231202[[#This Row],[streszczenie]],"*"&amp;$E$1&amp;"*")</f>
        <v>0</v>
      </c>
      <c r="S333" s="9" t="s">
        <v>10</v>
      </c>
      <c r="T333" s="9" t="s">
        <v>11</v>
      </c>
      <c r="U333" s="9" t="s">
        <v>12</v>
      </c>
    </row>
    <row r="334" spans="1:21" hidden="1" x14ac:dyDescent="0.45">
      <c r="A334" s="14">
        <v>332</v>
      </c>
      <c r="B334" s="14" t="s">
        <v>1093</v>
      </c>
      <c r="C334" s="14" t="s">
        <v>1094</v>
      </c>
      <c r="D334" s="14" t="s">
        <v>1095</v>
      </c>
      <c r="E334" s="14" t="s">
        <v>1096</v>
      </c>
      <c r="F334" s="14">
        <f>COUNTIF(SLR479_20231202[[#This Row],[Tytuł]],"*"&amp;$B$1&amp;"*")</f>
        <v>0</v>
      </c>
      <c r="G334" s="14">
        <f>COUNTIFS(SLR479_20231202[[#This Row],[Tytuł]],"*"&amp;$B$1&amp;"*",SLR479_20231202[[#This Row],[Tytuł]],"*"&amp;$E$1&amp;"*")</f>
        <v>0</v>
      </c>
      <c r="H334" s="14" t="s">
        <v>1097</v>
      </c>
      <c r="I334" s="14">
        <f>MID(SLR479_20231202[[#This Row],[Rok, publikacja, cytowania]],2,4)+0</f>
        <v>2021</v>
      </c>
      <c r="J334" s="14">
        <f>(MID(SLR479_20231202[[#This Row],[Rok, publikacja, cytowania]],FIND(" Cited ",SLR479_20231202[[#This Row],[Rok, publikacja, cytowania]])+7,SLR479_20231202[[#This Row],[IlośćZnakówLCyt]]))+0</f>
        <v>2</v>
      </c>
      <c r="K334" s="14">
        <f>FIND(" Cited ",SLR479_20231202[[#This Row],[Rok, publikacja, cytowania]])+7</f>
        <v>71</v>
      </c>
      <c r="L334" s="14">
        <f>FIND(" times",SLR479_20231202[[#This Row],[Rok, publikacja, cytowania]])</f>
        <v>72</v>
      </c>
      <c r="M334" s="14">
        <f>SLR479_20231202[[#This Row],[koniecLCyt]]-SLR479_20231202[[#This Row],[poczLCyt]]</f>
        <v>1</v>
      </c>
      <c r="N334" s="14" t="s">
        <v>1098</v>
      </c>
      <c r="O334" s="14" t="s">
        <v>1099</v>
      </c>
      <c r="P334" s="14" t="s">
        <v>1100</v>
      </c>
      <c r="Q334" s="14">
        <f>COUNTIF(SLR479_20231202[[#This Row],[streszczenie]],"*"&amp;$B$1&amp;"*")</f>
        <v>0</v>
      </c>
      <c r="R334" s="14">
        <f>COUNTIFS(SLR479_20231202[[#This Row],[streszczenie]],"*"&amp;$B$1&amp;"*",SLR479_20231202[[#This Row],[streszczenie]],"*"&amp;$E$1&amp;"*")</f>
        <v>0</v>
      </c>
      <c r="S334" s="9" t="s">
        <v>10</v>
      </c>
      <c r="T334" s="9" t="s">
        <v>11</v>
      </c>
      <c r="U334" s="9" t="s">
        <v>12</v>
      </c>
    </row>
    <row r="335" spans="1:21" hidden="1" x14ac:dyDescent="0.45">
      <c r="A335" s="14">
        <v>333</v>
      </c>
      <c r="B335" s="14" t="s">
        <v>1122</v>
      </c>
      <c r="C335" s="14" t="s">
        <v>1123</v>
      </c>
      <c r="D335" s="14" t="s">
        <v>1124</v>
      </c>
      <c r="E335" s="14" t="s">
        <v>1125</v>
      </c>
      <c r="F335" s="14">
        <f>COUNTIF(SLR479_20231202[[#This Row],[Tytuł]],"*"&amp;$B$1&amp;"*")</f>
        <v>0</v>
      </c>
      <c r="G335" s="14">
        <f>COUNTIFS(SLR479_20231202[[#This Row],[Tytuł]],"*"&amp;$B$1&amp;"*",SLR479_20231202[[#This Row],[Tytuł]],"*"&amp;$E$1&amp;"*")</f>
        <v>0</v>
      </c>
      <c r="H335" s="14" t="s">
        <v>1126</v>
      </c>
      <c r="I335" s="14">
        <f>MID(SLR479_20231202[[#This Row],[Rok, publikacja, cytowania]],2,4)+0</f>
        <v>2018</v>
      </c>
      <c r="J335" s="14">
        <f>(MID(SLR479_20231202[[#This Row],[Rok, publikacja, cytowania]],FIND(" Cited ",SLR479_20231202[[#This Row],[Rok, publikacja, cytowania]])+7,SLR479_20231202[[#This Row],[IlośćZnakówLCyt]]))+0</f>
        <v>1</v>
      </c>
      <c r="K335" s="14">
        <f>FIND(" Cited ",SLR479_20231202[[#This Row],[Rok, publikacja, cytowania]])+7</f>
        <v>77</v>
      </c>
      <c r="L335" s="14">
        <f>FIND(" times",SLR479_20231202[[#This Row],[Rok, publikacja, cytowania]])</f>
        <v>78</v>
      </c>
      <c r="M335" s="14">
        <f>SLR479_20231202[[#This Row],[koniecLCyt]]-SLR479_20231202[[#This Row],[poczLCyt]]</f>
        <v>1</v>
      </c>
      <c r="N335" s="14" t="s">
        <v>1127</v>
      </c>
      <c r="O335" s="14" t="s">
        <v>1128</v>
      </c>
      <c r="P335" s="14" t="s">
        <v>1129</v>
      </c>
      <c r="Q335" s="14">
        <f>COUNTIF(SLR479_20231202[[#This Row],[streszczenie]],"*"&amp;$B$1&amp;"*")</f>
        <v>0</v>
      </c>
      <c r="R335" s="14">
        <f>COUNTIFS(SLR479_20231202[[#This Row],[streszczenie]],"*"&amp;$B$1&amp;"*",SLR479_20231202[[#This Row],[streszczenie]],"*"&amp;$E$1&amp;"*")</f>
        <v>0</v>
      </c>
      <c r="S335" s="10" t="s">
        <v>10</v>
      </c>
      <c r="T335" s="10" t="s">
        <v>11</v>
      </c>
      <c r="U335" s="10" t="s">
        <v>12</v>
      </c>
    </row>
    <row r="336" spans="1:21" hidden="1" x14ac:dyDescent="0.45">
      <c r="A336" s="14">
        <v>334</v>
      </c>
      <c r="B336" s="14" t="s">
        <v>1138</v>
      </c>
      <c r="C336" s="14" t="s">
        <v>1139</v>
      </c>
      <c r="D336" s="14" t="s">
        <v>1140</v>
      </c>
      <c r="E336" s="14" t="s">
        <v>1141</v>
      </c>
      <c r="F336" s="14">
        <f>COUNTIF(SLR479_20231202[[#This Row],[Tytuł]],"*"&amp;$B$1&amp;"*")</f>
        <v>0</v>
      </c>
      <c r="G336" s="14">
        <f>COUNTIFS(SLR479_20231202[[#This Row],[Tytuł]],"*"&amp;$B$1&amp;"*",SLR479_20231202[[#This Row],[Tytuł]],"*"&amp;$E$1&amp;"*")</f>
        <v>0</v>
      </c>
      <c r="H336" s="14" t="s">
        <v>1142</v>
      </c>
      <c r="I336" s="14">
        <f>MID(SLR479_20231202[[#This Row],[Rok, publikacja, cytowania]],2,4)+0</f>
        <v>2022</v>
      </c>
      <c r="J336" s="14">
        <f>(MID(SLR479_20231202[[#This Row],[Rok, publikacja, cytowania]],FIND(" Cited ",SLR479_20231202[[#This Row],[Rok, publikacja, cytowania]])+7,SLR479_20231202[[#This Row],[IlośćZnakówLCyt]]))+0</f>
        <v>2</v>
      </c>
      <c r="K336" s="14">
        <f>FIND(" Cited ",SLR479_20231202[[#This Row],[Rok, publikacja, cytowania]])+7</f>
        <v>100</v>
      </c>
      <c r="L336" s="14">
        <f>FIND(" times",SLR479_20231202[[#This Row],[Rok, publikacja, cytowania]])</f>
        <v>101</v>
      </c>
      <c r="M336" s="14">
        <f>SLR479_20231202[[#This Row],[koniecLCyt]]-SLR479_20231202[[#This Row],[poczLCyt]]</f>
        <v>1</v>
      </c>
      <c r="N336" s="14" t="s">
        <v>1143</v>
      </c>
      <c r="O336" s="14" t="s">
        <v>1144</v>
      </c>
      <c r="P336" s="14" t="s">
        <v>1145</v>
      </c>
      <c r="Q336" s="14">
        <f>COUNTIF(SLR479_20231202[[#This Row],[streszczenie]],"*"&amp;$B$1&amp;"*")</f>
        <v>0</v>
      </c>
      <c r="R336" s="14">
        <f>COUNTIFS(SLR479_20231202[[#This Row],[streszczenie]],"*"&amp;$B$1&amp;"*",SLR479_20231202[[#This Row],[streszczenie]],"*"&amp;$E$1&amp;"*")</f>
        <v>0</v>
      </c>
      <c r="S336" s="9" t="s">
        <v>10</v>
      </c>
      <c r="T336" s="9" t="s">
        <v>11</v>
      </c>
      <c r="U336" s="9" t="s">
        <v>12</v>
      </c>
    </row>
    <row r="337" spans="1:21" hidden="1" x14ac:dyDescent="0.45">
      <c r="A337" s="14">
        <v>335</v>
      </c>
      <c r="B337" s="14" t="s">
        <v>3563</v>
      </c>
      <c r="C337" s="14" t="s">
        <v>3564</v>
      </c>
      <c r="D337" s="14" t="s">
        <v>3565</v>
      </c>
      <c r="E337" s="14" t="s">
        <v>3566</v>
      </c>
      <c r="F337" s="14">
        <f>COUNTIF(SLR479_20231202[[#This Row],[Tytuł]],"*"&amp;$B$1&amp;"*")</f>
        <v>0</v>
      </c>
      <c r="G337" s="14">
        <f>COUNTIFS(SLR479_20231202[[#This Row],[Tytuł]],"*"&amp;$B$1&amp;"*",SLR479_20231202[[#This Row],[Tytuł]],"*"&amp;$E$1&amp;"*")</f>
        <v>0</v>
      </c>
      <c r="H337" s="14" t="s">
        <v>3567</v>
      </c>
      <c r="I337" s="14">
        <f>MID(SLR479_20231202[[#This Row],[Rok, publikacja, cytowania]],2,4)+0</f>
        <v>2022</v>
      </c>
      <c r="J337" s="14">
        <f>(MID(SLR479_20231202[[#This Row],[Rok, publikacja, cytowania]],FIND(" Cited ",SLR479_20231202[[#This Row],[Rok, publikacja, cytowania]])+7,SLR479_20231202[[#This Row],[IlośćZnakówLCyt]]))+0</f>
        <v>1</v>
      </c>
      <c r="K337" s="14">
        <f>FIND(" Cited ",SLR479_20231202[[#This Row],[Rok, publikacja, cytowania]])+7</f>
        <v>45</v>
      </c>
      <c r="L337" s="14">
        <f>FIND(" times",SLR479_20231202[[#This Row],[Rok, publikacja, cytowania]])</f>
        <v>46</v>
      </c>
      <c r="M337" s="14">
        <f>SLR479_20231202[[#This Row],[koniecLCyt]]-SLR479_20231202[[#This Row],[poczLCyt]]</f>
        <v>1</v>
      </c>
      <c r="N337" s="14" t="s">
        <v>3568</v>
      </c>
      <c r="O337" s="14" t="s">
        <v>3569</v>
      </c>
      <c r="P337" s="14" t="s">
        <v>3570</v>
      </c>
      <c r="Q337" s="14">
        <f>COUNTIF(SLR479_20231202[[#This Row],[streszczenie]],"*"&amp;$B$1&amp;"*")</f>
        <v>0</v>
      </c>
      <c r="R337" s="14">
        <f>COUNTIFS(SLR479_20231202[[#This Row],[streszczenie]],"*"&amp;$B$1&amp;"*",SLR479_20231202[[#This Row],[streszczenie]],"*"&amp;$E$1&amp;"*")</f>
        <v>0</v>
      </c>
      <c r="S337" s="10" t="s">
        <v>10</v>
      </c>
      <c r="T337" s="10" t="s">
        <v>11</v>
      </c>
      <c r="U337" s="10" t="s">
        <v>12</v>
      </c>
    </row>
    <row r="338" spans="1:21" hidden="1" x14ac:dyDescent="0.45">
      <c r="A338" s="14">
        <v>336</v>
      </c>
      <c r="B338" s="14" t="s">
        <v>3571</v>
      </c>
      <c r="C338" s="14" t="s">
        <v>3572</v>
      </c>
      <c r="D338" s="14" t="s">
        <v>3573</v>
      </c>
      <c r="E338" s="14" t="s">
        <v>3574</v>
      </c>
      <c r="F338" s="14">
        <f>COUNTIF(SLR479_20231202[[#This Row],[Tytuł]],"*"&amp;$B$1&amp;"*")</f>
        <v>0</v>
      </c>
      <c r="G338" s="14">
        <f>COUNTIFS(SLR479_20231202[[#This Row],[Tytuł]],"*"&amp;$B$1&amp;"*",SLR479_20231202[[#This Row],[Tytuł]],"*"&amp;$E$1&amp;"*")</f>
        <v>0</v>
      </c>
      <c r="H338" s="14" t="s">
        <v>3575</v>
      </c>
      <c r="I338" s="14">
        <f>MID(SLR479_20231202[[#This Row],[Rok, publikacja, cytowania]],2,4)+0</f>
        <v>2021</v>
      </c>
      <c r="J338" s="14">
        <f>(MID(SLR479_20231202[[#This Row],[Rok, publikacja, cytowania]],FIND(" Cited ",SLR479_20231202[[#This Row],[Rok, publikacja, cytowania]])+7,SLR479_20231202[[#This Row],[IlośćZnakówLCyt]]))+0</f>
        <v>1</v>
      </c>
      <c r="K338" s="14">
        <f>FIND(" Cited ",SLR479_20231202[[#This Row],[Rok, publikacja, cytowania]])+7</f>
        <v>75</v>
      </c>
      <c r="L338" s="14">
        <f>FIND(" times",SLR479_20231202[[#This Row],[Rok, publikacja, cytowania]])</f>
        <v>76</v>
      </c>
      <c r="M338" s="14">
        <f>SLR479_20231202[[#This Row],[koniecLCyt]]-SLR479_20231202[[#This Row],[poczLCyt]]</f>
        <v>1</v>
      </c>
      <c r="N338" s="14" t="s">
        <v>3576</v>
      </c>
      <c r="O338" s="14" t="s">
        <v>3577</v>
      </c>
      <c r="P338" s="14" t="s">
        <v>3578</v>
      </c>
      <c r="Q338" s="14">
        <f>COUNTIF(SLR479_20231202[[#This Row],[streszczenie]],"*"&amp;$B$1&amp;"*")</f>
        <v>0</v>
      </c>
      <c r="R338" s="14">
        <f>COUNTIFS(SLR479_20231202[[#This Row],[streszczenie]],"*"&amp;$B$1&amp;"*",SLR479_20231202[[#This Row],[streszczenie]],"*"&amp;$E$1&amp;"*")</f>
        <v>0</v>
      </c>
      <c r="S338" s="9" t="s">
        <v>10</v>
      </c>
      <c r="T338" s="9" t="s">
        <v>11</v>
      </c>
      <c r="U338" s="9" t="s">
        <v>12</v>
      </c>
    </row>
    <row r="339" spans="1:21" hidden="1" x14ac:dyDescent="0.45">
      <c r="A339" s="14">
        <v>337</v>
      </c>
      <c r="B339" s="14" t="s">
        <v>1169</v>
      </c>
      <c r="C339" s="14" t="s">
        <v>1170</v>
      </c>
      <c r="D339" s="14">
        <v>57242946100</v>
      </c>
      <c r="E339" s="14" t="s">
        <v>1171</v>
      </c>
      <c r="F339" s="14">
        <f>COUNTIF(SLR479_20231202[[#This Row],[Tytuł]],"*"&amp;$B$1&amp;"*")</f>
        <v>0</v>
      </c>
      <c r="G339" s="14">
        <f>COUNTIFS(SLR479_20231202[[#This Row],[Tytuł]],"*"&amp;$B$1&amp;"*",SLR479_20231202[[#This Row],[Tytuł]],"*"&amp;$E$1&amp;"*")</f>
        <v>0</v>
      </c>
      <c r="H339" s="14" t="s">
        <v>1172</v>
      </c>
      <c r="I339" s="14">
        <f>MID(SLR479_20231202[[#This Row],[Rok, publikacja, cytowania]],2,4)+0</f>
        <v>2022</v>
      </c>
      <c r="J339" s="14">
        <f>(MID(SLR479_20231202[[#This Row],[Rok, publikacja, cytowania]],FIND(" Cited ",SLR479_20231202[[#This Row],[Rok, publikacja, cytowania]])+7,SLR479_20231202[[#This Row],[IlośćZnakówLCyt]]))+0</f>
        <v>2</v>
      </c>
      <c r="K339" s="14">
        <f>FIND(" Cited ",SLR479_20231202[[#This Row],[Rok, publikacja, cytowania]])+7</f>
        <v>106</v>
      </c>
      <c r="L339" s="14">
        <f>FIND(" times",SLR479_20231202[[#This Row],[Rok, publikacja, cytowania]])</f>
        <v>107</v>
      </c>
      <c r="M339" s="14">
        <f>SLR479_20231202[[#This Row],[koniecLCyt]]-SLR479_20231202[[#This Row],[poczLCyt]]</f>
        <v>1</v>
      </c>
      <c r="N339" s="14" t="s">
        <v>1173</v>
      </c>
      <c r="O339" s="14" t="s">
        <v>1174</v>
      </c>
      <c r="P339" s="14" t="s">
        <v>1175</v>
      </c>
      <c r="Q339" s="14">
        <f>COUNTIF(SLR479_20231202[[#This Row],[streszczenie]],"*"&amp;$B$1&amp;"*")</f>
        <v>0</v>
      </c>
      <c r="R339" s="14">
        <f>COUNTIFS(SLR479_20231202[[#This Row],[streszczenie]],"*"&amp;$B$1&amp;"*",SLR479_20231202[[#This Row],[streszczenie]],"*"&amp;$E$1&amp;"*")</f>
        <v>0</v>
      </c>
      <c r="S339" s="10" t="s">
        <v>10</v>
      </c>
      <c r="T339" s="10" t="s">
        <v>11</v>
      </c>
      <c r="U339" s="10" t="s">
        <v>12</v>
      </c>
    </row>
    <row r="340" spans="1:21" hidden="1" x14ac:dyDescent="0.45">
      <c r="A340" s="14">
        <v>338</v>
      </c>
      <c r="B340" s="14" t="s">
        <v>3579</v>
      </c>
      <c r="C340" s="14" t="s">
        <v>3580</v>
      </c>
      <c r="D340" s="14">
        <v>36490772300</v>
      </c>
      <c r="E340" s="14" t="s">
        <v>3581</v>
      </c>
      <c r="F340" s="14">
        <f>COUNTIF(SLR479_20231202[[#This Row],[Tytuł]],"*"&amp;$B$1&amp;"*")</f>
        <v>0</v>
      </c>
      <c r="G340" s="14">
        <f>COUNTIFS(SLR479_20231202[[#This Row],[Tytuł]],"*"&amp;$B$1&amp;"*",SLR479_20231202[[#This Row],[Tytuł]],"*"&amp;$E$1&amp;"*")</f>
        <v>0</v>
      </c>
      <c r="H340" s="14" t="s">
        <v>3582</v>
      </c>
      <c r="I340" s="14">
        <f>MID(SLR479_20231202[[#This Row],[Rok, publikacja, cytowania]],2,4)+0</f>
        <v>2014</v>
      </c>
      <c r="J340" s="14">
        <f>(MID(SLR479_20231202[[#This Row],[Rok, publikacja, cytowania]],FIND(" Cited ",SLR479_20231202[[#This Row],[Rok, publikacja, cytowania]])+7,SLR479_20231202[[#This Row],[IlośćZnakówLCyt]]))+0</f>
        <v>2</v>
      </c>
      <c r="K340" s="14">
        <f>FIND(" Cited ",SLR479_20231202[[#This Row],[Rok, publikacja, cytowania]])+7</f>
        <v>64</v>
      </c>
      <c r="L340" s="14">
        <f>FIND(" times",SLR479_20231202[[#This Row],[Rok, publikacja, cytowania]])</f>
        <v>65</v>
      </c>
      <c r="M340" s="14">
        <f>SLR479_20231202[[#This Row],[koniecLCyt]]-SLR479_20231202[[#This Row],[poczLCyt]]</f>
        <v>1</v>
      </c>
      <c r="N340" s="14" t="s">
        <v>3583</v>
      </c>
      <c r="O340" s="14" t="s">
        <v>3584</v>
      </c>
      <c r="P340" s="14" t="s">
        <v>3585</v>
      </c>
      <c r="Q340" s="14">
        <f>COUNTIF(SLR479_20231202[[#This Row],[streszczenie]],"*"&amp;$B$1&amp;"*")</f>
        <v>0</v>
      </c>
      <c r="R340" s="14">
        <f>COUNTIFS(SLR479_20231202[[#This Row],[streszczenie]],"*"&amp;$B$1&amp;"*",SLR479_20231202[[#This Row],[streszczenie]],"*"&amp;$E$1&amp;"*")</f>
        <v>0</v>
      </c>
      <c r="S340" s="9" t="s">
        <v>10</v>
      </c>
      <c r="T340" s="9" t="s">
        <v>11</v>
      </c>
      <c r="U340" s="9" t="s">
        <v>12</v>
      </c>
    </row>
    <row r="341" spans="1:21" hidden="1" x14ac:dyDescent="0.45">
      <c r="A341" s="14">
        <v>339</v>
      </c>
      <c r="B341" s="14" t="s">
        <v>3586</v>
      </c>
      <c r="C341" s="14" t="s">
        <v>3587</v>
      </c>
      <c r="D341" s="14" t="s">
        <v>3588</v>
      </c>
      <c r="E341" s="14" t="s">
        <v>3589</v>
      </c>
      <c r="F341" s="14">
        <f>COUNTIF(SLR479_20231202[[#This Row],[Tytuł]],"*"&amp;$B$1&amp;"*")</f>
        <v>0</v>
      </c>
      <c r="G341" s="14">
        <f>COUNTIFS(SLR479_20231202[[#This Row],[Tytuł]],"*"&amp;$B$1&amp;"*",SLR479_20231202[[#This Row],[Tytuł]],"*"&amp;$E$1&amp;"*")</f>
        <v>0</v>
      </c>
      <c r="H341" s="14" t="s">
        <v>3590</v>
      </c>
      <c r="I341" s="14">
        <f>MID(SLR479_20231202[[#This Row],[Rok, publikacja, cytowania]],2,4)+0</f>
        <v>2022</v>
      </c>
      <c r="J341" s="14">
        <f>(MID(SLR479_20231202[[#This Row],[Rok, publikacja, cytowania]],FIND(" Cited ",SLR479_20231202[[#This Row],[Rok, publikacja, cytowania]])+7,SLR479_20231202[[#This Row],[IlośćZnakówLCyt]]))+0</f>
        <v>1</v>
      </c>
      <c r="K341" s="14">
        <f>FIND(" Cited ",SLR479_20231202[[#This Row],[Rok, publikacja, cytowania]])+7</f>
        <v>41</v>
      </c>
      <c r="L341" s="14">
        <f>FIND(" times",SLR479_20231202[[#This Row],[Rok, publikacja, cytowania]])</f>
        <v>42</v>
      </c>
      <c r="M341" s="14">
        <f>SLR479_20231202[[#This Row],[koniecLCyt]]-SLR479_20231202[[#This Row],[poczLCyt]]</f>
        <v>1</v>
      </c>
      <c r="N341" s="14" t="s">
        <v>3591</v>
      </c>
      <c r="O341" s="14" t="s">
        <v>3592</v>
      </c>
      <c r="P341" s="14" t="s">
        <v>3593</v>
      </c>
      <c r="Q341" s="14">
        <f>COUNTIF(SLR479_20231202[[#This Row],[streszczenie]],"*"&amp;$B$1&amp;"*")</f>
        <v>0</v>
      </c>
      <c r="R341" s="14">
        <f>COUNTIFS(SLR479_20231202[[#This Row],[streszczenie]],"*"&amp;$B$1&amp;"*",SLR479_20231202[[#This Row],[streszczenie]],"*"&amp;$E$1&amp;"*")</f>
        <v>0</v>
      </c>
      <c r="S341" s="10" t="s">
        <v>10</v>
      </c>
      <c r="T341" s="10" t="s">
        <v>11</v>
      </c>
      <c r="U341" s="10" t="s">
        <v>12</v>
      </c>
    </row>
    <row r="342" spans="1:21" hidden="1" x14ac:dyDescent="0.45">
      <c r="A342" s="14">
        <v>340</v>
      </c>
      <c r="B342" s="14" t="s">
        <v>3594</v>
      </c>
      <c r="C342" s="14" t="s">
        <v>3595</v>
      </c>
      <c r="D342" s="14" t="s">
        <v>3596</v>
      </c>
      <c r="E342" s="14" t="s">
        <v>3597</v>
      </c>
      <c r="F342" s="14">
        <f>COUNTIF(SLR479_20231202[[#This Row],[Tytuł]],"*"&amp;$B$1&amp;"*")</f>
        <v>0</v>
      </c>
      <c r="G342" s="14">
        <f>COUNTIFS(SLR479_20231202[[#This Row],[Tytuł]],"*"&amp;$B$1&amp;"*",SLR479_20231202[[#This Row],[Tytuł]],"*"&amp;$E$1&amp;"*")</f>
        <v>0</v>
      </c>
      <c r="H342" s="14" t="s">
        <v>3598</v>
      </c>
      <c r="I342" s="14">
        <f>MID(SLR479_20231202[[#This Row],[Rok, publikacja, cytowania]],2,4)+0</f>
        <v>2022</v>
      </c>
      <c r="J342" s="14">
        <f>(MID(SLR479_20231202[[#This Row],[Rok, publikacja, cytowania]],FIND(" Cited ",SLR479_20231202[[#This Row],[Rok, publikacja, cytowania]])+7,SLR479_20231202[[#This Row],[IlośćZnakówLCyt]]))+0</f>
        <v>2</v>
      </c>
      <c r="K342" s="14">
        <f>FIND(" Cited ",SLR479_20231202[[#This Row],[Rok, publikacja, cytowania]])+7</f>
        <v>82</v>
      </c>
      <c r="L342" s="14">
        <f>FIND(" times",SLR479_20231202[[#This Row],[Rok, publikacja, cytowania]])</f>
        <v>83</v>
      </c>
      <c r="M342" s="14">
        <f>SLR479_20231202[[#This Row],[koniecLCyt]]-SLR479_20231202[[#This Row],[poczLCyt]]</f>
        <v>1</v>
      </c>
      <c r="N342" s="14" t="s">
        <v>3599</v>
      </c>
      <c r="O342" s="14" t="s">
        <v>3600</v>
      </c>
      <c r="P342" s="14" t="s">
        <v>3601</v>
      </c>
      <c r="Q342" s="14">
        <f>COUNTIF(SLR479_20231202[[#This Row],[streszczenie]],"*"&amp;$B$1&amp;"*")</f>
        <v>0</v>
      </c>
      <c r="R342" s="14">
        <f>COUNTIFS(SLR479_20231202[[#This Row],[streszczenie]],"*"&amp;$B$1&amp;"*",SLR479_20231202[[#This Row],[streszczenie]],"*"&amp;$E$1&amp;"*")</f>
        <v>0</v>
      </c>
      <c r="S342" s="9" t="s">
        <v>10</v>
      </c>
      <c r="T342" s="9" t="s">
        <v>11</v>
      </c>
      <c r="U342" s="9" t="s">
        <v>12</v>
      </c>
    </row>
    <row r="343" spans="1:21" hidden="1" x14ac:dyDescent="0.45">
      <c r="A343" s="14">
        <v>341</v>
      </c>
      <c r="B343" s="14" t="s">
        <v>1176</v>
      </c>
      <c r="C343" s="14" t="s">
        <v>1177</v>
      </c>
      <c r="D343" s="14">
        <v>57347497900</v>
      </c>
      <c r="E343" s="14" t="s">
        <v>1178</v>
      </c>
      <c r="F343" s="14">
        <f>COUNTIF(SLR479_20231202[[#This Row],[Tytuł]],"*"&amp;$B$1&amp;"*")</f>
        <v>0</v>
      </c>
      <c r="G343" s="14">
        <f>COUNTIFS(SLR479_20231202[[#This Row],[Tytuł]],"*"&amp;$B$1&amp;"*",SLR479_20231202[[#This Row],[Tytuł]],"*"&amp;$E$1&amp;"*")</f>
        <v>0</v>
      </c>
      <c r="H343" s="14" t="s">
        <v>1179</v>
      </c>
      <c r="I343" s="14">
        <f>MID(SLR479_20231202[[#This Row],[Rok, publikacja, cytowania]],2,4)+0</f>
        <v>2021</v>
      </c>
      <c r="J343" s="14">
        <f>(MID(SLR479_20231202[[#This Row],[Rok, publikacja, cytowania]],FIND(" Cited ",SLR479_20231202[[#This Row],[Rok, publikacja, cytowania]])+7,SLR479_20231202[[#This Row],[IlośćZnakówLCyt]]))+0</f>
        <v>2</v>
      </c>
      <c r="K343" s="14">
        <f>FIND(" Cited ",SLR479_20231202[[#This Row],[Rok, publikacja, cytowania]])+7</f>
        <v>81</v>
      </c>
      <c r="L343" s="14">
        <f>FIND(" times",SLR479_20231202[[#This Row],[Rok, publikacja, cytowania]])</f>
        <v>82</v>
      </c>
      <c r="M343" s="14">
        <f>SLR479_20231202[[#This Row],[koniecLCyt]]-SLR479_20231202[[#This Row],[poczLCyt]]</f>
        <v>1</v>
      </c>
      <c r="N343" s="14" t="s">
        <v>1180</v>
      </c>
      <c r="O343" s="14" t="s">
        <v>1181</v>
      </c>
      <c r="P343" s="14" t="s">
        <v>1182</v>
      </c>
      <c r="Q343" s="14">
        <f>COUNTIF(SLR479_20231202[[#This Row],[streszczenie]],"*"&amp;$B$1&amp;"*")</f>
        <v>0</v>
      </c>
      <c r="R343" s="14">
        <f>COUNTIFS(SLR479_20231202[[#This Row],[streszczenie]],"*"&amp;$B$1&amp;"*",SLR479_20231202[[#This Row],[streszczenie]],"*"&amp;$E$1&amp;"*")</f>
        <v>0</v>
      </c>
      <c r="S343" s="10" t="s">
        <v>10</v>
      </c>
      <c r="T343" s="10" t="s">
        <v>11</v>
      </c>
      <c r="U343" s="10" t="s">
        <v>12</v>
      </c>
    </row>
    <row r="344" spans="1:21" hidden="1" x14ac:dyDescent="0.45">
      <c r="A344" s="14">
        <v>342</v>
      </c>
      <c r="B344" s="14" t="s">
        <v>1183</v>
      </c>
      <c r="C344" s="14" t="s">
        <v>1184</v>
      </c>
      <c r="D344" s="14">
        <v>57212106870</v>
      </c>
      <c r="E344" s="14" t="s">
        <v>1185</v>
      </c>
      <c r="F344" s="14">
        <f>COUNTIF(SLR479_20231202[[#This Row],[Tytuł]],"*"&amp;$B$1&amp;"*")</f>
        <v>0</v>
      </c>
      <c r="G344" s="14">
        <f>COUNTIFS(SLR479_20231202[[#This Row],[Tytuł]],"*"&amp;$B$1&amp;"*",SLR479_20231202[[#This Row],[Tytuł]],"*"&amp;$E$1&amp;"*")</f>
        <v>0</v>
      </c>
      <c r="H344" s="14" t="s">
        <v>1186</v>
      </c>
      <c r="I344" s="14">
        <f>MID(SLR479_20231202[[#This Row],[Rok, publikacja, cytowania]],2,4)+0</f>
        <v>2020</v>
      </c>
      <c r="J344" s="14">
        <f>(MID(SLR479_20231202[[#This Row],[Rok, publikacja, cytowania]],FIND(" Cited ",SLR479_20231202[[#This Row],[Rok, publikacja, cytowania]])+7,SLR479_20231202[[#This Row],[IlośćZnakówLCyt]]))+0</f>
        <v>2</v>
      </c>
      <c r="K344" s="14">
        <f>FIND(" Cited ",SLR479_20231202[[#This Row],[Rok, publikacja, cytowania]])+7</f>
        <v>59</v>
      </c>
      <c r="L344" s="14">
        <f>FIND(" times",SLR479_20231202[[#This Row],[Rok, publikacja, cytowania]])</f>
        <v>60</v>
      </c>
      <c r="M344" s="14">
        <f>SLR479_20231202[[#This Row],[koniecLCyt]]-SLR479_20231202[[#This Row],[poczLCyt]]</f>
        <v>1</v>
      </c>
      <c r="N344" s="14" t="s">
        <v>1187</v>
      </c>
      <c r="O344" s="14" t="s">
        <v>1188</v>
      </c>
      <c r="P344" s="14" t="s">
        <v>1189</v>
      </c>
      <c r="Q344" s="14">
        <f>COUNTIF(SLR479_20231202[[#This Row],[streszczenie]],"*"&amp;$B$1&amp;"*")</f>
        <v>0</v>
      </c>
      <c r="R344" s="14">
        <f>COUNTIFS(SLR479_20231202[[#This Row],[streszczenie]],"*"&amp;$B$1&amp;"*",SLR479_20231202[[#This Row],[streszczenie]],"*"&amp;$E$1&amp;"*")</f>
        <v>0</v>
      </c>
      <c r="S344" s="9" t="s">
        <v>10</v>
      </c>
      <c r="T344" s="9" t="s">
        <v>11</v>
      </c>
      <c r="U344" s="9" t="s">
        <v>12</v>
      </c>
    </row>
    <row r="345" spans="1:21" hidden="1" x14ac:dyDescent="0.45">
      <c r="A345" s="14">
        <v>343</v>
      </c>
      <c r="B345" s="14" t="s">
        <v>3602</v>
      </c>
      <c r="C345" s="14" t="s">
        <v>3603</v>
      </c>
      <c r="D345" s="14">
        <v>16039990800</v>
      </c>
      <c r="E345" s="14" t="s">
        <v>3604</v>
      </c>
      <c r="F345" s="14">
        <f>COUNTIF(SLR479_20231202[[#This Row],[Tytuł]],"*"&amp;$B$1&amp;"*")</f>
        <v>0</v>
      </c>
      <c r="G345" s="14">
        <f>COUNTIFS(SLR479_20231202[[#This Row],[Tytuł]],"*"&amp;$B$1&amp;"*",SLR479_20231202[[#This Row],[Tytuł]],"*"&amp;$E$1&amp;"*")</f>
        <v>0</v>
      </c>
      <c r="H345" s="14" t="s">
        <v>3605</v>
      </c>
      <c r="I345" s="14">
        <f>MID(SLR479_20231202[[#This Row],[Rok, publikacja, cytowania]],2,4)+0</f>
        <v>2018</v>
      </c>
      <c r="J345" s="14">
        <f>(MID(SLR479_20231202[[#This Row],[Rok, publikacja, cytowania]],FIND(" Cited ",SLR479_20231202[[#This Row],[Rok, publikacja, cytowania]])+7,SLR479_20231202[[#This Row],[IlośćZnakówLCyt]]))+0</f>
        <v>2</v>
      </c>
      <c r="K345" s="14">
        <f>FIND(" Cited ",SLR479_20231202[[#This Row],[Rok, publikacja, cytowania]])+7</f>
        <v>66</v>
      </c>
      <c r="L345" s="14">
        <f>FIND(" times",SLR479_20231202[[#This Row],[Rok, publikacja, cytowania]])</f>
        <v>67</v>
      </c>
      <c r="M345" s="14">
        <f>SLR479_20231202[[#This Row],[koniecLCyt]]-SLR479_20231202[[#This Row],[poczLCyt]]</f>
        <v>1</v>
      </c>
      <c r="N345" s="14" t="s">
        <v>3606</v>
      </c>
      <c r="O345" s="14" t="s">
        <v>3607</v>
      </c>
      <c r="P345" s="14" t="s">
        <v>3608</v>
      </c>
      <c r="Q345" s="14">
        <f>COUNTIF(SLR479_20231202[[#This Row],[streszczenie]],"*"&amp;$B$1&amp;"*")</f>
        <v>0</v>
      </c>
      <c r="R345" s="14">
        <f>COUNTIFS(SLR479_20231202[[#This Row],[streszczenie]],"*"&amp;$B$1&amp;"*",SLR479_20231202[[#This Row],[streszczenie]],"*"&amp;$E$1&amp;"*")</f>
        <v>0</v>
      </c>
      <c r="S345" s="10" t="s">
        <v>3029</v>
      </c>
      <c r="T345" s="10" t="s">
        <v>11</v>
      </c>
      <c r="U345" s="10" t="s">
        <v>12</v>
      </c>
    </row>
    <row r="346" spans="1:21" hidden="1" x14ac:dyDescent="0.45">
      <c r="A346" s="14">
        <v>344</v>
      </c>
      <c r="B346" s="14" t="s">
        <v>1205</v>
      </c>
      <c r="C346" s="14" t="s">
        <v>1206</v>
      </c>
      <c r="D346" s="14" t="s">
        <v>1207</v>
      </c>
      <c r="E346" s="14" t="s">
        <v>1208</v>
      </c>
      <c r="F346" s="14">
        <f>COUNTIF(SLR479_20231202[[#This Row],[Tytuł]],"*"&amp;$B$1&amp;"*")</f>
        <v>0</v>
      </c>
      <c r="G346" s="14">
        <f>COUNTIFS(SLR479_20231202[[#This Row],[Tytuł]],"*"&amp;$B$1&amp;"*",SLR479_20231202[[#This Row],[Tytuł]],"*"&amp;$E$1&amp;"*")</f>
        <v>0</v>
      </c>
      <c r="H346" s="14" t="s">
        <v>1209</v>
      </c>
      <c r="I346" s="14">
        <f>MID(SLR479_20231202[[#This Row],[Rok, publikacja, cytowania]],2,4)+0</f>
        <v>2022</v>
      </c>
      <c r="J346" s="14">
        <f>(MID(SLR479_20231202[[#This Row],[Rok, publikacja, cytowania]],FIND(" Cited ",SLR479_20231202[[#This Row],[Rok, publikacja, cytowania]])+7,SLR479_20231202[[#This Row],[IlośćZnakówLCyt]]))+0</f>
        <v>2</v>
      </c>
      <c r="K346" s="14">
        <f>FIND(" Cited ",SLR479_20231202[[#This Row],[Rok, publikacja, cytowania]])+7</f>
        <v>75</v>
      </c>
      <c r="L346" s="14">
        <f>FIND(" times",SLR479_20231202[[#This Row],[Rok, publikacja, cytowania]])</f>
        <v>76</v>
      </c>
      <c r="M346" s="14">
        <f>SLR479_20231202[[#This Row],[koniecLCyt]]-SLR479_20231202[[#This Row],[poczLCyt]]</f>
        <v>1</v>
      </c>
      <c r="N346" s="14" t="s">
        <v>1210</v>
      </c>
      <c r="O346" s="14" t="s">
        <v>1211</v>
      </c>
      <c r="P346" s="14" t="s">
        <v>1212</v>
      </c>
      <c r="Q346" s="14">
        <f>COUNTIF(SLR479_20231202[[#This Row],[streszczenie]],"*"&amp;$B$1&amp;"*")</f>
        <v>0</v>
      </c>
      <c r="R346" s="14">
        <f>COUNTIFS(SLR479_20231202[[#This Row],[streszczenie]],"*"&amp;$B$1&amp;"*",SLR479_20231202[[#This Row],[streszczenie]],"*"&amp;$E$1&amp;"*")</f>
        <v>0</v>
      </c>
      <c r="S346" s="9" t="s">
        <v>10</v>
      </c>
      <c r="T346" s="9" t="s">
        <v>11</v>
      </c>
      <c r="U346" s="9" t="s">
        <v>12</v>
      </c>
    </row>
    <row r="347" spans="1:21" hidden="1" x14ac:dyDescent="0.45">
      <c r="A347" s="14">
        <v>345</v>
      </c>
      <c r="B347" s="14" t="s">
        <v>1213</v>
      </c>
      <c r="C347" s="14" t="s">
        <v>1214</v>
      </c>
      <c r="D347" s="14" t="s">
        <v>1215</v>
      </c>
      <c r="E347" s="14" t="s">
        <v>1216</v>
      </c>
      <c r="F347" s="14">
        <f>COUNTIF(SLR479_20231202[[#This Row],[Tytuł]],"*"&amp;$B$1&amp;"*")</f>
        <v>0</v>
      </c>
      <c r="G347" s="14">
        <f>COUNTIFS(SLR479_20231202[[#This Row],[Tytuł]],"*"&amp;$B$1&amp;"*",SLR479_20231202[[#This Row],[Tytuł]],"*"&amp;$E$1&amp;"*")</f>
        <v>0</v>
      </c>
      <c r="H347" s="14" t="s">
        <v>1217</v>
      </c>
      <c r="I347" s="14">
        <f>MID(SLR479_20231202[[#This Row],[Rok, publikacja, cytowania]],2,4)+0</f>
        <v>2023</v>
      </c>
      <c r="J347" s="14">
        <f>(MID(SLR479_20231202[[#This Row],[Rok, publikacja, cytowania]],FIND(" Cited ",SLR479_20231202[[#This Row],[Rok, publikacja, cytowania]])+7,SLR479_20231202[[#This Row],[IlośćZnakówLCyt]]))+0</f>
        <v>1</v>
      </c>
      <c r="K347" s="14">
        <f>FIND(" Cited ",SLR479_20231202[[#This Row],[Rok, publikacja, cytowania]])+7</f>
        <v>106</v>
      </c>
      <c r="L347" s="14">
        <f>FIND(" times",SLR479_20231202[[#This Row],[Rok, publikacja, cytowania]])</f>
        <v>107</v>
      </c>
      <c r="M347" s="14">
        <f>SLR479_20231202[[#This Row],[koniecLCyt]]-SLR479_20231202[[#This Row],[poczLCyt]]</f>
        <v>1</v>
      </c>
      <c r="N347" s="14" t="s">
        <v>1218</v>
      </c>
      <c r="O347" s="14" t="s">
        <v>1219</v>
      </c>
      <c r="P347" s="14" t="s">
        <v>1220</v>
      </c>
      <c r="Q347" s="14">
        <f>COUNTIF(SLR479_20231202[[#This Row],[streszczenie]],"*"&amp;$B$1&amp;"*")</f>
        <v>0</v>
      </c>
      <c r="R347" s="14">
        <f>COUNTIFS(SLR479_20231202[[#This Row],[streszczenie]],"*"&amp;$B$1&amp;"*",SLR479_20231202[[#This Row],[streszczenie]],"*"&amp;$E$1&amp;"*")</f>
        <v>0</v>
      </c>
      <c r="S347" s="10" t="s">
        <v>10</v>
      </c>
      <c r="T347" s="10" t="s">
        <v>11</v>
      </c>
      <c r="U347" s="10" t="s">
        <v>12</v>
      </c>
    </row>
    <row r="348" spans="1:21" hidden="1" x14ac:dyDescent="0.45">
      <c r="A348" s="14">
        <v>346</v>
      </c>
      <c r="B348" s="14" t="s">
        <v>1468</v>
      </c>
      <c r="C348" s="14" t="s">
        <v>1469</v>
      </c>
      <c r="D348" s="14">
        <v>57190394096</v>
      </c>
      <c r="E348" s="14" t="s">
        <v>3609</v>
      </c>
      <c r="F348" s="14">
        <f>COUNTIF(SLR479_20231202[[#This Row],[Tytuł]],"*"&amp;$B$1&amp;"*")</f>
        <v>0</v>
      </c>
      <c r="G348" s="14">
        <f>COUNTIFS(SLR479_20231202[[#This Row],[Tytuł]],"*"&amp;$B$1&amp;"*",SLR479_20231202[[#This Row],[Tytuł]],"*"&amp;$E$1&amp;"*")</f>
        <v>0</v>
      </c>
      <c r="H348" s="14" t="s">
        <v>3610</v>
      </c>
      <c r="I348" s="14">
        <f>MID(SLR479_20231202[[#This Row],[Rok, publikacja, cytowania]],2,4)+0</f>
        <v>2017</v>
      </c>
      <c r="J348" s="14">
        <f>(MID(SLR479_20231202[[#This Row],[Rok, publikacja, cytowania]],FIND(" Cited ",SLR479_20231202[[#This Row],[Rok, publikacja, cytowania]])+7,SLR479_20231202[[#This Row],[IlośćZnakówLCyt]]))+0</f>
        <v>1</v>
      </c>
      <c r="K348" s="14">
        <f>FIND(" Cited ",SLR479_20231202[[#This Row],[Rok, publikacja, cytowania]])+7</f>
        <v>81</v>
      </c>
      <c r="L348" s="14">
        <f>FIND(" times",SLR479_20231202[[#This Row],[Rok, publikacja, cytowania]])</f>
        <v>82</v>
      </c>
      <c r="M348" s="14">
        <f>SLR479_20231202[[#This Row],[koniecLCyt]]-SLR479_20231202[[#This Row],[poczLCyt]]</f>
        <v>1</v>
      </c>
      <c r="N348" s="14" t="s">
        <v>3611</v>
      </c>
      <c r="O348" s="14" t="s">
        <v>3612</v>
      </c>
      <c r="P348" s="14" t="s">
        <v>3613</v>
      </c>
      <c r="Q348" s="14">
        <f>COUNTIF(SLR479_20231202[[#This Row],[streszczenie]],"*"&amp;$B$1&amp;"*")</f>
        <v>0</v>
      </c>
      <c r="R348" s="14">
        <f>COUNTIFS(SLR479_20231202[[#This Row],[streszczenie]],"*"&amp;$B$1&amp;"*",SLR479_20231202[[#This Row],[streszczenie]],"*"&amp;$E$1&amp;"*")</f>
        <v>0</v>
      </c>
      <c r="S348" s="9" t="s">
        <v>10</v>
      </c>
      <c r="T348" s="9" t="s">
        <v>207</v>
      </c>
      <c r="U348" s="9" t="s">
        <v>12</v>
      </c>
    </row>
    <row r="349" spans="1:21" hidden="1" x14ac:dyDescent="0.45">
      <c r="A349" s="14">
        <v>347</v>
      </c>
      <c r="B349" s="14" t="s">
        <v>1236</v>
      </c>
      <c r="C349" s="14" t="s">
        <v>1237</v>
      </c>
      <c r="D349" s="14" t="s">
        <v>1238</v>
      </c>
      <c r="E349" s="14" t="s">
        <v>1239</v>
      </c>
      <c r="F349" s="14">
        <f>COUNTIF(SLR479_20231202[[#This Row],[Tytuł]],"*"&amp;$B$1&amp;"*")</f>
        <v>0</v>
      </c>
      <c r="G349" s="14">
        <f>COUNTIFS(SLR479_20231202[[#This Row],[Tytuł]],"*"&amp;$B$1&amp;"*",SLR479_20231202[[#This Row],[Tytuł]],"*"&amp;$E$1&amp;"*")</f>
        <v>0</v>
      </c>
      <c r="H349" s="14" t="s">
        <v>1240</v>
      </c>
      <c r="I349" s="14">
        <f>MID(SLR479_20231202[[#This Row],[Rok, publikacja, cytowania]],2,4)+0</f>
        <v>2023</v>
      </c>
      <c r="J349" s="14">
        <f>(MID(SLR479_20231202[[#This Row],[Rok, publikacja, cytowania]],FIND(" Cited ",SLR479_20231202[[#This Row],[Rok, publikacja, cytowania]])+7,SLR479_20231202[[#This Row],[IlośćZnakówLCyt]]))+0</f>
        <v>2</v>
      </c>
      <c r="K349" s="14">
        <f>FIND(" Cited ",SLR479_20231202[[#This Row],[Rok, publikacja, cytowania]])+7</f>
        <v>82</v>
      </c>
      <c r="L349" s="14">
        <f>FIND(" times",SLR479_20231202[[#This Row],[Rok, publikacja, cytowania]])</f>
        <v>83</v>
      </c>
      <c r="M349" s="14">
        <f>SLR479_20231202[[#This Row],[koniecLCyt]]-SLR479_20231202[[#This Row],[poczLCyt]]</f>
        <v>1</v>
      </c>
      <c r="N349" s="14" t="s">
        <v>1241</v>
      </c>
      <c r="O349" s="14" t="s">
        <v>1242</v>
      </c>
      <c r="P349" s="14" t="s">
        <v>1243</v>
      </c>
      <c r="Q349" s="14">
        <f>COUNTIF(SLR479_20231202[[#This Row],[streszczenie]],"*"&amp;$B$1&amp;"*")</f>
        <v>0</v>
      </c>
      <c r="R349" s="14">
        <f>COUNTIFS(SLR479_20231202[[#This Row],[streszczenie]],"*"&amp;$B$1&amp;"*",SLR479_20231202[[#This Row],[streszczenie]],"*"&amp;$E$1&amp;"*")</f>
        <v>0</v>
      </c>
      <c r="S349" s="10" t="s">
        <v>10</v>
      </c>
      <c r="T349" s="10" t="s">
        <v>11</v>
      </c>
      <c r="U349" s="10" t="s">
        <v>12</v>
      </c>
    </row>
    <row r="350" spans="1:21" hidden="1" x14ac:dyDescent="0.45">
      <c r="A350" s="14">
        <v>348</v>
      </c>
      <c r="B350" s="14" t="s">
        <v>3614</v>
      </c>
      <c r="C350" s="14" t="s">
        <v>3615</v>
      </c>
      <c r="D350" s="14">
        <v>55310822500</v>
      </c>
      <c r="E350" s="14" t="s">
        <v>3616</v>
      </c>
      <c r="F350" s="14">
        <f>COUNTIF(SLR479_20231202[[#This Row],[Tytuł]],"*"&amp;$B$1&amp;"*")</f>
        <v>0</v>
      </c>
      <c r="G350" s="14">
        <f>COUNTIFS(SLR479_20231202[[#This Row],[Tytuł]],"*"&amp;$B$1&amp;"*",SLR479_20231202[[#This Row],[Tytuł]],"*"&amp;$E$1&amp;"*")</f>
        <v>0</v>
      </c>
      <c r="H350" s="14" t="s">
        <v>3617</v>
      </c>
      <c r="I350" s="14">
        <f>MID(SLR479_20231202[[#This Row],[Rok, publikacja, cytowania]],2,4)+0</f>
        <v>2015</v>
      </c>
      <c r="J350" s="14">
        <f>(MID(SLR479_20231202[[#This Row],[Rok, publikacja, cytowania]],FIND(" Cited ",SLR479_20231202[[#This Row],[Rok, publikacja, cytowania]])+7,SLR479_20231202[[#This Row],[IlośćZnakówLCyt]]))+0</f>
        <v>2</v>
      </c>
      <c r="K350" s="14">
        <f>FIND(" Cited ",SLR479_20231202[[#This Row],[Rok, publikacja, cytowania]])+7</f>
        <v>60</v>
      </c>
      <c r="L350" s="14">
        <f>FIND(" times",SLR479_20231202[[#This Row],[Rok, publikacja, cytowania]])</f>
        <v>61</v>
      </c>
      <c r="M350" s="14">
        <f>SLR479_20231202[[#This Row],[koniecLCyt]]-SLR479_20231202[[#This Row],[poczLCyt]]</f>
        <v>1</v>
      </c>
      <c r="N350" s="14" t="s">
        <v>3618</v>
      </c>
      <c r="O350" s="14" t="s">
        <v>3619</v>
      </c>
      <c r="P350" s="14" t="s">
        <v>3620</v>
      </c>
      <c r="Q350" s="14">
        <f>COUNTIF(SLR479_20231202[[#This Row],[streszczenie]],"*"&amp;$B$1&amp;"*")</f>
        <v>0</v>
      </c>
      <c r="R350" s="14">
        <f>COUNTIFS(SLR479_20231202[[#This Row],[streszczenie]],"*"&amp;$B$1&amp;"*",SLR479_20231202[[#This Row],[streszczenie]],"*"&amp;$E$1&amp;"*")</f>
        <v>0</v>
      </c>
      <c r="S350" s="9" t="s">
        <v>10</v>
      </c>
      <c r="T350" s="9" t="s">
        <v>128</v>
      </c>
      <c r="U350" s="9" t="s">
        <v>12</v>
      </c>
    </row>
    <row r="351" spans="1:21" hidden="1" x14ac:dyDescent="0.45">
      <c r="A351" s="14">
        <v>349</v>
      </c>
      <c r="B351" s="14" t="s">
        <v>1244</v>
      </c>
      <c r="C351" s="14" t="s">
        <v>1245</v>
      </c>
      <c r="D351" s="14" t="s">
        <v>1246</v>
      </c>
      <c r="E351" s="14" t="s">
        <v>1247</v>
      </c>
      <c r="F351" s="14">
        <f>COUNTIF(SLR479_20231202[[#This Row],[Tytuł]],"*"&amp;$B$1&amp;"*")</f>
        <v>0</v>
      </c>
      <c r="G351" s="14">
        <f>COUNTIFS(SLR479_20231202[[#This Row],[Tytuł]],"*"&amp;$B$1&amp;"*",SLR479_20231202[[#This Row],[Tytuł]],"*"&amp;$E$1&amp;"*")</f>
        <v>0</v>
      </c>
      <c r="H351" s="14" t="s">
        <v>1248</v>
      </c>
      <c r="I351" s="14">
        <f>MID(SLR479_20231202[[#This Row],[Rok, publikacja, cytowania]],2,4)+0</f>
        <v>2021</v>
      </c>
      <c r="J351" s="14">
        <f>(MID(SLR479_20231202[[#This Row],[Rok, publikacja, cytowania]],FIND(" Cited ",SLR479_20231202[[#This Row],[Rok, publikacja, cytowania]])+7,SLR479_20231202[[#This Row],[IlośćZnakówLCyt]]))+0</f>
        <v>1</v>
      </c>
      <c r="K351" s="14">
        <f>FIND(" Cited ",SLR479_20231202[[#This Row],[Rok, publikacja, cytowania]])+7</f>
        <v>98</v>
      </c>
      <c r="L351" s="14">
        <f>FIND(" times",SLR479_20231202[[#This Row],[Rok, publikacja, cytowania]])</f>
        <v>99</v>
      </c>
      <c r="M351" s="14">
        <f>SLR479_20231202[[#This Row],[koniecLCyt]]-SLR479_20231202[[#This Row],[poczLCyt]]</f>
        <v>1</v>
      </c>
      <c r="N351" s="14" t="s">
        <v>1249</v>
      </c>
      <c r="O351" s="14" t="s">
        <v>1250</v>
      </c>
      <c r="P351" s="14" t="s">
        <v>1251</v>
      </c>
      <c r="Q351" s="14">
        <f>COUNTIF(SLR479_20231202[[#This Row],[streszczenie]],"*"&amp;$B$1&amp;"*")</f>
        <v>0</v>
      </c>
      <c r="R351" s="14">
        <f>COUNTIFS(SLR479_20231202[[#This Row],[streszczenie]],"*"&amp;$B$1&amp;"*",SLR479_20231202[[#This Row],[streszczenie]],"*"&amp;$E$1&amp;"*")</f>
        <v>0</v>
      </c>
      <c r="S351" s="10" t="s">
        <v>10</v>
      </c>
      <c r="T351" s="10" t="s">
        <v>11</v>
      </c>
      <c r="U351" s="10" t="s">
        <v>12</v>
      </c>
    </row>
    <row r="352" spans="1:21" hidden="1" x14ac:dyDescent="0.45">
      <c r="A352" s="14">
        <v>350</v>
      </c>
      <c r="B352" s="14" t="s">
        <v>3621</v>
      </c>
      <c r="C352" s="14" t="s">
        <v>3622</v>
      </c>
      <c r="D352" s="14" t="s">
        <v>3623</v>
      </c>
      <c r="E352" s="14" t="s">
        <v>3624</v>
      </c>
      <c r="F352" s="14">
        <f>COUNTIF(SLR479_20231202[[#This Row],[Tytuł]],"*"&amp;$B$1&amp;"*")</f>
        <v>0</v>
      </c>
      <c r="G352" s="14">
        <f>COUNTIFS(SLR479_20231202[[#This Row],[Tytuł]],"*"&amp;$B$1&amp;"*",SLR479_20231202[[#This Row],[Tytuł]],"*"&amp;$E$1&amp;"*")</f>
        <v>0</v>
      </c>
      <c r="H352" s="14" t="s">
        <v>3625</v>
      </c>
      <c r="I352" s="14">
        <f>MID(SLR479_20231202[[#This Row],[Rok, publikacja, cytowania]],2,4)+0</f>
        <v>2020</v>
      </c>
      <c r="J352" s="14">
        <f>(MID(SLR479_20231202[[#This Row],[Rok, publikacja, cytowania]],FIND(" Cited ",SLR479_20231202[[#This Row],[Rok, publikacja, cytowania]])+7,SLR479_20231202[[#This Row],[IlośćZnakówLCyt]]))+0</f>
        <v>2</v>
      </c>
      <c r="K352" s="14">
        <f>FIND(" Cited ",SLR479_20231202[[#This Row],[Rok, publikacja, cytowania]])+7</f>
        <v>55</v>
      </c>
      <c r="L352" s="14">
        <f>FIND(" times",SLR479_20231202[[#This Row],[Rok, publikacja, cytowania]])</f>
        <v>56</v>
      </c>
      <c r="M352" s="14">
        <f>SLR479_20231202[[#This Row],[koniecLCyt]]-SLR479_20231202[[#This Row],[poczLCyt]]</f>
        <v>1</v>
      </c>
      <c r="N352" s="14" t="s">
        <v>3626</v>
      </c>
      <c r="O352" s="14" t="s">
        <v>3627</v>
      </c>
      <c r="P352" s="14" t="s">
        <v>3628</v>
      </c>
      <c r="Q352" s="14">
        <f>COUNTIF(SLR479_20231202[[#This Row],[streszczenie]],"*"&amp;$B$1&amp;"*")</f>
        <v>0</v>
      </c>
      <c r="R352" s="14">
        <f>COUNTIFS(SLR479_20231202[[#This Row],[streszczenie]],"*"&amp;$B$1&amp;"*",SLR479_20231202[[#This Row],[streszczenie]],"*"&amp;$E$1&amp;"*")</f>
        <v>0</v>
      </c>
      <c r="S352" s="9" t="s">
        <v>10</v>
      </c>
      <c r="T352" s="9" t="s">
        <v>11</v>
      </c>
      <c r="U352" s="9" t="s">
        <v>12</v>
      </c>
    </row>
    <row r="353" spans="1:21" hidden="1" x14ac:dyDescent="0.45">
      <c r="A353" s="14">
        <v>351</v>
      </c>
      <c r="B353" s="14" t="s">
        <v>1252</v>
      </c>
      <c r="C353" s="14" t="s">
        <v>1253</v>
      </c>
      <c r="D353" s="14" t="s">
        <v>1254</v>
      </c>
      <c r="E353" s="14" t="s">
        <v>1255</v>
      </c>
      <c r="F353" s="14">
        <f>COUNTIF(SLR479_20231202[[#This Row],[Tytuł]],"*"&amp;$B$1&amp;"*")</f>
        <v>0</v>
      </c>
      <c r="G353" s="14">
        <f>COUNTIFS(SLR479_20231202[[#This Row],[Tytuł]],"*"&amp;$B$1&amp;"*",SLR479_20231202[[#This Row],[Tytuł]],"*"&amp;$E$1&amp;"*")</f>
        <v>0</v>
      </c>
      <c r="H353" s="14" t="s">
        <v>1256</v>
      </c>
      <c r="I353" s="14">
        <f>MID(SLR479_20231202[[#This Row],[Rok, publikacja, cytowania]],2,4)+0</f>
        <v>2021</v>
      </c>
      <c r="J353" s="14">
        <f>(MID(SLR479_20231202[[#This Row],[Rok, publikacja, cytowania]],FIND(" Cited ",SLR479_20231202[[#This Row],[Rok, publikacja, cytowania]])+7,SLR479_20231202[[#This Row],[IlośćZnakówLCyt]]))+0</f>
        <v>2</v>
      </c>
      <c r="K353" s="14">
        <f>FIND(" Cited ",SLR479_20231202[[#This Row],[Rok, publikacja, cytowania]])+7</f>
        <v>78</v>
      </c>
      <c r="L353" s="14">
        <f>FIND(" times",SLR479_20231202[[#This Row],[Rok, publikacja, cytowania]])</f>
        <v>79</v>
      </c>
      <c r="M353" s="14">
        <f>SLR479_20231202[[#This Row],[koniecLCyt]]-SLR479_20231202[[#This Row],[poczLCyt]]</f>
        <v>1</v>
      </c>
      <c r="N353" s="14">
        <v>0</v>
      </c>
      <c r="O353" s="14" t="s">
        <v>1257</v>
      </c>
      <c r="P353" s="14" t="s">
        <v>1258</v>
      </c>
      <c r="Q353" s="14">
        <f>COUNTIF(SLR479_20231202[[#This Row],[streszczenie]],"*"&amp;$B$1&amp;"*")</f>
        <v>0</v>
      </c>
      <c r="R353" s="14">
        <f>COUNTIFS(SLR479_20231202[[#This Row],[streszczenie]],"*"&amp;$B$1&amp;"*",SLR479_20231202[[#This Row],[streszczenie]],"*"&amp;$E$1&amp;"*")</f>
        <v>0</v>
      </c>
      <c r="S353" s="10" t="s">
        <v>10</v>
      </c>
      <c r="T353" s="10" t="s">
        <v>11</v>
      </c>
      <c r="U353" s="10" t="s">
        <v>12</v>
      </c>
    </row>
    <row r="354" spans="1:21" hidden="1" x14ac:dyDescent="0.45">
      <c r="A354" s="14">
        <v>352</v>
      </c>
      <c r="B354" s="14" t="s">
        <v>1259</v>
      </c>
      <c r="C354" s="14" t="s">
        <v>1260</v>
      </c>
      <c r="D354" s="14" t="s">
        <v>1261</v>
      </c>
      <c r="E354" s="14" t="s">
        <v>1262</v>
      </c>
      <c r="F354" s="14">
        <f>COUNTIF(SLR479_20231202[[#This Row],[Tytuł]],"*"&amp;$B$1&amp;"*")</f>
        <v>0</v>
      </c>
      <c r="G354" s="14">
        <f>COUNTIFS(SLR479_20231202[[#This Row],[Tytuł]],"*"&amp;$B$1&amp;"*",SLR479_20231202[[#This Row],[Tytuł]],"*"&amp;$E$1&amp;"*")</f>
        <v>0</v>
      </c>
      <c r="H354" s="14" t="s">
        <v>1263</v>
      </c>
      <c r="I354" s="14">
        <f>MID(SLR479_20231202[[#This Row],[Rok, publikacja, cytowania]],2,4)+0</f>
        <v>2018</v>
      </c>
      <c r="J354" s="14">
        <f>(MID(SLR479_20231202[[#This Row],[Rok, publikacja, cytowania]],FIND(" Cited ",SLR479_20231202[[#This Row],[Rok, publikacja, cytowania]])+7,SLR479_20231202[[#This Row],[IlośćZnakówLCyt]]))+0</f>
        <v>2</v>
      </c>
      <c r="K354" s="14">
        <f>FIND(" Cited ",SLR479_20231202[[#This Row],[Rok, publikacja, cytowania]])+7</f>
        <v>62</v>
      </c>
      <c r="L354" s="14">
        <f>FIND(" times",SLR479_20231202[[#This Row],[Rok, publikacja, cytowania]])</f>
        <v>63</v>
      </c>
      <c r="M354" s="14">
        <f>SLR479_20231202[[#This Row],[koniecLCyt]]-SLR479_20231202[[#This Row],[poczLCyt]]</f>
        <v>1</v>
      </c>
      <c r="N354" s="14" t="s">
        <v>1264</v>
      </c>
      <c r="O354" s="14" t="s">
        <v>1265</v>
      </c>
      <c r="P354" s="14" t="s">
        <v>1266</v>
      </c>
      <c r="Q354" s="14">
        <f>COUNTIF(SLR479_20231202[[#This Row],[streszczenie]],"*"&amp;$B$1&amp;"*")</f>
        <v>0</v>
      </c>
      <c r="R354" s="14">
        <f>COUNTIFS(SLR479_20231202[[#This Row],[streszczenie]],"*"&amp;$B$1&amp;"*",SLR479_20231202[[#This Row],[streszczenie]],"*"&amp;$E$1&amp;"*")</f>
        <v>0</v>
      </c>
      <c r="S354" s="9" t="s">
        <v>10</v>
      </c>
      <c r="T354" s="9" t="s">
        <v>11</v>
      </c>
      <c r="U354" s="9" t="s">
        <v>12</v>
      </c>
    </row>
    <row r="355" spans="1:21" hidden="1" x14ac:dyDescent="0.45">
      <c r="A355" s="14">
        <v>353</v>
      </c>
      <c r="B355" s="14" t="s">
        <v>1267</v>
      </c>
      <c r="C355" s="14" t="s">
        <v>1268</v>
      </c>
      <c r="D355" s="14" t="s">
        <v>1269</v>
      </c>
      <c r="E355" s="14" t="s">
        <v>1270</v>
      </c>
      <c r="F355" s="14">
        <f>COUNTIF(SLR479_20231202[[#This Row],[Tytuł]],"*"&amp;$B$1&amp;"*")</f>
        <v>0</v>
      </c>
      <c r="G355" s="14">
        <f>COUNTIFS(SLR479_20231202[[#This Row],[Tytuł]],"*"&amp;$B$1&amp;"*",SLR479_20231202[[#This Row],[Tytuł]],"*"&amp;$E$1&amp;"*")</f>
        <v>0</v>
      </c>
      <c r="H355" s="14" t="s">
        <v>1271</v>
      </c>
      <c r="I355" s="14">
        <f>MID(SLR479_20231202[[#This Row],[Rok, publikacja, cytowania]],2,4)+0</f>
        <v>2023</v>
      </c>
      <c r="J355" s="14">
        <f>(MID(SLR479_20231202[[#This Row],[Rok, publikacja, cytowania]],FIND(" Cited ",SLR479_20231202[[#This Row],[Rok, publikacja, cytowania]])+7,SLR479_20231202[[#This Row],[IlośćZnakówLCyt]]))+0</f>
        <v>1</v>
      </c>
      <c r="K355" s="14">
        <f>FIND(" Cited ",SLR479_20231202[[#This Row],[Rok, publikacja, cytowania]])+7</f>
        <v>129</v>
      </c>
      <c r="L355" s="14">
        <f>FIND(" times",SLR479_20231202[[#This Row],[Rok, publikacja, cytowania]])</f>
        <v>130</v>
      </c>
      <c r="M355" s="14">
        <f>SLR479_20231202[[#This Row],[koniecLCyt]]-SLR479_20231202[[#This Row],[poczLCyt]]</f>
        <v>1</v>
      </c>
      <c r="N355" s="14" t="s">
        <v>1272</v>
      </c>
      <c r="O355" s="14" t="s">
        <v>1273</v>
      </c>
      <c r="P355" s="14" t="s">
        <v>1274</v>
      </c>
      <c r="Q355" s="14">
        <f>COUNTIF(SLR479_20231202[[#This Row],[streszczenie]],"*"&amp;$B$1&amp;"*")</f>
        <v>0</v>
      </c>
      <c r="R355" s="14">
        <f>COUNTIFS(SLR479_20231202[[#This Row],[streszczenie]],"*"&amp;$B$1&amp;"*",SLR479_20231202[[#This Row],[streszczenie]],"*"&amp;$E$1&amp;"*")</f>
        <v>0</v>
      </c>
      <c r="S355" s="10" t="s">
        <v>10</v>
      </c>
      <c r="T355" s="10" t="s">
        <v>338</v>
      </c>
      <c r="U355" s="10" t="s">
        <v>12</v>
      </c>
    </row>
    <row r="356" spans="1:21" hidden="1" x14ac:dyDescent="0.45">
      <c r="A356" s="14">
        <v>354</v>
      </c>
      <c r="B356" s="14" t="s">
        <v>3629</v>
      </c>
      <c r="C356" s="14" t="s">
        <v>3630</v>
      </c>
      <c r="D356" s="14">
        <v>25927794900</v>
      </c>
      <c r="E356" s="14" t="s">
        <v>3631</v>
      </c>
      <c r="F356" s="14">
        <f>COUNTIF(SLR479_20231202[[#This Row],[Tytuł]],"*"&amp;$B$1&amp;"*")</f>
        <v>0</v>
      </c>
      <c r="G356" s="14">
        <f>COUNTIFS(SLR479_20231202[[#This Row],[Tytuł]],"*"&amp;$B$1&amp;"*",SLR479_20231202[[#This Row],[Tytuł]],"*"&amp;$E$1&amp;"*")</f>
        <v>0</v>
      </c>
      <c r="H356" s="14" t="s">
        <v>3632</v>
      </c>
      <c r="I356" s="14">
        <f>MID(SLR479_20231202[[#This Row],[Rok, publikacja, cytowania]],2,4)+0</f>
        <v>2022</v>
      </c>
      <c r="J356" s="14">
        <f>(MID(SLR479_20231202[[#This Row],[Rok, publikacja, cytowania]],FIND(" Cited ",SLR479_20231202[[#This Row],[Rok, publikacja, cytowania]])+7,SLR479_20231202[[#This Row],[IlośćZnakówLCyt]]))+0</f>
        <v>1</v>
      </c>
      <c r="K356" s="14">
        <f>FIND(" Cited ",SLR479_20231202[[#This Row],[Rok, publikacja, cytowania]])+7</f>
        <v>102</v>
      </c>
      <c r="L356" s="14">
        <f>FIND(" times",SLR479_20231202[[#This Row],[Rok, publikacja, cytowania]])</f>
        <v>103</v>
      </c>
      <c r="M356" s="14">
        <f>SLR479_20231202[[#This Row],[koniecLCyt]]-SLR479_20231202[[#This Row],[poczLCyt]]</f>
        <v>1</v>
      </c>
      <c r="N356" s="14" t="s">
        <v>3633</v>
      </c>
      <c r="O356" s="14" t="s">
        <v>3634</v>
      </c>
      <c r="P356" s="14" t="s">
        <v>3635</v>
      </c>
      <c r="Q356" s="14">
        <f>COUNTIF(SLR479_20231202[[#This Row],[streszczenie]],"*"&amp;$B$1&amp;"*")</f>
        <v>0</v>
      </c>
      <c r="R356" s="14">
        <f>COUNTIFS(SLR479_20231202[[#This Row],[streszczenie]],"*"&amp;$B$1&amp;"*",SLR479_20231202[[#This Row],[streszczenie]],"*"&amp;$E$1&amp;"*")</f>
        <v>0</v>
      </c>
      <c r="S356" s="9" t="s">
        <v>10</v>
      </c>
      <c r="T356" s="9" t="s">
        <v>11</v>
      </c>
      <c r="U356" s="9" t="s">
        <v>12</v>
      </c>
    </row>
    <row r="357" spans="1:21" hidden="1" x14ac:dyDescent="0.45">
      <c r="A357" s="14">
        <v>355</v>
      </c>
      <c r="B357" s="14" t="s">
        <v>1282</v>
      </c>
      <c r="C357" s="14" t="s">
        <v>1283</v>
      </c>
      <c r="D357" s="14" t="s">
        <v>1284</v>
      </c>
      <c r="E357" s="14" t="s">
        <v>1285</v>
      </c>
      <c r="F357" s="14">
        <f>COUNTIF(SLR479_20231202[[#This Row],[Tytuł]],"*"&amp;$B$1&amp;"*")</f>
        <v>0</v>
      </c>
      <c r="G357" s="14">
        <f>COUNTIFS(SLR479_20231202[[#This Row],[Tytuł]],"*"&amp;$B$1&amp;"*",SLR479_20231202[[#This Row],[Tytuł]],"*"&amp;$E$1&amp;"*")</f>
        <v>0</v>
      </c>
      <c r="H357" s="14" t="s">
        <v>1286</v>
      </c>
      <c r="I357" s="14">
        <f>MID(SLR479_20231202[[#This Row],[Rok, publikacja, cytowania]],2,4)+0</f>
        <v>2023</v>
      </c>
      <c r="J357" s="14">
        <f>(MID(SLR479_20231202[[#This Row],[Rok, publikacja, cytowania]],FIND(" Cited ",SLR479_20231202[[#This Row],[Rok, publikacja, cytowania]])+7,SLR479_20231202[[#This Row],[IlośćZnakówLCyt]]))+0</f>
        <v>2</v>
      </c>
      <c r="K357" s="14">
        <f>FIND(" Cited ",SLR479_20231202[[#This Row],[Rok, publikacja, cytowania]])+7</f>
        <v>72</v>
      </c>
      <c r="L357" s="14">
        <f>FIND(" times",SLR479_20231202[[#This Row],[Rok, publikacja, cytowania]])</f>
        <v>73</v>
      </c>
      <c r="M357" s="14">
        <f>SLR479_20231202[[#This Row],[koniecLCyt]]-SLR479_20231202[[#This Row],[poczLCyt]]</f>
        <v>1</v>
      </c>
      <c r="N357" s="14" t="s">
        <v>1287</v>
      </c>
      <c r="O357" s="14" t="s">
        <v>1288</v>
      </c>
      <c r="P357" s="14" t="s">
        <v>1289</v>
      </c>
      <c r="Q357" s="14">
        <f>COUNTIF(SLR479_20231202[[#This Row],[streszczenie]],"*"&amp;$B$1&amp;"*")</f>
        <v>0</v>
      </c>
      <c r="R357" s="14">
        <f>COUNTIFS(SLR479_20231202[[#This Row],[streszczenie]],"*"&amp;$B$1&amp;"*",SLR479_20231202[[#This Row],[streszczenie]],"*"&amp;$E$1&amp;"*")</f>
        <v>0</v>
      </c>
      <c r="S357" s="10" t="s">
        <v>10</v>
      </c>
      <c r="T357" s="10" t="s">
        <v>11</v>
      </c>
      <c r="U357" s="10" t="s">
        <v>12</v>
      </c>
    </row>
    <row r="358" spans="1:21" hidden="1" x14ac:dyDescent="0.45">
      <c r="A358" s="14">
        <v>356</v>
      </c>
      <c r="B358" s="14" t="s">
        <v>1290</v>
      </c>
      <c r="C358" s="14" t="s">
        <v>1291</v>
      </c>
      <c r="D358" s="14" t="s">
        <v>1292</v>
      </c>
      <c r="E358" s="14" t="s">
        <v>1293</v>
      </c>
      <c r="F358" s="14">
        <f>COUNTIF(SLR479_20231202[[#This Row],[Tytuł]],"*"&amp;$B$1&amp;"*")</f>
        <v>0</v>
      </c>
      <c r="G358" s="14">
        <f>COUNTIFS(SLR479_20231202[[#This Row],[Tytuł]],"*"&amp;$B$1&amp;"*",SLR479_20231202[[#This Row],[Tytuł]],"*"&amp;$E$1&amp;"*")</f>
        <v>0</v>
      </c>
      <c r="H358" s="14" t="s">
        <v>1294</v>
      </c>
      <c r="I358" s="14">
        <f>MID(SLR479_20231202[[#This Row],[Rok, publikacja, cytowania]],2,4)+0</f>
        <v>2020</v>
      </c>
      <c r="J358" s="14">
        <f>(MID(SLR479_20231202[[#This Row],[Rok, publikacja, cytowania]],FIND(" Cited ",SLR479_20231202[[#This Row],[Rok, publikacja, cytowania]])+7,SLR479_20231202[[#This Row],[IlośćZnakówLCyt]]))+0</f>
        <v>1</v>
      </c>
      <c r="K358" s="14">
        <f>FIND(" Cited ",SLR479_20231202[[#This Row],[Rok, publikacja, cytowania]])+7</f>
        <v>86</v>
      </c>
      <c r="L358" s="14">
        <f>FIND(" times",SLR479_20231202[[#This Row],[Rok, publikacja, cytowania]])</f>
        <v>87</v>
      </c>
      <c r="M358" s="14">
        <f>SLR479_20231202[[#This Row],[koniecLCyt]]-SLR479_20231202[[#This Row],[poczLCyt]]</f>
        <v>1</v>
      </c>
      <c r="N358" s="14" t="s">
        <v>1295</v>
      </c>
      <c r="O358" s="14" t="s">
        <v>1296</v>
      </c>
      <c r="P358" s="14" t="s">
        <v>1297</v>
      </c>
      <c r="Q358" s="14">
        <f>COUNTIF(SLR479_20231202[[#This Row],[streszczenie]],"*"&amp;$B$1&amp;"*")</f>
        <v>0</v>
      </c>
      <c r="R358" s="14">
        <f>COUNTIFS(SLR479_20231202[[#This Row],[streszczenie]],"*"&amp;$B$1&amp;"*",SLR479_20231202[[#This Row],[streszczenie]],"*"&amp;$E$1&amp;"*")</f>
        <v>0</v>
      </c>
      <c r="S358" s="9" t="s">
        <v>10</v>
      </c>
      <c r="T358" s="9" t="s">
        <v>11</v>
      </c>
      <c r="U358" s="9" t="s">
        <v>12</v>
      </c>
    </row>
    <row r="359" spans="1:21" hidden="1" x14ac:dyDescent="0.45">
      <c r="A359" s="14">
        <v>357</v>
      </c>
      <c r="B359" s="14" t="s">
        <v>3636</v>
      </c>
      <c r="C359" s="14" t="s">
        <v>3637</v>
      </c>
      <c r="D359" s="14" t="s">
        <v>3638</v>
      </c>
      <c r="E359" s="14" t="s">
        <v>3639</v>
      </c>
      <c r="F359" s="14">
        <f>COUNTIF(SLR479_20231202[[#This Row],[Tytuł]],"*"&amp;$B$1&amp;"*")</f>
        <v>0</v>
      </c>
      <c r="G359" s="14">
        <f>COUNTIFS(SLR479_20231202[[#This Row],[Tytuł]],"*"&amp;$B$1&amp;"*",SLR479_20231202[[#This Row],[Tytuł]],"*"&amp;$E$1&amp;"*")</f>
        <v>0</v>
      </c>
      <c r="H359" s="14" t="s">
        <v>3640</v>
      </c>
      <c r="I359" s="14">
        <f>MID(SLR479_20231202[[#This Row],[Rok, publikacja, cytowania]],2,4)+0</f>
        <v>2022</v>
      </c>
      <c r="J359" s="14">
        <f>(MID(SLR479_20231202[[#This Row],[Rok, publikacja, cytowania]],FIND(" Cited ",SLR479_20231202[[#This Row],[Rok, publikacja, cytowania]])+7,SLR479_20231202[[#This Row],[IlośćZnakówLCyt]]))+0</f>
        <v>1</v>
      </c>
      <c r="K359" s="14">
        <f>FIND(" Cited ",SLR479_20231202[[#This Row],[Rok, publikacja, cytowania]])+7</f>
        <v>102</v>
      </c>
      <c r="L359" s="14">
        <f>FIND(" times",SLR479_20231202[[#This Row],[Rok, publikacja, cytowania]])</f>
        <v>103</v>
      </c>
      <c r="M359" s="14">
        <f>SLR479_20231202[[#This Row],[koniecLCyt]]-SLR479_20231202[[#This Row],[poczLCyt]]</f>
        <v>1</v>
      </c>
      <c r="N359" s="14" t="s">
        <v>3641</v>
      </c>
      <c r="O359" s="14" t="s">
        <v>3642</v>
      </c>
      <c r="P359" s="14" t="s">
        <v>3643</v>
      </c>
      <c r="Q359" s="14">
        <f>COUNTIF(SLR479_20231202[[#This Row],[streszczenie]],"*"&amp;$B$1&amp;"*")</f>
        <v>0</v>
      </c>
      <c r="R359" s="14">
        <f>COUNTIFS(SLR479_20231202[[#This Row],[streszczenie]],"*"&amp;$B$1&amp;"*",SLR479_20231202[[#This Row],[streszczenie]],"*"&amp;$E$1&amp;"*")</f>
        <v>0</v>
      </c>
      <c r="S359" s="10" t="s">
        <v>10</v>
      </c>
      <c r="T359" s="10" t="s">
        <v>11</v>
      </c>
      <c r="U359" s="10" t="s">
        <v>12</v>
      </c>
    </row>
    <row r="360" spans="1:21" hidden="1" x14ac:dyDescent="0.45">
      <c r="A360" s="14">
        <v>358</v>
      </c>
      <c r="B360" s="14" t="s">
        <v>3644</v>
      </c>
      <c r="C360" s="14" t="s">
        <v>3645</v>
      </c>
      <c r="D360" s="14" t="s">
        <v>3646</v>
      </c>
      <c r="E360" s="14" t="s">
        <v>3647</v>
      </c>
      <c r="F360" s="14">
        <f>COUNTIF(SLR479_20231202[[#This Row],[Tytuł]],"*"&amp;$B$1&amp;"*")</f>
        <v>0</v>
      </c>
      <c r="G360" s="14">
        <f>COUNTIFS(SLR479_20231202[[#This Row],[Tytuł]],"*"&amp;$B$1&amp;"*",SLR479_20231202[[#This Row],[Tytuł]],"*"&amp;$E$1&amp;"*")</f>
        <v>0</v>
      </c>
      <c r="H360" s="14" t="s">
        <v>3648</v>
      </c>
      <c r="I360" s="14">
        <f>MID(SLR479_20231202[[#This Row],[Rok, publikacja, cytowania]],2,4)+0</f>
        <v>2021</v>
      </c>
      <c r="J360" s="14">
        <f>(MID(SLR479_20231202[[#This Row],[Rok, publikacja, cytowania]],FIND(" Cited ",SLR479_20231202[[#This Row],[Rok, publikacja, cytowania]])+7,SLR479_20231202[[#This Row],[IlośćZnakówLCyt]]))+0</f>
        <v>1</v>
      </c>
      <c r="K360" s="14">
        <f>FIND(" Cited ",SLR479_20231202[[#This Row],[Rok, publikacja, cytowania]])+7</f>
        <v>87</v>
      </c>
      <c r="L360" s="14">
        <f>FIND(" times",SLR479_20231202[[#This Row],[Rok, publikacja, cytowania]])</f>
        <v>88</v>
      </c>
      <c r="M360" s="14">
        <f>SLR479_20231202[[#This Row],[koniecLCyt]]-SLR479_20231202[[#This Row],[poczLCyt]]</f>
        <v>1</v>
      </c>
      <c r="N360" s="14">
        <v>0</v>
      </c>
      <c r="O360" s="14" t="s">
        <v>3649</v>
      </c>
      <c r="P360" s="14" t="s">
        <v>3650</v>
      </c>
      <c r="Q360" s="14">
        <f>COUNTIF(SLR479_20231202[[#This Row],[streszczenie]],"*"&amp;$B$1&amp;"*")</f>
        <v>0</v>
      </c>
      <c r="R360" s="14">
        <f>COUNTIFS(SLR479_20231202[[#This Row],[streszczenie]],"*"&amp;$B$1&amp;"*",SLR479_20231202[[#This Row],[streszczenie]],"*"&amp;$E$1&amp;"*")</f>
        <v>0</v>
      </c>
      <c r="S360" s="9" t="s">
        <v>10</v>
      </c>
      <c r="T360" s="9" t="s">
        <v>11</v>
      </c>
      <c r="U360" s="9" t="s">
        <v>12</v>
      </c>
    </row>
    <row r="361" spans="1:21" hidden="1" x14ac:dyDescent="0.45">
      <c r="A361" s="14">
        <v>359</v>
      </c>
      <c r="B361" s="14" t="s">
        <v>1298</v>
      </c>
      <c r="C361" s="14" t="s">
        <v>1299</v>
      </c>
      <c r="D361" s="14" t="s">
        <v>1300</v>
      </c>
      <c r="E361" s="14" t="s">
        <v>1301</v>
      </c>
      <c r="F361" s="14">
        <f>COUNTIF(SLR479_20231202[[#This Row],[Tytuł]],"*"&amp;$B$1&amp;"*")</f>
        <v>0</v>
      </c>
      <c r="G361" s="14">
        <f>COUNTIFS(SLR479_20231202[[#This Row],[Tytuł]],"*"&amp;$B$1&amp;"*",SLR479_20231202[[#This Row],[Tytuł]],"*"&amp;$E$1&amp;"*")</f>
        <v>0</v>
      </c>
      <c r="H361" s="14" t="s">
        <v>1302</v>
      </c>
      <c r="I361" s="14">
        <f>MID(SLR479_20231202[[#This Row],[Rok, publikacja, cytowania]],2,4)+0</f>
        <v>2011</v>
      </c>
      <c r="J361" s="14">
        <f>(MID(SLR479_20231202[[#This Row],[Rok, publikacja, cytowania]],FIND(" Cited ",SLR479_20231202[[#This Row],[Rok, publikacja, cytowania]])+7,SLR479_20231202[[#This Row],[IlośćZnakówLCyt]]))+0</f>
        <v>2</v>
      </c>
      <c r="K361" s="14">
        <f>FIND(" Cited ",SLR479_20231202[[#This Row],[Rok, publikacja, cytowania]])+7</f>
        <v>72</v>
      </c>
      <c r="L361" s="14">
        <f>FIND(" times",SLR479_20231202[[#This Row],[Rok, publikacja, cytowania]])</f>
        <v>73</v>
      </c>
      <c r="M361" s="14">
        <f>SLR479_20231202[[#This Row],[koniecLCyt]]-SLR479_20231202[[#This Row],[poczLCyt]]</f>
        <v>1</v>
      </c>
      <c r="N361" s="14" t="s">
        <v>1303</v>
      </c>
      <c r="O361" s="14" t="s">
        <v>1304</v>
      </c>
      <c r="P361" s="14" t="s">
        <v>1305</v>
      </c>
      <c r="Q361" s="14">
        <f>COUNTIF(SLR479_20231202[[#This Row],[streszczenie]],"*"&amp;$B$1&amp;"*")</f>
        <v>0</v>
      </c>
      <c r="R361" s="14">
        <f>COUNTIFS(SLR479_20231202[[#This Row],[streszczenie]],"*"&amp;$B$1&amp;"*",SLR479_20231202[[#This Row],[streszczenie]],"*"&amp;$E$1&amp;"*")</f>
        <v>0</v>
      </c>
      <c r="S361" s="10" t="s">
        <v>10</v>
      </c>
      <c r="T361" s="10" t="s">
        <v>11</v>
      </c>
      <c r="U361" s="10" t="s">
        <v>12</v>
      </c>
    </row>
    <row r="362" spans="1:21" hidden="1" x14ac:dyDescent="0.45">
      <c r="A362" s="14">
        <v>360</v>
      </c>
      <c r="B362" s="14" t="s">
        <v>3114</v>
      </c>
      <c r="C362" s="14" t="s">
        <v>3115</v>
      </c>
      <c r="D362" s="14">
        <v>57204286919</v>
      </c>
      <c r="E362" s="14" t="s">
        <v>3651</v>
      </c>
      <c r="F362" s="14">
        <f>COUNTIF(SLR479_20231202[[#This Row],[Tytuł]],"*"&amp;$B$1&amp;"*")</f>
        <v>0</v>
      </c>
      <c r="G362" s="14">
        <f>COUNTIFS(SLR479_20231202[[#This Row],[Tytuł]],"*"&amp;$B$1&amp;"*",SLR479_20231202[[#This Row],[Tytuł]],"*"&amp;$E$1&amp;"*")</f>
        <v>0</v>
      </c>
      <c r="H362" s="14" t="s">
        <v>3652</v>
      </c>
      <c r="I362" s="14">
        <f>MID(SLR479_20231202[[#This Row],[Rok, publikacja, cytowania]],2,4)+0</f>
        <v>2023</v>
      </c>
      <c r="J362" s="14">
        <f>(MID(SLR479_20231202[[#This Row],[Rok, publikacja, cytowania]],FIND(" Cited ",SLR479_20231202[[#This Row],[Rok, publikacja, cytowania]])+7,SLR479_20231202[[#This Row],[IlośćZnakówLCyt]]))+0</f>
        <v>2</v>
      </c>
      <c r="K362" s="14">
        <f>FIND(" Cited ",SLR479_20231202[[#This Row],[Rok, publikacja, cytowania]])+7</f>
        <v>75</v>
      </c>
      <c r="L362" s="14">
        <f>FIND(" times",SLR479_20231202[[#This Row],[Rok, publikacja, cytowania]])</f>
        <v>76</v>
      </c>
      <c r="M362" s="14">
        <f>SLR479_20231202[[#This Row],[koniecLCyt]]-SLR479_20231202[[#This Row],[poczLCyt]]</f>
        <v>1</v>
      </c>
      <c r="N362" s="14" t="s">
        <v>3653</v>
      </c>
      <c r="O362" s="14" t="s">
        <v>3654</v>
      </c>
      <c r="P362" s="14" t="s">
        <v>3655</v>
      </c>
      <c r="Q362" s="14">
        <f>COUNTIF(SLR479_20231202[[#This Row],[streszczenie]],"*"&amp;$B$1&amp;"*")</f>
        <v>0</v>
      </c>
      <c r="R362" s="14">
        <f>COUNTIFS(SLR479_20231202[[#This Row],[streszczenie]],"*"&amp;$B$1&amp;"*",SLR479_20231202[[#This Row],[streszczenie]],"*"&amp;$E$1&amp;"*")</f>
        <v>0</v>
      </c>
      <c r="S362" s="9" t="s">
        <v>10</v>
      </c>
      <c r="T362" s="9" t="s">
        <v>11</v>
      </c>
      <c r="U362" s="9" t="s">
        <v>12</v>
      </c>
    </row>
    <row r="363" spans="1:21" hidden="1" x14ac:dyDescent="0.45">
      <c r="A363" s="14">
        <v>361</v>
      </c>
      <c r="B363" s="14" t="s">
        <v>1313</v>
      </c>
      <c r="C363" s="14" t="s">
        <v>1314</v>
      </c>
      <c r="D363" s="14">
        <v>25961148100</v>
      </c>
      <c r="E363" s="14" t="s">
        <v>1315</v>
      </c>
      <c r="F363" s="14">
        <f>COUNTIF(SLR479_20231202[[#This Row],[Tytuł]],"*"&amp;$B$1&amp;"*")</f>
        <v>0</v>
      </c>
      <c r="G363" s="14">
        <f>COUNTIFS(SLR479_20231202[[#This Row],[Tytuł]],"*"&amp;$B$1&amp;"*",SLR479_20231202[[#This Row],[Tytuł]],"*"&amp;$E$1&amp;"*")</f>
        <v>0</v>
      </c>
      <c r="H363" s="14" t="s">
        <v>1316</v>
      </c>
      <c r="I363" s="14">
        <f>MID(SLR479_20231202[[#This Row],[Rok, publikacja, cytowania]],2,4)+0</f>
        <v>2010</v>
      </c>
      <c r="J363" s="14">
        <f>(MID(SLR479_20231202[[#This Row],[Rok, publikacja, cytowania]],FIND(" Cited ",SLR479_20231202[[#This Row],[Rok, publikacja, cytowania]])+7,SLR479_20231202[[#This Row],[IlośćZnakówLCyt]]))+0</f>
        <v>2</v>
      </c>
      <c r="K363" s="14">
        <f>FIND(" Cited ",SLR479_20231202[[#This Row],[Rok, publikacja, cytowania]])+7</f>
        <v>121</v>
      </c>
      <c r="L363" s="14">
        <f>FIND(" times",SLR479_20231202[[#This Row],[Rok, publikacja, cytowania]])</f>
        <v>122</v>
      </c>
      <c r="M363" s="14">
        <f>SLR479_20231202[[#This Row],[koniecLCyt]]-SLR479_20231202[[#This Row],[poczLCyt]]</f>
        <v>1</v>
      </c>
      <c r="N363" s="14" t="s">
        <v>1317</v>
      </c>
      <c r="O363" s="14" t="s">
        <v>1318</v>
      </c>
      <c r="P363" s="14" t="s">
        <v>1319</v>
      </c>
      <c r="Q363" s="14">
        <f>COUNTIF(SLR479_20231202[[#This Row],[streszczenie]],"*"&amp;$B$1&amp;"*")</f>
        <v>0</v>
      </c>
      <c r="R363" s="14">
        <f>COUNTIFS(SLR479_20231202[[#This Row],[streszczenie]],"*"&amp;$B$1&amp;"*",SLR479_20231202[[#This Row],[streszczenie]],"*"&amp;$E$1&amp;"*")</f>
        <v>0</v>
      </c>
      <c r="S363" s="10" t="s">
        <v>10</v>
      </c>
      <c r="T363" s="10" t="s">
        <v>11</v>
      </c>
      <c r="U363" s="10" t="s">
        <v>12</v>
      </c>
    </row>
    <row r="364" spans="1:21" hidden="1" x14ac:dyDescent="0.45">
      <c r="A364" s="14">
        <v>362</v>
      </c>
      <c r="B364" s="14" t="s">
        <v>1320</v>
      </c>
      <c r="C364" s="14" t="s">
        <v>1321</v>
      </c>
      <c r="D364" s="14" t="s">
        <v>1322</v>
      </c>
      <c r="E364" s="14" t="s">
        <v>1323</v>
      </c>
      <c r="F364" s="14">
        <f>COUNTIF(SLR479_20231202[[#This Row],[Tytuł]],"*"&amp;$B$1&amp;"*")</f>
        <v>0</v>
      </c>
      <c r="G364" s="14">
        <f>COUNTIFS(SLR479_20231202[[#This Row],[Tytuł]],"*"&amp;$B$1&amp;"*",SLR479_20231202[[#This Row],[Tytuł]],"*"&amp;$E$1&amp;"*")</f>
        <v>0</v>
      </c>
      <c r="H364" s="14" t="s">
        <v>1324</v>
      </c>
      <c r="I364" s="14">
        <f>MID(SLR479_20231202[[#This Row],[Rok, publikacja, cytowania]],2,4)+0</f>
        <v>2022</v>
      </c>
      <c r="J364" s="14">
        <f>(MID(SLR479_20231202[[#This Row],[Rok, publikacja, cytowania]],FIND(" Cited ",SLR479_20231202[[#This Row],[Rok, publikacja, cytowania]])+7,SLR479_20231202[[#This Row],[IlośćZnakówLCyt]]))+0</f>
        <v>1</v>
      </c>
      <c r="K364" s="14">
        <f>FIND(" Cited ",SLR479_20231202[[#This Row],[Rok, publikacja, cytowania]])+7</f>
        <v>61</v>
      </c>
      <c r="L364" s="14">
        <f>FIND(" times",SLR479_20231202[[#This Row],[Rok, publikacja, cytowania]])</f>
        <v>62</v>
      </c>
      <c r="M364" s="14">
        <f>SLR479_20231202[[#This Row],[koniecLCyt]]-SLR479_20231202[[#This Row],[poczLCyt]]</f>
        <v>1</v>
      </c>
      <c r="N364" s="14" t="s">
        <v>1325</v>
      </c>
      <c r="O364" s="14" t="s">
        <v>1326</v>
      </c>
      <c r="P364" s="14" t="s">
        <v>1327</v>
      </c>
      <c r="Q364" s="14">
        <f>COUNTIF(SLR479_20231202[[#This Row],[streszczenie]],"*"&amp;$B$1&amp;"*")</f>
        <v>0</v>
      </c>
      <c r="R364" s="14">
        <f>COUNTIFS(SLR479_20231202[[#This Row],[streszczenie]],"*"&amp;$B$1&amp;"*",SLR479_20231202[[#This Row],[streszczenie]],"*"&amp;$E$1&amp;"*")</f>
        <v>0</v>
      </c>
      <c r="S364" s="10" t="s">
        <v>10</v>
      </c>
      <c r="T364" s="10" t="s">
        <v>11</v>
      </c>
      <c r="U364" s="10" t="s">
        <v>12</v>
      </c>
    </row>
    <row r="365" spans="1:21" hidden="1" x14ac:dyDescent="0.45">
      <c r="A365" s="14">
        <v>363</v>
      </c>
      <c r="B365" s="14" t="s">
        <v>1328</v>
      </c>
      <c r="C365" s="14" t="s">
        <v>1329</v>
      </c>
      <c r="D365" s="14" t="s">
        <v>1330</v>
      </c>
      <c r="E365" s="14" t="s">
        <v>1331</v>
      </c>
      <c r="F365" s="14">
        <f>COUNTIF(SLR479_20231202[[#This Row],[Tytuł]],"*"&amp;$B$1&amp;"*")</f>
        <v>0</v>
      </c>
      <c r="G365" s="14">
        <f>COUNTIFS(SLR479_20231202[[#This Row],[Tytuł]],"*"&amp;$B$1&amp;"*",SLR479_20231202[[#This Row],[Tytuł]],"*"&amp;$E$1&amp;"*")</f>
        <v>0</v>
      </c>
      <c r="H365" s="14" t="s">
        <v>1332</v>
      </c>
      <c r="I365" s="14">
        <f>MID(SLR479_20231202[[#This Row],[Rok, publikacja, cytowania]],2,4)+0</f>
        <v>2022</v>
      </c>
      <c r="J365" s="14">
        <f>(MID(SLR479_20231202[[#This Row],[Rok, publikacja, cytowania]],FIND(" Cited ",SLR479_20231202[[#This Row],[Rok, publikacja, cytowania]])+7,SLR479_20231202[[#This Row],[IlośćZnakówLCyt]]))+0</f>
        <v>1</v>
      </c>
      <c r="K365" s="14">
        <f>FIND(" Cited ",SLR479_20231202[[#This Row],[Rok, publikacja, cytowania]])+7</f>
        <v>73</v>
      </c>
      <c r="L365" s="14">
        <f>FIND(" times",SLR479_20231202[[#This Row],[Rok, publikacja, cytowania]])</f>
        <v>74</v>
      </c>
      <c r="M365" s="14">
        <f>SLR479_20231202[[#This Row],[koniecLCyt]]-SLR479_20231202[[#This Row],[poczLCyt]]</f>
        <v>1</v>
      </c>
      <c r="N365" s="14" t="s">
        <v>1333</v>
      </c>
      <c r="O365" s="14" t="s">
        <v>1334</v>
      </c>
      <c r="P365" s="14" t="s">
        <v>1335</v>
      </c>
      <c r="Q365" s="14">
        <f>COUNTIF(SLR479_20231202[[#This Row],[streszczenie]],"*"&amp;$B$1&amp;"*")</f>
        <v>0</v>
      </c>
      <c r="R365" s="14">
        <f>COUNTIFS(SLR479_20231202[[#This Row],[streszczenie]],"*"&amp;$B$1&amp;"*",SLR479_20231202[[#This Row],[streszczenie]],"*"&amp;$E$1&amp;"*")</f>
        <v>0</v>
      </c>
      <c r="S365" s="9" t="s">
        <v>10</v>
      </c>
      <c r="T365" s="9" t="s">
        <v>207</v>
      </c>
      <c r="U365" s="9" t="s">
        <v>12</v>
      </c>
    </row>
    <row r="366" spans="1:21" hidden="1" x14ac:dyDescent="0.45">
      <c r="A366" s="14">
        <v>364</v>
      </c>
      <c r="B366" s="14" t="s">
        <v>3661</v>
      </c>
      <c r="C366" s="14" t="s">
        <v>3662</v>
      </c>
      <c r="D366" s="14" t="s">
        <v>3663</v>
      </c>
      <c r="E366" s="14" t="s">
        <v>3664</v>
      </c>
      <c r="F366" s="14">
        <f>COUNTIF(SLR479_20231202[[#This Row],[Tytuł]],"*"&amp;$B$1&amp;"*")</f>
        <v>0</v>
      </c>
      <c r="G366" s="14">
        <f>COUNTIFS(SLR479_20231202[[#This Row],[Tytuł]],"*"&amp;$B$1&amp;"*",SLR479_20231202[[#This Row],[Tytuł]],"*"&amp;$E$1&amp;"*")</f>
        <v>0</v>
      </c>
      <c r="H366" s="14" t="s">
        <v>3665</v>
      </c>
      <c r="I366" s="14">
        <f>MID(SLR479_20231202[[#This Row],[Rok, publikacja, cytowania]],2,4)+0</f>
        <v>2022</v>
      </c>
      <c r="J366" s="14">
        <f>(MID(SLR479_20231202[[#This Row],[Rok, publikacja, cytowania]],FIND(" Cited ",SLR479_20231202[[#This Row],[Rok, publikacja, cytowania]])+7,SLR479_20231202[[#This Row],[IlośćZnakówLCyt]]))+0</f>
        <v>1</v>
      </c>
      <c r="K366" s="14">
        <f>FIND(" Cited ",SLR479_20231202[[#This Row],[Rok, publikacja, cytowania]])+7</f>
        <v>59</v>
      </c>
      <c r="L366" s="14">
        <f>FIND(" times",SLR479_20231202[[#This Row],[Rok, publikacja, cytowania]])</f>
        <v>60</v>
      </c>
      <c r="M366" s="14">
        <f>SLR479_20231202[[#This Row],[koniecLCyt]]-SLR479_20231202[[#This Row],[poczLCyt]]</f>
        <v>1</v>
      </c>
      <c r="N366" s="14" t="s">
        <v>3666</v>
      </c>
      <c r="O366" s="14" t="s">
        <v>3667</v>
      </c>
      <c r="P366" s="14" t="s">
        <v>3668</v>
      </c>
      <c r="Q366" s="14">
        <f>COUNTIF(SLR479_20231202[[#This Row],[streszczenie]],"*"&amp;$B$1&amp;"*")</f>
        <v>0</v>
      </c>
      <c r="R366" s="14">
        <f>COUNTIFS(SLR479_20231202[[#This Row],[streszczenie]],"*"&amp;$B$1&amp;"*",SLR479_20231202[[#This Row],[streszczenie]],"*"&amp;$E$1&amp;"*")</f>
        <v>0</v>
      </c>
      <c r="S366" s="10" t="s">
        <v>10</v>
      </c>
      <c r="T366" s="10" t="s">
        <v>11</v>
      </c>
      <c r="U366" s="10" t="s">
        <v>12</v>
      </c>
    </row>
    <row r="367" spans="1:21" hidden="1" x14ac:dyDescent="0.45">
      <c r="A367" s="14">
        <v>365</v>
      </c>
      <c r="B367" s="14" t="s">
        <v>1336</v>
      </c>
      <c r="C367" s="14" t="s">
        <v>1337</v>
      </c>
      <c r="D367" s="14" t="s">
        <v>1338</v>
      </c>
      <c r="E367" s="14" t="s">
        <v>1339</v>
      </c>
      <c r="F367" s="14">
        <f>COUNTIF(SLR479_20231202[[#This Row],[Tytuł]],"*"&amp;$B$1&amp;"*")</f>
        <v>0</v>
      </c>
      <c r="G367" s="14">
        <f>COUNTIFS(SLR479_20231202[[#This Row],[Tytuł]],"*"&amp;$B$1&amp;"*",SLR479_20231202[[#This Row],[Tytuł]],"*"&amp;$E$1&amp;"*")</f>
        <v>0</v>
      </c>
      <c r="H367" s="14" t="s">
        <v>1340</v>
      </c>
      <c r="I367" s="14">
        <f>MID(SLR479_20231202[[#This Row],[Rok, publikacja, cytowania]],2,4)+0</f>
        <v>2019</v>
      </c>
      <c r="J367" s="14">
        <f>(MID(SLR479_20231202[[#This Row],[Rok, publikacja, cytowania]],FIND(" Cited ",SLR479_20231202[[#This Row],[Rok, publikacja, cytowania]])+7,SLR479_20231202[[#This Row],[IlośćZnakówLCyt]]))+0</f>
        <v>2</v>
      </c>
      <c r="K367" s="14">
        <f>FIND(" Cited ",SLR479_20231202[[#This Row],[Rok, publikacja, cytowania]])+7</f>
        <v>100</v>
      </c>
      <c r="L367" s="14">
        <f>FIND(" times",SLR479_20231202[[#This Row],[Rok, publikacja, cytowania]])</f>
        <v>101</v>
      </c>
      <c r="M367" s="14">
        <f>SLR479_20231202[[#This Row],[koniecLCyt]]-SLR479_20231202[[#This Row],[poczLCyt]]</f>
        <v>1</v>
      </c>
      <c r="N367" s="14" t="s">
        <v>1341</v>
      </c>
      <c r="O367" s="14" t="s">
        <v>1342</v>
      </c>
      <c r="P367" s="14" t="s">
        <v>1343</v>
      </c>
      <c r="Q367" s="14">
        <f>COUNTIF(SLR479_20231202[[#This Row],[streszczenie]],"*"&amp;$B$1&amp;"*")</f>
        <v>0</v>
      </c>
      <c r="R367" s="14">
        <f>COUNTIFS(SLR479_20231202[[#This Row],[streszczenie]],"*"&amp;$B$1&amp;"*",SLR479_20231202[[#This Row],[streszczenie]],"*"&amp;$E$1&amp;"*")</f>
        <v>0</v>
      </c>
      <c r="S367" s="9" t="s">
        <v>10</v>
      </c>
      <c r="T367" s="9" t="s">
        <v>11</v>
      </c>
      <c r="U367" s="9" t="s">
        <v>12</v>
      </c>
    </row>
    <row r="368" spans="1:21" hidden="1" x14ac:dyDescent="0.45">
      <c r="A368" s="14">
        <v>366</v>
      </c>
      <c r="B368" s="14" t="s">
        <v>3669</v>
      </c>
      <c r="C368" s="14" t="s">
        <v>3670</v>
      </c>
      <c r="D368" s="14">
        <v>8338419500</v>
      </c>
      <c r="E368" s="14" t="s">
        <v>3671</v>
      </c>
      <c r="F368" s="14">
        <f>COUNTIF(SLR479_20231202[[#This Row],[Tytuł]],"*"&amp;$B$1&amp;"*")</f>
        <v>0</v>
      </c>
      <c r="G368" s="14">
        <f>COUNTIFS(SLR479_20231202[[#This Row],[Tytuł]],"*"&amp;$B$1&amp;"*",SLR479_20231202[[#This Row],[Tytuł]],"*"&amp;$E$1&amp;"*")</f>
        <v>0</v>
      </c>
      <c r="H368" s="14" t="s">
        <v>3672</v>
      </c>
      <c r="I368" s="14">
        <f>MID(SLR479_20231202[[#This Row],[Rok, publikacja, cytowania]],2,4)+0</f>
        <v>2023</v>
      </c>
      <c r="J368" s="14">
        <f>(MID(SLR479_20231202[[#This Row],[Rok, publikacja, cytowania]],FIND(" Cited ",SLR479_20231202[[#This Row],[Rok, publikacja, cytowania]])+7,SLR479_20231202[[#This Row],[IlośćZnakówLCyt]]))+0</f>
        <v>1</v>
      </c>
      <c r="K368" s="14">
        <f>FIND(" Cited ",SLR479_20231202[[#This Row],[Rok, publikacja, cytowania]])+7</f>
        <v>60</v>
      </c>
      <c r="L368" s="14">
        <f>FIND(" times",SLR479_20231202[[#This Row],[Rok, publikacja, cytowania]])</f>
        <v>61</v>
      </c>
      <c r="M368" s="14">
        <f>SLR479_20231202[[#This Row],[koniecLCyt]]-SLR479_20231202[[#This Row],[poczLCyt]]</f>
        <v>1</v>
      </c>
      <c r="N368" s="14" t="s">
        <v>3673</v>
      </c>
      <c r="O368" s="14" t="s">
        <v>3674</v>
      </c>
      <c r="P368" s="14" t="s">
        <v>3675</v>
      </c>
      <c r="Q368" s="14">
        <f>COUNTIF(SLR479_20231202[[#This Row],[streszczenie]],"*"&amp;$B$1&amp;"*")</f>
        <v>0</v>
      </c>
      <c r="R368" s="14">
        <f>COUNTIFS(SLR479_20231202[[#This Row],[streszczenie]],"*"&amp;$B$1&amp;"*",SLR479_20231202[[#This Row],[streszczenie]],"*"&amp;$E$1&amp;"*")</f>
        <v>0</v>
      </c>
      <c r="S368" s="10" t="s">
        <v>10</v>
      </c>
      <c r="T368" s="10" t="s">
        <v>11</v>
      </c>
      <c r="U368" s="10" t="s">
        <v>12</v>
      </c>
    </row>
    <row r="369" spans="1:21" hidden="1" x14ac:dyDescent="0.45">
      <c r="A369" s="14">
        <v>367</v>
      </c>
      <c r="B369" s="14" t="s">
        <v>1344</v>
      </c>
      <c r="C369" s="14" t="s">
        <v>1345</v>
      </c>
      <c r="D369" s="14" t="s">
        <v>1346</v>
      </c>
      <c r="E369" s="14" t="s">
        <v>1347</v>
      </c>
      <c r="F369" s="14">
        <f>COUNTIF(SLR479_20231202[[#This Row],[Tytuł]],"*"&amp;$B$1&amp;"*")</f>
        <v>0</v>
      </c>
      <c r="G369" s="14">
        <f>COUNTIFS(SLR479_20231202[[#This Row],[Tytuł]],"*"&amp;$B$1&amp;"*",SLR479_20231202[[#This Row],[Tytuł]],"*"&amp;$E$1&amp;"*")</f>
        <v>0</v>
      </c>
      <c r="H369" s="14" t="s">
        <v>1348</v>
      </c>
      <c r="I369" s="14">
        <f>MID(SLR479_20231202[[#This Row],[Rok, publikacja, cytowania]],2,4)+0</f>
        <v>2019</v>
      </c>
      <c r="J369" s="14">
        <f>(MID(SLR479_20231202[[#This Row],[Rok, publikacja, cytowania]],FIND(" Cited ",SLR479_20231202[[#This Row],[Rok, publikacja, cytowania]])+7,SLR479_20231202[[#This Row],[IlośćZnakówLCyt]]))+0</f>
        <v>1</v>
      </c>
      <c r="K369" s="14">
        <f>FIND(" Cited ",SLR479_20231202[[#This Row],[Rok, publikacja, cytowania]])+7</f>
        <v>81</v>
      </c>
      <c r="L369" s="14">
        <f>FIND(" times",SLR479_20231202[[#This Row],[Rok, publikacja, cytowania]])</f>
        <v>82</v>
      </c>
      <c r="M369" s="14">
        <f>SLR479_20231202[[#This Row],[koniecLCyt]]-SLR479_20231202[[#This Row],[poczLCyt]]</f>
        <v>1</v>
      </c>
      <c r="N369" s="14" t="s">
        <v>1349</v>
      </c>
      <c r="O369" s="14" t="s">
        <v>1350</v>
      </c>
      <c r="P369" s="14" t="s">
        <v>1351</v>
      </c>
      <c r="Q369" s="14">
        <f>COUNTIF(SLR479_20231202[[#This Row],[streszczenie]],"*"&amp;$B$1&amp;"*")</f>
        <v>0</v>
      </c>
      <c r="R369" s="14">
        <f>COUNTIFS(SLR479_20231202[[#This Row],[streszczenie]],"*"&amp;$B$1&amp;"*",SLR479_20231202[[#This Row],[streszczenie]],"*"&amp;$E$1&amp;"*")</f>
        <v>0</v>
      </c>
      <c r="S369" s="9" t="s">
        <v>10</v>
      </c>
      <c r="T369" s="9" t="s">
        <v>207</v>
      </c>
      <c r="U369" s="9" t="s">
        <v>12</v>
      </c>
    </row>
    <row r="370" spans="1:21" hidden="1" x14ac:dyDescent="0.45">
      <c r="A370" s="14">
        <v>368</v>
      </c>
      <c r="B370" s="14" t="s">
        <v>3676</v>
      </c>
      <c r="C370" s="14" t="s">
        <v>3677</v>
      </c>
      <c r="D370" s="14" t="s">
        <v>3678</v>
      </c>
      <c r="E370" s="14" t="s">
        <v>3679</v>
      </c>
      <c r="F370" s="14">
        <f>COUNTIF(SLR479_20231202[[#This Row],[Tytuł]],"*"&amp;$B$1&amp;"*")</f>
        <v>0</v>
      </c>
      <c r="G370" s="14">
        <f>COUNTIFS(SLR479_20231202[[#This Row],[Tytuł]],"*"&amp;$B$1&amp;"*",SLR479_20231202[[#This Row],[Tytuł]],"*"&amp;$E$1&amp;"*")</f>
        <v>0</v>
      </c>
      <c r="H370" s="14" t="s">
        <v>3680</v>
      </c>
      <c r="I370" s="14">
        <f>MID(SLR479_20231202[[#This Row],[Rok, publikacja, cytowania]],2,4)+0</f>
        <v>2023</v>
      </c>
      <c r="J370" s="14">
        <f>(MID(SLR479_20231202[[#This Row],[Rok, publikacja, cytowania]],FIND(" Cited ",SLR479_20231202[[#This Row],[Rok, publikacja, cytowania]])+7,SLR479_20231202[[#This Row],[IlośćZnakówLCyt]]))+0</f>
        <v>1</v>
      </c>
      <c r="K370" s="14">
        <f>FIND(" Cited ",SLR479_20231202[[#This Row],[Rok, publikacja, cytowania]])+7</f>
        <v>71</v>
      </c>
      <c r="L370" s="14">
        <f>FIND(" times",SLR479_20231202[[#This Row],[Rok, publikacja, cytowania]])</f>
        <v>72</v>
      </c>
      <c r="M370" s="14">
        <f>SLR479_20231202[[#This Row],[koniecLCyt]]-SLR479_20231202[[#This Row],[poczLCyt]]</f>
        <v>1</v>
      </c>
      <c r="N370" s="14" t="s">
        <v>3681</v>
      </c>
      <c r="O370" s="14" t="s">
        <v>3682</v>
      </c>
      <c r="P370" s="14" t="s">
        <v>3683</v>
      </c>
      <c r="Q370" s="14">
        <f>COUNTIF(SLR479_20231202[[#This Row],[streszczenie]],"*"&amp;$B$1&amp;"*")</f>
        <v>0</v>
      </c>
      <c r="R370" s="14">
        <f>COUNTIFS(SLR479_20231202[[#This Row],[streszczenie]],"*"&amp;$B$1&amp;"*",SLR479_20231202[[#This Row],[streszczenie]],"*"&amp;$E$1&amp;"*")</f>
        <v>0</v>
      </c>
      <c r="S370" s="10" t="s">
        <v>10</v>
      </c>
      <c r="T370" s="10" t="s">
        <v>11</v>
      </c>
      <c r="U370" s="10" t="s">
        <v>12</v>
      </c>
    </row>
    <row r="371" spans="1:21" hidden="1" x14ac:dyDescent="0.45">
      <c r="A371" s="14">
        <v>369</v>
      </c>
      <c r="B371" s="14" t="s">
        <v>3684</v>
      </c>
      <c r="C371" s="14" t="s">
        <v>3685</v>
      </c>
      <c r="D371" s="14" t="s">
        <v>3686</v>
      </c>
      <c r="E371" s="14" t="s">
        <v>3687</v>
      </c>
      <c r="F371" s="14">
        <f>COUNTIF(SLR479_20231202[[#This Row],[Tytuł]],"*"&amp;$B$1&amp;"*")</f>
        <v>0</v>
      </c>
      <c r="G371" s="14">
        <f>COUNTIFS(SLR479_20231202[[#This Row],[Tytuł]],"*"&amp;$B$1&amp;"*",SLR479_20231202[[#This Row],[Tytuł]],"*"&amp;$E$1&amp;"*")</f>
        <v>0</v>
      </c>
      <c r="H371" s="14" t="s">
        <v>3688</v>
      </c>
      <c r="I371" s="14">
        <f>MID(SLR479_20231202[[#This Row],[Rok, publikacja, cytowania]],2,4)+0</f>
        <v>2021</v>
      </c>
      <c r="J371" s="14">
        <f>(MID(SLR479_20231202[[#This Row],[Rok, publikacja, cytowania]],FIND(" Cited ",SLR479_20231202[[#This Row],[Rok, publikacja, cytowania]])+7,SLR479_20231202[[#This Row],[IlośćZnakówLCyt]]))+0</f>
        <v>1</v>
      </c>
      <c r="K371" s="14">
        <f>FIND(" Cited ",SLR479_20231202[[#This Row],[Rok, publikacja, cytowania]])+7</f>
        <v>175</v>
      </c>
      <c r="L371" s="14">
        <f>FIND(" times",SLR479_20231202[[#This Row],[Rok, publikacja, cytowania]])</f>
        <v>176</v>
      </c>
      <c r="M371" s="14">
        <f>SLR479_20231202[[#This Row],[koniecLCyt]]-SLR479_20231202[[#This Row],[poczLCyt]]</f>
        <v>1</v>
      </c>
      <c r="N371" s="14" t="s">
        <v>3689</v>
      </c>
      <c r="O371" s="14" t="s">
        <v>3690</v>
      </c>
      <c r="P371" s="14" t="s">
        <v>3691</v>
      </c>
      <c r="Q371" s="14">
        <f>COUNTIF(SLR479_20231202[[#This Row],[streszczenie]],"*"&amp;$B$1&amp;"*")</f>
        <v>0</v>
      </c>
      <c r="R371" s="14">
        <f>COUNTIFS(SLR479_20231202[[#This Row],[streszczenie]],"*"&amp;$B$1&amp;"*",SLR479_20231202[[#This Row],[streszczenie]],"*"&amp;$E$1&amp;"*")</f>
        <v>0</v>
      </c>
      <c r="S371" s="9" t="s">
        <v>10</v>
      </c>
      <c r="T371" s="9" t="s">
        <v>207</v>
      </c>
      <c r="U371" s="9" t="s">
        <v>12</v>
      </c>
    </row>
    <row r="372" spans="1:21" hidden="1" x14ac:dyDescent="0.45">
      <c r="A372" s="14">
        <v>370</v>
      </c>
      <c r="B372" s="14" t="s">
        <v>1376</v>
      </c>
      <c r="C372" s="14" t="s">
        <v>1377</v>
      </c>
      <c r="D372" s="14" t="s">
        <v>1378</v>
      </c>
      <c r="E372" s="14" t="s">
        <v>1379</v>
      </c>
      <c r="F372" s="14">
        <f>COUNTIF(SLR479_20231202[[#This Row],[Tytuł]],"*"&amp;$B$1&amp;"*")</f>
        <v>0</v>
      </c>
      <c r="G372" s="14">
        <f>COUNTIFS(SLR479_20231202[[#This Row],[Tytuł]],"*"&amp;$B$1&amp;"*",SLR479_20231202[[#This Row],[Tytuł]],"*"&amp;$E$1&amp;"*")</f>
        <v>0</v>
      </c>
      <c r="H372" s="14" t="s">
        <v>1380</v>
      </c>
      <c r="I372" s="14">
        <f>MID(SLR479_20231202[[#This Row],[Rok, publikacja, cytowania]],2,4)+0</f>
        <v>2020</v>
      </c>
      <c r="J372" s="14">
        <f>(MID(SLR479_20231202[[#This Row],[Rok, publikacja, cytowania]],FIND(" Cited ",SLR479_20231202[[#This Row],[Rok, publikacja, cytowania]])+7,SLR479_20231202[[#This Row],[IlośćZnakówLCyt]]))+0</f>
        <v>1</v>
      </c>
      <c r="K372" s="14">
        <f>FIND(" Cited ",SLR479_20231202[[#This Row],[Rok, publikacja, cytowania]])+7</f>
        <v>121</v>
      </c>
      <c r="L372" s="14">
        <f>FIND(" times",SLR479_20231202[[#This Row],[Rok, publikacja, cytowania]])</f>
        <v>122</v>
      </c>
      <c r="M372" s="14">
        <f>SLR479_20231202[[#This Row],[koniecLCyt]]-SLR479_20231202[[#This Row],[poczLCyt]]</f>
        <v>1</v>
      </c>
      <c r="N372" s="14" t="s">
        <v>1381</v>
      </c>
      <c r="O372" s="14" t="s">
        <v>1382</v>
      </c>
      <c r="P372" s="14" t="s">
        <v>1383</v>
      </c>
      <c r="Q372" s="14">
        <f>COUNTIF(SLR479_20231202[[#This Row],[streszczenie]],"*"&amp;$B$1&amp;"*")</f>
        <v>0</v>
      </c>
      <c r="R372" s="14">
        <f>COUNTIFS(SLR479_20231202[[#This Row],[streszczenie]],"*"&amp;$B$1&amp;"*",SLR479_20231202[[#This Row],[streszczenie]],"*"&amp;$E$1&amp;"*")</f>
        <v>0</v>
      </c>
      <c r="S372" s="10" t="s">
        <v>10</v>
      </c>
      <c r="T372" s="10" t="s">
        <v>338</v>
      </c>
      <c r="U372" s="10" t="s">
        <v>12</v>
      </c>
    </row>
    <row r="373" spans="1:21" hidden="1" x14ac:dyDescent="0.45">
      <c r="A373" s="14">
        <v>371</v>
      </c>
      <c r="B373" s="14" t="s">
        <v>3692</v>
      </c>
      <c r="C373" s="14" t="s">
        <v>3693</v>
      </c>
      <c r="D373" s="14" t="s">
        <v>3694</v>
      </c>
      <c r="E373" s="14" t="s">
        <v>3695</v>
      </c>
      <c r="F373" s="14">
        <f>COUNTIF(SLR479_20231202[[#This Row],[Tytuł]],"*"&amp;$B$1&amp;"*")</f>
        <v>0</v>
      </c>
      <c r="G373" s="14">
        <f>COUNTIFS(SLR479_20231202[[#This Row],[Tytuł]],"*"&amp;$B$1&amp;"*",SLR479_20231202[[#This Row],[Tytuł]],"*"&amp;$E$1&amp;"*")</f>
        <v>0</v>
      </c>
      <c r="H373" s="14" t="s">
        <v>3696</v>
      </c>
      <c r="I373" s="14">
        <f>MID(SLR479_20231202[[#This Row],[Rok, publikacja, cytowania]],2,4)+0</f>
        <v>2021</v>
      </c>
      <c r="J373" s="14">
        <f>(MID(SLR479_20231202[[#This Row],[Rok, publikacja, cytowania]],FIND(" Cited ",SLR479_20231202[[#This Row],[Rok, publikacja, cytowania]])+7,SLR479_20231202[[#This Row],[IlośćZnakówLCyt]]))+0</f>
        <v>1</v>
      </c>
      <c r="K373" s="14">
        <f>FIND(" Cited ",SLR479_20231202[[#This Row],[Rok, publikacja, cytowania]])+7</f>
        <v>107</v>
      </c>
      <c r="L373" s="14">
        <f>FIND(" times",SLR479_20231202[[#This Row],[Rok, publikacja, cytowania]])</f>
        <v>108</v>
      </c>
      <c r="M373" s="14">
        <f>SLR479_20231202[[#This Row],[koniecLCyt]]-SLR479_20231202[[#This Row],[poczLCyt]]</f>
        <v>1</v>
      </c>
      <c r="N373" s="14" t="s">
        <v>3697</v>
      </c>
      <c r="O373" s="14" t="s">
        <v>3698</v>
      </c>
      <c r="P373" s="14" t="s">
        <v>3699</v>
      </c>
      <c r="Q373" s="14">
        <f>COUNTIF(SLR479_20231202[[#This Row],[streszczenie]],"*"&amp;$B$1&amp;"*")</f>
        <v>0</v>
      </c>
      <c r="R373" s="14">
        <f>COUNTIFS(SLR479_20231202[[#This Row],[streszczenie]],"*"&amp;$B$1&amp;"*",SLR479_20231202[[#This Row],[streszczenie]],"*"&amp;$E$1&amp;"*")</f>
        <v>0</v>
      </c>
      <c r="S373" s="9" t="s">
        <v>10</v>
      </c>
      <c r="T373" s="9" t="s">
        <v>11</v>
      </c>
      <c r="U373" s="9" t="s">
        <v>12</v>
      </c>
    </row>
    <row r="374" spans="1:21" hidden="1" x14ac:dyDescent="0.45">
      <c r="A374" s="14">
        <v>372</v>
      </c>
      <c r="B374" s="14" t="s">
        <v>3700</v>
      </c>
      <c r="C374" s="14" t="s">
        <v>3701</v>
      </c>
      <c r="D374" s="14" t="s">
        <v>3702</v>
      </c>
      <c r="E374" s="14" t="s">
        <v>3703</v>
      </c>
      <c r="F374" s="14">
        <f>COUNTIF(SLR479_20231202[[#This Row],[Tytuł]],"*"&amp;$B$1&amp;"*")</f>
        <v>0</v>
      </c>
      <c r="G374" s="14">
        <f>COUNTIFS(SLR479_20231202[[#This Row],[Tytuł]],"*"&amp;$B$1&amp;"*",SLR479_20231202[[#This Row],[Tytuł]],"*"&amp;$E$1&amp;"*")</f>
        <v>0</v>
      </c>
      <c r="H374" s="14" t="s">
        <v>3704</v>
      </c>
      <c r="I374" s="14">
        <f>MID(SLR479_20231202[[#This Row],[Rok, publikacja, cytowania]],2,4)+0</f>
        <v>2022</v>
      </c>
      <c r="J374" s="14">
        <f>(MID(SLR479_20231202[[#This Row],[Rok, publikacja, cytowania]],FIND(" Cited ",SLR479_20231202[[#This Row],[Rok, publikacja, cytowania]])+7,SLR479_20231202[[#This Row],[IlośćZnakówLCyt]]))+0</f>
        <v>1</v>
      </c>
      <c r="K374" s="14">
        <f>FIND(" Cited ",SLR479_20231202[[#This Row],[Rok, publikacja, cytowania]])+7</f>
        <v>90</v>
      </c>
      <c r="L374" s="14">
        <f>FIND(" times",SLR479_20231202[[#This Row],[Rok, publikacja, cytowania]])</f>
        <v>91</v>
      </c>
      <c r="M374" s="14">
        <f>SLR479_20231202[[#This Row],[koniecLCyt]]-SLR479_20231202[[#This Row],[poczLCyt]]</f>
        <v>1</v>
      </c>
      <c r="N374" s="14" t="s">
        <v>3705</v>
      </c>
      <c r="O374" s="14" t="s">
        <v>3706</v>
      </c>
      <c r="P374" s="14" t="s">
        <v>3707</v>
      </c>
      <c r="Q374" s="14">
        <f>COUNTIF(SLR479_20231202[[#This Row],[streszczenie]],"*"&amp;$B$1&amp;"*")</f>
        <v>0</v>
      </c>
      <c r="R374" s="14">
        <f>COUNTIFS(SLR479_20231202[[#This Row],[streszczenie]],"*"&amp;$B$1&amp;"*",SLR479_20231202[[#This Row],[streszczenie]],"*"&amp;$E$1&amp;"*")</f>
        <v>0</v>
      </c>
      <c r="S374" s="10" t="s">
        <v>10</v>
      </c>
      <c r="T374" s="10" t="s">
        <v>207</v>
      </c>
      <c r="U374" s="10" t="s">
        <v>12</v>
      </c>
    </row>
    <row r="375" spans="1:21" hidden="1" x14ac:dyDescent="0.45">
      <c r="A375" s="14">
        <v>373</v>
      </c>
      <c r="B375" s="14" t="s">
        <v>3708</v>
      </c>
      <c r="C375" s="14" t="s">
        <v>3709</v>
      </c>
      <c r="D375" s="14" t="s">
        <v>3710</v>
      </c>
      <c r="E375" s="14" t="s">
        <v>3711</v>
      </c>
      <c r="F375" s="14">
        <f>COUNTIF(SLR479_20231202[[#This Row],[Tytuł]],"*"&amp;$B$1&amp;"*")</f>
        <v>0</v>
      </c>
      <c r="G375" s="14">
        <f>COUNTIFS(SLR479_20231202[[#This Row],[Tytuł]],"*"&amp;$B$1&amp;"*",SLR479_20231202[[#This Row],[Tytuł]],"*"&amp;$E$1&amp;"*")</f>
        <v>0</v>
      </c>
      <c r="H375" s="14" t="s">
        <v>3712</v>
      </c>
      <c r="I375" s="14">
        <f>MID(SLR479_20231202[[#This Row],[Rok, publikacja, cytowania]],2,4)+0</f>
        <v>2014</v>
      </c>
      <c r="J375" s="14">
        <f>(MID(SLR479_20231202[[#This Row],[Rok, publikacja, cytowania]],FIND(" Cited ",SLR479_20231202[[#This Row],[Rok, publikacja, cytowania]])+7,SLR479_20231202[[#This Row],[IlośćZnakówLCyt]]))+0</f>
        <v>2</v>
      </c>
      <c r="K375" s="14">
        <f>FIND(" Cited ",SLR479_20231202[[#This Row],[Rok, publikacja, cytowania]])+7</f>
        <v>127</v>
      </c>
      <c r="L375" s="14">
        <f>FIND(" times",SLR479_20231202[[#This Row],[Rok, publikacja, cytowania]])</f>
        <v>128</v>
      </c>
      <c r="M375" s="14">
        <f>SLR479_20231202[[#This Row],[koniecLCyt]]-SLR479_20231202[[#This Row],[poczLCyt]]</f>
        <v>1</v>
      </c>
      <c r="N375" s="14" t="s">
        <v>3713</v>
      </c>
      <c r="O375" s="14" t="s">
        <v>3714</v>
      </c>
      <c r="P375" s="14" t="s">
        <v>3715</v>
      </c>
      <c r="Q375" s="14">
        <f>COUNTIF(SLR479_20231202[[#This Row],[streszczenie]],"*"&amp;$B$1&amp;"*")</f>
        <v>0</v>
      </c>
      <c r="R375" s="14">
        <f>COUNTIFS(SLR479_20231202[[#This Row],[streszczenie]],"*"&amp;$B$1&amp;"*",SLR479_20231202[[#This Row],[streszczenie]],"*"&amp;$E$1&amp;"*")</f>
        <v>0</v>
      </c>
      <c r="S375" s="9" t="s">
        <v>10</v>
      </c>
      <c r="T375" s="9" t="s">
        <v>207</v>
      </c>
      <c r="U375" s="9" t="s">
        <v>12</v>
      </c>
    </row>
    <row r="376" spans="1:21" hidden="1" x14ac:dyDescent="0.45">
      <c r="A376" s="14">
        <v>374</v>
      </c>
      <c r="B376" s="14" t="s">
        <v>3716</v>
      </c>
      <c r="C376" s="14" t="s">
        <v>3717</v>
      </c>
      <c r="D376" s="14" t="s">
        <v>3718</v>
      </c>
      <c r="E376" s="14" t="s">
        <v>3719</v>
      </c>
      <c r="F376" s="14">
        <f>COUNTIF(SLR479_20231202[[#This Row],[Tytuł]],"*"&amp;$B$1&amp;"*")</f>
        <v>0</v>
      </c>
      <c r="G376" s="14">
        <f>COUNTIFS(SLR479_20231202[[#This Row],[Tytuł]],"*"&amp;$B$1&amp;"*",SLR479_20231202[[#This Row],[Tytuł]],"*"&amp;$E$1&amp;"*")</f>
        <v>0</v>
      </c>
      <c r="H376" s="14" t="s">
        <v>3720</v>
      </c>
      <c r="I376" s="14">
        <f>MID(SLR479_20231202[[#This Row],[Rok, publikacja, cytowania]],2,4)+0</f>
        <v>2013</v>
      </c>
      <c r="J376" s="14">
        <f>(MID(SLR479_20231202[[#This Row],[Rok, publikacja, cytowania]],FIND(" Cited ",SLR479_20231202[[#This Row],[Rok, publikacja, cytowania]])+7,SLR479_20231202[[#This Row],[IlośćZnakówLCyt]]))+0</f>
        <v>2</v>
      </c>
      <c r="K376" s="14">
        <f>FIND(" Cited ",SLR479_20231202[[#This Row],[Rok, publikacja, cytowania]])+7</f>
        <v>102</v>
      </c>
      <c r="L376" s="14">
        <f>FIND(" times",SLR479_20231202[[#This Row],[Rok, publikacja, cytowania]])</f>
        <v>103</v>
      </c>
      <c r="M376" s="14">
        <f>SLR479_20231202[[#This Row],[koniecLCyt]]-SLR479_20231202[[#This Row],[poczLCyt]]</f>
        <v>1</v>
      </c>
      <c r="N376" s="14">
        <v>0</v>
      </c>
      <c r="O376" s="14" t="s">
        <v>3721</v>
      </c>
      <c r="P376" s="14" t="s">
        <v>3722</v>
      </c>
      <c r="Q376" s="14">
        <f>COUNTIF(SLR479_20231202[[#This Row],[streszczenie]],"*"&amp;$B$1&amp;"*")</f>
        <v>0</v>
      </c>
      <c r="R376" s="14">
        <f>COUNTIFS(SLR479_20231202[[#This Row],[streszczenie]],"*"&amp;$B$1&amp;"*",SLR479_20231202[[#This Row],[streszczenie]],"*"&amp;$E$1&amp;"*")</f>
        <v>0</v>
      </c>
      <c r="S376" s="10" t="s">
        <v>10</v>
      </c>
      <c r="T376" s="10" t="s">
        <v>207</v>
      </c>
      <c r="U376" s="10" t="s">
        <v>12</v>
      </c>
    </row>
    <row r="377" spans="1:21" hidden="1" x14ac:dyDescent="0.45">
      <c r="A377" s="14">
        <v>375</v>
      </c>
      <c r="B377" s="14" t="s">
        <v>3723</v>
      </c>
      <c r="C377" s="14" t="s">
        <v>3724</v>
      </c>
      <c r="D377" s="14">
        <v>6508126366</v>
      </c>
      <c r="E377" s="14" t="s">
        <v>3725</v>
      </c>
      <c r="F377" s="14">
        <f>COUNTIF(SLR479_20231202[[#This Row],[Tytuł]],"*"&amp;$B$1&amp;"*")</f>
        <v>0</v>
      </c>
      <c r="G377" s="14">
        <f>COUNTIFS(SLR479_20231202[[#This Row],[Tytuł]],"*"&amp;$B$1&amp;"*",SLR479_20231202[[#This Row],[Tytuł]],"*"&amp;$E$1&amp;"*")</f>
        <v>0</v>
      </c>
      <c r="H377" s="14" t="s">
        <v>3726</v>
      </c>
      <c r="I377" s="14">
        <f>MID(SLR479_20231202[[#This Row],[Rok, publikacja, cytowania]],2,4)+0</f>
        <v>2020</v>
      </c>
      <c r="J377" s="14">
        <f>(MID(SLR479_20231202[[#This Row],[Rok, publikacja, cytowania]],FIND(" Cited ",SLR479_20231202[[#This Row],[Rok, publikacja, cytowania]])+7,SLR479_20231202[[#This Row],[IlośćZnakówLCyt]]))+0</f>
        <v>2</v>
      </c>
      <c r="K377" s="14">
        <f>FIND(" Cited ",SLR479_20231202[[#This Row],[Rok, publikacja, cytowania]])+7</f>
        <v>122</v>
      </c>
      <c r="L377" s="14">
        <f>FIND(" times",SLR479_20231202[[#This Row],[Rok, publikacja, cytowania]])</f>
        <v>123</v>
      </c>
      <c r="M377" s="14">
        <f>SLR479_20231202[[#This Row],[koniecLCyt]]-SLR479_20231202[[#This Row],[poczLCyt]]</f>
        <v>1</v>
      </c>
      <c r="N377" s="14" t="s">
        <v>3727</v>
      </c>
      <c r="O377" s="14" t="s">
        <v>3728</v>
      </c>
      <c r="P377" s="14" t="s">
        <v>3729</v>
      </c>
      <c r="Q377" s="14">
        <f>COUNTIF(SLR479_20231202[[#This Row],[streszczenie]],"*"&amp;$B$1&amp;"*")</f>
        <v>0</v>
      </c>
      <c r="R377" s="14">
        <f>COUNTIFS(SLR479_20231202[[#This Row],[streszczenie]],"*"&amp;$B$1&amp;"*",SLR479_20231202[[#This Row],[streszczenie]],"*"&amp;$E$1&amp;"*")</f>
        <v>0</v>
      </c>
      <c r="S377" s="9" t="s">
        <v>10</v>
      </c>
      <c r="T377" s="9" t="s">
        <v>207</v>
      </c>
      <c r="U377" s="9" t="s">
        <v>12</v>
      </c>
    </row>
    <row r="378" spans="1:21" hidden="1" x14ac:dyDescent="0.45">
      <c r="A378" s="14">
        <v>376</v>
      </c>
      <c r="B378" s="14" t="s">
        <v>1391</v>
      </c>
      <c r="C378" s="14" t="s">
        <v>1392</v>
      </c>
      <c r="D378" s="14" t="s">
        <v>1393</v>
      </c>
      <c r="E378" s="14" t="s">
        <v>1394</v>
      </c>
      <c r="F378" s="14">
        <f>COUNTIF(SLR479_20231202[[#This Row],[Tytuł]],"*"&amp;$B$1&amp;"*")</f>
        <v>0</v>
      </c>
      <c r="G378" s="14">
        <f>COUNTIFS(SLR479_20231202[[#This Row],[Tytuł]],"*"&amp;$B$1&amp;"*",SLR479_20231202[[#This Row],[Tytuł]],"*"&amp;$E$1&amp;"*")</f>
        <v>0</v>
      </c>
      <c r="H378" s="14" t="s">
        <v>1395</v>
      </c>
      <c r="I378" s="14">
        <f>MID(SLR479_20231202[[#This Row],[Rok, publikacja, cytowania]],2,4)+0</f>
        <v>2023</v>
      </c>
      <c r="J378" s="14">
        <f>(MID(SLR479_20231202[[#This Row],[Rok, publikacja, cytowania]],FIND(" Cited ",SLR479_20231202[[#This Row],[Rok, publikacja, cytowania]])+7,SLR479_20231202[[#This Row],[IlośćZnakówLCyt]]))+0</f>
        <v>1</v>
      </c>
      <c r="K378" s="14">
        <f>FIND(" Cited ",SLR479_20231202[[#This Row],[Rok, publikacja, cytowania]])+7</f>
        <v>49</v>
      </c>
      <c r="L378" s="14">
        <f>FIND(" times",SLR479_20231202[[#This Row],[Rok, publikacja, cytowania]])</f>
        <v>50</v>
      </c>
      <c r="M378" s="14">
        <f>SLR479_20231202[[#This Row],[koniecLCyt]]-SLR479_20231202[[#This Row],[poczLCyt]]</f>
        <v>1</v>
      </c>
      <c r="N378" s="14" t="s">
        <v>1396</v>
      </c>
      <c r="O378" s="14" t="s">
        <v>1397</v>
      </c>
      <c r="P378" s="14" t="s">
        <v>1398</v>
      </c>
      <c r="Q378" s="14">
        <f>COUNTIF(SLR479_20231202[[#This Row],[streszczenie]],"*"&amp;$B$1&amp;"*")</f>
        <v>0</v>
      </c>
      <c r="R378" s="14">
        <f>COUNTIFS(SLR479_20231202[[#This Row],[streszczenie]],"*"&amp;$B$1&amp;"*",SLR479_20231202[[#This Row],[streszczenie]],"*"&amp;$E$1&amp;"*")</f>
        <v>0</v>
      </c>
      <c r="S378" s="10" t="s">
        <v>10</v>
      </c>
      <c r="T378" s="10" t="s">
        <v>11</v>
      </c>
      <c r="U378" s="10" t="s">
        <v>12</v>
      </c>
    </row>
    <row r="379" spans="1:21" hidden="1" x14ac:dyDescent="0.45">
      <c r="A379" s="14">
        <v>377</v>
      </c>
      <c r="B379" s="14" t="s">
        <v>3730</v>
      </c>
      <c r="C379" s="14" t="s">
        <v>3731</v>
      </c>
      <c r="D379" s="14" t="s">
        <v>3732</v>
      </c>
      <c r="E379" s="14" t="s">
        <v>3733</v>
      </c>
      <c r="F379" s="14">
        <f>COUNTIF(SLR479_20231202[[#This Row],[Tytuł]],"*"&amp;$B$1&amp;"*")</f>
        <v>0</v>
      </c>
      <c r="G379" s="14">
        <f>COUNTIFS(SLR479_20231202[[#This Row],[Tytuł]],"*"&amp;$B$1&amp;"*",SLR479_20231202[[#This Row],[Tytuł]],"*"&amp;$E$1&amp;"*")</f>
        <v>0</v>
      </c>
      <c r="H379" s="14" t="s">
        <v>3734</v>
      </c>
      <c r="I379" s="14">
        <f>MID(SLR479_20231202[[#This Row],[Rok, publikacja, cytowania]],2,4)+0</f>
        <v>2023</v>
      </c>
      <c r="J379" s="14">
        <f>(MID(SLR479_20231202[[#This Row],[Rok, publikacja, cytowania]],FIND(" Cited ",SLR479_20231202[[#This Row],[Rok, publikacja, cytowania]])+7,SLR479_20231202[[#This Row],[IlośćZnakówLCyt]]))+0</f>
        <v>1</v>
      </c>
      <c r="K379" s="14">
        <f>FIND(" Cited ",SLR479_20231202[[#This Row],[Rok, publikacja, cytowania]])+7</f>
        <v>32</v>
      </c>
      <c r="L379" s="14">
        <f>FIND(" times",SLR479_20231202[[#This Row],[Rok, publikacja, cytowania]])</f>
        <v>33</v>
      </c>
      <c r="M379" s="14">
        <f>SLR479_20231202[[#This Row],[koniecLCyt]]-SLR479_20231202[[#This Row],[poczLCyt]]</f>
        <v>1</v>
      </c>
      <c r="N379" s="14" t="s">
        <v>3735</v>
      </c>
      <c r="O379" s="14" t="s">
        <v>3736</v>
      </c>
      <c r="P379" s="14" t="s">
        <v>3737</v>
      </c>
      <c r="Q379" s="14">
        <f>COUNTIF(SLR479_20231202[[#This Row],[streszczenie]],"*"&amp;$B$1&amp;"*")</f>
        <v>0</v>
      </c>
      <c r="R379" s="14">
        <f>COUNTIFS(SLR479_20231202[[#This Row],[streszczenie]],"*"&amp;$B$1&amp;"*",SLR479_20231202[[#This Row],[streszczenie]],"*"&amp;$E$1&amp;"*")</f>
        <v>0</v>
      </c>
      <c r="S379" s="9" t="s">
        <v>10</v>
      </c>
      <c r="T379" s="9" t="s">
        <v>11</v>
      </c>
      <c r="U379" s="9" t="s">
        <v>12</v>
      </c>
    </row>
    <row r="380" spans="1:21" hidden="1" x14ac:dyDescent="0.45">
      <c r="A380" s="14">
        <v>378</v>
      </c>
      <c r="B380" s="14" t="s">
        <v>3738</v>
      </c>
      <c r="C380" s="14" t="s">
        <v>3739</v>
      </c>
      <c r="D380" s="14" t="s">
        <v>3740</v>
      </c>
      <c r="E380" s="14" t="s">
        <v>3741</v>
      </c>
      <c r="F380" s="14">
        <f>COUNTIF(SLR479_20231202[[#This Row],[Tytuł]],"*"&amp;$B$1&amp;"*")</f>
        <v>0</v>
      </c>
      <c r="G380" s="14">
        <f>COUNTIFS(SLR479_20231202[[#This Row],[Tytuł]],"*"&amp;$B$1&amp;"*",SLR479_20231202[[#This Row],[Tytuł]],"*"&amp;$E$1&amp;"*")</f>
        <v>0</v>
      </c>
      <c r="H380" s="14" t="s">
        <v>3742</v>
      </c>
      <c r="I380" s="14">
        <f>MID(SLR479_20231202[[#This Row],[Rok, publikacja, cytowania]],2,4)+0</f>
        <v>2020</v>
      </c>
      <c r="J380" s="14">
        <f>(MID(SLR479_20231202[[#This Row],[Rok, publikacja, cytowania]],FIND(" Cited ",SLR479_20231202[[#This Row],[Rok, publikacja, cytowania]])+7,SLR479_20231202[[#This Row],[IlośćZnakówLCyt]]))+0</f>
        <v>1</v>
      </c>
      <c r="K380" s="14">
        <f>FIND(" Cited ",SLR479_20231202[[#This Row],[Rok, publikacja, cytowania]])+7</f>
        <v>135</v>
      </c>
      <c r="L380" s="14">
        <f>FIND(" times",SLR479_20231202[[#This Row],[Rok, publikacja, cytowania]])</f>
        <v>136</v>
      </c>
      <c r="M380" s="14">
        <f>SLR479_20231202[[#This Row],[koniecLCyt]]-SLR479_20231202[[#This Row],[poczLCyt]]</f>
        <v>1</v>
      </c>
      <c r="N380" s="14" t="s">
        <v>3743</v>
      </c>
      <c r="O380" s="14" t="s">
        <v>3744</v>
      </c>
      <c r="P380" s="14" t="s">
        <v>3745</v>
      </c>
      <c r="Q380" s="14">
        <f>COUNTIF(SLR479_20231202[[#This Row],[streszczenie]],"*"&amp;$B$1&amp;"*")</f>
        <v>0</v>
      </c>
      <c r="R380" s="14">
        <f>COUNTIFS(SLR479_20231202[[#This Row],[streszczenie]],"*"&amp;$B$1&amp;"*",SLR479_20231202[[#This Row],[streszczenie]],"*"&amp;$E$1&amp;"*")</f>
        <v>0</v>
      </c>
      <c r="S380" s="10" t="s">
        <v>10</v>
      </c>
      <c r="T380" s="10" t="s">
        <v>207</v>
      </c>
      <c r="U380" s="10" t="s">
        <v>12</v>
      </c>
    </row>
    <row r="381" spans="1:21" hidden="1" x14ac:dyDescent="0.45">
      <c r="A381" s="14">
        <v>379</v>
      </c>
      <c r="B381" s="14" t="s">
        <v>3746</v>
      </c>
      <c r="C381" s="14" t="s">
        <v>3747</v>
      </c>
      <c r="D381" s="14">
        <v>57608534700</v>
      </c>
      <c r="E381" s="14" t="s">
        <v>3748</v>
      </c>
      <c r="F381" s="14">
        <f>COUNTIF(SLR479_20231202[[#This Row],[Tytuł]],"*"&amp;$B$1&amp;"*")</f>
        <v>0</v>
      </c>
      <c r="G381" s="14">
        <f>COUNTIFS(SLR479_20231202[[#This Row],[Tytuł]],"*"&amp;$B$1&amp;"*",SLR479_20231202[[#This Row],[Tytuł]],"*"&amp;$E$1&amp;"*")</f>
        <v>0</v>
      </c>
      <c r="H381" s="14" t="s">
        <v>3749</v>
      </c>
      <c r="I381" s="14">
        <f>MID(SLR479_20231202[[#This Row],[Rok, publikacja, cytowania]],2,4)+0</f>
        <v>2022</v>
      </c>
      <c r="J381" s="14">
        <f>(MID(SLR479_20231202[[#This Row],[Rok, publikacja, cytowania]],FIND(" Cited ",SLR479_20231202[[#This Row],[Rok, publikacja, cytowania]])+7,SLR479_20231202[[#This Row],[IlośćZnakówLCyt]]))+0</f>
        <v>2</v>
      </c>
      <c r="K381" s="14">
        <f>FIND(" Cited ",SLR479_20231202[[#This Row],[Rok, publikacja, cytowania]])+7</f>
        <v>98</v>
      </c>
      <c r="L381" s="14">
        <f>FIND(" times",SLR479_20231202[[#This Row],[Rok, publikacja, cytowania]])</f>
        <v>99</v>
      </c>
      <c r="M381" s="14">
        <f>SLR479_20231202[[#This Row],[koniecLCyt]]-SLR479_20231202[[#This Row],[poczLCyt]]</f>
        <v>1</v>
      </c>
      <c r="N381" s="14" t="s">
        <v>3750</v>
      </c>
      <c r="O381" s="14" t="s">
        <v>3751</v>
      </c>
      <c r="P381" s="14" t="s">
        <v>3752</v>
      </c>
      <c r="Q381" s="14">
        <f>COUNTIF(SLR479_20231202[[#This Row],[streszczenie]],"*"&amp;$B$1&amp;"*")</f>
        <v>0</v>
      </c>
      <c r="R381" s="14">
        <f>COUNTIFS(SLR479_20231202[[#This Row],[streszczenie]],"*"&amp;$B$1&amp;"*",SLR479_20231202[[#This Row],[streszczenie]],"*"&amp;$E$1&amp;"*")</f>
        <v>0</v>
      </c>
      <c r="S381" s="9" t="s">
        <v>10</v>
      </c>
      <c r="T381" s="9" t="s">
        <v>11</v>
      </c>
      <c r="U381" s="9" t="s">
        <v>12</v>
      </c>
    </row>
    <row r="382" spans="1:21" hidden="1" x14ac:dyDescent="0.45">
      <c r="A382" s="14">
        <v>380</v>
      </c>
      <c r="B382" s="14" t="s">
        <v>3753</v>
      </c>
      <c r="C382" s="14" t="s">
        <v>3754</v>
      </c>
      <c r="D382" s="14">
        <v>57212196201</v>
      </c>
      <c r="E382" s="14" t="s">
        <v>3755</v>
      </c>
      <c r="F382" s="14">
        <f>COUNTIF(SLR479_20231202[[#This Row],[Tytuł]],"*"&amp;$B$1&amp;"*")</f>
        <v>0</v>
      </c>
      <c r="G382" s="14">
        <f>COUNTIFS(SLR479_20231202[[#This Row],[Tytuł]],"*"&amp;$B$1&amp;"*",SLR479_20231202[[#This Row],[Tytuł]],"*"&amp;$E$1&amp;"*")</f>
        <v>0</v>
      </c>
      <c r="H382" s="14" t="s">
        <v>3756</v>
      </c>
      <c r="I382" s="14">
        <f>MID(SLR479_20231202[[#This Row],[Rok, publikacja, cytowania]],2,4)+0</f>
        <v>2022</v>
      </c>
      <c r="J382" s="14">
        <f>(MID(SLR479_20231202[[#This Row],[Rok, publikacja, cytowania]],FIND(" Cited ",SLR479_20231202[[#This Row],[Rok, publikacja, cytowania]])+7,SLR479_20231202[[#This Row],[IlośćZnakówLCyt]]))+0</f>
        <v>2</v>
      </c>
      <c r="K382" s="14">
        <f>FIND(" Cited ",SLR479_20231202[[#This Row],[Rok, publikacja, cytowania]])+7</f>
        <v>83</v>
      </c>
      <c r="L382" s="14">
        <f>FIND(" times",SLR479_20231202[[#This Row],[Rok, publikacja, cytowania]])</f>
        <v>84</v>
      </c>
      <c r="M382" s="14">
        <f>SLR479_20231202[[#This Row],[koniecLCyt]]-SLR479_20231202[[#This Row],[poczLCyt]]</f>
        <v>1</v>
      </c>
      <c r="N382" s="14" t="s">
        <v>3757</v>
      </c>
      <c r="O382" s="14" t="s">
        <v>3758</v>
      </c>
      <c r="P382" s="14" t="s">
        <v>3759</v>
      </c>
      <c r="Q382" s="14">
        <f>COUNTIF(SLR479_20231202[[#This Row],[streszczenie]],"*"&amp;$B$1&amp;"*")</f>
        <v>0</v>
      </c>
      <c r="R382" s="14">
        <f>COUNTIFS(SLR479_20231202[[#This Row],[streszczenie]],"*"&amp;$B$1&amp;"*",SLR479_20231202[[#This Row],[streszczenie]],"*"&amp;$E$1&amp;"*")</f>
        <v>0</v>
      </c>
      <c r="S382" s="10" t="s">
        <v>10</v>
      </c>
      <c r="T382" s="10" t="s">
        <v>175</v>
      </c>
      <c r="U382" s="10" t="s">
        <v>12</v>
      </c>
    </row>
    <row r="383" spans="1:21" hidden="1" x14ac:dyDescent="0.45">
      <c r="A383" s="14">
        <v>381</v>
      </c>
      <c r="B383" s="14" t="s">
        <v>3760</v>
      </c>
      <c r="C383" s="14" t="s">
        <v>3761</v>
      </c>
      <c r="D383" s="14" t="s">
        <v>3762</v>
      </c>
      <c r="E383" s="14" t="s">
        <v>3763</v>
      </c>
      <c r="F383" s="14">
        <f>COUNTIF(SLR479_20231202[[#This Row],[Tytuł]],"*"&amp;$B$1&amp;"*")</f>
        <v>0</v>
      </c>
      <c r="G383" s="14">
        <f>COUNTIFS(SLR479_20231202[[#This Row],[Tytuł]],"*"&amp;$B$1&amp;"*",SLR479_20231202[[#This Row],[Tytuł]],"*"&amp;$E$1&amp;"*")</f>
        <v>0</v>
      </c>
      <c r="H383" s="14" t="s">
        <v>3764</v>
      </c>
      <c r="I383" s="14">
        <f>MID(SLR479_20231202[[#This Row],[Rok, publikacja, cytowania]],2,4)+0</f>
        <v>2023</v>
      </c>
      <c r="J383" s="14">
        <f>(MID(SLR479_20231202[[#This Row],[Rok, publikacja, cytowania]],FIND(" Cited ",SLR479_20231202[[#This Row],[Rok, publikacja, cytowania]])+7,SLR479_20231202[[#This Row],[IlośćZnakówLCyt]]))+0</f>
        <v>1</v>
      </c>
      <c r="K383" s="14">
        <f>FIND(" Cited ",SLR479_20231202[[#This Row],[Rok, publikacja, cytowania]])+7</f>
        <v>104</v>
      </c>
      <c r="L383" s="14">
        <f>FIND(" times",SLR479_20231202[[#This Row],[Rok, publikacja, cytowania]])</f>
        <v>105</v>
      </c>
      <c r="M383" s="14">
        <f>SLR479_20231202[[#This Row],[koniecLCyt]]-SLR479_20231202[[#This Row],[poczLCyt]]</f>
        <v>1</v>
      </c>
      <c r="N383" s="14" t="s">
        <v>3765</v>
      </c>
      <c r="O383" s="14" t="s">
        <v>3766</v>
      </c>
      <c r="P383" s="14" t="s">
        <v>3767</v>
      </c>
      <c r="Q383" s="14">
        <f>COUNTIF(SLR479_20231202[[#This Row],[streszczenie]],"*"&amp;$B$1&amp;"*")</f>
        <v>0</v>
      </c>
      <c r="R383" s="14">
        <f>COUNTIFS(SLR479_20231202[[#This Row],[streszczenie]],"*"&amp;$B$1&amp;"*",SLR479_20231202[[#This Row],[streszczenie]],"*"&amp;$E$1&amp;"*")</f>
        <v>0</v>
      </c>
      <c r="S383" s="9" t="s">
        <v>10</v>
      </c>
      <c r="T383" s="9" t="s">
        <v>11</v>
      </c>
      <c r="U383" s="9" t="s">
        <v>12</v>
      </c>
    </row>
    <row r="384" spans="1:21" hidden="1" x14ac:dyDescent="0.45">
      <c r="A384" s="14">
        <v>382</v>
      </c>
      <c r="B384" s="14" t="s">
        <v>1399</v>
      </c>
      <c r="C384" s="14" t="s">
        <v>1400</v>
      </c>
      <c r="D384" s="14" t="s">
        <v>1401</v>
      </c>
      <c r="E384" s="14" t="s">
        <v>1402</v>
      </c>
      <c r="F384" s="14">
        <f>COUNTIF(SLR479_20231202[[#This Row],[Tytuł]],"*"&amp;$B$1&amp;"*")</f>
        <v>0</v>
      </c>
      <c r="G384" s="14">
        <f>COUNTIFS(SLR479_20231202[[#This Row],[Tytuł]],"*"&amp;$B$1&amp;"*",SLR479_20231202[[#This Row],[Tytuł]],"*"&amp;$E$1&amp;"*")</f>
        <v>0</v>
      </c>
      <c r="H384" s="14" t="s">
        <v>1403</v>
      </c>
      <c r="I384" s="14">
        <f>MID(SLR479_20231202[[#This Row],[Rok, publikacja, cytowania]],2,4)+0</f>
        <v>2022</v>
      </c>
      <c r="J384" s="14">
        <f>(MID(SLR479_20231202[[#This Row],[Rok, publikacja, cytowania]],FIND(" Cited ",SLR479_20231202[[#This Row],[Rok, publikacja, cytowania]])+7,SLR479_20231202[[#This Row],[IlośćZnakówLCyt]]))+0</f>
        <v>1</v>
      </c>
      <c r="K384" s="14">
        <f>FIND(" Cited ",SLR479_20231202[[#This Row],[Rok, publikacja, cytowania]])+7</f>
        <v>114</v>
      </c>
      <c r="L384" s="14">
        <f>FIND(" times",SLR479_20231202[[#This Row],[Rok, publikacja, cytowania]])</f>
        <v>115</v>
      </c>
      <c r="M384" s="14">
        <f>SLR479_20231202[[#This Row],[koniecLCyt]]-SLR479_20231202[[#This Row],[poczLCyt]]</f>
        <v>1</v>
      </c>
      <c r="N384" s="14" t="s">
        <v>1404</v>
      </c>
      <c r="O384" s="14" t="s">
        <v>1405</v>
      </c>
      <c r="P384" s="14" t="s">
        <v>1406</v>
      </c>
      <c r="Q384" s="14">
        <f>COUNTIF(SLR479_20231202[[#This Row],[streszczenie]],"*"&amp;$B$1&amp;"*")</f>
        <v>0</v>
      </c>
      <c r="R384" s="14">
        <f>COUNTIFS(SLR479_20231202[[#This Row],[streszczenie]],"*"&amp;$B$1&amp;"*",SLR479_20231202[[#This Row],[streszczenie]],"*"&amp;$E$1&amp;"*")</f>
        <v>0</v>
      </c>
      <c r="S384" s="10" t="s">
        <v>10</v>
      </c>
      <c r="T384" s="10" t="s">
        <v>128</v>
      </c>
      <c r="U384" s="10" t="s">
        <v>12</v>
      </c>
    </row>
    <row r="385" spans="1:21" hidden="1" x14ac:dyDescent="0.45">
      <c r="A385" s="14">
        <v>383</v>
      </c>
      <c r="B385" s="14" t="s">
        <v>3768</v>
      </c>
      <c r="C385" s="14" t="s">
        <v>3769</v>
      </c>
      <c r="D385" s="14" t="s">
        <v>3770</v>
      </c>
      <c r="E385" s="14" t="s">
        <v>3771</v>
      </c>
      <c r="F385" s="14">
        <f>COUNTIF(SLR479_20231202[[#This Row],[Tytuł]],"*"&amp;$B$1&amp;"*")</f>
        <v>0</v>
      </c>
      <c r="G385" s="14">
        <f>COUNTIFS(SLR479_20231202[[#This Row],[Tytuł]],"*"&amp;$B$1&amp;"*",SLR479_20231202[[#This Row],[Tytuł]],"*"&amp;$E$1&amp;"*")</f>
        <v>0</v>
      </c>
      <c r="H385" s="14" t="s">
        <v>3772</v>
      </c>
      <c r="I385" s="14">
        <f>MID(SLR479_20231202[[#This Row],[Rok, publikacja, cytowania]],2,4)+0</f>
        <v>2023</v>
      </c>
      <c r="J385" s="14">
        <f>(MID(SLR479_20231202[[#This Row],[Rok, publikacja, cytowania]],FIND(" Cited ",SLR479_20231202[[#This Row],[Rok, publikacja, cytowania]])+7,SLR479_20231202[[#This Row],[IlośćZnakówLCyt]]))+0</f>
        <v>2</v>
      </c>
      <c r="K385" s="14">
        <f>FIND(" Cited ",SLR479_20231202[[#This Row],[Rok, publikacja, cytowania]])+7</f>
        <v>66</v>
      </c>
      <c r="L385" s="14">
        <f>FIND(" times",SLR479_20231202[[#This Row],[Rok, publikacja, cytowania]])</f>
        <v>67</v>
      </c>
      <c r="M385" s="14">
        <f>SLR479_20231202[[#This Row],[koniecLCyt]]-SLR479_20231202[[#This Row],[poczLCyt]]</f>
        <v>1</v>
      </c>
      <c r="N385" s="14" t="s">
        <v>3773</v>
      </c>
      <c r="O385" s="14" t="s">
        <v>3774</v>
      </c>
      <c r="P385" s="14" t="s">
        <v>3775</v>
      </c>
      <c r="Q385" s="14">
        <f>COUNTIF(SLR479_20231202[[#This Row],[streszczenie]],"*"&amp;$B$1&amp;"*")</f>
        <v>0</v>
      </c>
      <c r="R385" s="14">
        <f>COUNTIFS(SLR479_20231202[[#This Row],[streszczenie]],"*"&amp;$B$1&amp;"*",SLR479_20231202[[#This Row],[streszczenie]],"*"&amp;$E$1&amp;"*")</f>
        <v>0</v>
      </c>
      <c r="S385" s="9" t="s">
        <v>10</v>
      </c>
      <c r="T385" s="9" t="s">
        <v>11</v>
      </c>
      <c r="U385" s="9" t="s">
        <v>12</v>
      </c>
    </row>
    <row r="386" spans="1:21" hidden="1" x14ac:dyDescent="0.45">
      <c r="A386" s="14">
        <v>384</v>
      </c>
      <c r="B386" s="14" t="s">
        <v>3776</v>
      </c>
      <c r="C386" s="14" t="s">
        <v>3777</v>
      </c>
      <c r="D386" s="14" t="s">
        <v>3778</v>
      </c>
      <c r="E386" s="14" t="s">
        <v>3779</v>
      </c>
      <c r="F386" s="14">
        <f>COUNTIF(SLR479_20231202[[#This Row],[Tytuł]],"*"&amp;$B$1&amp;"*")</f>
        <v>0</v>
      </c>
      <c r="G386" s="14">
        <f>COUNTIFS(SLR479_20231202[[#This Row],[Tytuł]],"*"&amp;$B$1&amp;"*",SLR479_20231202[[#This Row],[Tytuł]],"*"&amp;$E$1&amp;"*")</f>
        <v>0</v>
      </c>
      <c r="H386" s="14" t="s">
        <v>3780</v>
      </c>
      <c r="I386" s="14">
        <f>MID(SLR479_20231202[[#This Row],[Rok, publikacja, cytowania]],2,4)+0</f>
        <v>2011</v>
      </c>
      <c r="J386" s="14">
        <f>(MID(SLR479_20231202[[#This Row],[Rok, publikacja, cytowania]],FIND(" Cited ",SLR479_20231202[[#This Row],[Rok, publikacja, cytowania]])+7,SLR479_20231202[[#This Row],[IlośćZnakówLCyt]]))+0</f>
        <v>2</v>
      </c>
      <c r="K386" s="14">
        <f>FIND(" Cited ",SLR479_20231202[[#This Row],[Rok, publikacja, cytowania]])+7</f>
        <v>77</v>
      </c>
      <c r="L386" s="14">
        <f>FIND(" times",SLR479_20231202[[#This Row],[Rok, publikacja, cytowania]])</f>
        <v>78</v>
      </c>
      <c r="M386" s="14">
        <f>SLR479_20231202[[#This Row],[koniecLCyt]]-SLR479_20231202[[#This Row],[poczLCyt]]</f>
        <v>1</v>
      </c>
      <c r="N386" s="14">
        <v>0</v>
      </c>
      <c r="O386" s="14" t="s">
        <v>3781</v>
      </c>
      <c r="P386" s="14" t="s">
        <v>3782</v>
      </c>
      <c r="Q386" s="14">
        <f>COUNTIF(SLR479_20231202[[#This Row],[streszczenie]],"*"&amp;$B$1&amp;"*")</f>
        <v>0</v>
      </c>
      <c r="R386" s="14">
        <f>COUNTIFS(SLR479_20231202[[#This Row],[streszczenie]],"*"&amp;$B$1&amp;"*",SLR479_20231202[[#This Row],[streszczenie]],"*"&amp;$E$1&amp;"*")</f>
        <v>0</v>
      </c>
      <c r="S386" s="10" t="s">
        <v>10</v>
      </c>
      <c r="T386" s="10" t="s">
        <v>207</v>
      </c>
      <c r="U386" s="10" t="s">
        <v>12</v>
      </c>
    </row>
    <row r="387" spans="1:21" hidden="1" x14ac:dyDescent="0.45">
      <c r="A387" s="14">
        <v>385</v>
      </c>
      <c r="B387" s="14" t="s">
        <v>3783</v>
      </c>
      <c r="C387" s="14" t="s">
        <v>3784</v>
      </c>
      <c r="D387" s="14" t="s">
        <v>3785</v>
      </c>
      <c r="E387" s="14" t="s">
        <v>3786</v>
      </c>
      <c r="F387" s="14">
        <f>COUNTIF(SLR479_20231202[[#This Row],[Tytuł]],"*"&amp;$B$1&amp;"*")</f>
        <v>0</v>
      </c>
      <c r="G387" s="14">
        <f>COUNTIFS(SLR479_20231202[[#This Row],[Tytuł]],"*"&amp;$B$1&amp;"*",SLR479_20231202[[#This Row],[Tytuł]],"*"&amp;$E$1&amp;"*")</f>
        <v>0</v>
      </c>
      <c r="H387" s="14" t="s">
        <v>3787</v>
      </c>
      <c r="I387" s="14">
        <f>MID(SLR479_20231202[[#This Row],[Rok, publikacja, cytowania]],2,4)+0</f>
        <v>2021</v>
      </c>
      <c r="J387" s="14">
        <f>(MID(SLR479_20231202[[#This Row],[Rok, publikacja, cytowania]],FIND(" Cited ",SLR479_20231202[[#This Row],[Rok, publikacja, cytowania]])+7,SLR479_20231202[[#This Row],[IlośćZnakówLCyt]]))+0</f>
        <v>1</v>
      </c>
      <c r="K387" s="14">
        <f>FIND(" Cited ",SLR479_20231202[[#This Row],[Rok, publikacja, cytowania]])+7</f>
        <v>111</v>
      </c>
      <c r="L387" s="14">
        <f>FIND(" times",SLR479_20231202[[#This Row],[Rok, publikacja, cytowania]])</f>
        <v>112</v>
      </c>
      <c r="M387" s="14">
        <f>SLR479_20231202[[#This Row],[koniecLCyt]]-SLR479_20231202[[#This Row],[poczLCyt]]</f>
        <v>1</v>
      </c>
      <c r="N387" s="14" t="s">
        <v>3788</v>
      </c>
      <c r="O387" s="14" t="s">
        <v>3789</v>
      </c>
      <c r="P387" s="14" t="s">
        <v>3790</v>
      </c>
      <c r="Q387" s="14">
        <f>COUNTIF(SLR479_20231202[[#This Row],[streszczenie]],"*"&amp;$B$1&amp;"*")</f>
        <v>0</v>
      </c>
      <c r="R387" s="14">
        <f>COUNTIFS(SLR479_20231202[[#This Row],[streszczenie]],"*"&amp;$B$1&amp;"*",SLR479_20231202[[#This Row],[streszczenie]],"*"&amp;$E$1&amp;"*")</f>
        <v>0</v>
      </c>
      <c r="S387" s="9" t="s">
        <v>10</v>
      </c>
      <c r="T387" s="9" t="s">
        <v>11</v>
      </c>
      <c r="U387" s="9" t="s">
        <v>12</v>
      </c>
    </row>
    <row r="388" spans="1:21" hidden="1" x14ac:dyDescent="0.45">
      <c r="A388" s="14">
        <v>386</v>
      </c>
      <c r="B388" s="14" t="s">
        <v>3791</v>
      </c>
      <c r="C388" s="14" t="s">
        <v>3792</v>
      </c>
      <c r="D388" s="14" t="s">
        <v>3793</v>
      </c>
      <c r="E388" s="14" t="s">
        <v>3794</v>
      </c>
      <c r="F388" s="14">
        <f>COUNTIF(SLR479_20231202[[#This Row],[Tytuł]],"*"&amp;$B$1&amp;"*")</f>
        <v>0</v>
      </c>
      <c r="G388" s="14">
        <f>COUNTIFS(SLR479_20231202[[#This Row],[Tytuł]],"*"&amp;$B$1&amp;"*",SLR479_20231202[[#This Row],[Tytuł]],"*"&amp;$E$1&amp;"*")</f>
        <v>0</v>
      </c>
      <c r="H388" s="14" t="s">
        <v>3795</v>
      </c>
      <c r="I388" s="14">
        <f>MID(SLR479_20231202[[#This Row],[Rok, publikacja, cytowania]],2,4)+0</f>
        <v>2021</v>
      </c>
      <c r="J388" s="14">
        <f>(MID(SLR479_20231202[[#This Row],[Rok, publikacja, cytowania]],FIND(" Cited ",SLR479_20231202[[#This Row],[Rok, publikacja, cytowania]])+7,SLR479_20231202[[#This Row],[IlośćZnakówLCyt]]))+0</f>
        <v>1</v>
      </c>
      <c r="K388" s="14">
        <f>FIND(" Cited ",SLR479_20231202[[#This Row],[Rok, publikacja, cytowania]])+7</f>
        <v>73</v>
      </c>
      <c r="L388" s="14">
        <f>FIND(" times",SLR479_20231202[[#This Row],[Rok, publikacja, cytowania]])</f>
        <v>74</v>
      </c>
      <c r="M388" s="14">
        <f>SLR479_20231202[[#This Row],[koniecLCyt]]-SLR479_20231202[[#This Row],[poczLCyt]]</f>
        <v>1</v>
      </c>
      <c r="N388" s="14" t="s">
        <v>3796</v>
      </c>
      <c r="O388" s="14" t="s">
        <v>3797</v>
      </c>
      <c r="P388" s="14" t="s">
        <v>3798</v>
      </c>
      <c r="Q388" s="14">
        <f>COUNTIF(SLR479_20231202[[#This Row],[streszczenie]],"*"&amp;$B$1&amp;"*")</f>
        <v>0</v>
      </c>
      <c r="R388" s="14">
        <f>COUNTIFS(SLR479_20231202[[#This Row],[streszczenie]],"*"&amp;$B$1&amp;"*",SLR479_20231202[[#This Row],[streszczenie]],"*"&amp;$E$1&amp;"*")</f>
        <v>0</v>
      </c>
      <c r="S388" s="10" t="s">
        <v>10</v>
      </c>
      <c r="T388" s="10" t="s">
        <v>207</v>
      </c>
      <c r="U388" s="10" t="s">
        <v>12</v>
      </c>
    </row>
    <row r="389" spans="1:21" hidden="1" x14ac:dyDescent="0.45">
      <c r="A389" s="14">
        <v>387</v>
      </c>
      <c r="B389" s="14" t="s">
        <v>1445</v>
      </c>
      <c r="C389" s="14" t="s">
        <v>1446</v>
      </c>
      <c r="D389" s="14" t="s">
        <v>1447</v>
      </c>
      <c r="E389" s="14" t="s">
        <v>1448</v>
      </c>
      <c r="F389" s="14">
        <f>COUNTIF(SLR479_20231202[[#This Row],[Tytuł]],"*"&amp;$B$1&amp;"*")</f>
        <v>0</v>
      </c>
      <c r="G389" s="14">
        <f>COUNTIFS(SLR479_20231202[[#This Row],[Tytuł]],"*"&amp;$B$1&amp;"*",SLR479_20231202[[#This Row],[Tytuł]],"*"&amp;$E$1&amp;"*")</f>
        <v>0</v>
      </c>
      <c r="H389" s="14" t="s">
        <v>1449</v>
      </c>
      <c r="I389" s="14">
        <f>MID(SLR479_20231202[[#This Row],[Rok, publikacja, cytowania]],2,4)+0</f>
        <v>2021</v>
      </c>
      <c r="J389" s="14">
        <f>(MID(SLR479_20231202[[#This Row],[Rok, publikacja, cytowania]],FIND(" Cited ",SLR479_20231202[[#This Row],[Rok, publikacja, cytowania]])+7,SLR479_20231202[[#This Row],[IlośćZnakówLCyt]]))+0</f>
        <v>1</v>
      </c>
      <c r="K389" s="14">
        <f>FIND(" Cited ",SLR479_20231202[[#This Row],[Rok, publikacja, cytowania]])+7</f>
        <v>100</v>
      </c>
      <c r="L389" s="14">
        <f>FIND(" times",SLR479_20231202[[#This Row],[Rok, publikacja, cytowania]])</f>
        <v>101</v>
      </c>
      <c r="M389" s="14">
        <f>SLR479_20231202[[#This Row],[koniecLCyt]]-SLR479_20231202[[#This Row],[poczLCyt]]</f>
        <v>1</v>
      </c>
      <c r="N389" s="14" t="s">
        <v>1450</v>
      </c>
      <c r="O389" s="14" t="s">
        <v>1451</v>
      </c>
      <c r="P389" s="14" t="s">
        <v>1452</v>
      </c>
      <c r="Q389" s="14">
        <f>COUNTIF(SLR479_20231202[[#This Row],[streszczenie]],"*"&amp;$B$1&amp;"*")</f>
        <v>0</v>
      </c>
      <c r="R389" s="14">
        <f>COUNTIFS(SLR479_20231202[[#This Row],[streszczenie]],"*"&amp;$B$1&amp;"*",SLR479_20231202[[#This Row],[streszczenie]],"*"&amp;$E$1&amp;"*")</f>
        <v>0</v>
      </c>
      <c r="S389" s="9" t="s">
        <v>10</v>
      </c>
      <c r="T389" s="9" t="s">
        <v>11</v>
      </c>
      <c r="U389" s="9" t="s">
        <v>12</v>
      </c>
    </row>
    <row r="390" spans="1:21" hidden="1" x14ac:dyDescent="0.45">
      <c r="A390" s="14">
        <v>388</v>
      </c>
      <c r="B390" s="14" t="s">
        <v>3799</v>
      </c>
      <c r="C390" s="14" t="s">
        <v>3800</v>
      </c>
      <c r="D390" s="14" t="s">
        <v>3801</v>
      </c>
      <c r="E390" s="14" t="s">
        <v>3802</v>
      </c>
      <c r="F390" s="14">
        <f>COUNTIF(SLR479_20231202[[#This Row],[Tytuł]],"*"&amp;$B$1&amp;"*")</f>
        <v>0</v>
      </c>
      <c r="G390" s="14">
        <f>COUNTIFS(SLR479_20231202[[#This Row],[Tytuł]],"*"&amp;$B$1&amp;"*",SLR479_20231202[[#This Row],[Tytuł]],"*"&amp;$E$1&amp;"*")</f>
        <v>0</v>
      </c>
      <c r="H390" s="14" t="s">
        <v>3803</v>
      </c>
      <c r="I390" s="14">
        <f>MID(SLR479_20231202[[#This Row],[Rok, publikacja, cytowania]],2,4)+0</f>
        <v>2023</v>
      </c>
      <c r="J390" s="14">
        <f>(MID(SLR479_20231202[[#This Row],[Rok, publikacja, cytowania]],FIND(" Cited ",SLR479_20231202[[#This Row],[Rok, publikacja, cytowania]])+7,SLR479_20231202[[#This Row],[IlośćZnakówLCyt]]))+0</f>
        <v>1</v>
      </c>
      <c r="K390" s="14">
        <f>FIND(" Cited ",SLR479_20231202[[#This Row],[Rok, publikacja, cytowania]])+7</f>
        <v>71</v>
      </c>
      <c r="L390" s="14">
        <f>FIND(" times",SLR479_20231202[[#This Row],[Rok, publikacja, cytowania]])</f>
        <v>72</v>
      </c>
      <c r="M390" s="14">
        <f>SLR479_20231202[[#This Row],[koniecLCyt]]-SLR479_20231202[[#This Row],[poczLCyt]]</f>
        <v>1</v>
      </c>
      <c r="N390" s="14" t="s">
        <v>3804</v>
      </c>
      <c r="O390" s="14" t="s">
        <v>3805</v>
      </c>
      <c r="P390" s="14" t="s">
        <v>3806</v>
      </c>
      <c r="Q390" s="14">
        <f>COUNTIF(SLR479_20231202[[#This Row],[streszczenie]],"*"&amp;$B$1&amp;"*")</f>
        <v>0</v>
      </c>
      <c r="R390" s="14">
        <f>COUNTIFS(SLR479_20231202[[#This Row],[streszczenie]],"*"&amp;$B$1&amp;"*",SLR479_20231202[[#This Row],[streszczenie]],"*"&amp;$E$1&amp;"*")</f>
        <v>0</v>
      </c>
      <c r="S390" s="10" t="s">
        <v>10</v>
      </c>
      <c r="T390" s="10" t="s">
        <v>11</v>
      </c>
      <c r="U390" s="10" t="s">
        <v>12</v>
      </c>
    </row>
    <row r="391" spans="1:21" hidden="1" x14ac:dyDescent="0.45">
      <c r="A391" s="14">
        <v>389</v>
      </c>
      <c r="B391" s="14" t="s">
        <v>1461</v>
      </c>
      <c r="C391" s="14" t="s">
        <v>1462</v>
      </c>
      <c r="D391" s="14" t="s">
        <v>1463</v>
      </c>
      <c r="E391" s="14" t="s">
        <v>1464</v>
      </c>
      <c r="F391" s="14">
        <f>COUNTIF(SLR479_20231202[[#This Row],[Tytuł]],"*"&amp;$B$1&amp;"*")</f>
        <v>0</v>
      </c>
      <c r="G391" s="14">
        <f>COUNTIFS(SLR479_20231202[[#This Row],[Tytuł]],"*"&amp;$B$1&amp;"*",SLR479_20231202[[#This Row],[Tytuł]],"*"&amp;$E$1&amp;"*")</f>
        <v>0</v>
      </c>
      <c r="H391" s="14" t="s">
        <v>1465</v>
      </c>
      <c r="I391" s="14">
        <f>MID(SLR479_20231202[[#This Row],[Rok, publikacja, cytowania]],2,4)+0</f>
        <v>2017</v>
      </c>
      <c r="J391" s="14">
        <f>(MID(SLR479_20231202[[#This Row],[Rok, publikacja, cytowania]],FIND(" Cited ",SLR479_20231202[[#This Row],[Rok, publikacja, cytowania]])+7,SLR479_20231202[[#This Row],[IlośćZnakówLCyt]]))+0</f>
        <v>1</v>
      </c>
      <c r="K391" s="14">
        <f>FIND(" Cited ",SLR479_20231202[[#This Row],[Rok, publikacja, cytowania]])+7</f>
        <v>92</v>
      </c>
      <c r="L391" s="14">
        <f>FIND(" times",SLR479_20231202[[#This Row],[Rok, publikacja, cytowania]])</f>
        <v>93</v>
      </c>
      <c r="M391" s="14">
        <f>SLR479_20231202[[#This Row],[koniecLCyt]]-SLR479_20231202[[#This Row],[poczLCyt]]</f>
        <v>1</v>
      </c>
      <c r="N391" s="14">
        <v>0</v>
      </c>
      <c r="O391" s="14" t="s">
        <v>1466</v>
      </c>
      <c r="P391" s="14" t="s">
        <v>1467</v>
      </c>
      <c r="Q391" s="14">
        <f>COUNTIF(SLR479_20231202[[#This Row],[streszczenie]],"*"&amp;$B$1&amp;"*")</f>
        <v>0</v>
      </c>
      <c r="R391" s="14">
        <f>COUNTIFS(SLR479_20231202[[#This Row],[streszczenie]],"*"&amp;$B$1&amp;"*",SLR479_20231202[[#This Row],[streszczenie]],"*"&amp;$E$1&amp;"*")</f>
        <v>0</v>
      </c>
      <c r="S391" s="9" t="s">
        <v>10</v>
      </c>
      <c r="T391" s="9" t="s">
        <v>11</v>
      </c>
      <c r="U391" s="9" t="s">
        <v>12</v>
      </c>
    </row>
    <row r="392" spans="1:21" hidden="1" x14ac:dyDescent="0.45">
      <c r="A392" s="14">
        <v>390</v>
      </c>
      <c r="B392" s="14" t="s">
        <v>3807</v>
      </c>
      <c r="C392" s="14" t="s">
        <v>3808</v>
      </c>
      <c r="D392" s="14" t="s">
        <v>3809</v>
      </c>
      <c r="E392" s="14" t="s">
        <v>3810</v>
      </c>
      <c r="F392" s="14">
        <f>COUNTIF(SLR479_20231202[[#This Row],[Tytuł]],"*"&amp;$B$1&amp;"*")</f>
        <v>0</v>
      </c>
      <c r="G392" s="14">
        <f>COUNTIFS(SLR479_20231202[[#This Row],[Tytuł]],"*"&amp;$B$1&amp;"*",SLR479_20231202[[#This Row],[Tytuł]],"*"&amp;$E$1&amp;"*")</f>
        <v>0</v>
      </c>
      <c r="H392" s="14" t="s">
        <v>3811</v>
      </c>
      <c r="I392" s="14">
        <f>MID(SLR479_20231202[[#This Row],[Rok, publikacja, cytowania]],2,4)+0</f>
        <v>2017</v>
      </c>
      <c r="J392" s="14">
        <f>(MID(SLR479_20231202[[#This Row],[Rok, publikacja, cytowania]],FIND(" Cited ",SLR479_20231202[[#This Row],[Rok, publikacja, cytowania]])+7,SLR479_20231202[[#This Row],[IlośćZnakówLCyt]]))+0</f>
        <v>2</v>
      </c>
      <c r="K392" s="14">
        <f>FIND(" Cited ",SLR479_20231202[[#This Row],[Rok, publikacja, cytowania]])+7</f>
        <v>75</v>
      </c>
      <c r="L392" s="14">
        <f>FIND(" times",SLR479_20231202[[#This Row],[Rok, publikacja, cytowania]])</f>
        <v>76</v>
      </c>
      <c r="M392" s="14">
        <f>SLR479_20231202[[#This Row],[koniecLCyt]]-SLR479_20231202[[#This Row],[poczLCyt]]</f>
        <v>1</v>
      </c>
      <c r="N392" s="14">
        <v>0</v>
      </c>
      <c r="O392" s="14" t="s">
        <v>3812</v>
      </c>
      <c r="P392" s="14" t="s">
        <v>3813</v>
      </c>
      <c r="Q392" s="14">
        <f>COUNTIF(SLR479_20231202[[#This Row],[streszczenie]],"*"&amp;$B$1&amp;"*")</f>
        <v>0</v>
      </c>
      <c r="R392" s="14">
        <f>COUNTIFS(SLR479_20231202[[#This Row],[streszczenie]],"*"&amp;$B$1&amp;"*",SLR479_20231202[[#This Row],[streszczenie]],"*"&amp;$E$1&amp;"*")</f>
        <v>0</v>
      </c>
      <c r="S392" s="10" t="s">
        <v>10</v>
      </c>
      <c r="T392" s="10" t="s">
        <v>11</v>
      </c>
      <c r="U392" s="10" t="s">
        <v>12</v>
      </c>
    </row>
    <row r="393" spans="1:21" hidden="1" x14ac:dyDescent="0.45">
      <c r="A393" s="14">
        <v>391</v>
      </c>
      <c r="B393" s="14" t="s">
        <v>1513</v>
      </c>
      <c r="C393" s="14" t="s">
        <v>1514</v>
      </c>
      <c r="D393" s="14" t="s">
        <v>1515</v>
      </c>
      <c r="E393" s="14" t="s">
        <v>1516</v>
      </c>
      <c r="F393" s="14">
        <f>COUNTIF(SLR479_20231202[[#This Row],[Tytuł]],"*"&amp;$B$1&amp;"*")</f>
        <v>0</v>
      </c>
      <c r="G393" s="14">
        <f>COUNTIFS(SLR479_20231202[[#This Row],[Tytuł]],"*"&amp;$B$1&amp;"*",SLR479_20231202[[#This Row],[Tytuł]],"*"&amp;$E$1&amp;"*")</f>
        <v>0</v>
      </c>
      <c r="H393" s="14" t="s">
        <v>1517</v>
      </c>
      <c r="I393" s="14">
        <f>MID(SLR479_20231202[[#This Row],[Rok, publikacja, cytowania]],2,4)+0</f>
        <v>2022</v>
      </c>
      <c r="J393" s="14">
        <f>(MID(SLR479_20231202[[#This Row],[Rok, publikacja, cytowania]],FIND(" Cited ",SLR479_20231202[[#This Row],[Rok, publikacja, cytowania]])+7,SLR479_20231202[[#This Row],[IlośćZnakówLCyt]]))+0</f>
        <v>2</v>
      </c>
      <c r="K393" s="14">
        <f>FIND(" Cited ",SLR479_20231202[[#This Row],[Rok, publikacja, cytowania]])+7</f>
        <v>55</v>
      </c>
      <c r="L393" s="14">
        <f>FIND(" times",SLR479_20231202[[#This Row],[Rok, publikacja, cytowania]])</f>
        <v>56</v>
      </c>
      <c r="M393" s="14">
        <f>SLR479_20231202[[#This Row],[koniecLCyt]]-SLR479_20231202[[#This Row],[poczLCyt]]</f>
        <v>1</v>
      </c>
      <c r="N393" s="14" t="s">
        <v>1518</v>
      </c>
      <c r="O393" s="14" t="s">
        <v>1519</v>
      </c>
      <c r="P393" s="14" t="s">
        <v>1520</v>
      </c>
      <c r="Q393" s="14">
        <f>COUNTIF(SLR479_20231202[[#This Row],[streszczenie]],"*"&amp;$B$1&amp;"*")</f>
        <v>0</v>
      </c>
      <c r="R393" s="14">
        <f>COUNTIFS(SLR479_20231202[[#This Row],[streszczenie]],"*"&amp;$B$1&amp;"*",SLR479_20231202[[#This Row],[streszczenie]],"*"&amp;$E$1&amp;"*")</f>
        <v>0</v>
      </c>
      <c r="S393" s="9" t="s">
        <v>10</v>
      </c>
      <c r="T393" s="9" t="s">
        <v>11</v>
      </c>
      <c r="U393" s="9" t="s">
        <v>12</v>
      </c>
    </row>
    <row r="394" spans="1:21" hidden="1" x14ac:dyDescent="0.45">
      <c r="A394" s="14">
        <v>392</v>
      </c>
      <c r="B394" s="14" t="s">
        <v>1521</v>
      </c>
      <c r="C394" s="14" t="s">
        <v>1522</v>
      </c>
      <c r="D394" s="14" t="s">
        <v>1523</v>
      </c>
      <c r="E394" s="14" t="s">
        <v>1524</v>
      </c>
      <c r="F394" s="14">
        <f>COUNTIF(SLR479_20231202[[#This Row],[Tytuł]],"*"&amp;$B$1&amp;"*")</f>
        <v>0</v>
      </c>
      <c r="G394" s="14">
        <f>COUNTIFS(SLR479_20231202[[#This Row],[Tytuł]],"*"&amp;$B$1&amp;"*",SLR479_20231202[[#This Row],[Tytuł]],"*"&amp;$E$1&amp;"*")</f>
        <v>0</v>
      </c>
      <c r="H394" s="14" t="s">
        <v>1525</v>
      </c>
      <c r="I394" s="14">
        <f>MID(SLR479_20231202[[#This Row],[Rok, publikacja, cytowania]],2,4)+0</f>
        <v>2023</v>
      </c>
      <c r="J394" s="14">
        <f>(MID(SLR479_20231202[[#This Row],[Rok, publikacja, cytowania]],FIND(" Cited ",SLR479_20231202[[#This Row],[Rok, publikacja, cytowania]])+7,SLR479_20231202[[#This Row],[IlośćZnakówLCyt]]))+0</f>
        <v>1</v>
      </c>
      <c r="K394" s="14">
        <f>FIND(" Cited ",SLR479_20231202[[#This Row],[Rok, publikacja, cytowania]])+7</f>
        <v>56</v>
      </c>
      <c r="L394" s="14">
        <f>FIND(" times",SLR479_20231202[[#This Row],[Rok, publikacja, cytowania]])</f>
        <v>57</v>
      </c>
      <c r="M394" s="14">
        <f>SLR479_20231202[[#This Row],[koniecLCyt]]-SLR479_20231202[[#This Row],[poczLCyt]]</f>
        <v>1</v>
      </c>
      <c r="N394" s="14" t="s">
        <v>1526</v>
      </c>
      <c r="O394" s="14" t="s">
        <v>1527</v>
      </c>
      <c r="P394" s="14" t="s">
        <v>1528</v>
      </c>
      <c r="Q394" s="14">
        <f>COUNTIF(SLR479_20231202[[#This Row],[streszczenie]],"*"&amp;$B$1&amp;"*")</f>
        <v>0</v>
      </c>
      <c r="R394" s="14">
        <f>COUNTIFS(SLR479_20231202[[#This Row],[streszczenie]],"*"&amp;$B$1&amp;"*",SLR479_20231202[[#This Row],[streszczenie]],"*"&amp;$E$1&amp;"*")</f>
        <v>0</v>
      </c>
      <c r="S394" s="10" t="s">
        <v>10</v>
      </c>
      <c r="T394" s="10" t="s">
        <v>11</v>
      </c>
      <c r="U394" s="10" t="s">
        <v>12</v>
      </c>
    </row>
    <row r="395" spans="1:21" hidden="1" x14ac:dyDescent="0.45">
      <c r="A395" s="14">
        <v>393</v>
      </c>
      <c r="B395" s="14" t="s">
        <v>1529</v>
      </c>
      <c r="C395" s="14" t="s">
        <v>1530</v>
      </c>
      <c r="D395" s="14">
        <v>57201992873</v>
      </c>
      <c r="E395" s="14" t="s">
        <v>1531</v>
      </c>
      <c r="F395" s="14">
        <f>COUNTIF(SLR479_20231202[[#This Row],[Tytuł]],"*"&amp;$B$1&amp;"*")</f>
        <v>0</v>
      </c>
      <c r="G395" s="14">
        <f>COUNTIFS(SLR479_20231202[[#This Row],[Tytuł]],"*"&amp;$B$1&amp;"*",SLR479_20231202[[#This Row],[Tytuł]],"*"&amp;$E$1&amp;"*")</f>
        <v>0</v>
      </c>
      <c r="H395" s="14" t="s">
        <v>1532</v>
      </c>
      <c r="I395" s="14">
        <f>MID(SLR479_20231202[[#This Row],[Rok, publikacja, cytowania]],2,4)+0</f>
        <v>2021</v>
      </c>
      <c r="J395" s="14">
        <f>(MID(SLR479_20231202[[#This Row],[Rok, publikacja, cytowania]],FIND(" Cited ",SLR479_20231202[[#This Row],[Rok, publikacja, cytowania]])+7,SLR479_20231202[[#This Row],[IlośćZnakówLCyt]]))+0</f>
        <v>2</v>
      </c>
      <c r="K395" s="14">
        <f>FIND(" Cited ",SLR479_20231202[[#This Row],[Rok, publikacja, cytowania]])+7</f>
        <v>68</v>
      </c>
      <c r="L395" s="14">
        <f>FIND(" times",SLR479_20231202[[#This Row],[Rok, publikacja, cytowania]])</f>
        <v>69</v>
      </c>
      <c r="M395" s="14">
        <f>SLR479_20231202[[#This Row],[koniecLCyt]]-SLR479_20231202[[#This Row],[poczLCyt]]</f>
        <v>1</v>
      </c>
      <c r="N395" s="14" t="s">
        <v>1533</v>
      </c>
      <c r="O395" s="14" t="s">
        <v>1534</v>
      </c>
      <c r="P395" s="14" t="s">
        <v>1535</v>
      </c>
      <c r="Q395" s="14">
        <f>COUNTIF(SLR479_20231202[[#This Row],[streszczenie]],"*"&amp;$B$1&amp;"*")</f>
        <v>0</v>
      </c>
      <c r="R395" s="14">
        <f>COUNTIFS(SLR479_20231202[[#This Row],[streszczenie]],"*"&amp;$B$1&amp;"*",SLR479_20231202[[#This Row],[streszczenie]],"*"&amp;$E$1&amp;"*")</f>
        <v>0</v>
      </c>
      <c r="S395" s="9" t="s">
        <v>10</v>
      </c>
      <c r="T395" s="9" t="s">
        <v>11</v>
      </c>
      <c r="U395" s="9" t="s">
        <v>12</v>
      </c>
    </row>
    <row r="396" spans="1:21" hidden="1" x14ac:dyDescent="0.45">
      <c r="A396" s="14">
        <v>394</v>
      </c>
      <c r="B396" s="14" t="s">
        <v>3814</v>
      </c>
      <c r="C396" s="14" t="s">
        <v>3815</v>
      </c>
      <c r="D396" s="14">
        <v>36744662800</v>
      </c>
      <c r="E396" s="14" t="s">
        <v>3816</v>
      </c>
      <c r="F396" s="14">
        <f>COUNTIF(SLR479_20231202[[#This Row],[Tytuł]],"*"&amp;$B$1&amp;"*")</f>
        <v>0</v>
      </c>
      <c r="G396" s="14">
        <f>COUNTIFS(SLR479_20231202[[#This Row],[Tytuł]],"*"&amp;$B$1&amp;"*",SLR479_20231202[[#This Row],[Tytuł]],"*"&amp;$E$1&amp;"*")</f>
        <v>0</v>
      </c>
      <c r="H396" s="14" t="s">
        <v>3817</v>
      </c>
      <c r="I396" s="14">
        <f>MID(SLR479_20231202[[#This Row],[Rok, publikacja, cytowania]],2,4)+0</f>
        <v>2017</v>
      </c>
      <c r="J396" s="14">
        <f>(MID(SLR479_20231202[[#This Row],[Rok, publikacja, cytowania]],FIND(" Cited ",SLR479_20231202[[#This Row],[Rok, publikacja, cytowania]])+7,SLR479_20231202[[#This Row],[IlośćZnakówLCyt]]))+0</f>
        <v>1</v>
      </c>
      <c r="K396" s="14">
        <f>FIND(" Cited ",SLR479_20231202[[#This Row],[Rok, publikacja, cytowania]])+7</f>
        <v>105</v>
      </c>
      <c r="L396" s="14">
        <f>FIND(" times",SLR479_20231202[[#This Row],[Rok, publikacja, cytowania]])</f>
        <v>106</v>
      </c>
      <c r="M396" s="14">
        <f>SLR479_20231202[[#This Row],[koniecLCyt]]-SLR479_20231202[[#This Row],[poczLCyt]]</f>
        <v>1</v>
      </c>
      <c r="N396" s="14" t="s">
        <v>3818</v>
      </c>
      <c r="O396" s="14" t="s">
        <v>3819</v>
      </c>
      <c r="P396" s="14" t="s">
        <v>3820</v>
      </c>
      <c r="Q396" s="14">
        <f>COUNTIF(SLR479_20231202[[#This Row],[streszczenie]],"*"&amp;$B$1&amp;"*")</f>
        <v>0</v>
      </c>
      <c r="R396" s="14">
        <f>COUNTIFS(SLR479_20231202[[#This Row],[streszczenie]],"*"&amp;$B$1&amp;"*",SLR479_20231202[[#This Row],[streszczenie]],"*"&amp;$E$1&amp;"*")</f>
        <v>0</v>
      </c>
      <c r="S396" s="10" t="s">
        <v>10</v>
      </c>
      <c r="T396" s="10" t="s">
        <v>128</v>
      </c>
      <c r="U396" s="10" t="s">
        <v>12</v>
      </c>
    </row>
    <row r="397" spans="1:21" hidden="1" x14ac:dyDescent="0.45">
      <c r="A397" s="14">
        <v>395</v>
      </c>
      <c r="B397" s="14" t="s">
        <v>3821</v>
      </c>
      <c r="C397" s="14" t="s">
        <v>3822</v>
      </c>
      <c r="D397" s="14" t="s">
        <v>3823</v>
      </c>
      <c r="E397" s="14" t="s">
        <v>3824</v>
      </c>
      <c r="F397" s="14">
        <f>COUNTIF(SLR479_20231202[[#This Row],[Tytuł]],"*"&amp;$B$1&amp;"*")</f>
        <v>0</v>
      </c>
      <c r="G397" s="14">
        <f>COUNTIFS(SLR479_20231202[[#This Row],[Tytuł]],"*"&amp;$B$1&amp;"*",SLR479_20231202[[#This Row],[Tytuł]],"*"&amp;$E$1&amp;"*")</f>
        <v>0</v>
      </c>
      <c r="H397" s="14" t="s">
        <v>3825</v>
      </c>
      <c r="I397" s="14">
        <f>MID(SLR479_20231202[[#This Row],[Rok, publikacja, cytowania]],2,4)+0</f>
        <v>2020</v>
      </c>
      <c r="J397" s="14">
        <f>(MID(SLR479_20231202[[#This Row],[Rok, publikacja, cytowania]],FIND(" Cited ",SLR479_20231202[[#This Row],[Rok, publikacja, cytowania]])+7,SLR479_20231202[[#This Row],[IlośćZnakówLCyt]]))+0</f>
        <v>2</v>
      </c>
      <c r="K397" s="14">
        <f>FIND(" Cited ",SLR479_20231202[[#This Row],[Rok, publikacja, cytowania]])+7</f>
        <v>65</v>
      </c>
      <c r="L397" s="14">
        <f>FIND(" times",SLR479_20231202[[#This Row],[Rok, publikacja, cytowania]])</f>
        <v>66</v>
      </c>
      <c r="M397" s="14">
        <f>SLR479_20231202[[#This Row],[koniecLCyt]]-SLR479_20231202[[#This Row],[poczLCyt]]</f>
        <v>1</v>
      </c>
      <c r="N397" s="14">
        <v>0</v>
      </c>
      <c r="O397" s="14" t="s">
        <v>3826</v>
      </c>
      <c r="P397" s="14" t="s">
        <v>3827</v>
      </c>
      <c r="Q397" s="14">
        <f>COUNTIF(SLR479_20231202[[#This Row],[streszczenie]],"*"&amp;$B$1&amp;"*")</f>
        <v>0</v>
      </c>
      <c r="R397" s="14">
        <f>COUNTIFS(SLR479_20231202[[#This Row],[streszczenie]],"*"&amp;$B$1&amp;"*",SLR479_20231202[[#This Row],[streszczenie]],"*"&amp;$E$1&amp;"*")</f>
        <v>0</v>
      </c>
      <c r="S397" s="9" t="s">
        <v>10</v>
      </c>
      <c r="T397" s="9" t="s">
        <v>11</v>
      </c>
      <c r="U397" s="9" t="s">
        <v>12</v>
      </c>
    </row>
    <row r="398" spans="1:21" hidden="1" x14ac:dyDescent="0.45">
      <c r="A398" s="14">
        <v>396</v>
      </c>
      <c r="B398" s="14" t="s">
        <v>1536</v>
      </c>
      <c r="C398" s="14" t="s">
        <v>1537</v>
      </c>
      <c r="D398" s="14" t="s">
        <v>1538</v>
      </c>
      <c r="E398" s="14" t="s">
        <v>1539</v>
      </c>
      <c r="F398" s="14">
        <f>COUNTIF(SLR479_20231202[[#This Row],[Tytuł]],"*"&amp;$B$1&amp;"*")</f>
        <v>0</v>
      </c>
      <c r="G398" s="14">
        <f>COUNTIFS(SLR479_20231202[[#This Row],[Tytuł]],"*"&amp;$B$1&amp;"*",SLR479_20231202[[#This Row],[Tytuł]],"*"&amp;$E$1&amp;"*")</f>
        <v>0</v>
      </c>
      <c r="H398" s="14" t="s">
        <v>1540</v>
      </c>
      <c r="I398" s="14">
        <f>MID(SLR479_20231202[[#This Row],[Rok, publikacja, cytowania]],2,4)+0</f>
        <v>2023</v>
      </c>
      <c r="J398" s="14">
        <f>(MID(SLR479_20231202[[#This Row],[Rok, publikacja, cytowania]],FIND(" Cited ",SLR479_20231202[[#This Row],[Rok, publikacja, cytowania]])+7,SLR479_20231202[[#This Row],[IlośćZnakówLCyt]]))+0</f>
        <v>0</v>
      </c>
      <c r="K398" s="14">
        <f>FIND(" Cited ",SLR479_20231202[[#This Row],[Rok, publikacja, cytowania]])+7</f>
        <v>84</v>
      </c>
      <c r="L398" s="14">
        <f>FIND(" times",SLR479_20231202[[#This Row],[Rok, publikacja, cytowania]])</f>
        <v>85</v>
      </c>
      <c r="M398" s="14">
        <f>SLR479_20231202[[#This Row],[koniecLCyt]]-SLR479_20231202[[#This Row],[poczLCyt]]</f>
        <v>1</v>
      </c>
      <c r="N398" s="14" t="s">
        <v>1541</v>
      </c>
      <c r="O398" s="14" t="s">
        <v>1542</v>
      </c>
      <c r="P398" s="14" t="s">
        <v>1543</v>
      </c>
      <c r="Q398" s="14">
        <f>COUNTIF(SLR479_20231202[[#This Row],[streszczenie]],"*"&amp;$B$1&amp;"*")</f>
        <v>0</v>
      </c>
      <c r="R398" s="14">
        <f>COUNTIFS(SLR479_20231202[[#This Row],[streszczenie]],"*"&amp;$B$1&amp;"*",SLR479_20231202[[#This Row],[streszczenie]],"*"&amp;$E$1&amp;"*")</f>
        <v>0</v>
      </c>
      <c r="S398" s="9" t="s">
        <v>10</v>
      </c>
      <c r="T398" s="9" t="s">
        <v>207</v>
      </c>
      <c r="U398" s="9" t="s">
        <v>12</v>
      </c>
    </row>
    <row r="399" spans="1:21" hidden="1" x14ac:dyDescent="0.45">
      <c r="A399" s="14">
        <v>397</v>
      </c>
      <c r="B399" s="14" t="s">
        <v>3831</v>
      </c>
      <c r="C399" s="14" t="s">
        <v>3832</v>
      </c>
      <c r="D399" s="14" t="s">
        <v>3833</v>
      </c>
      <c r="E399" s="14" t="s">
        <v>3834</v>
      </c>
      <c r="F399" s="14">
        <f>COUNTIF(SLR479_20231202[[#This Row],[Tytuł]],"*"&amp;$B$1&amp;"*")</f>
        <v>0</v>
      </c>
      <c r="G399" s="14">
        <f>COUNTIFS(SLR479_20231202[[#This Row],[Tytuł]],"*"&amp;$B$1&amp;"*",SLR479_20231202[[#This Row],[Tytuł]],"*"&amp;$E$1&amp;"*")</f>
        <v>0</v>
      </c>
      <c r="H399" s="14" t="s">
        <v>3835</v>
      </c>
      <c r="I399" s="14">
        <f>MID(SLR479_20231202[[#This Row],[Rok, publikacja, cytowania]],2,4)+0</f>
        <v>2023</v>
      </c>
      <c r="J399" s="14">
        <f>(MID(SLR479_20231202[[#This Row],[Rok, publikacja, cytowania]],FIND(" Cited ",SLR479_20231202[[#This Row],[Rok, publikacja, cytowania]])+7,SLR479_20231202[[#This Row],[IlośćZnakówLCyt]]))+0</f>
        <v>0</v>
      </c>
      <c r="K399" s="14">
        <f>FIND(" Cited ",SLR479_20231202[[#This Row],[Rok, publikacja, cytowania]])+7</f>
        <v>84</v>
      </c>
      <c r="L399" s="14">
        <f>FIND(" times",SLR479_20231202[[#This Row],[Rok, publikacja, cytowania]])</f>
        <v>85</v>
      </c>
      <c r="M399" s="14">
        <f>SLR479_20231202[[#This Row],[koniecLCyt]]-SLR479_20231202[[#This Row],[poczLCyt]]</f>
        <v>1</v>
      </c>
      <c r="N399" s="14" t="s">
        <v>3836</v>
      </c>
      <c r="O399" s="14" t="s">
        <v>3837</v>
      </c>
      <c r="P399" s="14" t="s">
        <v>3838</v>
      </c>
      <c r="Q399" s="14">
        <f>COUNTIF(SLR479_20231202[[#This Row],[streszczenie]],"*"&amp;$B$1&amp;"*")</f>
        <v>0</v>
      </c>
      <c r="R399" s="14">
        <f>COUNTIFS(SLR479_20231202[[#This Row],[streszczenie]],"*"&amp;$B$1&amp;"*",SLR479_20231202[[#This Row],[streszczenie]],"*"&amp;$E$1&amp;"*")</f>
        <v>0</v>
      </c>
      <c r="S399" s="10" t="s">
        <v>10</v>
      </c>
      <c r="T399" s="10" t="s">
        <v>11</v>
      </c>
      <c r="U399" s="10" t="s">
        <v>12</v>
      </c>
    </row>
    <row r="400" spans="1:21" hidden="1" x14ac:dyDescent="0.45">
      <c r="A400" s="14">
        <v>398</v>
      </c>
      <c r="B400" s="14" t="s">
        <v>1552</v>
      </c>
      <c r="C400" s="14" t="s">
        <v>1553</v>
      </c>
      <c r="D400" s="14" t="s">
        <v>1554</v>
      </c>
      <c r="E400" s="14" t="s">
        <v>1555</v>
      </c>
      <c r="F400" s="14">
        <f>COUNTIF(SLR479_20231202[[#This Row],[Tytuł]],"*"&amp;$B$1&amp;"*")</f>
        <v>0</v>
      </c>
      <c r="G400" s="14">
        <f>COUNTIFS(SLR479_20231202[[#This Row],[Tytuł]],"*"&amp;$B$1&amp;"*",SLR479_20231202[[#This Row],[Tytuł]],"*"&amp;$E$1&amp;"*")</f>
        <v>0</v>
      </c>
      <c r="H400" s="14" t="s">
        <v>1556</v>
      </c>
      <c r="I400" s="14">
        <f>MID(SLR479_20231202[[#This Row],[Rok, publikacja, cytowania]],2,4)+0</f>
        <v>2022</v>
      </c>
      <c r="J400" s="14">
        <f>(MID(SLR479_20231202[[#This Row],[Rok, publikacja, cytowania]],FIND(" Cited ",SLR479_20231202[[#This Row],[Rok, publikacja, cytowania]])+7,SLR479_20231202[[#This Row],[IlośćZnakówLCyt]]))+0</f>
        <v>0</v>
      </c>
      <c r="K400" s="14">
        <f>FIND(" Cited ",SLR479_20231202[[#This Row],[Rok, publikacja, cytowania]])+7</f>
        <v>108</v>
      </c>
      <c r="L400" s="14">
        <f>FIND(" times",SLR479_20231202[[#This Row],[Rok, publikacja, cytowania]])</f>
        <v>109</v>
      </c>
      <c r="M400" s="14">
        <f>SLR479_20231202[[#This Row],[koniecLCyt]]-SLR479_20231202[[#This Row],[poczLCyt]]</f>
        <v>1</v>
      </c>
      <c r="N400" s="14" t="s">
        <v>1557</v>
      </c>
      <c r="O400" s="14" t="s">
        <v>1558</v>
      </c>
      <c r="P400" s="14" t="s">
        <v>1559</v>
      </c>
      <c r="Q400" s="14">
        <f>COUNTIF(SLR479_20231202[[#This Row],[streszczenie]],"*"&amp;$B$1&amp;"*")</f>
        <v>0</v>
      </c>
      <c r="R400" s="14">
        <f>COUNTIFS(SLR479_20231202[[#This Row],[streszczenie]],"*"&amp;$B$1&amp;"*",SLR479_20231202[[#This Row],[streszczenie]],"*"&amp;$E$1&amp;"*")</f>
        <v>0</v>
      </c>
      <c r="S400" s="9" t="s">
        <v>10</v>
      </c>
      <c r="T400" s="9" t="s">
        <v>128</v>
      </c>
      <c r="U400" s="9" t="s">
        <v>12</v>
      </c>
    </row>
    <row r="401" spans="1:21" hidden="1" x14ac:dyDescent="0.45">
      <c r="A401" s="14">
        <v>399</v>
      </c>
      <c r="B401" s="14" t="s">
        <v>3839</v>
      </c>
      <c r="C401" s="14" t="s">
        <v>3840</v>
      </c>
      <c r="D401" s="14" t="s">
        <v>3841</v>
      </c>
      <c r="E401" s="14" t="s">
        <v>3842</v>
      </c>
      <c r="F401" s="14">
        <f>COUNTIF(SLR479_20231202[[#This Row],[Tytuł]],"*"&amp;$B$1&amp;"*")</f>
        <v>0</v>
      </c>
      <c r="G401" s="14">
        <f>COUNTIFS(SLR479_20231202[[#This Row],[Tytuł]],"*"&amp;$B$1&amp;"*",SLR479_20231202[[#This Row],[Tytuł]],"*"&amp;$E$1&amp;"*")</f>
        <v>0</v>
      </c>
      <c r="H401" s="14" t="s">
        <v>3843</v>
      </c>
      <c r="I401" s="14">
        <f>MID(SLR479_20231202[[#This Row],[Rok, publikacja, cytowania]],2,4)+0</f>
        <v>2023</v>
      </c>
      <c r="J401" s="14">
        <f>(MID(SLR479_20231202[[#This Row],[Rok, publikacja, cytowania]],FIND(" Cited ",SLR479_20231202[[#This Row],[Rok, publikacja, cytowania]])+7,SLR479_20231202[[#This Row],[IlośćZnakówLCyt]]))+0</f>
        <v>0</v>
      </c>
      <c r="K401" s="14">
        <f>FIND(" Cited ",SLR479_20231202[[#This Row],[Rok, publikacja, cytowania]])+7</f>
        <v>95</v>
      </c>
      <c r="L401" s="14">
        <f>FIND(" times",SLR479_20231202[[#This Row],[Rok, publikacja, cytowania]])</f>
        <v>96</v>
      </c>
      <c r="M401" s="14">
        <f>SLR479_20231202[[#This Row],[koniecLCyt]]-SLR479_20231202[[#This Row],[poczLCyt]]</f>
        <v>1</v>
      </c>
      <c r="N401" s="14" t="s">
        <v>3844</v>
      </c>
      <c r="O401" s="14" t="s">
        <v>3845</v>
      </c>
      <c r="P401" s="14" t="s">
        <v>3846</v>
      </c>
      <c r="Q401" s="14">
        <f>COUNTIF(SLR479_20231202[[#This Row],[streszczenie]],"*"&amp;$B$1&amp;"*")</f>
        <v>0</v>
      </c>
      <c r="R401" s="14">
        <f>COUNTIFS(SLR479_20231202[[#This Row],[streszczenie]],"*"&amp;$B$1&amp;"*",SLR479_20231202[[#This Row],[streszczenie]],"*"&amp;$E$1&amp;"*")</f>
        <v>0</v>
      </c>
      <c r="S401" s="10" t="s">
        <v>10</v>
      </c>
      <c r="T401" s="10" t="s">
        <v>11</v>
      </c>
      <c r="U401" s="10" t="s">
        <v>12</v>
      </c>
    </row>
    <row r="402" spans="1:21" hidden="1" x14ac:dyDescent="0.45">
      <c r="A402" s="14">
        <v>400</v>
      </c>
      <c r="B402" s="14" t="s">
        <v>3847</v>
      </c>
      <c r="C402" s="14" t="s">
        <v>3848</v>
      </c>
      <c r="D402" s="14" t="s">
        <v>3849</v>
      </c>
      <c r="E402" s="14" t="s">
        <v>3850</v>
      </c>
      <c r="F402" s="14">
        <f>COUNTIF(SLR479_20231202[[#This Row],[Tytuł]],"*"&amp;$B$1&amp;"*")</f>
        <v>0</v>
      </c>
      <c r="G402" s="14">
        <f>COUNTIFS(SLR479_20231202[[#This Row],[Tytuł]],"*"&amp;$B$1&amp;"*",SLR479_20231202[[#This Row],[Tytuł]],"*"&amp;$E$1&amp;"*")</f>
        <v>0</v>
      </c>
      <c r="H402" s="14" t="s">
        <v>3851</v>
      </c>
      <c r="I402" s="14">
        <f>MID(SLR479_20231202[[#This Row],[Rok, publikacja, cytowania]],2,4)+0</f>
        <v>2023</v>
      </c>
      <c r="J402" s="14">
        <f>(MID(SLR479_20231202[[#This Row],[Rok, publikacja, cytowania]],FIND(" Cited ",SLR479_20231202[[#This Row],[Rok, publikacja, cytowania]])+7,SLR479_20231202[[#This Row],[IlośćZnakówLCyt]]))+0</f>
        <v>0</v>
      </c>
      <c r="K402" s="14">
        <f>FIND(" Cited ",SLR479_20231202[[#This Row],[Rok, publikacja, cytowania]])+7</f>
        <v>103</v>
      </c>
      <c r="L402" s="14">
        <f>FIND(" times",SLR479_20231202[[#This Row],[Rok, publikacja, cytowania]])</f>
        <v>104</v>
      </c>
      <c r="M402" s="14">
        <f>SLR479_20231202[[#This Row],[koniecLCyt]]-SLR479_20231202[[#This Row],[poczLCyt]]</f>
        <v>1</v>
      </c>
      <c r="N402" s="14" t="s">
        <v>3852</v>
      </c>
      <c r="O402" s="14" t="s">
        <v>3853</v>
      </c>
      <c r="P402" s="14" t="s">
        <v>3854</v>
      </c>
      <c r="Q402" s="14">
        <f>COUNTIF(SLR479_20231202[[#This Row],[streszczenie]],"*"&amp;$B$1&amp;"*")</f>
        <v>0</v>
      </c>
      <c r="R402" s="14">
        <f>COUNTIFS(SLR479_20231202[[#This Row],[streszczenie]],"*"&amp;$B$1&amp;"*",SLR479_20231202[[#This Row],[streszczenie]],"*"&amp;$E$1&amp;"*")</f>
        <v>0</v>
      </c>
      <c r="S402" s="9" t="s">
        <v>10</v>
      </c>
      <c r="T402" s="9" t="s">
        <v>11</v>
      </c>
      <c r="U402" s="9" t="s">
        <v>12</v>
      </c>
    </row>
    <row r="403" spans="1:21" hidden="1" x14ac:dyDescent="0.45">
      <c r="A403" s="14">
        <v>401</v>
      </c>
      <c r="B403" s="14" t="s">
        <v>1568</v>
      </c>
      <c r="C403" s="14" t="s">
        <v>1569</v>
      </c>
      <c r="D403" s="14" t="s">
        <v>1570</v>
      </c>
      <c r="E403" s="14" t="s">
        <v>1571</v>
      </c>
      <c r="F403" s="14">
        <f>COUNTIF(SLR479_20231202[[#This Row],[Tytuł]],"*"&amp;$B$1&amp;"*")</f>
        <v>0</v>
      </c>
      <c r="G403" s="14">
        <f>COUNTIFS(SLR479_20231202[[#This Row],[Tytuł]],"*"&amp;$B$1&amp;"*",SLR479_20231202[[#This Row],[Tytuł]],"*"&amp;$E$1&amp;"*")</f>
        <v>0</v>
      </c>
      <c r="H403" s="14" t="s">
        <v>1572</v>
      </c>
      <c r="I403" s="14">
        <f>MID(SLR479_20231202[[#This Row],[Rok, publikacja, cytowania]],2,4)+0</f>
        <v>2023</v>
      </c>
      <c r="J403" s="14">
        <f>(MID(SLR479_20231202[[#This Row],[Rok, publikacja, cytowania]],FIND(" Cited ",SLR479_20231202[[#This Row],[Rok, publikacja, cytowania]])+7,SLR479_20231202[[#This Row],[IlośćZnakówLCyt]]))+0</f>
        <v>0</v>
      </c>
      <c r="K403" s="14">
        <f>FIND(" Cited ",SLR479_20231202[[#This Row],[Rok, publikacja, cytowania]])+7</f>
        <v>77</v>
      </c>
      <c r="L403" s="14">
        <f>FIND(" times",SLR479_20231202[[#This Row],[Rok, publikacja, cytowania]])</f>
        <v>78</v>
      </c>
      <c r="M403" s="14">
        <f>SLR479_20231202[[#This Row],[koniecLCyt]]-SLR479_20231202[[#This Row],[poczLCyt]]</f>
        <v>1</v>
      </c>
      <c r="N403" s="14">
        <v>0</v>
      </c>
      <c r="O403" s="14" t="s">
        <v>1573</v>
      </c>
      <c r="P403" s="14" t="s">
        <v>1574</v>
      </c>
      <c r="Q403" s="14">
        <f>COUNTIF(SLR479_20231202[[#This Row],[streszczenie]],"*"&amp;$B$1&amp;"*")</f>
        <v>0</v>
      </c>
      <c r="R403" s="14">
        <f>COUNTIFS(SLR479_20231202[[#This Row],[streszczenie]],"*"&amp;$B$1&amp;"*",SLR479_20231202[[#This Row],[streszczenie]],"*"&amp;$E$1&amp;"*")</f>
        <v>0</v>
      </c>
      <c r="S403" s="10" t="s">
        <v>10</v>
      </c>
      <c r="T403" s="10" t="s">
        <v>207</v>
      </c>
      <c r="U403" s="10" t="s">
        <v>12</v>
      </c>
    </row>
    <row r="404" spans="1:21" hidden="1" x14ac:dyDescent="0.45">
      <c r="A404" s="14">
        <v>402</v>
      </c>
      <c r="B404" s="14" t="s">
        <v>3855</v>
      </c>
      <c r="C404" s="14" t="s">
        <v>3856</v>
      </c>
      <c r="D404" s="14" t="s">
        <v>3857</v>
      </c>
      <c r="E404" s="14" t="s">
        <v>3858</v>
      </c>
      <c r="F404" s="14">
        <f>COUNTIF(SLR479_20231202[[#This Row],[Tytuł]],"*"&amp;$B$1&amp;"*")</f>
        <v>0</v>
      </c>
      <c r="G404" s="14">
        <f>COUNTIFS(SLR479_20231202[[#This Row],[Tytuł]],"*"&amp;$B$1&amp;"*",SLR479_20231202[[#This Row],[Tytuł]],"*"&amp;$E$1&amp;"*")</f>
        <v>0</v>
      </c>
      <c r="H404" s="14" t="s">
        <v>3859</v>
      </c>
      <c r="I404" s="14">
        <f>MID(SLR479_20231202[[#This Row],[Rok, publikacja, cytowania]],2,4)+0</f>
        <v>2023</v>
      </c>
      <c r="J404" s="14">
        <f>(MID(SLR479_20231202[[#This Row],[Rok, publikacja, cytowania]],FIND(" Cited ",SLR479_20231202[[#This Row],[Rok, publikacja, cytowania]])+7,SLR479_20231202[[#This Row],[IlośćZnakówLCyt]]))+0</f>
        <v>0</v>
      </c>
      <c r="K404" s="14">
        <f>FIND(" Cited ",SLR479_20231202[[#This Row],[Rok, publikacja, cytowania]])+7</f>
        <v>92</v>
      </c>
      <c r="L404" s="14">
        <f>FIND(" times",SLR479_20231202[[#This Row],[Rok, publikacja, cytowania]])</f>
        <v>93</v>
      </c>
      <c r="M404" s="14">
        <f>SLR479_20231202[[#This Row],[koniecLCyt]]-SLR479_20231202[[#This Row],[poczLCyt]]</f>
        <v>1</v>
      </c>
      <c r="N404" s="14" t="s">
        <v>3860</v>
      </c>
      <c r="O404" s="14" t="s">
        <v>3861</v>
      </c>
      <c r="P404" s="14" t="s">
        <v>3862</v>
      </c>
      <c r="Q404" s="14">
        <f>COUNTIF(SLR479_20231202[[#This Row],[streszczenie]],"*"&amp;$B$1&amp;"*")</f>
        <v>0</v>
      </c>
      <c r="R404" s="14">
        <f>COUNTIFS(SLR479_20231202[[#This Row],[streszczenie]],"*"&amp;$B$1&amp;"*",SLR479_20231202[[#This Row],[streszczenie]],"*"&amp;$E$1&amp;"*")</f>
        <v>0</v>
      </c>
      <c r="S404" s="9" t="s">
        <v>10</v>
      </c>
      <c r="T404" s="9" t="s">
        <v>11</v>
      </c>
      <c r="U404" s="9" t="s">
        <v>12</v>
      </c>
    </row>
    <row r="405" spans="1:21" hidden="1" x14ac:dyDescent="0.45">
      <c r="A405" s="14">
        <v>403</v>
      </c>
      <c r="B405" s="14" t="s">
        <v>3863</v>
      </c>
      <c r="C405" s="14" t="s">
        <v>3864</v>
      </c>
      <c r="D405" s="14">
        <v>57474127200</v>
      </c>
      <c r="E405" s="14" t="s">
        <v>3865</v>
      </c>
      <c r="F405" s="14">
        <f>COUNTIF(SLR479_20231202[[#This Row],[Tytuł]],"*"&amp;$B$1&amp;"*")</f>
        <v>0</v>
      </c>
      <c r="G405" s="14">
        <f>COUNTIFS(SLR479_20231202[[#This Row],[Tytuł]],"*"&amp;$B$1&amp;"*",SLR479_20231202[[#This Row],[Tytuł]],"*"&amp;$E$1&amp;"*")</f>
        <v>0</v>
      </c>
      <c r="H405" s="14" t="s">
        <v>3866</v>
      </c>
      <c r="I405" s="14">
        <f>MID(SLR479_20231202[[#This Row],[Rok, publikacja, cytowania]],2,4)+0</f>
        <v>2023</v>
      </c>
      <c r="J405" s="14">
        <f>(MID(SLR479_20231202[[#This Row],[Rok, publikacja, cytowania]],FIND(" Cited ",SLR479_20231202[[#This Row],[Rok, publikacja, cytowania]])+7,SLR479_20231202[[#This Row],[IlośćZnakówLCyt]]))+0</f>
        <v>0</v>
      </c>
      <c r="K405" s="14">
        <f>FIND(" Cited ",SLR479_20231202[[#This Row],[Rok, publikacja, cytowania]])+7</f>
        <v>69</v>
      </c>
      <c r="L405" s="14">
        <f>FIND(" times",SLR479_20231202[[#This Row],[Rok, publikacja, cytowania]])</f>
        <v>70</v>
      </c>
      <c r="M405" s="14">
        <f>SLR479_20231202[[#This Row],[koniecLCyt]]-SLR479_20231202[[#This Row],[poczLCyt]]</f>
        <v>1</v>
      </c>
      <c r="N405" s="14" t="s">
        <v>3867</v>
      </c>
      <c r="O405" s="14" t="s">
        <v>3868</v>
      </c>
      <c r="P405" s="14" t="s">
        <v>3869</v>
      </c>
      <c r="Q405" s="14">
        <f>COUNTIF(SLR479_20231202[[#This Row],[streszczenie]],"*"&amp;$B$1&amp;"*")</f>
        <v>0</v>
      </c>
      <c r="R405" s="14">
        <f>COUNTIFS(SLR479_20231202[[#This Row],[streszczenie]],"*"&amp;$B$1&amp;"*",SLR479_20231202[[#This Row],[streszczenie]],"*"&amp;$E$1&amp;"*")</f>
        <v>0</v>
      </c>
      <c r="S405" s="10" t="s">
        <v>10</v>
      </c>
      <c r="T405" s="10" t="s">
        <v>11</v>
      </c>
      <c r="U405" s="10" t="s">
        <v>12</v>
      </c>
    </row>
    <row r="406" spans="1:21" hidden="1" x14ac:dyDescent="0.45">
      <c r="A406" s="14">
        <v>404</v>
      </c>
      <c r="B406" s="14" t="s">
        <v>1626</v>
      </c>
      <c r="C406" s="14" t="s">
        <v>1627</v>
      </c>
      <c r="D406" s="14">
        <v>57189076696</v>
      </c>
      <c r="E406" s="14" t="s">
        <v>1628</v>
      </c>
      <c r="F406" s="14">
        <f>COUNTIF(SLR479_20231202[[#This Row],[Tytuł]],"*"&amp;$B$1&amp;"*")</f>
        <v>0</v>
      </c>
      <c r="G406" s="14">
        <f>COUNTIFS(SLR479_20231202[[#This Row],[Tytuł]],"*"&amp;$B$1&amp;"*",SLR479_20231202[[#This Row],[Tytuł]],"*"&amp;$E$1&amp;"*")</f>
        <v>0</v>
      </c>
      <c r="H406" s="14" t="s">
        <v>1629</v>
      </c>
      <c r="I406" s="14">
        <f>MID(SLR479_20231202[[#This Row],[Rok, publikacja, cytowania]],2,4)+0</f>
        <v>2023</v>
      </c>
      <c r="J406" s="14">
        <f>(MID(SLR479_20231202[[#This Row],[Rok, publikacja, cytowania]],FIND(" Cited ",SLR479_20231202[[#This Row],[Rok, publikacja, cytowania]])+7,SLR479_20231202[[#This Row],[IlośćZnakówLCyt]]))+0</f>
        <v>0</v>
      </c>
      <c r="K406" s="14">
        <f>FIND(" Cited ",SLR479_20231202[[#This Row],[Rok, publikacja, cytowania]])+7</f>
        <v>82</v>
      </c>
      <c r="L406" s="14">
        <f>FIND(" times",SLR479_20231202[[#This Row],[Rok, publikacja, cytowania]])</f>
        <v>83</v>
      </c>
      <c r="M406" s="14">
        <f>SLR479_20231202[[#This Row],[koniecLCyt]]-SLR479_20231202[[#This Row],[poczLCyt]]</f>
        <v>1</v>
      </c>
      <c r="N406" s="14" t="s">
        <v>1630</v>
      </c>
      <c r="O406" s="14" t="s">
        <v>1631</v>
      </c>
      <c r="P406" s="14" t="s">
        <v>1632</v>
      </c>
      <c r="Q406" s="14">
        <f>COUNTIF(SLR479_20231202[[#This Row],[streszczenie]],"*"&amp;$B$1&amp;"*")</f>
        <v>0</v>
      </c>
      <c r="R406" s="14">
        <f>COUNTIFS(SLR479_20231202[[#This Row],[streszczenie]],"*"&amp;$B$1&amp;"*",SLR479_20231202[[#This Row],[streszczenie]],"*"&amp;$E$1&amp;"*")</f>
        <v>0</v>
      </c>
      <c r="S406" s="9" t="s">
        <v>10</v>
      </c>
      <c r="T406" s="9" t="s">
        <v>128</v>
      </c>
      <c r="U406" s="9" t="s">
        <v>12</v>
      </c>
    </row>
    <row r="407" spans="1:21" hidden="1" x14ac:dyDescent="0.45">
      <c r="A407" s="14">
        <v>405</v>
      </c>
      <c r="B407" s="14" t="s">
        <v>1633</v>
      </c>
      <c r="C407" s="14" t="s">
        <v>1634</v>
      </c>
      <c r="D407" s="14">
        <v>35574334300</v>
      </c>
      <c r="E407" s="14" t="s">
        <v>1635</v>
      </c>
      <c r="F407" s="14">
        <f>COUNTIF(SLR479_20231202[[#This Row],[Tytuł]],"*"&amp;$B$1&amp;"*")</f>
        <v>0</v>
      </c>
      <c r="G407" s="14">
        <f>COUNTIFS(SLR479_20231202[[#This Row],[Tytuł]],"*"&amp;$B$1&amp;"*",SLR479_20231202[[#This Row],[Tytuł]],"*"&amp;$E$1&amp;"*")</f>
        <v>0</v>
      </c>
      <c r="H407" s="14" t="s">
        <v>1636</v>
      </c>
      <c r="I407" s="14">
        <f>MID(SLR479_20231202[[#This Row],[Rok, publikacja, cytowania]],2,4)+0</f>
        <v>2023</v>
      </c>
      <c r="J407" s="14">
        <f>(MID(SLR479_20231202[[#This Row],[Rok, publikacja, cytowania]],FIND(" Cited ",SLR479_20231202[[#This Row],[Rok, publikacja, cytowania]])+7,SLR479_20231202[[#This Row],[IlośćZnakówLCyt]]))+0</f>
        <v>0</v>
      </c>
      <c r="K407" s="14">
        <f>FIND(" Cited ",SLR479_20231202[[#This Row],[Rok, publikacja, cytowania]])+7</f>
        <v>83</v>
      </c>
      <c r="L407" s="14">
        <f>FIND(" times",SLR479_20231202[[#This Row],[Rok, publikacja, cytowania]])</f>
        <v>84</v>
      </c>
      <c r="M407" s="14">
        <f>SLR479_20231202[[#This Row],[koniecLCyt]]-SLR479_20231202[[#This Row],[poczLCyt]]</f>
        <v>1</v>
      </c>
      <c r="N407" s="14" t="s">
        <v>1637</v>
      </c>
      <c r="O407" s="14" t="s">
        <v>1638</v>
      </c>
      <c r="P407" s="14" t="s">
        <v>1639</v>
      </c>
      <c r="Q407" s="14">
        <f>COUNTIF(SLR479_20231202[[#This Row],[streszczenie]],"*"&amp;$B$1&amp;"*")</f>
        <v>0</v>
      </c>
      <c r="R407" s="14">
        <f>COUNTIFS(SLR479_20231202[[#This Row],[streszczenie]],"*"&amp;$B$1&amp;"*",SLR479_20231202[[#This Row],[streszczenie]],"*"&amp;$E$1&amp;"*")</f>
        <v>0</v>
      </c>
      <c r="S407" s="10" t="s">
        <v>10</v>
      </c>
      <c r="T407" s="10" t="s">
        <v>11</v>
      </c>
      <c r="U407" s="10" t="s">
        <v>12</v>
      </c>
    </row>
    <row r="408" spans="1:21" hidden="1" x14ac:dyDescent="0.45">
      <c r="A408" s="14">
        <v>406</v>
      </c>
      <c r="B408" s="14" t="s">
        <v>1644</v>
      </c>
      <c r="C408" s="14" t="s">
        <v>1645</v>
      </c>
      <c r="D408" s="14" t="s">
        <v>1646</v>
      </c>
      <c r="E408" s="14" t="s">
        <v>1647</v>
      </c>
      <c r="F408" s="14">
        <f>COUNTIF(SLR479_20231202[[#This Row],[Tytuł]],"*"&amp;$B$1&amp;"*")</f>
        <v>0</v>
      </c>
      <c r="G408" s="14">
        <f>COUNTIFS(SLR479_20231202[[#This Row],[Tytuł]],"*"&amp;$B$1&amp;"*",SLR479_20231202[[#This Row],[Tytuł]],"*"&amp;$E$1&amp;"*")</f>
        <v>0</v>
      </c>
      <c r="H408" s="14" t="s">
        <v>1648</v>
      </c>
      <c r="I408" s="14">
        <f>MID(SLR479_20231202[[#This Row],[Rok, publikacja, cytowania]],2,4)+0</f>
        <v>2022</v>
      </c>
      <c r="J408" s="14">
        <f>(MID(SLR479_20231202[[#This Row],[Rok, publikacja, cytowania]],FIND(" Cited ",SLR479_20231202[[#This Row],[Rok, publikacja, cytowania]])+7,SLR479_20231202[[#This Row],[IlośćZnakówLCyt]]))+0</f>
        <v>0</v>
      </c>
      <c r="K408" s="14">
        <f>FIND(" Cited ",SLR479_20231202[[#This Row],[Rok, publikacja, cytowania]])+7</f>
        <v>51</v>
      </c>
      <c r="L408" s="14">
        <f>FIND(" times",SLR479_20231202[[#This Row],[Rok, publikacja, cytowania]])</f>
        <v>52</v>
      </c>
      <c r="M408" s="14">
        <f>SLR479_20231202[[#This Row],[koniecLCyt]]-SLR479_20231202[[#This Row],[poczLCyt]]</f>
        <v>1</v>
      </c>
      <c r="N408" s="14" t="s">
        <v>1649</v>
      </c>
      <c r="O408" s="14" t="s">
        <v>1650</v>
      </c>
      <c r="P408" s="14" t="s">
        <v>1651</v>
      </c>
      <c r="Q408" s="14">
        <f>COUNTIF(SLR479_20231202[[#This Row],[streszczenie]],"*"&amp;$B$1&amp;"*")</f>
        <v>0</v>
      </c>
      <c r="R408" s="14">
        <f>COUNTIFS(SLR479_20231202[[#This Row],[streszczenie]],"*"&amp;$B$1&amp;"*",SLR479_20231202[[#This Row],[streszczenie]],"*"&amp;$E$1&amp;"*")</f>
        <v>0</v>
      </c>
      <c r="S408" s="9" t="s">
        <v>10</v>
      </c>
      <c r="T408" s="9" t="s">
        <v>11</v>
      </c>
      <c r="U408" s="9" t="s">
        <v>12</v>
      </c>
    </row>
    <row r="409" spans="1:21" hidden="1" x14ac:dyDescent="0.45">
      <c r="A409" s="14">
        <v>407</v>
      </c>
      <c r="B409" s="14" t="s">
        <v>3448</v>
      </c>
      <c r="C409" s="14" t="s">
        <v>3449</v>
      </c>
      <c r="D409" s="14" t="s">
        <v>3450</v>
      </c>
      <c r="E409" s="14" t="s">
        <v>3870</v>
      </c>
      <c r="F409" s="14">
        <f>COUNTIF(SLR479_20231202[[#This Row],[Tytuł]],"*"&amp;$B$1&amp;"*")</f>
        <v>0</v>
      </c>
      <c r="G409" s="14">
        <f>COUNTIFS(SLR479_20231202[[#This Row],[Tytuł]],"*"&amp;$B$1&amp;"*",SLR479_20231202[[#This Row],[Tytuł]],"*"&amp;$E$1&amp;"*")</f>
        <v>0</v>
      </c>
      <c r="H409" s="14" t="s">
        <v>3871</v>
      </c>
      <c r="I409" s="14">
        <f>MID(SLR479_20231202[[#This Row],[Rok, publikacja, cytowania]],2,4)+0</f>
        <v>2016</v>
      </c>
      <c r="J409" s="14">
        <f>(MID(SLR479_20231202[[#This Row],[Rok, publikacja, cytowania]],FIND(" Cited ",SLR479_20231202[[#This Row],[Rok, publikacja, cytowania]])+7,SLR479_20231202[[#This Row],[IlośćZnakówLCyt]]))+0</f>
        <v>1</v>
      </c>
      <c r="K409" s="14">
        <f>FIND(" Cited ",SLR479_20231202[[#This Row],[Rok, publikacja, cytowania]])+7</f>
        <v>83</v>
      </c>
      <c r="L409" s="14">
        <f>FIND(" times",SLR479_20231202[[#This Row],[Rok, publikacja, cytowania]])</f>
        <v>84</v>
      </c>
      <c r="M409" s="14">
        <f>SLR479_20231202[[#This Row],[koniecLCyt]]-SLR479_20231202[[#This Row],[poczLCyt]]</f>
        <v>1</v>
      </c>
      <c r="N409" s="14">
        <v>0</v>
      </c>
      <c r="O409" s="14" t="s">
        <v>3872</v>
      </c>
      <c r="P409" s="14" t="s">
        <v>3873</v>
      </c>
      <c r="Q409" s="14">
        <f>COUNTIF(SLR479_20231202[[#This Row],[streszczenie]],"*"&amp;$B$1&amp;"*")</f>
        <v>0</v>
      </c>
      <c r="R409" s="14">
        <f>COUNTIFS(SLR479_20231202[[#This Row],[streszczenie]],"*"&amp;$B$1&amp;"*",SLR479_20231202[[#This Row],[streszczenie]],"*"&amp;$E$1&amp;"*")</f>
        <v>0</v>
      </c>
      <c r="S409" s="10" t="s">
        <v>10</v>
      </c>
      <c r="T409" s="10" t="s">
        <v>128</v>
      </c>
      <c r="U409" s="10" t="s">
        <v>12</v>
      </c>
    </row>
    <row r="410" spans="1:21" hidden="1" x14ac:dyDescent="0.45">
      <c r="A410" s="14">
        <v>408</v>
      </c>
      <c r="B410" s="14" t="s">
        <v>3874</v>
      </c>
      <c r="C410" s="14" t="s">
        <v>3875</v>
      </c>
      <c r="D410" s="14" t="s">
        <v>3876</v>
      </c>
      <c r="E410" s="14" t="s">
        <v>3877</v>
      </c>
      <c r="F410" s="14">
        <f>COUNTIF(SLR479_20231202[[#This Row],[Tytuł]],"*"&amp;$B$1&amp;"*")</f>
        <v>0</v>
      </c>
      <c r="G410" s="14">
        <f>COUNTIFS(SLR479_20231202[[#This Row],[Tytuł]],"*"&amp;$B$1&amp;"*",SLR479_20231202[[#This Row],[Tytuł]],"*"&amp;$E$1&amp;"*")</f>
        <v>0</v>
      </c>
      <c r="H410" s="14" t="s">
        <v>3878</v>
      </c>
      <c r="I410" s="14">
        <f>MID(SLR479_20231202[[#This Row],[Rok, publikacja, cytowania]],2,4)+0</f>
        <v>2023</v>
      </c>
      <c r="J410" s="14">
        <f>(MID(SLR479_20231202[[#This Row],[Rok, publikacja, cytowania]],FIND(" Cited ",SLR479_20231202[[#This Row],[Rok, publikacja, cytowania]])+7,SLR479_20231202[[#This Row],[IlośćZnakówLCyt]]))+0</f>
        <v>0</v>
      </c>
      <c r="K410" s="14">
        <f>FIND(" Cited ",SLR479_20231202[[#This Row],[Rok, publikacja, cytowania]])+7</f>
        <v>123</v>
      </c>
      <c r="L410" s="14">
        <f>FIND(" times",SLR479_20231202[[#This Row],[Rok, publikacja, cytowania]])</f>
        <v>124</v>
      </c>
      <c r="M410" s="14">
        <f>SLR479_20231202[[#This Row],[koniecLCyt]]-SLR479_20231202[[#This Row],[poczLCyt]]</f>
        <v>1</v>
      </c>
      <c r="N410" s="14" t="s">
        <v>3879</v>
      </c>
      <c r="O410" s="14" t="s">
        <v>3880</v>
      </c>
      <c r="P410" s="14" t="s">
        <v>3881</v>
      </c>
      <c r="Q410" s="14">
        <f>COUNTIF(SLR479_20231202[[#This Row],[streszczenie]],"*"&amp;$B$1&amp;"*")</f>
        <v>0</v>
      </c>
      <c r="R410" s="14">
        <f>COUNTIFS(SLR479_20231202[[#This Row],[streszczenie]],"*"&amp;$B$1&amp;"*",SLR479_20231202[[#This Row],[streszczenie]],"*"&amp;$E$1&amp;"*")</f>
        <v>0</v>
      </c>
      <c r="S410" s="9" t="s">
        <v>10</v>
      </c>
      <c r="T410" s="9" t="s">
        <v>338</v>
      </c>
      <c r="U410" s="9" t="s">
        <v>12</v>
      </c>
    </row>
    <row r="411" spans="1:21" hidden="1" x14ac:dyDescent="0.45">
      <c r="A411" s="14">
        <v>409</v>
      </c>
      <c r="B411" s="14" t="s">
        <v>1660</v>
      </c>
      <c r="C411" s="14" t="s">
        <v>1661</v>
      </c>
      <c r="D411" s="14" t="s">
        <v>1662</v>
      </c>
      <c r="E411" s="14" t="s">
        <v>1663</v>
      </c>
      <c r="F411" s="14">
        <f>COUNTIF(SLR479_20231202[[#This Row],[Tytuł]],"*"&amp;$B$1&amp;"*")</f>
        <v>0</v>
      </c>
      <c r="G411" s="14">
        <f>COUNTIFS(SLR479_20231202[[#This Row],[Tytuł]],"*"&amp;$B$1&amp;"*",SLR479_20231202[[#This Row],[Tytuł]],"*"&amp;$E$1&amp;"*")</f>
        <v>0</v>
      </c>
      <c r="H411" s="14" t="s">
        <v>1664</v>
      </c>
      <c r="I411" s="14">
        <f>MID(SLR479_20231202[[#This Row],[Rok, publikacja, cytowania]],2,4)+0</f>
        <v>2022</v>
      </c>
      <c r="J411" s="14">
        <f>(MID(SLR479_20231202[[#This Row],[Rok, publikacja, cytowania]],FIND(" Cited ",SLR479_20231202[[#This Row],[Rok, publikacja, cytowania]])+7,SLR479_20231202[[#This Row],[IlośćZnakówLCyt]]))+0</f>
        <v>0</v>
      </c>
      <c r="K411" s="14">
        <f>FIND(" Cited ",SLR479_20231202[[#This Row],[Rok, publikacja, cytowania]])+7</f>
        <v>88</v>
      </c>
      <c r="L411" s="14">
        <f>FIND(" times",SLR479_20231202[[#This Row],[Rok, publikacja, cytowania]])</f>
        <v>89</v>
      </c>
      <c r="M411" s="14">
        <f>SLR479_20231202[[#This Row],[koniecLCyt]]-SLR479_20231202[[#This Row],[poczLCyt]]</f>
        <v>1</v>
      </c>
      <c r="N411" s="14" t="s">
        <v>1665</v>
      </c>
      <c r="O411" s="14" t="s">
        <v>1666</v>
      </c>
      <c r="P411" s="14" t="s">
        <v>1667</v>
      </c>
      <c r="Q411" s="14">
        <f>COUNTIF(SLR479_20231202[[#This Row],[streszczenie]],"*"&amp;$B$1&amp;"*")</f>
        <v>0</v>
      </c>
      <c r="R411" s="14">
        <f>COUNTIFS(SLR479_20231202[[#This Row],[streszczenie]],"*"&amp;$B$1&amp;"*",SLR479_20231202[[#This Row],[streszczenie]],"*"&amp;$E$1&amp;"*")</f>
        <v>0</v>
      </c>
      <c r="S411" s="10" t="s">
        <v>10</v>
      </c>
      <c r="T411" s="10" t="s">
        <v>11</v>
      </c>
      <c r="U411" s="10" t="s">
        <v>12</v>
      </c>
    </row>
    <row r="412" spans="1:21" hidden="1" x14ac:dyDescent="0.45">
      <c r="A412" s="14">
        <v>410</v>
      </c>
      <c r="B412" s="14" t="s">
        <v>1668</v>
      </c>
      <c r="C412" s="14" t="s">
        <v>1669</v>
      </c>
      <c r="D412" s="14">
        <v>58503324200</v>
      </c>
      <c r="E412" s="14" t="s">
        <v>1670</v>
      </c>
      <c r="F412" s="14">
        <f>COUNTIF(SLR479_20231202[[#This Row],[Tytuł]],"*"&amp;$B$1&amp;"*")</f>
        <v>0</v>
      </c>
      <c r="G412" s="14">
        <f>COUNTIFS(SLR479_20231202[[#This Row],[Tytuł]],"*"&amp;$B$1&amp;"*",SLR479_20231202[[#This Row],[Tytuł]],"*"&amp;$E$1&amp;"*")</f>
        <v>0</v>
      </c>
      <c r="H412" s="14" t="s">
        <v>1671</v>
      </c>
      <c r="I412" s="14">
        <f>MID(SLR479_20231202[[#This Row],[Rok, publikacja, cytowania]],2,4)+0</f>
        <v>2023</v>
      </c>
      <c r="J412" s="14">
        <f>(MID(SLR479_20231202[[#This Row],[Rok, publikacja, cytowania]],FIND(" Cited ",SLR479_20231202[[#This Row],[Rok, publikacja, cytowania]])+7,SLR479_20231202[[#This Row],[IlośćZnakówLCyt]]))+0</f>
        <v>0</v>
      </c>
      <c r="K412" s="14">
        <f>FIND(" Cited ",SLR479_20231202[[#This Row],[Rok, publikacja, cytowania]])+7</f>
        <v>142</v>
      </c>
      <c r="L412" s="14">
        <f>FIND(" times",SLR479_20231202[[#This Row],[Rok, publikacja, cytowania]])</f>
        <v>143</v>
      </c>
      <c r="M412" s="14">
        <f>SLR479_20231202[[#This Row],[koniecLCyt]]-SLR479_20231202[[#This Row],[poczLCyt]]</f>
        <v>1</v>
      </c>
      <c r="N412" s="14" t="s">
        <v>1672</v>
      </c>
      <c r="O412" s="14" t="s">
        <v>1673</v>
      </c>
      <c r="P412" s="14" t="s">
        <v>1674</v>
      </c>
      <c r="Q412" s="14">
        <f>COUNTIF(SLR479_20231202[[#This Row],[streszczenie]],"*"&amp;$B$1&amp;"*")</f>
        <v>0</v>
      </c>
      <c r="R412" s="14">
        <f>COUNTIFS(SLR479_20231202[[#This Row],[streszczenie]],"*"&amp;$B$1&amp;"*",SLR479_20231202[[#This Row],[streszczenie]],"*"&amp;$E$1&amp;"*")</f>
        <v>0</v>
      </c>
      <c r="S412" s="9" t="s">
        <v>10</v>
      </c>
      <c r="T412" s="9" t="s">
        <v>338</v>
      </c>
      <c r="U412" s="9" t="s">
        <v>12</v>
      </c>
    </row>
    <row r="413" spans="1:21" hidden="1" x14ac:dyDescent="0.45">
      <c r="A413" s="14">
        <v>411</v>
      </c>
      <c r="B413" s="14" t="s">
        <v>1675</v>
      </c>
      <c r="C413" s="14" t="s">
        <v>1676</v>
      </c>
      <c r="D413" s="14" t="s">
        <v>1677</v>
      </c>
      <c r="E413" s="14" t="s">
        <v>1678</v>
      </c>
      <c r="F413" s="14">
        <f>COUNTIF(SLR479_20231202[[#This Row],[Tytuł]],"*"&amp;$B$1&amp;"*")</f>
        <v>0</v>
      </c>
      <c r="G413" s="14">
        <f>COUNTIFS(SLR479_20231202[[#This Row],[Tytuł]],"*"&amp;$B$1&amp;"*",SLR479_20231202[[#This Row],[Tytuł]],"*"&amp;$E$1&amp;"*")</f>
        <v>0</v>
      </c>
      <c r="H413" s="14" t="s">
        <v>1679</v>
      </c>
      <c r="I413" s="14">
        <f>MID(SLR479_20231202[[#This Row],[Rok, publikacja, cytowania]],2,4)+0</f>
        <v>2023</v>
      </c>
      <c r="J413" s="14">
        <f>(MID(SLR479_20231202[[#This Row],[Rok, publikacja, cytowania]],FIND(" Cited ",SLR479_20231202[[#This Row],[Rok, publikacja, cytowania]])+7,SLR479_20231202[[#This Row],[IlośćZnakówLCyt]]))+0</f>
        <v>0</v>
      </c>
      <c r="K413" s="14">
        <f>FIND(" Cited ",SLR479_20231202[[#This Row],[Rok, publikacja, cytowania]])+7</f>
        <v>78</v>
      </c>
      <c r="L413" s="14">
        <f>FIND(" times",SLR479_20231202[[#This Row],[Rok, publikacja, cytowania]])</f>
        <v>79</v>
      </c>
      <c r="M413" s="14">
        <f>SLR479_20231202[[#This Row],[koniecLCyt]]-SLR479_20231202[[#This Row],[poczLCyt]]</f>
        <v>1</v>
      </c>
      <c r="N413" s="14" t="s">
        <v>1680</v>
      </c>
      <c r="O413" s="14" t="s">
        <v>1681</v>
      </c>
      <c r="P413" s="14" t="s">
        <v>1682</v>
      </c>
      <c r="Q413" s="14">
        <f>COUNTIF(SLR479_20231202[[#This Row],[streszczenie]],"*"&amp;$B$1&amp;"*")</f>
        <v>0</v>
      </c>
      <c r="R413" s="14">
        <f>COUNTIFS(SLR479_20231202[[#This Row],[streszczenie]],"*"&amp;$B$1&amp;"*",SLR479_20231202[[#This Row],[streszczenie]],"*"&amp;$E$1&amp;"*")</f>
        <v>0</v>
      </c>
      <c r="S413" s="10" t="s">
        <v>10</v>
      </c>
      <c r="T413" s="10" t="s">
        <v>207</v>
      </c>
      <c r="U413" s="10" t="s">
        <v>12</v>
      </c>
    </row>
    <row r="414" spans="1:21" hidden="1" x14ac:dyDescent="0.45">
      <c r="A414" s="14">
        <v>412</v>
      </c>
      <c r="B414" s="14" t="s">
        <v>891</v>
      </c>
      <c r="C414" s="14" t="s">
        <v>892</v>
      </c>
      <c r="D414" s="14" t="s">
        <v>893</v>
      </c>
      <c r="E414" s="14" t="s">
        <v>894</v>
      </c>
      <c r="F414" s="14">
        <f>COUNTIF(SLR479_20231202[[#This Row],[Tytuł]],"*"&amp;$B$1&amp;"*")</f>
        <v>0</v>
      </c>
      <c r="G414" s="14">
        <f>COUNTIFS(SLR479_20231202[[#This Row],[Tytuł]],"*"&amp;$B$1&amp;"*",SLR479_20231202[[#This Row],[Tytuł]],"*"&amp;$E$1&amp;"*")</f>
        <v>0</v>
      </c>
      <c r="H414" s="14" t="s">
        <v>895</v>
      </c>
      <c r="I414" s="14">
        <f>MID(SLR479_20231202[[#This Row],[Rok, publikacja, cytowania]],2,4)+0</f>
        <v>2023</v>
      </c>
      <c r="J414" s="14">
        <f>(MID(SLR479_20231202[[#This Row],[Rok, publikacja, cytowania]],FIND(" Cited ",SLR479_20231202[[#This Row],[Rok, publikacja, cytowania]])+7,SLR479_20231202[[#This Row],[IlośćZnakówLCyt]]))+0</f>
        <v>0</v>
      </c>
      <c r="K414" s="14">
        <f>FIND(" Cited ",SLR479_20231202[[#This Row],[Rok, publikacja, cytowania]])+7</f>
        <v>81</v>
      </c>
      <c r="L414" s="14">
        <f>FIND(" times",SLR479_20231202[[#This Row],[Rok, publikacja, cytowania]])</f>
        <v>82</v>
      </c>
      <c r="M414" s="14">
        <f>SLR479_20231202[[#This Row],[koniecLCyt]]-SLR479_20231202[[#This Row],[poczLCyt]]</f>
        <v>1</v>
      </c>
      <c r="N414" s="14" t="s">
        <v>896</v>
      </c>
      <c r="O414" s="14" t="s">
        <v>897</v>
      </c>
      <c r="P414" s="14" t="s">
        <v>898</v>
      </c>
      <c r="Q414" s="14">
        <f>COUNTIF(SLR479_20231202[[#This Row],[streszczenie]],"*"&amp;$B$1&amp;"*")</f>
        <v>0</v>
      </c>
      <c r="R414" s="14">
        <f>COUNTIFS(SLR479_20231202[[#This Row],[streszczenie]],"*"&amp;$B$1&amp;"*",SLR479_20231202[[#This Row],[streszczenie]],"*"&amp;$E$1&amp;"*")</f>
        <v>0</v>
      </c>
      <c r="S414" s="9" t="s">
        <v>10</v>
      </c>
      <c r="T414" s="9" t="s">
        <v>11</v>
      </c>
      <c r="U414" s="9" t="s">
        <v>12</v>
      </c>
    </row>
    <row r="415" spans="1:21" hidden="1" x14ac:dyDescent="0.45">
      <c r="A415" s="14">
        <v>413</v>
      </c>
      <c r="B415" s="14" t="s">
        <v>1698</v>
      </c>
      <c r="C415" s="14" t="s">
        <v>1699</v>
      </c>
      <c r="D415" s="14" t="s">
        <v>1700</v>
      </c>
      <c r="E415" s="14" t="s">
        <v>1701</v>
      </c>
      <c r="F415" s="14">
        <f>COUNTIF(SLR479_20231202[[#This Row],[Tytuł]],"*"&amp;$B$1&amp;"*")</f>
        <v>0</v>
      </c>
      <c r="G415" s="14">
        <f>COUNTIFS(SLR479_20231202[[#This Row],[Tytuł]],"*"&amp;$B$1&amp;"*",SLR479_20231202[[#This Row],[Tytuł]],"*"&amp;$E$1&amp;"*")</f>
        <v>0</v>
      </c>
      <c r="H415" s="14" t="s">
        <v>1702</v>
      </c>
      <c r="I415" s="14">
        <f>MID(SLR479_20231202[[#This Row],[Rok, publikacja, cytowania]],2,4)+0</f>
        <v>2022</v>
      </c>
      <c r="J415" s="14">
        <f>(MID(SLR479_20231202[[#This Row],[Rok, publikacja, cytowania]],FIND(" Cited ",SLR479_20231202[[#This Row],[Rok, publikacja, cytowania]])+7,SLR479_20231202[[#This Row],[IlośćZnakówLCyt]]))+0</f>
        <v>0</v>
      </c>
      <c r="K415" s="14">
        <f>FIND(" Cited ",SLR479_20231202[[#This Row],[Rok, publikacja, cytowania]])+7</f>
        <v>91</v>
      </c>
      <c r="L415" s="14">
        <f>FIND(" times",SLR479_20231202[[#This Row],[Rok, publikacja, cytowania]])</f>
        <v>92</v>
      </c>
      <c r="M415" s="14">
        <f>SLR479_20231202[[#This Row],[koniecLCyt]]-SLR479_20231202[[#This Row],[poczLCyt]]</f>
        <v>1</v>
      </c>
      <c r="N415" s="14" t="s">
        <v>1703</v>
      </c>
      <c r="O415" s="14" t="s">
        <v>1704</v>
      </c>
      <c r="P415" s="14" t="s">
        <v>1705</v>
      </c>
      <c r="Q415" s="14">
        <f>COUNTIF(SLR479_20231202[[#This Row],[streszczenie]],"*"&amp;$B$1&amp;"*")</f>
        <v>0</v>
      </c>
      <c r="R415" s="14">
        <f>COUNTIFS(SLR479_20231202[[#This Row],[streszczenie]],"*"&amp;$B$1&amp;"*",SLR479_20231202[[#This Row],[streszczenie]],"*"&amp;$E$1&amp;"*")</f>
        <v>0</v>
      </c>
      <c r="S415" s="10" t="s">
        <v>10</v>
      </c>
      <c r="T415" s="10" t="s">
        <v>11</v>
      </c>
      <c r="U415" s="10" t="s">
        <v>12</v>
      </c>
    </row>
    <row r="416" spans="1:21" hidden="1" x14ac:dyDescent="0.45">
      <c r="A416" s="14">
        <v>414</v>
      </c>
      <c r="B416" s="14" t="s">
        <v>3882</v>
      </c>
      <c r="C416" s="14" t="s">
        <v>3883</v>
      </c>
      <c r="D416" s="14" t="s">
        <v>3884</v>
      </c>
      <c r="E416" s="14" t="s">
        <v>3885</v>
      </c>
      <c r="F416" s="14">
        <f>COUNTIF(SLR479_20231202[[#This Row],[Tytuł]],"*"&amp;$B$1&amp;"*")</f>
        <v>0</v>
      </c>
      <c r="G416" s="14">
        <f>COUNTIFS(SLR479_20231202[[#This Row],[Tytuł]],"*"&amp;$B$1&amp;"*",SLR479_20231202[[#This Row],[Tytuł]],"*"&amp;$E$1&amp;"*")</f>
        <v>0</v>
      </c>
      <c r="H416" s="14" t="s">
        <v>3886</v>
      </c>
      <c r="I416" s="14">
        <f>MID(SLR479_20231202[[#This Row],[Rok, publikacja, cytowania]],2,4)+0</f>
        <v>2023</v>
      </c>
      <c r="J416" s="14">
        <f>(MID(SLR479_20231202[[#This Row],[Rok, publikacja, cytowania]],FIND(" Cited ",SLR479_20231202[[#This Row],[Rok, publikacja, cytowania]])+7,SLR479_20231202[[#This Row],[IlośćZnakówLCyt]]))+0</f>
        <v>0</v>
      </c>
      <c r="K416" s="14">
        <f>FIND(" Cited ",SLR479_20231202[[#This Row],[Rok, publikacja, cytowania]])+7</f>
        <v>57</v>
      </c>
      <c r="L416" s="14">
        <f>FIND(" times",SLR479_20231202[[#This Row],[Rok, publikacja, cytowania]])</f>
        <v>58</v>
      </c>
      <c r="M416" s="14">
        <f>SLR479_20231202[[#This Row],[koniecLCyt]]-SLR479_20231202[[#This Row],[poczLCyt]]</f>
        <v>1</v>
      </c>
      <c r="N416" s="14" t="s">
        <v>3887</v>
      </c>
      <c r="O416" s="14" t="s">
        <v>3888</v>
      </c>
      <c r="P416" s="14" t="s">
        <v>3889</v>
      </c>
      <c r="Q416" s="14">
        <f>COUNTIF(SLR479_20231202[[#This Row],[streszczenie]],"*"&amp;$B$1&amp;"*")</f>
        <v>0</v>
      </c>
      <c r="R416" s="14">
        <f>COUNTIFS(SLR479_20231202[[#This Row],[streszczenie]],"*"&amp;$B$1&amp;"*",SLR479_20231202[[#This Row],[streszczenie]],"*"&amp;$E$1&amp;"*")</f>
        <v>0</v>
      </c>
      <c r="S416" s="9" t="s">
        <v>10</v>
      </c>
      <c r="T416" s="9" t="s">
        <v>11</v>
      </c>
      <c r="U416" s="9" t="s">
        <v>12</v>
      </c>
    </row>
    <row r="417" spans="1:21" hidden="1" x14ac:dyDescent="0.45">
      <c r="A417" s="14">
        <v>415</v>
      </c>
      <c r="B417" s="14" t="s">
        <v>1706</v>
      </c>
      <c r="C417" s="14" t="s">
        <v>1707</v>
      </c>
      <c r="D417" s="14">
        <v>57193273431</v>
      </c>
      <c r="E417" s="14" t="s">
        <v>1708</v>
      </c>
      <c r="F417" s="14">
        <f>COUNTIF(SLR479_20231202[[#This Row],[Tytuł]],"*"&amp;$B$1&amp;"*")</f>
        <v>0</v>
      </c>
      <c r="G417" s="14">
        <f>COUNTIFS(SLR479_20231202[[#This Row],[Tytuł]],"*"&amp;$B$1&amp;"*",SLR479_20231202[[#This Row],[Tytuł]],"*"&amp;$E$1&amp;"*")</f>
        <v>0</v>
      </c>
      <c r="H417" s="14" t="s">
        <v>1709</v>
      </c>
      <c r="I417" s="14">
        <f>MID(SLR479_20231202[[#This Row],[Rok, publikacja, cytowania]],2,4)+0</f>
        <v>2022</v>
      </c>
      <c r="J417" s="14">
        <f>(MID(SLR479_20231202[[#This Row],[Rok, publikacja, cytowania]],FIND(" Cited ",SLR479_20231202[[#This Row],[Rok, publikacja, cytowania]])+7,SLR479_20231202[[#This Row],[IlośćZnakówLCyt]]))+0</f>
        <v>0</v>
      </c>
      <c r="K417" s="14">
        <f>FIND(" Cited ",SLR479_20231202[[#This Row],[Rok, publikacja, cytowania]])+7</f>
        <v>108</v>
      </c>
      <c r="L417" s="14">
        <f>FIND(" times",SLR479_20231202[[#This Row],[Rok, publikacja, cytowania]])</f>
        <v>109</v>
      </c>
      <c r="M417" s="14">
        <f>SLR479_20231202[[#This Row],[koniecLCyt]]-SLR479_20231202[[#This Row],[poczLCyt]]</f>
        <v>1</v>
      </c>
      <c r="N417" s="14" t="s">
        <v>1710</v>
      </c>
      <c r="O417" s="14" t="s">
        <v>1711</v>
      </c>
      <c r="P417" s="14" t="s">
        <v>1712</v>
      </c>
      <c r="Q417" s="14">
        <f>COUNTIF(SLR479_20231202[[#This Row],[streszczenie]],"*"&amp;$B$1&amp;"*")</f>
        <v>0</v>
      </c>
      <c r="R417" s="14">
        <f>COUNTIFS(SLR479_20231202[[#This Row],[streszczenie]],"*"&amp;$B$1&amp;"*",SLR479_20231202[[#This Row],[streszczenie]],"*"&amp;$E$1&amp;"*")</f>
        <v>0</v>
      </c>
      <c r="S417" s="10" t="s">
        <v>10</v>
      </c>
      <c r="T417" s="10" t="s">
        <v>128</v>
      </c>
      <c r="U417" s="10" t="s">
        <v>12</v>
      </c>
    </row>
    <row r="418" spans="1:21" hidden="1" x14ac:dyDescent="0.45">
      <c r="A418" s="14">
        <v>416</v>
      </c>
      <c r="B418" s="14" t="s">
        <v>1720</v>
      </c>
      <c r="C418" s="14" t="s">
        <v>1721</v>
      </c>
      <c r="D418" s="14" t="s">
        <v>1722</v>
      </c>
      <c r="E418" s="14" t="s">
        <v>1723</v>
      </c>
      <c r="F418" s="14">
        <f>COUNTIF(SLR479_20231202[[#This Row],[Tytuł]],"*"&amp;$B$1&amp;"*")</f>
        <v>0</v>
      </c>
      <c r="G418" s="14">
        <f>COUNTIFS(SLR479_20231202[[#This Row],[Tytuł]],"*"&amp;$B$1&amp;"*",SLR479_20231202[[#This Row],[Tytuł]],"*"&amp;$E$1&amp;"*")</f>
        <v>0</v>
      </c>
      <c r="H418" s="14" t="s">
        <v>1724</v>
      </c>
      <c r="I418" s="14">
        <f>MID(SLR479_20231202[[#This Row],[Rok, publikacja, cytowania]],2,4)+0</f>
        <v>2022</v>
      </c>
      <c r="J418" s="14">
        <f>(MID(SLR479_20231202[[#This Row],[Rok, publikacja, cytowania]],FIND(" Cited ",SLR479_20231202[[#This Row],[Rok, publikacja, cytowania]])+7,SLR479_20231202[[#This Row],[IlośćZnakówLCyt]]))+0</f>
        <v>0</v>
      </c>
      <c r="K418" s="14">
        <f>FIND(" Cited ",SLR479_20231202[[#This Row],[Rok, publikacja, cytowania]])+7</f>
        <v>107</v>
      </c>
      <c r="L418" s="14">
        <f>FIND(" times",SLR479_20231202[[#This Row],[Rok, publikacja, cytowania]])</f>
        <v>108</v>
      </c>
      <c r="M418" s="14">
        <f>SLR479_20231202[[#This Row],[koniecLCyt]]-SLR479_20231202[[#This Row],[poczLCyt]]</f>
        <v>1</v>
      </c>
      <c r="N418" s="14" t="s">
        <v>1725</v>
      </c>
      <c r="O418" s="14" t="s">
        <v>1726</v>
      </c>
      <c r="P418" s="14" t="s">
        <v>1727</v>
      </c>
      <c r="Q418" s="14">
        <f>COUNTIF(SLR479_20231202[[#This Row],[streszczenie]],"*"&amp;$B$1&amp;"*")</f>
        <v>0</v>
      </c>
      <c r="R418" s="14">
        <f>COUNTIFS(SLR479_20231202[[#This Row],[streszczenie]],"*"&amp;$B$1&amp;"*",SLR479_20231202[[#This Row],[streszczenie]],"*"&amp;$E$1&amp;"*")</f>
        <v>0</v>
      </c>
      <c r="S418" s="9" t="s">
        <v>10</v>
      </c>
      <c r="T418" s="9" t="s">
        <v>128</v>
      </c>
      <c r="U418" s="9" t="s">
        <v>12</v>
      </c>
    </row>
    <row r="419" spans="1:21" hidden="1" x14ac:dyDescent="0.45">
      <c r="A419" s="14">
        <v>417</v>
      </c>
      <c r="B419" s="14" t="s">
        <v>3890</v>
      </c>
      <c r="C419" s="14" t="s">
        <v>3891</v>
      </c>
      <c r="D419" s="14" t="s">
        <v>3892</v>
      </c>
      <c r="E419" s="14" t="s">
        <v>3893</v>
      </c>
      <c r="F419" s="14">
        <f>COUNTIF(SLR479_20231202[[#This Row],[Tytuł]],"*"&amp;$B$1&amp;"*")</f>
        <v>0</v>
      </c>
      <c r="G419" s="14">
        <f>COUNTIFS(SLR479_20231202[[#This Row],[Tytuł]],"*"&amp;$B$1&amp;"*",SLR479_20231202[[#This Row],[Tytuł]],"*"&amp;$E$1&amp;"*")</f>
        <v>0</v>
      </c>
      <c r="H419" s="14" t="s">
        <v>3894</v>
      </c>
      <c r="I419" s="14">
        <f>MID(SLR479_20231202[[#This Row],[Rok, publikacja, cytowania]],2,4)+0</f>
        <v>2023</v>
      </c>
      <c r="J419" s="14">
        <f>(MID(SLR479_20231202[[#This Row],[Rok, publikacja, cytowania]],FIND(" Cited ",SLR479_20231202[[#This Row],[Rok, publikacja, cytowania]])+7,SLR479_20231202[[#This Row],[IlośćZnakówLCyt]]))+0</f>
        <v>0</v>
      </c>
      <c r="K419" s="14">
        <f>FIND(" Cited ",SLR479_20231202[[#This Row],[Rok, publikacja, cytowania]])+7</f>
        <v>88</v>
      </c>
      <c r="L419" s="14">
        <f>FIND(" times",SLR479_20231202[[#This Row],[Rok, publikacja, cytowania]])</f>
        <v>89</v>
      </c>
      <c r="M419" s="14">
        <f>SLR479_20231202[[#This Row],[koniecLCyt]]-SLR479_20231202[[#This Row],[poczLCyt]]</f>
        <v>1</v>
      </c>
      <c r="N419" s="14" t="s">
        <v>3895</v>
      </c>
      <c r="O419" s="14" t="s">
        <v>3896</v>
      </c>
      <c r="P419" s="14" t="s">
        <v>3897</v>
      </c>
      <c r="Q419" s="14">
        <f>COUNTIF(SLR479_20231202[[#This Row],[streszczenie]],"*"&amp;$B$1&amp;"*")</f>
        <v>0</v>
      </c>
      <c r="R419" s="14">
        <f>COUNTIFS(SLR479_20231202[[#This Row],[streszczenie]],"*"&amp;$B$1&amp;"*",SLR479_20231202[[#This Row],[streszczenie]],"*"&amp;$E$1&amp;"*")</f>
        <v>0</v>
      </c>
      <c r="S419" s="10" t="s">
        <v>10</v>
      </c>
      <c r="T419" s="10" t="s">
        <v>11</v>
      </c>
      <c r="U419" s="10" t="s">
        <v>12</v>
      </c>
    </row>
    <row r="420" spans="1:21" hidden="1" x14ac:dyDescent="0.45">
      <c r="A420" s="14">
        <v>418</v>
      </c>
      <c r="B420" s="14" t="s">
        <v>1744</v>
      </c>
      <c r="C420" s="14" t="s">
        <v>1745</v>
      </c>
      <c r="D420" s="14" t="s">
        <v>1746</v>
      </c>
      <c r="E420" s="14" t="s">
        <v>1747</v>
      </c>
      <c r="F420" s="14">
        <f>COUNTIF(SLR479_20231202[[#This Row],[Tytuł]],"*"&amp;$B$1&amp;"*")</f>
        <v>0</v>
      </c>
      <c r="G420" s="14">
        <f>COUNTIFS(SLR479_20231202[[#This Row],[Tytuł]],"*"&amp;$B$1&amp;"*",SLR479_20231202[[#This Row],[Tytuł]],"*"&amp;$E$1&amp;"*")</f>
        <v>0</v>
      </c>
      <c r="H420" s="14" t="s">
        <v>1748</v>
      </c>
      <c r="I420" s="14">
        <f>MID(SLR479_20231202[[#This Row],[Rok, publikacja, cytowania]],2,4)+0</f>
        <v>2023</v>
      </c>
      <c r="J420" s="14">
        <f>(MID(SLR479_20231202[[#This Row],[Rok, publikacja, cytowania]],FIND(" Cited ",SLR479_20231202[[#This Row],[Rok, publikacja, cytowania]])+7,SLR479_20231202[[#This Row],[IlośćZnakówLCyt]]))+0</f>
        <v>0</v>
      </c>
      <c r="K420" s="14">
        <f>FIND(" Cited ",SLR479_20231202[[#This Row],[Rok, publikacja, cytowania]])+7</f>
        <v>75</v>
      </c>
      <c r="L420" s="14">
        <f>FIND(" times",SLR479_20231202[[#This Row],[Rok, publikacja, cytowania]])</f>
        <v>76</v>
      </c>
      <c r="M420" s="14">
        <f>SLR479_20231202[[#This Row],[koniecLCyt]]-SLR479_20231202[[#This Row],[poczLCyt]]</f>
        <v>1</v>
      </c>
      <c r="N420" s="14" t="s">
        <v>1749</v>
      </c>
      <c r="O420" s="14" t="s">
        <v>1750</v>
      </c>
      <c r="P420" s="14" t="s">
        <v>1751</v>
      </c>
      <c r="Q420" s="14">
        <f>COUNTIF(SLR479_20231202[[#This Row],[streszczenie]],"*"&amp;$B$1&amp;"*")</f>
        <v>0</v>
      </c>
      <c r="R420" s="14">
        <f>COUNTIFS(SLR479_20231202[[#This Row],[streszczenie]],"*"&amp;$B$1&amp;"*",SLR479_20231202[[#This Row],[streszczenie]],"*"&amp;$E$1&amp;"*")</f>
        <v>0</v>
      </c>
      <c r="S420" s="9" t="s">
        <v>10</v>
      </c>
      <c r="T420" s="9" t="s">
        <v>11</v>
      </c>
      <c r="U420" s="9" t="s">
        <v>12</v>
      </c>
    </row>
    <row r="421" spans="1:21" hidden="1" x14ac:dyDescent="0.45">
      <c r="A421" s="14">
        <v>419</v>
      </c>
      <c r="B421" s="14" t="s">
        <v>3898</v>
      </c>
      <c r="C421" s="14" t="s">
        <v>3899</v>
      </c>
      <c r="D421" s="14">
        <v>6701910413</v>
      </c>
      <c r="E421" s="14" t="s">
        <v>3900</v>
      </c>
      <c r="F421" s="14">
        <f>COUNTIF(SLR479_20231202[[#This Row],[Tytuł]],"*"&amp;$B$1&amp;"*")</f>
        <v>0</v>
      </c>
      <c r="G421" s="14">
        <f>COUNTIFS(SLR479_20231202[[#This Row],[Tytuł]],"*"&amp;$B$1&amp;"*",SLR479_20231202[[#This Row],[Tytuł]],"*"&amp;$E$1&amp;"*")</f>
        <v>0</v>
      </c>
      <c r="H421" s="14" t="s">
        <v>3901</v>
      </c>
      <c r="I421" s="14">
        <f>MID(SLR479_20231202[[#This Row],[Rok, publikacja, cytowania]],2,4)+0</f>
        <v>2023</v>
      </c>
      <c r="J421" s="14">
        <f>(MID(SLR479_20231202[[#This Row],[Rok, publikacja, cytowania]],FIND(" Cited ",SLR479_20231202[[#This Row],[Rok, publikacja, cytowania]])+7,SLR479_20231202[[#This Row],[IlośćZnakówLCyt]]))+0</f>
        <v>0</v>
      </c>
      <c r="K421" s="14">
        <f>FIND(" Cited ",SLR479_20231202[[#This Row],[Rok, publikacja, cytowania]])+7</f>
        <v>75</v>
      </c>
      <c r="L421" s="14">
        <f>FIND(" times",SLR479_20231202[[#This Row],[Rok, publikacja, cytowania]])</f>
        <v>76</v>
      </c>
      <c r="M421" s="14">
        <f>SLR479_20231202[[#This Row],[koniecLCyt]]-SLR479_20231202[[#This Row],[poczLCyt]]</f>
        <v>1</v>
      </c>
      <c r="N421" s="14" t="s">
        <v>3902</v>
      </c>
      <c r="O421" s="14" t="s">
        <v>3903</v>
      </c>
      <c r="P421" s="14" t="s">
        <v>3904</v>
      </c>
      <c r="Q421" s="14">
        <f>COUNTIF(SLR479_20231202[[#This Row],[streszczenie]],"*"&amp;$B$1&amp;"*")</f>
        <v>0</v>
      </c>
      <c r="R421" s="14">
        <f>COUNTIFS(SLR479_20231202[[#This Row],[streszczenie]],"*"&amp;$B$1&amp;"*",SLR479_20231202[[#This Row],[streszczenie]],"*"&amp;$E$1&amp;"*")</f>
        <v>0</v>
      </c>
      <c r="S421" s="10" t="s">
        <v>10</v>
      </c>
      <c r="T421" s="10" t="s">
        <v>307</v>
      </c>
      <c r="U421" s="10" t="s">
        <v>12</v>
      </c>
    </row>
    <row r="422" spans="1:21" hidden="1" x14ac:dyDescent="0.45">
      <c r="A422" s="14">
        <v>420</v>
      </c>
      <c r="B422" s="14" t="s">
        <v>3905</v>
      </c>
      <c r="C422" s="14" t="s">
        <v>3906</v>
      </c>
      <c r="D422" s="14" t="s">
        <v>3907</v>
      </c>
      <c r="E422" s="14" t="s">
        <v>3908</v>
      </c>
      <c r="F422" s="14">
        <f>COUNTIF(SLR479_20231202[[#This Row],[Tytuł]],"*"&amp;$B$1&amp;"*")</f>
        <v>0</v>
      </c>
      <c r="G422" s="14">
        <f>COUNTIFS(SLR479_20231202[[#This Row],[Tytuł]],"*"&amp;$B$1&amp;"*",SLR479_20231202[[#This Row],[Tytuł]],"*"&amp;$E$1&amp;"*")</f>
        <v>0</v>
      </c>
      <c r="H422" s="14" t="s">
        <v>3909</v>
      </c>
      <c r="I422" s="14">
        <f>MID(SLR479_20231202[[#This Row],[Rok, publikacja, cytowania]],2,4)+0</f>
        <v>2023</v>
      </c>
      <c r="J422" s="14">
        <f>(MID(SLR479_20231202[[#This Row],[Rok, publikacja, cytowania]],FIND(" Cited ",SLR479_20231202[[#This Row],[Rok, publikacja, cytowania]])+7,SLR479_20231202[[#This Row],[IlośćZnakówLCyt]]))+0</f>
        <v>0</v>
      </c>
      <c r="K422" s="14">
        <f>FIND(" Cited ",SLR479_20231202[[#This Row],[Rok, publikacja, cytowania]])+7</f>
        <v>83</v>
      </c>
      <c r="L422" s="14">
        <f>FIND(" times",SLR479_20231202[[#This Row],[Rok, publikacja, cytowania]])</f>
        <v>84</v>
      </c>
      <c r="M422" s="14">
        <f>SLR479_20231202[[#This Row],[koniecLCyt]]-SLR479_20231202[[#This Row],[poczLCyt]]</f>
        <v>1</v>
      </c>
      <c r="N422" s="14" t="s">
        <v>3910</v>
      </c>
      <c r="O422" s="14" t="s">
        <v>3911</v>
      </c>
      <c r="P422" s="14" t="s">
        <v>3912</v>
      </c>
      <c r="Q422" s="14">
        <f>COUNTIF(SLR479_20231202[[#This Row],[streszczenie]],"*"&amp;$B$1&amp;"*")</f>
        <v>0</v>
      </c>
      <c r="R422" s="14">
        <f>COUNTIFS(SLR479_20231202[[#This Row],[streszczenie]],"*"&amp;$B$1&amp;"*",SLR479_20231202[[#This Row],[streszczenie]],"*"&amp;$E$1&amp;"*")</f>
        <v>0</v>
      </c>
      <c r="S422" s="9" t="s">
        <v>10</v>
      </c>
      <c r="T422" s="9" t="s">
        <v>11</v>
      </c>
      <c r="U422" s="9" t="s">
        <v>12</v>
      </c>
    </row>
    <row r="423" spans="1:21" hidden="1" x14ac:dyDescent="0.45">
      <c r="A423" s="14">
        <v>421</v>
      </c>
      <c r="B423" s="14" t="s">
        <v>1767</v>
      </c>
      <c r="C423" s="14" t="s">
        <v>1768</v>
      </c>
      <c r="D423" s="14" t="s">
        <v>1769</v>
      </c>
      <c r="E423" s="14" t="s">
        <v>1770</v>
      </c>
      <c r="F423" s="14">
        <f>COUNTIF(SLR479_20231202[[#This Row],[Tytuł]],"*"&amp;$B$1&amp;"*")</f>
        <v>0</v>
      </c>
      <c r="G423" s="14">
        <f>COUNTIFS(SLR479_20231202[[#This Row],[Tytuł]],"*"&amp;$B$1&amp;"*",SLR479_20231202[[#This Row],[Tytuł]],"*"&amp;$E$1&amp;"*")</f>
        <v>0</v>
      </c>
      <c r="H423" s="14" t="s">
        <v>1771</v>
      </c>
      <c r="I423" s="14">
        <f>MID(SLR479_20231202[[#This Row],[Rok, publikacja, cytowania]],2,4)+0</f>
        <v>2023</v>
      </c>
      <c r="J423" s="14">
        <f>(MID(SLR479_20231202[[#This Row],[Rok, publikacja, cytowania]],FIND(" Cited ",SLR479_20231202[[#This Row],[Rok, publikacja, cytowania]])+7,SLR479_20231202[[#This Row],[IlośćZnakówLCyt]]))+0</f>
        <v>0</v>
      </c>
      <c r="K423" s="14">
        <f>FIND(" Cited ",SLR479_20231202[[#This Row],[Rok, publikacja, cytowania]])+7</f>
        <v>60</v>
      </c>
      <c r="L423" s="14">
        <f>FIND(" times",SLR479_20231202[[#This Row],[Rok, publikacja, cytowania]])</f>
        <v>61</v>
      </c>
      <c r="M423" s="14">
        <f>SLR479_20231202[[#This Row],[koniecLCyt]]-SLR479_20231202[[#This Row],[poczLCyt]]</f>
        <v>1</v>
      </c>
      <c r="N423" s="14" t="s">
        <v>1772</v>
      </c>
      <c r="O423" s="14" t="s">
        <v>1773</v>
      </c>
      <c r="P423" s="14" t="s">
        <v>1774</v>
      </c>
      <c r="Q423" s="14">
        <f>COUNTIF(SLR479_20231202[[#This Row],[streszczenie]],"*"&amp;$B$1&amp;"*")</f>
        <v>0</v>
      </c>
      <c r="R423" s="14">
        <f>COUNTIFS(SLR479_20231202[[#This Row],[streszczenie]],"*"&amp;$B$1&amp;"*",SLR479_20231202[[#This Row],[streszczenie]],"*"&amp;$E$1&amp;"*")</f>
        <v>0</v>
      </c>
      <c r="S423" s="10" t="s">
        <v>10</v>
      </c>
      <c r="T423" s="10" t="s">
        <v>128</v>
      </c>
      <c r="U423" s="10" t="s">
        <v>12</v>
      </c>
    </row>
    <row r="424" spans="1:21" hidden="1" x14ac:dyDescent="0.45">
      <c r="A424" s="14">
        <v>422</v>
      </c>
      <c r="B424" s="14" t="s">
        <v>1796</v>
      </c>
      <c r="C424" s="14" t="s">
        <v>1797</v>
      </c>
      <c r="D424" s="14" t="s">
        <v>1798</v>
      </c>
      <c r="E424" s="14" t="s">
        <v>1799</v>
      </c>
      <c r="F424" s="14">
        <f>COUNTIF(SLR479_20231202[[#This Row],[Tytuł]],"*"&amp;$B$1&amp;"*")</f>
        <v>0</v>
      </c>
      <c r="G424" s="14">
        <f>COUNTIFS(SLR479_20231202[[#This Row],[Tytuł]],"*"&amp;$B$1&amp;"*",SLR479_20231202[[#This Row],[Tytuł]],"*"&amp;$E$1&amp;"*")</f>
        <v>0</v>
      </c>
      <c r="H424" s="14" t="s">
        <v>1800</v>
      </c>
      <c r="I424" s="14">
        <f>MID(SLR479_20231202[[#This Row],[Rok, publikacja, cytowania]],2,4)+0</f>
        <v>2023</v>
      </c>
      <c r="J424" s="14">
        <f>(MID(SLR479_20231202[[#This Row],[Rok, publikacja, cytowania]],FIND(" Cited ",SLR479_20231202[[#This Row],[Rok, publikacja, cytowania]])+7,SLR479_20231202[[#This Row],[IlośćZnakówLCyt]]))+0</f>
        <v>0</v>
      </c>
      <c r="K424" s="14">
        <f>FIND(" Cited ",SLR479_20231202[[#This Row],[Rok, publikacja, cytowania]])+7</f>
        <v>73</v>
      </c>
      <c r="L424" s="14">
        <f>FIND(" times",SLR479_20231202[[#This Row],[Rok, publikacja, cytowania]])</f>
        <v>74</v>
      </c>
      <c r="M424" s="14">
        <f>SLR479_20231202[[#This Row],[koniecLCyt]]-SLR479_20231202[[#This Row],[poczLCyt]]</f>
        <v>1</v>
      </c>
      <c r="N424" s="14" t="s">
        <v>1801</v>
      </c>
      <c r="O424" s="14" t="s">
        <v>1802</v>
      </c>
      <c r="P424" s="14" t="s">
        <v>1803</v>
      </c>
      <c r="Q424" s="14">
        <f>COUNTIF(SLR479_20231202[[#This Row],[streszczenie]],"*"&amp;$B$1&amp;"*")</f>
        <v>0</v>
      </c>
      <c r="R424" s="14">
        <f>COUNTIFS(SLR479_20231202[[#This Row],[streszczenie]],"*"&amp;$B$1&amp;"*",SLR479_20231202[[#This Row],[streszczenie]],"*"&amp;$E$1&amp;"*")</f>
        <v>0</v>
      </c>
      <c r="S424" s="9" t="s">
        <v>10</v>
      </c>
      <c r="T424" s="9" t="s">
        <v>11</v>
      </c>
      <c r="U424" s="9" t="s">
        <v>12</v>
      </c>
    </row>
    <row r="425" spans="1:21" hidden="1" x14ac:dyDescent="0.45">
      <c r="A425" s="14">
        <v>423</v>
      </c>
      <c r="B425" s="14" t="s">
        <v>1839</v>
      </c>
      <c r="C425" s="14" t="s">
        <v>1840</v>
      </c>
      <c r="D425" s="14" t="s">
        <v>1841</v>
      </c>
      <c r="E425" s="14" t="s">
        <v>1842</v>
      </c>
      <c r="F425" s="14">
        <f>COUNTIF(SLR479_20231202[[#This Row],[Tytuł]],"*"&amp;$B$1&amp;"*")</f>
        <v>0</v>
      </c>
      <c r="G425" s="14">
        <f>COUNTIFS(SLR479_20231202[[#This Row],[Tytuł]],"*"&amp;$B$1&amp;"*",SLR479_20231202[[#This Row],[Tytuł]],"*"&amp;$E$1&amp;"*")</f>
        <v>0</v>
      </c>
      <c r="H425" s="14" t="s">
        <v>1843</v>
      </c>
      <c r="I425" s="14">
        <f>MID(SLR479_20231202[[#This Row],[Rok, publikacja, cytowania]],2,4)+0</f>
        <v>2023</v>
      </c>
      <c r="J425" s="14">
        <f>(MID(SLR479_20231202[[#This Row],[Rok, publikacja, cytowania]],FIND(" Cited ",SLR479_20231202[[#This Row],[Rok, publikacja, cytowania]])+7,SLR479_20231202[[#This Row],[IlośćZnakówLCyt]]))+0</f>
        <v>0</v>
      </c>
      <c r="K425" s="14">
        <f>FIND(" Cited ",SLR479_20231202[[#This Row],[Rok, publikacja, cytowania]])+7</f>
        <v>135</v>
      </c>
      <c r="L425" s="14">
        <f>FIND(" times",SLR479_20231202[[#This Row],[Rok, publikacja, cytowania]])</f>
        <v>136</v>
      </c>
      <c r="M425" s="14">
        <f>SLR479_20231202[[#This Row],[koniecLCyt]]-SLR479_20231202[[#This Row],[poczLCyt]]</f>
        <v>1</v>
      </c>
      <c r="N425" s="14" t="s">
        <v>1844</v>
      </c>
      <c r="O425" s="14" t="s">
        <v>1845</v>
      </c>
      <c r="P425" s="14" t="s">
        <v>1846</v>
      </c>
      <c r="Q425" s="14">
        <f>COUNTIF(SLR479_20231202[[#This Row],[streszczenie]],"*"&amp;$B$1&amp;"*")</f>
        <v>0</v>
      </c>
      <c r="R425" s="14">
        <f>COUNTIFS(SLR479_20231202[[#This Row],[streszczenie]],"*"&amp;$B$1&amp;"*",SLR479_20231202[[#This Row],[streszczenie]],"*"&amp;$E$1&amp;"*")</f>
        <v>0</v>
      </c>
      <c r="S425" s="10" t="s">
        <v>10</v>
      </c>
      <c r="T425" s="10" t="s">
        <v>128</v>
      </c>
      <c r="U425" s="10" t="s">
        <v>12</v>
      </c>
    </row>
    <row r="426" spans="1:21" hidden="1" x14ac:dyDescent="0.45">
      <c r="A426" s="14">
        <v>424</v>
      </c>
      <c r="B426" s="14" t="s">
        <v>1852</v>
      </c>
      <c r="C426" s="14" t="s">
        <v>1853</v>
      </c>
      <c r="D426" s="14" t="s">
        <v>1854</v>
      </c>
      <c r="E426" s="14" t="s">
        <v>1855</v>
      </c>
      <c r="F426" s="14">
        <f>COUNTIF(SLR479_20231202[[#This Row],[Tytuł]],"*"&amp;$B$1&amp;"*")</f>
        <v>0</v>
      </c>
      <c r="G426" s="14">
        <f>COUNTIFS(SLR479_20231202[[#This Row],[Tytuł]],"*"&amp;$B$1&amp;"*",SLR479_20231202[[#This Row],[Tytuł]],"*"&amp;$E$1&amp;"*")</f>
        <v>0</v>
      </c>
      <c r="H426" s="14" t="s">
        <v>1856</v>
      </c>
      <c r="I426" s="14">
        <f>MID(SLR479_20231202[[#This Row],[Rok, publikacja, cytowania]],2,4)+0</f>
        <v>2023</v>
      </c>
      <c r="J426" s="14">
        <f>(MID(SLR479_20231202[[#This Row],[Rok, publikacja, cytowania]],FIND(" Cited ",SLR479_20231202[[#This Row],[Rok, publikacja, cytowania]])+7,SLR479_20231202[[#This Row],[IlośćZnakówLCyt]]))+0</f>
        <v>0</v>
      </c>
      <c r="K426" s="14">
        <f>FIND(" Cited ",SLR479_20231202[[#This Row],[Rok, publikacja, cytowania]])+7</f>
        <v>56</v>
      </c>
      <c r="L426" s="14">
        <f>FIND(" times",SLR479_20231202[[#This Row],[Rok, publikacja, cytowania]])</f>
        <v>57</v>
      </c>
      <c r="M426" s="14">
        <f>SLR479_20231202[[#This Row],[koniecLCyt]]-SLR479_20231202[[#This Row],[poczLCyt]]</f>
        <v>1</v>
      </c>
      <c r="N426" s="14" t="s">
        <v>1857</v>
      </c>
      <c r="O426" s="14" t="s">
        <v>1858</v>
      </c>
      <c r="P426" s="14" t="s">
        <v>1859</v>
      </c>
      <c r="Q426" s="14">
        <f>COUNTIF(SLR479_20231202[[#This Row],[streszczenie]],"*"&amp;$B$1&amp;"*")</f>
        <v>0</v>
      </c>
      <c r="R426" s="14">
        <f>COUNTIFS(SLR479_20231202[[#This Row],[streszczenie]],"*"&amp;$B$1&amp;"*",SLR479_20231202[[#This Row],[streszczenie]],"*"&amp;$E$1&amp;"*")</f>
        <v>0</v>
      </c>
      <c r="S426" s="9" t="s">
        <v>10</v>
      </c>
      <c r="T426" s="9" t="s">
        <v>11</v>
      </c>
      <c r="U426" s="9" t="s">
        <v>12</v>
      </c>
    </row>
    <row r="427" spans="1:21" hidden="1" x14ac:dyDescent="0.45">
      <c r="A427" s="14">
        <v>425</v>
      </c>
      <c r="B427" s="14" t="s">
        <v>3913</v>
      </c>
      <c r="C427" s="14" t="s">
        <v>3914</v>
      </c>
      <c r="D427" s="14" t="s">
        <v>3915</v>
      </c>
      <c r="E427" s="14" t="s">
        <v>3916</v>
      </c>
      <c r="F427" s="14">
        <f>COUNTIF(SLR479_20231202[[#This Row],[Tytuł]],"*"&amp;$B$1&amp;"*")</f>
        <v>0</v>
      </c>
      <c r="G427" s="14">
        <f>COUNTIFS(SLR479_20231202[[#This Row],[Tytuł]],"*"&amp;$B$1&amp;"*",SLR479_20231202[[#This Row],[Tytuł]],"*"&amp;$E$1&amp;"*")</f>
        <v>0</v>
      </c>
      <c r="H427" s="14" t="s">
        <v>3917</v>
      </c>
      <c r="I427" s="14">
        <f>MID(SLR479_20231202[[#This Row],[Rok, publikacja, cytowania]],2,4)+0</f>
        <v>2023</v>
      </c>
      <c r="J427" s="14">
        <f>(MID(SLR479_20231202[[#This Row],[Rok, publikacja, cytowania]],FIND(" Cited ",SLR479_20231202[[#This Row],[Rok, publikacja, cytowania]])+7,SLR479_20231202[[#This Row],[IlośćZnakówLCyt]]))+0</f>
        <v>0</v>
      </c>
      <c r="K427" s="14">
        <f>FIND(" Cited ",SLR479_20231202[[#This Row],[Rok, publikacja, cytowania]])+7</f>
        <v>56</v>
      </c>
      <c r="L427" s="14">
        <f>FIND(" times",SLR479_20231202[[#This Row],[Rok, publikacja, cytowania]])</f>
        <v>57</v>
      </c>
      <c r="M427" s="14">
        <f>SLR479_20231202[[#This Row],[koniecLCyt]]-SLR479_20231202[[#This Row],[poczLCyt]]</f>
        <v>1</v>
      </c>
      <c r="N427" s="14" t="s">
        <v>3918</v>
      </c>
      <c r="O427" s="14" t="s">
        <v>3919</v>
      </c>
      <c r="P427" s="14" t="s">
        <v>3920</v>
      </c>
      <c r="Q427" s="14">
        <f>COUNTIF(SLR479_20231202[[#This Row],[streszczenie]],"*"&amp;$B$1&amp;"*")</f>
        <v>0</v>
      </c>
      <c r="R427" s="14">
        <f>COUNTIFS(SLR479_20231202[[#This Row],[streszczenie]],"*"&amp;$B$1&amp;"*",SLR479_20231202[[#This Row],[streszczenie]],"*"&amp;$E$1&amp;"*")</f>
        <v>0</v>
      </c>
      <c r="S427" s="10" t="s">
        <v>10</v>
      </c>
      <c r="T427" s="10" t="s">
        <v>175</v>
      </c>
      <c r="U427" s="10" t="s">
        <v>12</v>
      </c>
    </row>
    <row r="428" spans="1:21" hidden="1" x14ac:dyDescent="0.45">
      <c r="A428" s="14">
        <v>426</v>
      </c>
      <c r="B428" s="14" t="s">
        <v>1889</v>
      </c>
      <c r="C428" s="14" t="s">
        <v>1890</v>
      </c>
      <c r="D428" s="14">
        <v>57205639151</v>
      </c>
      <c r="E428" s="14" t="s">
        <v>1891</v>
      </c>
      <c r="F428" s="14">
        <f>COUNTIF(SLR479_20231202[[#This Row],[Tytuł]],"*"&amp;$B$1&amp;"*")</f>
        <v>0</v>
      </c>
      <c r="G428" s="14">
        <f>COUNTIFS(SLR479_20231202[[#This Row],[Tytuł]],"*"&amp;$B$1&amp;"*",SLR479_20231202[[#This Row],[Tytuł]],"*"&amp;$E$1&amp;"*")</f>
        <v>0</v>
      </c>
      <c r="H428" s="14" t="s">
        <v>1892</v>
      </c>
      <c r="I428" s="14">
        <f>MID(SLR479_20231202[[#This Row],[Rok, publikacja, cytowania]],2,4)+0</f>
        <v>2023</v>
      </c>
      <c r="J428" s="14">
        <f>(MID(SLR479_20231202[[#This Row],[Rok, publikacja, cytowania]],FIND(" Cited ",SLR479_20231202[[#This Row],[Rok, publikacja, cytowania]])+7,SLR479_20231202[[#This Row],[IlośćZnakówLCyt]]))+0</f>
        <v>0</v>
      </c>
      <c r="K428" s="14">
        <f>FIND(" Cited ",SLR479_20231202[[#This Row],[Rok, publikacja, cytowania]])+7</f>
        <v>60</v>
      </c>
      <c r="L428" s="14">
        <f>FIND(" times",SLR479_20231202[[#This Row],[Rok, publikacja, cytowania]])</f>
        <v>61</v>
      </c>
      <c r="M428" s="14">
        <f>SLR479_20231202[[#This Row],[koniecLCyt]]-SLR479_20231202[[#This Row],[poczLCyt]]</f>
        <v>1</v>
      </c>
      <c r="N428" s="14" t="s">
        <v>1893</v>
      </c>
      <c r="O428" s="14" t="s">
        <v>1894</v>
      </c>
      <c r="P428" s="14" t="s">
        <v>1895</v>
      </c>
      <c r="Q428" s="14">
        <f>COUNTIF(SLR479_20231202[[#This Row],[streszczenie]],"*"&amp;$B$1&amp;"*")</f>
        <v>0</v>
      </c>
      <c r="R428" s="14">
        <f>COUNTIFS(SLR479_20231202[[#This Row],[streszczenie]],"*"&amp;$B$1&amp;"*",SLR479_20231202[[#This Row],[streszczenie]],"*"&amp;$E$1&amp;"*")</f>
        <v>0</v>
      </c>
      <c r="S428" s="9" t="s">
        <v>10</v>
      </c>
      <c r="T428" s="9" t="s">
        <v>11</v>
      </c>
      <c r="U428" s="9" t="s">
        <v>12</v>
      </c>
    </row>
    <row r="429" spans="1:21" hidden="1" x14ac:dyDescent="0.45">
      <c r="A429" s="14">
        <v>427</v>
      </c>
      <c r="B429" s="14" t="s">
        <v>1896</v>
      </c>
      <c r="C429" s="14" t="s">
        <v>1897</v>
      </c>
      <c r="D429" s="14">
        <v>37070541700</v>
      </c>
      <c r="E429" s="14" t="s">
        <v>1898</v>
      </c>
      <c r="F429" s="14">
        <f>COUNTIF(SLR479_20231202[[#This Row],[Tytuł]],"*"&amp;$B$1&amp;"*")</f>
        <v>0</v>
      </c>
      <c r="G429" s="14">
        <f>COUNTIFS(SLR479_20231202[[#This Row],[Tytuł]],"*"&amp;$B$1&amp;"*",SLR479_20231202[[#This Row],[Tytuł]],"*"&amp;$E$1&amp;"*")</f>
        <v>0</v>
      </c>
      <c r="H429" s="14" t="s">
        <v>1899</v>
      </c>
      <c r="I429" s="14">
        <f>MID(SLR479_20231202[[#This Row],[Rok, publikacja, cytowania]],2,4)+0</f>
        <v>2022</v>
      </c>
      <c r="J429" s="14">
        <f>(MID(SLR479_20231202[[#This Row],[Rok, publikacja, cytowania]],FIND(" Cited ",SLR479_20231202[[#This Row],[Rok, publikacja, cytowania]])+7,SLR479_20231202[[#This Row],[IlośćZnakówLCyt]]))+0</f>
        <v>0</v>
      </c>
      <c r="K429" s="14">
        <f>FIND(" Cited ",SLR479_20231202[[#This Row],[Rok, publikacja, cytowania]])+7</f>
        <v>74</v>
      </c>
      <c r="L429" s="14">
        <f>FIND(" times",SLR479_20231202[[#This Row],[Rok, publikacja, cytowania]])</f>
        <v>75</v>
      </c>
      <c r="M429" s="14">
        <f>SLR479_20231202[[#This Row],[koniecLCyt]]-SLR479_20231202[[#This Row],[poczLCyt]]</f>
        <v>1</v>
      </c>
      <c r="N429" s="14" t="s">
        <v>1900</v>
      </c>
      <c r="O429" s="14" t="s">
        <v>1901</v>
      </c>
      <c r="P429" s="14" t="s">
        <v>1902</v>
      </c>
      <c r="Q429" s="14">
        <f>COUNTIF(SLR479_20231202[[#This Row],[streszczenie]],"*"&amp;$B$1&amp;"*")</f>
        <v>0</v>
      </c>
      <c r="R429" s="14">
        <f>COUNTIFS(SLR479_20231202[[#This Row],[streszczenie]],"*"&amp;$B$1&amp;"*",SLR479_20231202[[#This Row],[streszczenie]],"*"&amp;$E$1&amp;"*")</f>
        <v>0</v>
      </c>
      <c r="S429" s="10" t="s">
        <v>10</v>
      </c>
      <c r="T429" s="10" t="s">
        <v>175</v>
      </c>
      <c r="U429" s="10" t="s">
        <v>12</v>
      </c>
    </row>
    <row r="430" spans="1:21" hidden="1" x14ac:dyDescent="0.45">
      <c r="A430" s="14">
        <v>428</v>
      </c>
      <c r="B430" s="14" t="s">
        <v>3921</v>
      </c>
      <c r="C430" s="14" t="s">
        <v>3922</v>
      </c>
      <c r="D430" s="14" t="s">
        <v>3923</v>
      </c>
      <c r="E430" s="14" t="s">
        <v>3924</v>
      </c>
      <c r="F430" s="14">
        <f>COUNTIF(SLR479_20231202[[#This Row],[Tytuł]],"*"&amp;$B$1&amp;"*")</f>
        <v>0</v>
      </c>
      <c r="G430" s="14">
        <f>COUNTIFS(SLR479_20231202[[#This Row],[Tytuł]],"*"&amp;$B$1&amp;"*",SLR479_20231202[[#This Row],[Tytuł]],"*"&amp;$E$1&amp;"*")</f>
        <v>0</v>
      </c>
      <c r="H430" s="14" t="s">
        <v>3925</v>
      </c>
      <c r="I430" s="14">
        <f>MID(SLR479_20231202[[#This Row],[Rok, publikacja, cytowania]],2,4)+0</f>
        <v>2023</v>
      </c>
      <c r="J430" s="14">
        <f>(MID(SLR479_20231202[[#This Row],[Rok, publikacja, cytowania]],FIND(" Cited ",SLR479_20231202[[#This Row],[Rok, publikacja, cytowania]])+7,SLR479_20231202[[#This Row],[IlośćZnakówLCyt]]))+0</f>
        <v>0</v>
      </c>
      <c r="K430" s="14">
        <f>FIND(" Cited ",SLR479_20231202[[#This Row],[Rok, publikacja, cytowania]])+7</f>
        <v>63</v>
      </c>
      <c r="L430" s="14">
        <f>FIND(" times",SLR479_20231202[[#This Row],[Rok, publikacja, cytowania]])</f>
        <v>64</v>
      </c>
      <c r="M430" s="14">
        <f>SLR479_20231202[[#This Row],[koniecLCyt]]-SLR479_20231202[[#This Row],[poczLCyt]]</f>
        <v>1</v>
      </c>
      <c r="N430" s="14" t="s">
        <v>3926</v>
      </c>
      <c r="O430" s="14" t="s">
        <v>3927</v>
      </c>
      <c r="P430" s="14" t="s">
        <v>3928</v>
      </c>
      <c r="Q430" s="14">
        <f>COUNTIF(SLR479_20231202[[#This Row],[streszczenie]],"*"&amp;$B$1&amp;"*")</f>
        <v>0</v>
      </c>
      <c r="R430" s="14">
        <f>COUNTIFS(SLR479_20231202[[#This Row],[streszczenie]],"*"&amp;$B$1&amp;"*",SLR479_20231202[[#This Row],[streszczenie]],"*"&amp;$E$1&amp;"*")</f>
        <v>0</v>
      </c>
      <c r="S430" s="9" t="s">
        <v>10</v>
      </c>
      <c r="T430" s="9" t="s">
        <v>11</v>
      </c>
      <c r="U430" s="9" t="s">
        <v>12</v>
      </c>
    </row>
    <row r="431" spans="1:21" hidden="1" x14ac:dyDescent="0.45">
      <c r="A431" s="14">
        <v>429</v>
      </c>
      <c r="B431" s="14" t="s">
        <v>3929</v>
      </c>
      <c r="C431" s="14" t="s">
        <v>3930</v>
      </c>
      <c r="D431" s="14" t="s">
        <v>3931</v>
      </c>
      <c r="E431" s="14" t="s">
        <v>3932</v>
      </c>
      <c r="F431" s="14">
        <f>COUNTIF(SLR479_20231202[[#This Row],[Tytuł]],"*"&amp;$B$1&amp;"*")</f>
        <v>0</v>
      </c>
      <c r="G431" s="14">
        <f>COUNTIFS(SLR479_20231202[[#This Row],[Tytuł]],"*"&amp;$B$1&amp;"*",SLR479_20231202[[#This Row],[Tytuł]],"*"&amp;$E$1&amp;"*")</f>
        <v>0</v>
      </c>
      <c r="H431" s="14" t="s">
        <v>3933</v>
      </c>
      <c r="I431" s="14">
        <f>MID(SLR479_20231202[[#This Row],[Rok, publikacja, cytowania]],2,4)+0</f>
        <v>2022</v>
      </c>
      <c r="J431" s="14">
        <f>(MID(SLR479_20231202[[#This Row],[Rok, publikacja, cytowania]],FIND(" Cited ",SLR479_20231202[[#This Row],[Rok, publikacja, cytowania]])+7,SLR479_20231202[[#This Row],[IlośćZnakówLCyt]]))+0</f>
        <v>0</v>
      </c>
      <c r="K431" s="14">
        <f>FIND(" Cited ",SLR479_20231202[[#This Row],[Rok, publikacja, cytowania]])+7</f>
        <v>59</v>
      </c>
      <c r="L431" s="14">
        <f>FIND(" times",SLR479_20231202[[#This Row],[Rok, publikacja, cytowania]])</f>
        <v>60</v>
      </c>
      <c r="M431" s="14">
        <f>SLR479_20231202[[#This Row],[koniecLCyt]]-SLR479_20231202[[#This Row],[poczLCyt]]</f>
        <v>1</v>
      </c>
      <c r="N431" s="14" t="s">
        <v>3934</v>
      </c>
      <c r="O431" s="14" t="s">
        <v>3935</v>
      </c>
      <c r="P431" s="14" t="s">
        <v>3936</v>
      </c>
      <c r="Q431" s="14">
        <f>COUNTIF(SLR479_20231202[[#This Row],[streszczenie]],"*"&amp;$B$1&amp;"*")</f>
        <v>0</v>
      </c>
      <c r="R431" s="14">
        <f>COUNTIFS(SLR479_20231202[[#This Row],[streszczenie]],"*"&amp;$B$1&amp;"*",SLR479_20231202[[#This Row],[streszczenie]],"*"&amp;$E$1&amp;"*")</f>
        <v>0</v>
      </c>
      <c r="S431" s="10" t="s">
        <v>10</v>
      </c>
      <c r="T431" s="10" t="s">
        <v>207</v>
      </c>
      <c r="U431" s="10" t="s">
        <v>12</v>
      </c>
    </row>
    <row r="432" spans="1:21" hidden="1" x14ac:dyDescent="0.45">
      <c r="A432" s="14">
        <v>430</v>
      </c>
      <c r="B432" s="14" t="s">
        <v>1916</v>
      </c>
      <c r="C432" s="14" t="s">
        <v>1917</v>
      </c>
      <c r="D432" s="14" t="s">
        <v>1918</v>
      </c>
      <c r="E432" s="14" t="s">
        <v>1919</v>
      </c>
      <c r="F432" s="14">
        <f>COUNTIF(SLR479_20231202[[#This Row],[Tytuł]],"*"&amp;$B$1&amp;"*")</f>
        <v>0</v>
      </c>
      <c r="G432" s="14">
        <f>COUNTIFS(SLR479_20231202[[#This Row],[Tytuł]],"*"&amp;$B$1&amp;"*",SLR479_20231202[[#This Row],[Tytuł]],"*"&amp;$E$1&amp;"*")</f>
        <v>0</v>
      </c>
      <c r="H432" s="14" t="s">
        <v>1920</v>
      </c>
      <c r="I432" s="14">
        <f>MID(SLR479_20231202[[#This Row],[Rok, publikacja, cytowania]],2,4)+0</f>
        <v>2022</v>
      </c>
      <c r="J432" s="14">
        <f>(MID(SLR479_20231202[[#This Row],[Rok, publikacja, cytowania]],FIND(" Cited ",SLR479_20231202[[#This Row],[Rok, publikacja, cytowania]])+7,SLR479_20231202[[#This Row],[IlośćZnakówLCyt]]))+0</f>
        <v>0</v>
      </c>
      <c r="K432" s="14">
        <f>FIND(" Cited ",SLR479_20231202[[#This Row],[Rok, publikacja, cytowania]])+7</f>
        <v>102</v>
      </c>
      <c r="L432" s="14">
        <f>FIND(" times",SLR479_20231202[[#This Row],[Rok, publikacja, cytowania]])</f>
        <v>103</v>
      </c>
      <c r="M432" s="14">
        <f>SLR479_20231202[[#This Row],[koniecLCyt]]-SLR479_20231202[[#This Row],[poczLCyt]]</f>
        <v>1</v>
      </c>
      <c r="N432" s="14" t="s">
        <v>1921</v>
      </c>
      <c r="O432" s="14" t="s">
        <v>1922</v>
      </c>
      <c r="P432" s="15" t="s">
        <v>4387</v>
      </c>
      <c r="Q432" s="14">
        <f>COUNTIF(SLR479_20231202[[#This Row],[streszczenie]],"*"&amp;$B$1&amp;"*")</f>
        <v>0</v>
      </c>
      <c r="R432" s="14">
        <f>COUNTIFS(SLR479_20231202[[#This Row],[streszczenie]],"*"&amp;$B$1&amp;"*",SLR479_20231202[[#This Row],[streszczenie]],"*"&amp;$E$1&amp;"*")</f>
        <v>0</v>
      </c>
      <c r="S432" s="9" t="s">
        <v>10</v>
      </c>
      <c r="T432" s="9" t="s">
        <v>307</v>
      </c>
      <c r="U432" s="9" t="s">
        <v>12</v>
      </c>
    </row>
    <row r="433" spans="1:21" hidden="1" x14ac:dyDescent="0.45">
      <c r="A433" s="14">
        <v>431</v>
      </c>
      <c r="B433" s="14" t="s">
        <v>1169</v>
      </c>
      <c r="C433" s="14" t="s">
        <v>1170</v>
      </c>
      <c r="D433" s="14">
        <v>57242946100</v>
      </c>
      <c r="E433" s="14" t="s">
        <v>1953</v>
      </c>
      <c r="F433" s="14">
        <f>COUNTIF(SLR479_20231202[[#This Row],[Tytuł]],"*"&amp;$B$1&amp;"*")</f>
        <v>0</v>
      </c>
      <c r="G433" s="14">
        <f>COUNTIFS(SLR479_20231202[[#This Row],[Tytuł]],"*"&amp;$B$1&amp;"*",SLR479_20231202[[#This Row],[Tytuł]],"*"&amp;$E$1&amp;"*")</f>
        <v>0</v>
      </c>
      <c r="H433" s="14" t="s">
        <v>1954</v>
      </c>
      <c r="I433" s="14">
        <f>MID(SLR479_20231202[[#This Row],[Rok, publikacja, cytowania]],2,4)+0</f>
        <v>2023</v>
      </c>
      <c r="J433" s="14">
        <f>(MID(SLR479_20231202[[#This Row],[Rok, publikacja, cytowania]],FIND(" Cited ",SLR479_20231202[[#This Row],[Rok, publikacja, cytowania]])+7,SLR479_20231202[[#This Row],[IlośćZnakówLCyt]]))+0</f>
        <v>0</v>
      </c>
      <c r="K433" s="14">
        <f>FIND(" Cited ",SLR479_20231202[[#This Row],[Rok, publikacja, cytowania]])+7</f>
        <v>67</v>
      </c>
      <c r="L433" s="14">
        <f>FIND(" times",SLR479_20231202[[#This Row],[Rok, publikacja, cytowania]])</f>
        <v>68</v>
      </c>
      <c r="M433" s="14">
        <f>SLR479_20231202[[#This Row],[koniecLCyt]]-SLR479_20231202[[#This Row],[poczLCyt]]</f>
        <v>1</v>
      </c>
      <c r="N433" s="14" t="s">
        <v>1955</v>
      </c>
      <c r="O433" s="14" t="s">
        <v>1956</v>
      </c>
      <c r="P433" s="14" t="s">
        <v>1957</v>
      </c>
      <c r="Q433" s="14">
        <f>COUNTIF(SLR479_20231202[[#This Row],[streszczenie]],"*"&amp;$B$1&amp;"*")</f>
        <v>0</v>
      </c>
      <c r="R433" s="14">
        <f>COUNTIFS(SLR479_20231202[[#This Row],[streszczenie]],"*"&amp;$B$1&amp;"*",SLR479_20231202[[#This Row],[streszczenie]],"*"&amp;$E$1&amp;"*")</f>
        <v>0</v>
      </c>
      <c r="S433" s="10" t="s">
        <v>10</v>
      </c>
      <c r="T433" s="10" t="s">
        <v>11</v>
      </c>
      <c r="U433" s="10" t="s">
        <v>12</v>
      </c>
    </row>
    <row r="434" spans="1:21" hidden="1" x14ac:dyDescent="0.45">
      <c r="A434" s="14">
        <v>432</v>
      </c>
      <c r="B434" s="14" t="s">
        <v>3937</v>
      </c>
      <c r="C434" s="14" t="s">
        <v>3938</v>
      </c>
      <c r="D434" s="14" t="s">
        <v>3939</v>
      </c>
      <c r="E434" s="14" t="s">
        <v>3940</v>
      </c>
      <c r="F434" s="14">
        <f>COUNTIF(SLR479_20231202[[#This Row],[Tytuł]],"*"&amp;$B$1&amp;"*")</f>
        <v>0</v>
      </c>
      <c r="G434" s="14">
        <f>COUNTIFS(SLR479_20231202[[#This Row],[Tytuł]],"*"&amp;$B$1&amp;"*",SLR479_20231202[[#This Row],[Tytuł]],"*"&amp;$E$1&amp;"*")</f>
        <v>0</v>
      </c>
      <c r="H434" s="14" t="s">
        <v>3941</v>
      </c>
      <c r="I434" s="14">
        <f>MID(SLR479_20231202[[#This Row],[Rok, publikacja, cytowania]],2,4)+0</f>
        <v>2022</v>
      </c>
      <c r="J434" s="14">
        <f>(MID(SLR479_20231202[[#This Row],[Rok, publikacja, cytowania]],FIND(" Cited ",SLR479_20231202[[#This Row],[Rok, publikacja, cytowania]])+7,SLR479_20231202[[#This Row],[IlośćZnakówLCyt]]))+0</f>
        <v>0</v>
      </c>
      <c r="K434" s="14">
        <f>FIND(" Cited ",SLR479_20231202[[#This Row],[Rok, publikacja, cytowania]])+7</f>
        <v>93</v>
      </c>
      <c r="L434" s="14">
        <f>FIND(" times",SLR479_20231202[[#This Row],[Rok, publikacja, cytowania]])</f>
        <v>94</v>
      </c>
      <c r="M434" s="14">
        <f>SLR479_20231202[[#This Row],[koniecLCyt]]-SLR479_20231202[[#This Row],[poczLCyt]]</f>
        <v>1</v>
      </c>
      <c r="N434" s="14" t="s">
        <v>3942</v>
      </c>
      <c r="O434" s="14" t="s">
        <v>3943</v>
      </c>
      <c r="P434" s="14" t="s">
        <v>3944</v>
      </c>
      <c r="Q434" s="14">
        <f>COUNTIF(SLR479_20231202[[#This Row],[streszczenie]],"*"&amp;$B$1&amp;"*")</f>
        <v>0</v>
      </c>
      <c r="R434" s="14">
        <f>COUNTIFS(SLR479_20231202[[#This Row],[streszczenie]],"*"&amp;$B$1&amp;"*",SLR479_20231202[[#This Row],[streszczenie]],"*"&amp;$E$1&amp;"*")</f>
        <v>0</v>
      </c>
      <c r="S434" s="9" t="s">
        <v>10</v>
      </c>
      <c r="T434" s="9" t="s">
        <v>11</v>
      </c>
      <c r="U434" s="9" t="s">
        <v>12</v>
      </c>
    </row>
    <row r="435" spans="1:21" hidden="1" x14ac:dyDescent="0.45">
      <c r="A435" s="14">
        <v>433</v>
      </c>
      <c r="B435" s="14" t="s">
        <v>3945</v>
      </c>
      <c r="C435" s="14" t="s">
        <v>3946</v>
      </c>
      <c r="D435" s="14" t="s">
        <v>3947</v>
      </c>
      <c r="E435" s="14" t="s">
        <v>3948</v>
      </c>
      <c r="F435" s="14">
        <f>COUNTIF(SLR479_20231202[[#This Row],[Tytuł]],"*"&amp;$B$1&amp;"*")</f>
        <v>0</v>
      </c>
      <c r="G435" s="14">
        <f>COUNTIFS(SLR479_20231202[[#This Row],[Tytuł]],"*"&amp;$B$1&amp;"*",SLR479_20231202[[#This Row],[Tytuł]],"*"&amp;$E$1&amp;"*")</f>
        <v>0</v>
      </c>
      <c r="H435" s="14" t="s">
        <v>3949</v>
      </c>
      <c r="I435" s="14">
        <f>MID(SLR479_20231202[[#This Row],[Rok, publikacja, cytowania]],2,4)+0</f>
        <v>2007</v>
      </c>
      <c r="J435" s="14">
        <f>(MID(SLR479_20231202[[#This Row],[Rok, publikacja, cytowania]],FIND(" Cited ",SLR479_20231202[[#This Row],[Rok, publikacja, cytowania]])+7,SLR479_20231202[[#This Row],[IlośćZnakówLCyt]]))+0</f>
        <v>1</v>
      </c>
      <c r="K435" s="14">
        <f>FIND(" Cited ",SLR479_20231202[[#This Row],[Rok, publikacja, cytowania]])+7</f>
        <v>77</v>
      </c>
      <c r="L435" s="14">
        <f>FIND(" times",SLR479_20231202[[#This Row],[Rok, publikacja, cytowania]])</f>
        <v>78</v>
      </c>
      <c r="M435" s="14">
        <f>SLR479_20231202[[#This Row],[koniecLCyt]]-SLR479_20231202[[#This Row],[poczLCyt]]</f>
        <v>1</v>
      </c>
      <c r="N435" s="14">
        <v>0</v>
      </c>
      <c r="O435" s="14" t="s">
        <v>3950</v>
      </c>
      <c r="P435" s="14" t="s">
        <v>3951</v>
      </c>
      <c r="Q435" s="14">
        <f>COUNTIF(SLR479_20231202[[#This Row],[streszczenie]],"*"&amp;$B$1&amp;"*")</f>
        <v>0</v>
      </c>
      <c r="R435" s="14">
        <f>COUNTIFS(SLR479_20231202[[#This Row],[streszczenie]],"*"&amp;$B$1&amp;"*",SLR479_20231202[[#This Row],[streszczenie]],"*"&amp;$E$1&amp;"*")</f>
        <v>0</v>
      </c>
      <c r="S435" s="10" t="s">
        <v>10</v>
      </c>
      <c r="T435" s="10" t="s">
        <v>207</v>
      </c>
      <c r="U435" s="10" t="s">
        <v>12</v>
      </c>
    </row>
    <row r="436" spans="1:21" hidden="1" x14ac:dyDescent="0.45">
      <c r="A436" s="14">
        <v>434</v>
      </c>
      <c r="B436" s="14" t="s">
        <v>3952</v>
      </c>
      <c r="C436" s="14" t="s">
        <v>3953</v>
      </c>
      <c r="D436" s="14" t="s">
        <v>3954</v>
      </c>
      <c r="E436" s="14" t="s">
        <v>3955</v>
      </c>
      <c r="F436" s="14">
        <f>COUNTIF(SLR479_20231202[[#This Row],[Tytuł]],"*"&amp;$B$1&amp;"*")</f>
        <v>0</v>
      </c>
      <c r="G436" s="14">
        <f>COUNTIFS(SLR479_20231202[[#This Row],[Tytuł]],"*"&amp;$B$1&amp;"*",SLR479_20231202[[#This Row],[Tytuł]],"*"&amp;$E$1&amp;"*")</f>
        <v>0</v>
      </c>
      <c r="H436" s="14" t="s">
        <v>3956</v>
      </c>
      <c r="I436" s="14">
        <f>MID(SLR479_20231202[[#This Row],[Rok, publikacja, cytowania]],2,4)+0</f>
        <v>2023</v>
      </c>
      <c r="J436" s="14">
        <f>(MID(SLR479_20231202[[#This Row],[Rok, publikacja, cytowania]],FIND(" Cited ",SLR479_20231202[[#This Row],[Rok, publikacja, cytowania]])+7,SLR479_20231202[[#This Row],[IlośćZnakówLCyt]]))+0</f>
        <v>0</v>
      </c>
      <c r="K436" s="14">
        <f>FIND(" Cited ",SLR479_20231202[[#This Row],[Rok, publikacja, cytowania]])+7</f>
        <v>48</v>
      </c>
      <c r="L436" s="14">
        <f>FIND(" times",SLR479_20231202[[#This Row],[Rok, publikacja, cytowania]])</f>
        <v>49</v>
      </c>
      <c r="M436" s="14">
        <f>SLR479_20231202[[#This Row],[koniecLCyt]]-SLR479_20231202[[#This Row],[poczLCyt]]</f>
        <v>1</v>
      </c>
      <c r="N436" s="14" t="s">
        <v>3957</v>
      </c>
      <c r="O436" s="14" t="s">
        <v>3958</v>
      </c>
      <c r="P436" s="14" t="s">
        <v>3959</v>
      </c>
      <c r="Q436" s="14">
        <f>COUNTIF(SLR479_20231202[[#This Row],[streszczenie]],"*"&amp;$B$1&amp;"*")</f>
        <v>0</v>
      </c>
      <c r="R436" s="14">
        <f>COUNTIFS(SLR479_20231202[[#This Row],[streszczenie]],"*"&amp;$B$1&amp;"*",SLR479_20231202[[#This Row],[streszczenie]],"*"&amp;$E$1&amp;"*")</f>
        <v>0</v>
      </c>
      <c r="S436" s="9" t="s">
        <v>10</v>
      </c>
      <c r="T436" s="9" t="s">
        <v>175</v>
      </c>
      <c r="U436" s="9" t="s">
        <v>12</v>
      </c>
    </row>
    <row r="437" spans="1:21" hidden="1" x14ac:dyDescent="0.45">
      <c r="A437" s="14">
        <v>435</v>
      </c>
      <c r="B437" s="14" t="s">
        <v>2015</v>
      </c>
      <c r="C437" s="14" t="s">
        <v>2016</v>
      </c>
      <c r="D437" s="14" t="s">
        <v>2017</v>
      </c>
      <c r="E437" s="14" t="s">
        <v>2018</v>
      </c>
      <c r="F437" s="14">
        <f>COUNTIF(SLR479_20231202[[#This Row],[Tytuł]],"*"&amp;$B$1&amp;"*")</f>
        <v>0</v>
      </c>
      <c r="G437" s="14">
        <f>COUNTIFS(SLR479_20231202[[#This Row],[Tytuł]],"*"&amp;$B$1&amp;"*",SLR479_20231202[[#This Row],[Tytuł]],"*"&amp;$E$1&amp;"*")</f>
        <v>0</v>
      </c>
      <c r="H437" s="14" t="s">
        <v>2019</v>
      </c>
      <c r="I437" s="14">
        <f>MID(SLR479_20231202[[#This Row],[Rok, publikacja, cytowania]],2,4)+0</f>
        <v>2023</v>
      </c>
      <c r="J437" s="14">
        <f>(MID(SLR479_20231202[[#This Row],[Rok, publikacja, cytowania]],FIND(" Cited ",SLR479_20231202[[#This Row],[Rok, publikacja, cytowania]])+7,SLR479_20231202[[#This Row],[IlośćZnakówLCyt]]))+0</f>
        <v>0</v>
      </c>
      <c r="K437" s="14">
        <f>FIND(" Cited ",SLR479_20231202[[#This Row],[Rok, publikacja, cytowania]])+7</f>
        <v>115</v>
      </c>
      <c r="L437" s="14">
        <f>FIND(" times",SLR479_20231202[[#This Row],[Rok, publikacja, cytowania]])</f>
        <v>116</v>
      </c>
      <c r="M437" s="14">
        <f>SLR479_20231202[[#This Row],[koniecLCyt]]-SLR479_20231202[[#This Row],[poczLCyt]]</f>
        <v>1</v>
      </c>
      <c r="N437" s="14" t="s">
        <v>2020</v>
      </c>
      <c r="O437" s="14" t="s">
        <v>2021</v>
      </c>
      <c r="P437" s="14" t="s">
        <v>2022</v>
      </c>
      <c r="Q437" s="14">
        <f>COUNTIF(SLR479_20231202[[#This Row],[streszczenie]],"*"&amp;$B$1&amp;"*")</f>
        <v>0</v>
      </c>
      <c r="R437" s="14">
        <f>COUNTIFS(SLR479_20231202[[#This Row],[streszczenie]],"*"&amp;$B$1&amp;"*",SLR479_20231202[[#This Row],[streszczenie]],"*"&amp;$E$1&amp;"*")</f>
        <v>0</v>
      </c>
      <c r="S437" s="10" t="s">
        <v>10</v>
      </c>
      <c r="T437" s="10" t="s">
        <v>128</v>
      </c>
      <c r="U437" s="10" t="s">
        <v>12</v>
      </c>
    </row>
    <row r="438" spans="1:21" hidden="1" x14ac:dyDescent="0.45">
      <c r="A438" s="14">
        <v>436</v>
      </c>
      <c r="B438" s="14" t="s">
        <v>1010</v>
      </c>
      <c r="C438" s="14" t="s">
        <v>1011</v>
      </c>
      <c r="D438" s="14">
        <v>56888820600</v>
      </c>
      <c r="E438" s="14" t="s">
        <v>1012</v>
      </c>
      <c r="F438" s="14">
        <f>COUNTIF(SLR479_20231202[[#This Row],[Tytuł]],"*"&amp;$B$1&amp;"*")</f>
        <v>0</v>
      </c>
      <c r="G438" s="14">
        <f>COUNTIFS(SLR479_20231202[[#This Row],[Tytuł]],"*"&amp;$B$1&amp;"*",SLR479_20231202[[#This Row],[Tytuł]],"*"&amp;$E$1&amp;"*")</f>
        <v>0</v>
      </c>
      <c r="H438" s="14" t="s">
        <v>1013</v>
      </c>
      <c r="I438" s="14">
        <f>MID(SLR479_20231202[[#This Row],[Rok, publikacja, cytowania]],2,4)+0</f>
        <v>2015</v>
      </c>
      <c r="J438" s="14">
        <f>(MID(SLR479_20231202[[#This Row],[Rok, publikacja, cytowania]],FIND(" Cited ",SLR479_20231202[[#This Row],[Rok, publikacja, cytowania]])+7,SLR479_20231202[[#This Row],[IlośćZnakówLCyt]]))+0</f>
        <v>1</v>
      </c>
      <c r="K438" s="14">
        <f>FIND(" Cited ",SLR479_20231202[[#This Row],[Rok, publikacja, cytowania]])+7</f>
        <v>60</v>
      </c>
      <c r="L438" s="14">
        <f>FIND(" times",SLR479_20231202[[#This Row],[Rok, publikacja, cytowania]])</f>
        <v>61</v>
      </c>
      <c r="M438" s="14">
        <f>SLR479_20231202[[#This Row],[koniecLCyt]]-SLR479_20231202[[#This Row],[poczLCyt]]</f>
        <v>1</v>
      </c>
      <c r="N438" s="14" t="s">
        <v>1014</v>
      </c>
      <c r="O438" s="14" t="s">
        <v>1015</v>
      </c>
      <c r="P438" s="14" t="s">
        <v>1016</v>
      </c>
      <c r="Q438" s="14">
        <f>COUNTIF(SLR479_20231202[[#This Row],[streszczenie]],"*"&amp;$B$1&amp;"*")</f>
        <v>0</v>
      </c>
      <c r="R438" s="14">
        <f>COUNTIFS(SLR479_20231202[[#This Row],[streszczenie]],"*"&amp;$B$1&amp;"*",SLR479_20231202[[#This Row],[streszczenie]],"*"&amp;$E$1&amp;"*")</f>
        <v>0</v>
      </c>
      <c r="S438" s="9" t="s">
        <v>10</v>
      </c>
      <c r="T438" s="9" t="s">
        <v>128</v>
      </c>
      <c r="U438" s="9" t="s">
        <v>12</v>
      </c>
    </row>
    <row r="439" spans="1:21" hidden="1" x14ac:dyDescent="0.45">
      <c r="A439" s="14">
        <v>437</v>
      </c>
      <c r="B439" s="14" t="s">
        <v>2045</v>
      </c>
      <c r="C439" s="14" t="s">
        <v>2046</v>
      </c>
      <c r="D439" s="14" t="s">
        <v>2047</v>
      </c>
      <c r="E439" s="14" t="s">
        <v>2048</v>
      </c>
      <c r="F439" s="14">
        <f>COUNTIF(SLR479_20231202[[#This Row],[Tytuł]],"*"&amp;$B$1&amp;"*")</f>
        <v>0</v>
      </c>
      <c r="G439" s="14">
        <f>COUNTIFS(SLR479_20231202[[#This Row],[Tytuł]],"*"&amp;$B$1&amp;"*",SLR479_20231202[[#This Row],[Tytuł]],"*"&amp;$E$1&amp;"*")</f>
        <v>0</v>
      </c>
      <c r="H439" s="14" t="s">
        <v>2049</v>
      </c>
      <c r="I439" s="14">
        <f>MID(SLR479_20231202[[#This Row],[Rok, publikacja, cytowania]],2,4)+0</f>
        <v>2023</v>
      </c>
      <c r="J439" s="14">
        <f>(MID(SLR479_20231202[[#This Row],[Rok, publikacja, cytowania]],FIND(" Cited ",SLR479_20231202[[#This Row],[Rok, publikacja, cytowania]])+7,SLR479_20231202[[#This Row],[IlośćZnakówLCyt]]))+0</f>
        <v>0</v>
      </c>
      <c r="K439" s="14">
        <f>FIND(" Cited ",SLR479_20231202[[#This Row],[Rok, publikacja, cytowania]])+7</f>
        <v>86</v>
      </c>
      <c r="L439" s="14">
        <f>FIND(" times",SLR479_20231202[[#This Row],[Rok, publikacja, cytowania]])</f>
        <v>87</v>
      </c>
      <c r="M439" s="14">
        <f>SLR479_20231202[[#This Row],[koniecLCyt]]-SLR479_20231202[[#This Row],[poczLCyt]]</f>
        <v>1</v>
      </c>
      <c r="N439" s="14" t="s">
        <v>2050</v>
      </c>
      <c r="O439" s="14" t="s">
        <v>2051</v>
      </c>
      <c r="P439" s="14" t="s">
        <v>2052</v>
      </c>
      <c r="Q439" s="14">
        <f>COUNTIF(SLR479_20231202[[#This Row],[streszczenie]],"*"&amp;$B$1&amp;"*")</f>
        <v>0</v>
      </c>
      <c r="R439" s="14">
        <f>COUNTIFS(SLR479_20231202[[#This Row],[streszczenie]],"*"&amp;$B$1&amp;"*",SLR479_20231202[[#This Row],[streszczenie]],"*"&amp;$E$1&amp;"*")</f>
        <v>0</v>
      </c>
      <c r="S439" s="10" t="s">
        <v>10</v>
      </c>
      <c r="T439" s="10" t="s">
        <v>207</v>
      </c>
      <c r="U439" s="10" t="s">
        <v>12</v>
      </c>
    </row>
    <row r="440" spans="1:21" hidden="1" x14ac:dyDescent="0.45">
      <c r="A440" s="14">
        <v>438</v>
      </c>
      <c r="B440" s="14" t="s">
        <v>2053</v>
      </c>
      <c r="C440" s="14" t="s">
        <v>2054</v>
      </c>
      <c r="D440" s="14" t="s">
        <v>2055</v>
      </c>
      <c r="E440" s="14" t="s">
        <v>2056</v>
      </c>
      <c r="F440" s="14">
        <f>COUNTIF(SLR479_20231202[[#This Row],[Tytuł]],"*"&amp;$B$1&amp;"*")</f>
        <v>0</v>
      </c>
      <c r="G440" s="14">
        <f>COUNTIFS(SLR479_20231202[[#This Row],[Tytuł]],"*"&amp;$B$1&amp;"*",SLR479_20231202[[#This Row],[Tytuł]],"*"&amp;$E$1&amp;"*")</f>
        <v>0</v>
      </c>
      <c r="H440" s="14" t="s">
        <v>2057</v>
      </c>
      <c r="I440" s="14">
        <f>MID(SLR479_20231202[[#This Row],[Rok, publikacja, cytowania]],2,4)+0</f>
        <v>2023</v>
      </c>
      <c r="J440" s="14">
        <f>(MID(SLR479_20231202[[#This Row],[Rok, publikacja, cytowania]],FIND(" Cited ",SLR479_20231202[[#This Row],[Rok, publikacja, cytowania]])+7,SLR479_20231202[[#This Row],[IlośćZnakówLCyt]]))+0</f>
        <v>0</v>
      </c>
      <c r="K440" s="14">
        <f>FIND(" Cited ",SLR479_20231202[[#This Row],[Rok, publikacja, cytowania]])+7</f>
        <v>129</v>
      </c>
      <c r="L440" s="14">
        <f>FIND(" times",SLR479_20231202[[#This Row],[Rok, publikacja, cytowania]])</f>
        <v>130</v>
      </c>
      <c r="M440" s="14">
        <f>SLR479_20231202[[#This Row],[koniecLCyt]]-SLR479_20231202[[#This Row],[poczLCyt]]</f>
        <v>1</v>
      </c>
      <c r="N440" s="14" t="s">
        <v>2058</v>
      </c>
      <c r="O440" s="14" t="s">
        <v>2059</v>
      </c>
      <c r="P440" s="14" t="s">
        <v>2060</v>
      </c>
      <c r="Q440" s="14">
        <f>COUNTIF(SLR479_20231202[[#This Row],[streszczenie]],"*"&amp;$B$1&amp;"*")</f>
        <v>0</v>
      </c>
      <c r="R440" s="14">
        <f>COUNTIFS(SLR479_20231202[[#This Row],[streszczenie]],"*"&amp;$B$1&amp;"*",SLR479_20231202[[#This Row],[streszczenie]],"*"&amp;$E$1&amp;"*")</f>
        <v>0</v>
      </c>
      <c r="S440" s="9" t="s">
        <v>10</v>
      </c>
      <c r="T440" s="9" t="s">
        <v>307</v>
      </c>
      <c r="U440" s="9" t="s">
        <v>12</v>
      </c>
    </row>
    <row r="441" spans="1:21" hidden="1" x14ac:dyDescent="0.45">
      <c r="A441" s="14">
        <v>439</v>
      </c>
      <c r="B441" s="14" t="s">
        <v>2061</v>
      </c>
      <c r="C441" s="14" t="s">
        <v>2062</v>
      </c>
      <c r="D441" s="14" t="s">
        <v>2063</v>
      </c>
      <c r="E441" s="14" t="s">
        <v>2064</v>
      </c>
      <c r="F441" s="14">
        <f>COUNTIF(SLR479_20231202[[#This Row],[Tytuł]],"*"&amp;$B$1&amp;"*")</f>
        <v>0</v>
      </c>
      <c r="G441" s="14">
        <f>COUNTIFS(SLR479_20231202[[#This Row],[Tytuł]],"*"&amp;$B$1&amp;"*",SLR479_20231202[[#This Row],[Tytuł]],"*"&amp;$E$1&amp;"*")</f>
        <v>0</v>
      </c>
      <c r="H441" s="14" t="s">
        <v>2065</v>
      </c>
      <c r="I441" s="14">
        <f>MID(SLR479_20231202[[#This Row],[Rok, publikacja, cytowania]],2,4)+0</f>
        <v>2023</v>
      </c>
      <c r="J441" s="14">
        <f>(MID(SLR479_20231202[[#This Row],[Rok, publikacja, cytowania]],FIND(" Cited ",SLR479_20231202[[#This Row],[Rok, publikacja, cytowania]])+7,SLR479_20231202[[#This Row],[IlośćZnakówLCyt]]))+0</f>
        <v>0</v>
      </c>
      <c r="K441" s="14">
        <f>FIND(" Cited ",SLR479_20231202[[#This Row],[Rok, publikacja, cytowania]])+7</f>
        <v>45</v>
      </c>
      <c r="L441" s="14">
        <f>FIND(" times",SLR479_20231202[[#This Row],[Rok, publikacja, cytowania]])</f>
        <v>46</v>
      </c>
      <c r="M441" s="14">
        <f>SLR479_20231202[[#This Row],[koniecLCyt]]-SLR479_20231202[[#This Row],[poczLCyt]]</f>
        <v>1</v>
      </c>
      <c r="N441" s="14" t="s">
        <v>2066</v>
      </c>
      <c r="O441" s="14" t="s">
        <v>2067</v>
      </c>
      <c r="P441" s="14" t="s">
        <v>2068</v>
      </c>
      <c r="Q441" s="14">
        <f>COUNTIF(SLR479_20231202[[#This Row],[streszczenie]],"*"&amp;$B$1&amp;"*")</f>
        <v>0</v>
      </c>
      <c r="R441" s="14">
        <f>COUNTIFS(SLR479_20231202[[#This Row],[streszczenie]],"*"&amp;$B$1&amp;"*",SLR479_20231202[[#This Row],[streszczenie]],"*"&amp;$E$1&amp;"*")</f>
        <v>0</v>
      </c>
      <c r="S441" s="10" t="s">
        <v>10</v>
      </c>
      <c r="T441" s="10" t="s">
        <v>11</v>
      </c>
      <c r="U441" s="10" t="s">
        <v>12</v>
      </c>
    </row>
    <row r="442" spans="1:21" hidden="1" x14ac:dyDescent="0.45">
      <c r="A442" s="14">
        <v>440</v>
      </c>
      <c r="B442" s="14" t="s">
        <v>1032</v>
      </c>
      <c r="C442" s="14" t="s">
        <v>1033</v>
      </c>
      <c r="D442" s="14">
        <v>16438842400</v>
      </c>
      <c r="E442" s="14" t="s">
        <v>1034</v>
      </c>
      <c r="F442" s="14">
        <f>COUNTIF(SLR479_20231202[[#This Row],[Tytuł]],"*"&amp;$B$1&amp;"*")</f>
        <v>0</v>
      </c>
      <c r="G442" s="14">
        <f>COUNTIFS(SLR479_20231202[[#This Row],[Tytuł]],"*"&amp;$B$1&amp;"*",SLR479_20231202[[#This Row],[Tytuł]],"*"&amp;$E$1&amp;"*")</f>
        <v>0</v>
      </c>
      <c r="H442" s="14" t="s">
        <v>1035</v>
      </c>
      <c r="I442" s="14">
        <f>MID(SLR479_20231202[[#This Row],[Rok, publikacja, cytowania]],2,4)+0</f>
        <v>2009</v>
      </c>
      <c r="J442" s="14">
        <f>(MID(SLR479_20231202[[#This Row],[Rok, publikacja, cytowania]],FIND(" Cited ",SLR479_20231202[[#This Row],[Rok, publikacja, cytowania]])+7,SLR479_20231202[[#This Row],[IlośćZnakówLCyt]]))+0</f>
        <v>1</v>
      </c>
      <c r="K442" s="14">
        <f>FIND(" Cited ",SLR479_20231202[[#This Row],[Rok, publikacja, cytowania]])+7</f>
        <v>89</v>
      </c>
      <c r="L442" s="14">
        <f>FIND(" times",SLR479_20231202[[#This Row],[Rok, publikacja, cytowania]])</f>
        <v>90</v>
      </c>
      <c r="M442" s="14">
        <f>SLR479_20231202[[#This Row],[koniecLCyt]]-SLR479_20231202[[#This Row],[poczLCyt]]</f>
        <v>1</v>
      </c>
      <c r="N442" s="14" t="s">
        <v>1036</v>
      </c>
      <c r="O442" s="14" t="s">
        <v>1037</v>
      </c>
      <c r="P442" s="14" t="s">
        <v>1038</v>
      </c>
      <c r="Q442" s="14">
        <f>COUNTIF(SLR479_20231202[[#This Row],[streszczenie]],"*"&amp;$B$1&amp;"*")</f>
        <v>0</v>
      </c>
      <c r="R442" s="14">
        <f>COUNTIFS(SLR479_20231202[[#This Row],[streszczenie]],"*"&amp;$B$1&amp;"*",SLR479_20231202[[#This Row],[streszczenie]],"*"&amp;$E$1&amp;"*")</f>
        <v>0</v>
      </c>
      <c r="S442" s="9" t="s">
        <v>10</v>
      </c>
      <c r="T442" s="9" t="s">
        <v>128</v>
      </c>
      <c r="U442" s="9" t="s">
        <v>12</v>
      </c>
    </row>
    <row r="443" spans="1:21" hidden="1" x14ac:dyDescent="0.45">
      <c r="A443" s="14">
        <v>441</v>
      </c>
      <c r="B443" s="14" t="s">
        <v>2076</v>
      </c>
      <c r="C443" s="14" t="s">
        <v>2077</v>
      </c>
      <c r="D443" s="14" t="s">
        <v>2078</v>
      </c>
      <c r="E443" s="14" t="s">
        <v>2079</v>
      </c>
      <c r="F443" s="14">
        <f>COUNTIF(SLR479_20231202[[#This Row],[Tytuł]],"*"&amp;$B$1&amp;"*")</f>
        <v>0</v>
      </c>
      <c r="G443" s="14">
        <f>COUNTIFS(SLR479_20231202[[#This Row],[Tytuł]],"*"&amp;$B$1&amp;"*",SLR479_20231202[[#This Row],[Tytuł]],"*"&amp;$E$1&amp;"*")</f>
        <v>0</v>
      </c>
      <c r="H443" s="14" t="s">
        <v>2080</v>
      </c>
      <c r="I443" s="14">
        <f>MID(SLR479_20231202[[#This Row],[Rok, publikacja, cytowania]],2,4)+0</f>
        <v>2023</v>
      </c>
      <c r="J443" s="14">
        <f>(MID(SLR479_20231202[[#This Row],[Rok, publikacja, cytowania]],FIND(" Cited ",SLR479_20231202[[#This Row],[Rok, publikacja, cytowania]])+7,SLR479_20231202[[#This Row],[IlośćZnakówLCyt]]))+0</f>
        <v>0</v>
      </c>
      <c r="K443" s="14">
        <f>FIND(" Cited ",SLR479_20231202[[#This Row],[Rok, publikacja, cytowania]])+7</f>
        <v>64</v>
      </c>
      <c r="L443" s="14">
        <f>FIND(" times",SLR479_20231202[[#This Row],[Rok, publikacja, cytowania]])</f>
        <v>65</v>
      </c>
      <c r="M443" s="14">
        <f>SLR479_20231202[[#This Row],[koniecLCyt]]-SLR479_20231202[[#This Row],[poczLCyt]]</f>
        <v>1</v>
      </c>
      <c r="N443" s="14" t="s">
        <v>2081</v>
      </c>
      <c r="O443" s="14" t="s">
        <v>2082</v>
      </c>
      <c r="P443" s="14" t="s">
        <v>2083</v>
      </c>
      <c r="Q443" s="14">
        <f>COUNTIF(SLR479_20231202[[#This Row],[streszczenie]],"*"&amp;$B$1&amp;"*")</f>
        <v>0</v>
      </c>
      <c r="R443" s="14">
        <f>COUNTIFS(SLR479_20231202[[#This Row],[streszczenie]],"*"&amp;$B$1&amp;"*",SLR479_20231202[[#This Row],[streszczenie]],"*"&amp;$E$1&amp;"*")</f>
        <v>0</v>
      </c>
      <c r="S443" s="10" t="s">
        <v>10</v>
      </c>
      <c r="T443" s="10" t="s">
        <v>128</v>
      </c>
      <c r="U443" s="10" t="s">
        <v>12</v>
      </c>
    </row>
    <row r="444" spans="1:21" hidden="1" x14ac:dyDescent="0.45">
      <c r="A444" s="14">
        <v>442</v>
      </c>
      <c r="B444" s="14" t="s">
        <v>2084</v>
      </c>
      <c r="C444" s="14" t="s">
        <v>2085</v>
      </c>
      <c r="D444" s="14" t="s">
        <v>2086</v>
      </c>
      <c r="E444" s="14" t="s">
        <v>2087</v>
      </c>
      <c r="F444" s="14">
        <f>COUNTIF(SLR479_20231202[[#This Row],[Tytuł]],"*"&amp;$B$1&amp;"*")</f>
        <v>0</v>
      </c>
      <c r="G444" s="14">
        <f>COUNTIFS(SLR479_20231202[[#This Row],[Tytuł]],"*"&amp;$B$1&amp;"*",SLR479_20231202[[#This Row],[Tytuł]],"*"&amp;$E$1&amp;"*")</f>
        <v>0</v>
      </c>
      <c r="H444" s="14" t="s">
        <v>2088</v>
      </c>
      <c r="I444" s="14">
        <f>MID(SLR479_20231202[[#This Row],[Rok, publikacja, cytowania]],2,4)+0</f>
        <v>2023</v>
      </c>
      <c r="J444" s="14">
        <f>(MID(SLR479_20231202[[#This Row],[Rok, publikacja, cytowania]],FIND(" Cited ",SLR479_20231202[[#This Row],[Rok, publikacja, cytowania]])+7,SLR479_20231202[[#This Row],[IlośćZnakówLCyt]]))+0</f>
        <v>0</v>
      </c>
      <c r="K444" s="14">
        <f>FIND(" Cited ",SLR479_20231202[[#This Row],[Rok, publikacja, cytowania]])+7</f>
        <v>106</v>
      </c>
      <c r="L444" s="14">
        <f>FIND(" times",SLR479_20231202[[#This Row],[Rok, publikacja, cytowania]])</f>
        <v>107</v>
      </c>
      <c r="M444" s="14">
        <f>SLR479_20231202[[#This Row],[koniecLCyt]]-SLR479_20231202[[#This Row],[poczLCyt]]</f>
        <v>1</v>
      </c>
      <c r="N444" s="14" t="s">
        <v>2089</v>
      </c>
      <c r="O444" s="14" t="s">
        <v>2090</v>
      </c>
      <c r="P444" s="14" t="s">
        <v>2091</v>
      </c>
      <c r="Q444" s="14">
        <f>COUNTIF(SLR479_20231202[[#This Row],[streszczenie]],"*"&amp;$B$1&amp;"*")</f>
        <v>0</v>
      </c>
      <c r="R444" s="14">
        <f>COUNTIFS(SLR479_20231202[[#This Row],[streszczenie]],"*"&amp;$B$1&amp;"*",SLR479_20231202[[#This Row],[streszczenie]],"*"&amp;$E$1&amp;"*")</f>
        <v>0</v>
      </c>
      <c r="S444" s="9" t="s">
        <v>10</v>
      </c>
      <c r="T444" s="9" t="s">
        <v>11</v>
      </c>
      <c r="U444" s="9" t="s">
        <v>12</v>
      </c>
    </row>
    <row r="445" spans="1:21" hidden="1" x14ac:dyDescent="0.45">
      <c r="A445" s="14">
        <v>443</v>
      </c>
      <c r="B445" s="14" t="s">
        <v>1039</v>
      </c>
      <c r="C445" s="14" t="s">
        <v>1040</v>
      </c>
      <c r="D445" s="14" t="s">
        <v>1041</v>
      </c>
      <c r="E445" s="14" t="s">
        <v>1042</v>
      </c>
      <c r="F445" s="14">
        <f>COUNTIF(SLR479_20231202[[#This Row],[Tytuł]],"*"&amp;$B$1&amp;"*")</f>
        <v>0</v>
      </c>
      <c r="G445" s="14">
        <f>COUNTIFS(SLR479_20231202[[#This Row],[Tytuł]],"*"&amp;$B$1&amp;"*",SLR479_20231202[[#This Row],[Tytuł]],"*"&amp;$E$1&amp;"*")</f>
        <v>0</v>
      </c>
      <c r="H445" s="14" t="s">
        <v>1043</v>
      </c>
      <c r="I445" s="14">
        <f>MID(SLR479_20231202[[#This Row],[Rok, publikacja, cytowania]],2,4)+0</f>
        <v>2023</v>
      </c>
      <c r="J445" s="14">
        <f>(MID(SLR479_20231202[[#This Row],[Rok, publikacja, cytowania]],FIND(" Cited ",SLR479_20231202[[#This Row],[Rok, publikacja, cytowania]])+7,SLR479_20231202[[#This Row],[IlośćZnakówLCyt]]))+0</f>
        <v>0</v>
      </c>
      <c r="K445" s="14">
        <f>FIND(" Cited ",SLR479_20231202[[#This Row],[Rok, publikacja, cytowania]])+7</f>
        <v>86</v>
      </c>
      <c r="L445" s="14">
        <f>FIND(" times",SLR479_20231202[[#This Row],[Rok, publikacja, cytowania]])</f>
        <v>87</v>
      </c>
      <c r="M445" s="14">
        <f>SLR479_20231202[[#This Row],[koniecLCyt]]-SLR479_20231202[[#This Row],[poczLCyt]]</f>
        <v>1</v>
      </c>
      <c r="N445" s="14" t="s">
        <v>1044</v>
      </c>
      <c r="O445" s="14" t="s">
        <v>1045</v>
      </c>
      <c r="P445" s="14" t="s">
        <v>1046</v>
      </c>
      <c r="Q445" s="14">
        <f>COUNTIF(SLR479_20231202[[#This Row],[streszczenie]],"*"&amp;$B$1&amp;"*")</f>
        <v>0</v>
      </c>
      <c r="R445" s="14">
        <f>COUNTIFS(SLR479_20231202[[#This Row],[streszczenie]],"*"&amp;$B$1&amp;"*",SLR479_20231202[[#This Row],[streszczenie]],"*"&amp;$E$1&amp;"*")</f>
        <v>0</v>
      </c>
      <c r="S445" s="10" t="s">
        <v>10</v>
      </c>
      <c r="T445" s="10" t="s">
        <v>11</v>
      </c>
      <c r="U445" s="10" t="s">
        <v>12</v>
      </c>
    </row>
    <row r="446" spans="1:21" x14ac:dyDescent="0.45">
      <c r="A446" s="14">
        <v>444</v>
      </c>
      <c r="B446" s="14" t="s">
        <v>3960</v>
      </c>
      <c r="C446" s="14" t="s">
        <v>3961</v>
      </c>
      <c r="D446" s="14">
        <v>57205097129</v>
      </c>
      <c r="E446" s="14" t="s">
        <v>3962</v>
      </c>
      <c r="F446" s="14">
        <f>COUNTIF(SLR479_20231202[[#This Row],[Tytuł]],"*"&amp;$B$1&amp;"*")</f>
        <v>0</v>
      </c>
      <c r="G446" s="14">
        <f>COUNTIFS(SLR479_20231202[[#This Row],[Tytuł]],"*"&amp;$B$1&amp;"*",SLR479_20231202[[#This Row],[Tytuł]],"*"&amp;$E$1&amp;"*")</f>
        <v>0</v>
      </c>
      <c r="H446" s="14" t="s">
        <v>3963</v>
      </c>
      <c r="I446" s="14">
        <f>MID(SLR479_20231202[[#This Row],[Rok, publikacja, cytowania]],2,4)+0</f>
        <v>2023</v>
      </c>
      <c r="J446" s="14">
        <f>(MID(SLR479_20231202[[#This Row],[Rok, publikacja, cytowania]],FIND(" Cited ",SLR479_20231202[[#This Row],[Rok, publikacja, cytowania]])+7,SLR479_20231202[[#This Row],[IlośćZnakówLCyt]]))+0</f>
        <v>0</v>
      </c>
      <c r="K446" s="14">
        <f>FIND(" Cited ",SLR479_20231202[[#This Row],[Rok, publikacja, cytowania]])+7</f>
        <v>77</v>
      </c>
      <c r="L446" s="14">
        <f>FIND(" times",SLR479_20231202[[#This Row],[Rok, publikacja, cytowania]])</f>
        <v>78</v>
      </c>
      <c r="M446" s="14">
        <f>SLR479_20231202[[#This Row],[koniecLCyt]]-SLR479_20231202[[#This Row],[poczLCyt]]</f>
        <v>1</v>
      </c>
      <c r="N446" s="14" t="s">
        <v>3964</v>
      </c>
      <c r="O446" s="14" t="s">
        <v>3965</v>
      </c>
      <c r="P446" s="14" t="s">
        <v>3966</v>
      </c>
      <c r="Q446" s="14">
        <f>COUNTIF(SLR479_20231202[[#This Row],[streszczenie]],"*"&amp;$B$1&amp;"*")</f>
        <v>1</v>
      </c>
      <c r="R446" s="14">
        <f>COUNTIFS(SLR479_20231202[[#This Row],[streszczenie]],"*"&amp;$B$1&amp;"*",SLR479_20231202[[#This Row],[streszczenie]],"*"&amp;$E$1&amp;"*")</f>
        <v>1</v>
      </c>
      <c r="S446" s="9" t="s">
        <v>10</v>
      </c>
      <c r="T446" s="9" t="s">
        <v>11</v>
      </c>
      <c r="U446" s="9" t="s">
        <v>12</v>
      </c>
    </row>
    <row r="447" spans="1:21" hidden="1" x14ac:dyDescent="0.45">
      <c r="A447" s="14">
        <v>445</v>
      </c>
      <c r="B447" s="14" t="s">
        <v>2107</v>
      </c>
      <c r="C447" s="14" t="s">
        <v>2108</v>
      </c>
      <c r="D447" s="14" t="s">
        <v>2109</v>
      </c>
      <c r="E447" s="14" t="s">
        <v>2110</v>
      </c>
      <c r="F447" s="14">
        <f>COUNTIF(SLR479_20231202[[#This Row],[Tytuł]],"*"&amp;$B$1&amp;"*")</f>
        <v>0</v>
      </c>
      <c r="G447" s="14">
        <f>COUNTIFS(SLR479_20231202[[#This Row],[Tytuł]],"*"&amp;$B$1&amp;"*",SLR479_20231202[[#This Row],[Tytuł]],"*"&amp;$E$1&amp;"*")</f>
        <v>0</v>
      </c>
      <c r="H447" s="14" t="s">
        <v>1572</v>
      </c>
      <c r="I447" s="14">
        <f>MID(SLR479_20231202[[#This Row],[Rok, publikacja, cytowania]],2,4)+0</f>
        <v>2023</v>
      </c>
      <c r="J447" s="14">
        <f>(MID(SLR479_20231202[[#This Row],[Rok, publikacja, cytowania]],FIND(" Cited ",SLR479_20231202[[#This Row],[Rok, publikacja, cytowania]])+7,SLR479_20231202[[#This Row],[IlośćZnakówLCyt]]))+0</f>
        <v>0</v>
      </c>
      <c r="K447" s="14">
        <f>FIND(" Cited ",SLR479_20231202[[#This Row],[Rok, publikacja, cytowania]])+7</f>
        <v>77</v>
      </c>
      <c r="L447" s="14">
        <f>FIND(" times",SLR479_20231202[[#This Row],[Rok, publikacja, cytowania]])</f>
        <v>78</v>
      </c>
      <c r="M447" s="14">
        <f>SLR479_20231202[[#This Row],[koniecLCyt]]-SLR479_20231202[[#This Row],[poczLCyt]]</f>
        <v>1</v>
      </c>
      <c r="N447" s="14">
        <v>0</v>
      </c>
      <c r="O447" s="14" t="s">
        <v>2111</v>
      </c>
      <c r="P447" s="14" t="s">
        <v>2112</v>
      </c>
      <c r="Q447" s="14">
        <f>COUNTIF(SLR479_20231202[[#This Row],[streszczenie]],"*"&amp;$B$1&amp;"*")</f>
        <v>0</v>
      </c>
      <c r="R447" s="14">
        <f>COUNTIFS(SLR479_20231202[[#This Row],[streszczenie]],"*"&amp;$B$1&amp;"*",SLR479_20231202[[#This Row],[streszczenie]],"*"&amp;$E$1&amp;"*")</f>
        <v>0</v>
      </c>
      <c r="S447" s="10" t="s">
        <v>10</v>
      </c>
      <c r="T447" s="10" t="s">
        <v>207</v>
      </c>
      <c r="U447" s="10" t="s">
        <v>12</v>
      </c>
    </row>
    <row r="448" spans="1:21" hidden="1" x14ac:dyDescent="0.45">
      <c r="A448" s="14">
        <v>446</v>
      </c>
      <c r="B448" s="14" t="s">
        <v>3967</v>
      </c>
      <c r="C448" s="14" t="s">
        <v>3968</v>
      </c>
      <c r="D448" s="14" t="s">
        <v>3969</v>
      </c>
      <c r="E448" s="14" t="s">
        <v>3970</v>
      </c>
      <c r="F448" s="14">
        <f>COUNTIF(SLR479_20231202[[#This Row],[Tytuł]],"*"&amp;$B$1&amp;"*")</f>
        <v>0</v>
      </c>
      <c r="G448" s="14">
        <f>COUNTIFS(SLR479_20231202[[#This Row],[Tytuł]],"*"&amp;$B$1&amp;"*",SLR479_20231202[[#This Row],[Tytuł]],"*"&amp;$E$1&amp;"*")</f>
        <v>0</v>
      </c>
      <c r="H448" s="14" t="s">
        <v>3971</v>
      </c>
      <c r="I448" s="14">
        <f>MID(SLR479_20231202[[#This Row],[Rok, publikacja, cytowania]],2,4)+0</f>
        <v>2023</v>
      </c>
      <c r="J448" s="14">
        <f>(MID(SLR479_20231202[[#This Row],[Rok, publikacja, cytowania]],FIND(" Cited ",SLR479_20231202[[#This Row],[Rok, publikacja, cytowania]])+7,SLR479_20231202[[#This Row],[IlośćZnakówLCyt]]))+0</f>
        <v>0</v>
      </c>
      <c r="K448" s="14">
        <f>FIND(" Cited ",SLR479_20231202[[#This Row],[Rok, publikacja, cytowania]])+7</f>
        <v>62</v>
      </c>
      <c r="L448" s="14">
        <f>FIND(" times",SLR479_20231202[[#This Row],[Rok, publikacja, cytowania]])</f>
        <v>63</v>
      </c>
      <c r="M448" s="14">
        <f>SLR479_20231202[[#This Row],[koniecLCyt]]-SLR479_20231202[[#This Row],[poczLCyt]]</f>
        <v>1</v>
      </c>
      <c r="N448" s="14" t="s">
        <v>3972</v>
      </c>
      <c r="O448" s="14" t="s">
        <v>3973</v>
      </c>
      <c r="P448" s="14" t="s">
        <v>3974</v>
      </c>
      <c r="Q448" s="14">
        <f>COUNTIF(SLR479_20231202[[#This Row],[streszczenie]],"*"&amp;$B$1&amp;"*")</f>
        <v>0</v>
      </c>
      <c r="R448" s="14">
        <f>COUNTIFS(SLR479_20231202[[#This Row],[streszczenie]],"*"&amp;$B$1&amp;"*",SLR479_20231202[[#This Row],[streszczenie]],"*"&amp;$E$1&amp;"*")</f>
        <v>0</v>
      </c>
      <c r="S448" s="9" t="s">
        <v>10</v>
      </c>
      <c r="T448" s="9" t="s">
        <v>11</v>
      </c>
      <c r="U448" s="9" t="s">
        <v>12</v>
      </c>
    </row>
    <row r="449" spans="1:21" hidden="1" x14ac:dyDescent="0.45">
      <c r="A449" s="14">
        <v>447</v>
      </c>
      <c r="B449" s="14" t="s">
        <v>2129</v>
      </c>
      <c r="C449" s="14" t="s">
        <v>2130</v>
      </c>
      <c r="D449" s="14" t="s">
        <v>2131</v>
      </c>
      <c r="E449" s="14" t="s">
        <v>2132</v>
      </c>
      <c r="F449" s="14">
        <f>COUNTIF(SLR479_20231202[[#This Row],[Tytuł]],"*"&amp;$B$1&amp;"*")</f>
        <v>0</v>
      </c>
      <c r="G449" s="14">
        <f>COUNTIFS(SLR479_20231202[[#This Row],[Tytuł]],"*"&amp;$B$1&amp;"*",SLR479_20231202[[#This Row],[Tytuł]],"*"&amp;$E$1&amp;"*")</f>
        <v>0</v>
      </c>
      <c r="H449" s="14" t="s">
        <v>2133</v>
      </c>
      <c r="I449" s="14">
        <f>MID(SLR479_20231202[[#This Row],[Rok, publikacja, cytowania]],2,4)+0</f>
        <v>2023</v>
      </c>
      <c r="J449" s="14">
        <f>(MID(SLR479_20231202[[#This Row],[Rok, publikacja, cytowania]],FIND(" Cited ",SLR479_20231202[[#This Row],[Rok, publikacja, cytowania]])+7,SLR479_20231202[[#This Row],[IlośćZnakówLCyt]]))+0</f>
        <v>0</v>
      </c>
      <c r="K449" s="14">
        <f>FIND(" Cited ",SLR479_20231202[[#This Row],[Rok, publikacja, cytowania]])+7</f>
        <v>37</v>
      </c>
      <c r="L449" s="14">
        <f>FIND(" times",SLR479_20231202[[#This Row],[Rok, publikacja, cytowania]])</f>
        <v>38</v>
      </c>
      <c r="M449" s="14">
        <f>SLR479_20231202[[#This Row],[koniecLCyt]]-SLR479_20231202[[#This Row],[poczLCyt]]</f>
        <v>1</v>
      </c>
      <c r="N449" s="14" t="s">
        <v>2134</v>
      </c>
      <c r="O449" s="14" t="s">
        <v>2135</v>
      </c>
      <c r="P449" s="14" t="s">
        <v>2136</v>
      </c>
      <c r="Q449" s="14">
        <f>COUNTIF(SLR479_20231202[[#This Row],[streszczenie]],"*"&amp;$B$1&amp;"*")</f>
        <v>0</v>
      </c>
      <c r="R449" s="14">
        <f>COUNTIFS(SLR479_20231202[[#This Row],[streszczenie]],"*"&amp;$B$1&amp;"*",SLR479_20231202[[#This Row],[streszczenie]],"*"&amp;$E$1&amp;"*")</f>
        <v>0</v>
      </c>
      <c r="S449" s="10" t="s">
        <v>10</v>
      </c>
      <c r="T449" s="10" t="s">
        <v>11</v>
      </c>
      <c r="U449" s="10" t="s">
        <v>12</v>
      </c>
    </row>
    <row r="450" spans="1:21" hidden="1" x14ac:dyDescent="0.45">
      <c r="A450" s="14">
        <v>448</v>
      </c>
      <c r="B450" s="14" t="s">
        <v>1085</v>
      </c>
      <c r="C450" s="14" t="s">
        <v>1086</v>
      </c>
      <c r="D450" s="14" t="s">
        <v>1087</v>
      </c>
      <c r="E450" s="14" t="s">
        <v>1088</v>
      </c>
      <c r="F450" s="14">
        <f>COUNTIF(SLR479_20231202[[#This Row],[Tytuł]],"*"&amp;$B$1&amp;"*")</f>
        <v>0</v>
      </c>
      <c r="G450" s="14">
        <f>COUNTIFS(SLR479_20231202[[#This Row],[Tytuł]],"*"&amp;$B$1&amp;"*",SLR479_20231202[[#This Row],[Tytuł]],"*"&amp;$E$1&amp;"*")</f>
        <v>0</v>
      </c>
      <c r="H450" s="14" t="s">
        <v>1089</v>
      </c>
      <c r="I450" s="14">
        <f>MID(SLR479_20231202[[#This Row],[Rok, publikacja, cytowania]],2,4)+0</f>
        <v>2023</v>
      </c>
      <c r="J450" s="14">
        <f>(MID(SLR479_20231202[[#This Row],[Rok, publikacja, cytowania]],FIND(" Cited ",SLR479_20231202[[#This Row],[Rok, publikacja, cytowania]])+7,SLR479_20231202[[#This Row],[IlośćZnakówLCyt]]))+0</f>
        <v>0</v>
      </c>
      <c r="K450" s="14">
        <f>FIND(" Cited ",SLR479_20231202[[#This Row],[Rok, publikacja, cytowania]])+7</f>
        <v>102</v>
      </c>
      <c r="L450" s="14">
        <f>FIND(" times",SLR479_20231202[[#This Row],[Rok, publikacja, cytowania]])</f>
        <v>103</v>
      </c>
      <c r="M450" s="14">
        <f>SLR479_20231202[[#This Row],[koniecLCyt]]-SLR479_20231202[[#This Row],[poczLCyt]]</f>
        <v>1</v>
      </c>
      <c r="N450" s="14" t="s">
        <v>1090</v>
      </c>
      <c r="O450" s="14" t="s">
        <v>1091</v>
      </c>
      <c r="P450" s="14" t="s">
        <v>1092</v>
      </c>
      <c r="Q450" s="14">
        <f>COUNTIF(SLR479_20231202[[#This Row],[streszczenie]],"*"&amp;$B$1&amp;"*")</f>
        <v>0</v>
      </c>
      <c r="R450" s="14">
        <f>COUNTIFS(SLR479_20231202[[#This Row],[streszczenie]],"*"&amp;$B$1&amp;"*",SLR479_20231202[[#This Row],[streszczenie]],"*"&amp;$E$1&amp;"*")</f>
        <v>0</v>
      </c>
      <c r="S450" s="9" t="s">
        <v>10</v>
      </c>
      <c r="T450" s="9" t="s">
        <v>11</v>
      </c>
      <c r="U450" s="9" t="s">
        <v>12</v>
      </c>
    </row>
    <row r="451" spans="1:21" hidden="1" x14ac:dyDescent="0.45">
      <c r="A451" s="14">
        <v>449</v>
      </c>
      <c r="B451" s="14" t="s">
        <v>3975</v>
      </c>
      <c r="C451" s="14" t="s">
        <v>3976</v>
      </c>
      <c r="D451" s="14" t="s">
        <v>3977</v>
      </c>
      <c r="E451" s="14" t="s">
        <v>3978</v>
      </c>
      <c r="F451" s="14">
        <f>COUNTIF(SLR479_20231202[[#This Row],[Tytuł]],"*"&amp;$B$1&amp;"*")</f>
        <v>0</v>
      </c>
      <c r="G451" s="14">
        <f>COUNTIFS(SLR479_20231202[[#This Row],[Tytuł]],"*"&amp;$B$1&amp;"*",SLR479_20231202[[#This Row],[Tytuł]],"*"&amp;$E$1&amp;"*")</f>
        <v>0</v>
      </c>
      <c r="H451" s="14" t="s">
        <v>1572</v>
      </c>
      <c r="I451" s="14">
        <f>MID(SLR479_20231202[[#This Row],[Rok, publikacja, cytowania]],2,4)+0</f>
        <v>2023</v>
      </c>
      <c r="J451" s="14">
        <f>(MID(SLR479_20231202[[#This Row],[Rok, publikacja, cytowania]],FIND(" Cited ",SLR479_20231202[[#This Row],[Rok, publikacja, cytowania]])+7,SLR479_20231202[[#This Row],[IlośćZnakówLCyt]]))+0</f>
        <v>0</v>
      </c>
      <c r="K451" s="14">
        <f>FIND(" Cited ",SLR479_20231202[[#This Row],[Rok, publikacja, cytowania]])+7</f>
        <v>77</v>
      </c>
      <c r="L451" s="14">
        <f>FIND(" times",SLR479_20231202[[#This Row],[Rok, publikacja, cytowania]])</f>
        <v>78</v>
      </c>
      <c r="M451" s="14">
        <f>SLR479_20231202[[#This Row],[koniecLCyt]]-SLR479_20231202[[#This Row],[poczLCyt]]</f>
        <v>1</v>
      </c>
      <c r="N451" s="14">
        <v>0</v>
      </c>
      <c r="O451" s="14" t="s">
        <v>3979</v>
      </c>
      <c r="P451" s="14" t="s">
        <v>3980</v>
      </c>
      <c r="Q451" s="14">
        <f>COUNTIF(SLR479_20231202[[#This Row],[streszczenie]],"*"&amp;$B$1&amp;"*")</f>
        <v>0</v>
      </c>
      <c r="R451" s="14">
        <f>COUNTIFS(SLR479_20231202[[#This Row],[streszczenie]],"*"&amp;$B$1&amp;"*",SLR479_20231202[[#This Row],[streszczenie]],"*"&amp;$E$1&amp;"*")</f>
        <v>0</v>
      </c>
      <c r="S451" s="10" t="s">
        <v>10</v>
      </c>
      <c r="T451" s="10" t="s">
        <v>207</v>
      </c>
      <c r="U451" s="10" t="s">
        <v>12</v>
      </c>
    </row>
    <row r="452" spans="1:21" hidden="1" x14ac:dyDescent="0.45">
      <c r="A452" s="14">
        <v>450</v>
      </c>
      <c r="B452" s="14" t="s">
        <v>2160</v>
      </c>
      <c r="C452" s="14" t="s">
        <v>2161</v>
      </c>
      <c r="D452" s="14" t="s">
        <v>2162</v>
      </c>
      <c r="E452" s="14" t="s">
        <v>2163</v>
      </c>
      <c r="F452" s="14">
        <f>COUNTIF(SLR479_20231202[[#This Row],[Tytuł]],"*"&amp;$B$1&amp;"*")</f>
        <v>0</v>
      </c>
      <c r="G452" s="14">
        <f>COUNTIFS(SLR479_20231202[[#This Row],[Tytuł]],"*"&amp;$B$1&amp;"*",SLR479_20231202[[#This Row],[Tytuł]],"*"&amp;$E$1&amp;"*")</f>
        <v>0</v>
      </c>
      <c r="H452" s="14" t="s">
        <v>2164</v>
      </c>
      <c r="I452" s="14">
        <f>MID(SLR479_20231202[[#This Row],[Rok, publikacja, cytowania]],2,4)+0</f>
        <v>2023</v>
      </c>
      <c r="J452" s="14">
        <f>(MID(SLR479_20231202[[#This Row],[Rok, publikacja, cytowania]],FIND(" Cited ",SLR479_20231202[[#This Row],[Rok, publikacja, cytowania]])+7,SLR479_20231202[[#This Row],[IlośćZnakówLCyt]]))+0</f>
        <v>0</v>
      </c>
      <c r="K452" s="14">
        <f>FIND(" Cited ",SLR479_20231202[[#This Row],[Rok, publikacja, cytowania]])+7</f>
        <v>28</v>
      </c>
      <c r="L452" s="14">
        <f>FIND(" times",SLR479_20231202[[#This Row],[Rok, publikacja, cytowania]])</f>
        <v>29</v>
      </c>
      <c r="M452" s="14">
        <f>SLR479_20231202[[#This Row],[koniecLCyt]]-SLR479_20231202[[#This Row],[poczLCyt]]</f>
        <v>1</v>
      </c>
      <c r="N452" s="14" t="s">
        <v>2165</v>
      </c>
      <c r="O452" s="14" t="s">
        <v>2166</v>
      </c>
      <c r="P452" s="14" t="s">
        <v>2167</v>
      </c>
      <c r="Q452" s="14">
        <f>COUNTIF(SLR479_20231202[[#This Row],[streszczenie]],"*"&amp;$B$1&amp;"*")</f>
        <v>0</v>
      </c>
      <c r="R452" s="14">
        <f>COUNTIFS(SLR479_20231202[[#This Row],[streszczenie]],"*"&amp;$B$1&amp;"*",SLR479_20231202[[#This Row],[streszczenie]],"*"&amp;$E$1&amp;"*")</f>
        <v>0</v>
      </c>
      <c r="S452" s="9" t="s">
        <v>10</v>
      </c>
      <c r="T452" s="9" t="s">
        <v>11</v>
      </c>
      <c r="U452" s="9" t="s">
        <v>12</v>
      </c>
    </row>
    <row r="453" spans="1:21" x14ac:dyDescent="0.45">
      <c r="A453" s="14">
        <v>451</v>
      </c>
      <c r="B453" s="14" t="s">
        <v>1109</v>
      </c>
      <c r="C453" s="14" t="s">
        <v>1110</v>
      </c>
      <c r="D453" s="14">
        <v>24071169700</v>
      </c>
      <c r="E453" s="14" t="s">
        <v>1111</v>
      </c>
      <c r="F453" s="14">
        <f>COUNTIF(SLR479_20231202[[#This Row],[Tytuł]],"*"&amp;$B$1&amp;"*")</f>
        <v>0</v>
      </c>
      <c r="G453" s="14">
        <f>COUNTIFS(SLR479_20231202[[#This Row],[Tytuł]],"*"&amp;$B$1&amp;"*",SLR479_20231202[[#This Row],[Tytuł]],"*"&amp;$E$1&amp;"*")</f>
        <v>0</v>
      </c>
      <c r="H453" s="14" t="s">
        <v>1112</v>
      </c>
      <c r="I453" s="14">
        <f>MID(SLR479_20231202[[#This Row],[Rok, publikacja, cytowania]],2,4)+0</f>
        <v>2015</v>
      </c>
      <c r="J453" s="14">
        <f>(MID(SLR479_20231202[[#This Row],[Rok, publikacja, cytowania]],FIND(" Cited ",SLR479_20231202[[#This Row],[Rok, publikacja, cytowania]])+7,SLR479_20231202[[#This Row],[IlośćZnakówLCyt]]))+0</f>
        <v>1</v>
      </c>
      <c r="K453" s="14">
        <f>FIND(" Cited ",SLR479_20231202[[#This Row],[Rok, publikacja, cytowania]])+7</f>
        <v>68</v>
      </c>
      <c r="L453" s="14">
        <f>FIND(" times",SLR479_20231202[[#This Row],[Rok, publikacja, cytowania]])</f>
        <v>69</v>
      </c>
      <c r="M453" s="14">
        <f>SLR479_20231202[[#This Row],[koniecLCyt]]-SLR479_20231202[[#This Row],[poczLCyt]]</f>
        <v>1</v>
      </c>
      <c r="N453" s="14" t="s">
        <v>1113</v>
      </c>
      <c r="O453" s="14" t="s">
        <v>1114</v>
      </c>
      <c r="P453" s="14" t="s">
        <v>1115</v>
      </c>
      <c r="Q453" s="14">
        <f>COUNTIF(SLR479_20231202[[#This Row],[streszczenie]],"*"&amp;$B$1&amp;"*")</f>
        <v>1</v>
      </c>
      <c r="R453" s="14">
        <f>COUNTIFS(SLR479_20231202[[#This Row],[streszczenie]],"*"&amp;$B$1&amp;"*",SLR479_20231202[[#This Row],[streszczenie]],"*"&amp;$E$1&amp;"*")</f>
        <v>1</v>
      </c>
      <c r="S453" s="10" t="s">
        <v>10</v>
      </c>
      <c r="T453" s="10" t="s">
        <v>128</v>
      </c>
      <c r="U453" s="10" t="s">
        <v>12</v>
      </c>
    </row>
    <row r="454" spans="1:21" hidden="1" x14ac:dyDescent="0.45">
      <c r="A454" s="14">
        <v>452</v>
      </c>
      <c r="B454" s="14" t="s">
        <v>1560</v>
      </c>
      <c r="C454" s="14" t="s">
        <v>1561</v>
      </c>
      <c r="D454" s="14" t="s">
        <v>1562</v>
      </c>
      <c r="E454" s="14" t="s">
        <v>1563</v>
      </c>
      <c r="F454" s="14">
        <f>COUNTIF(SLR479_20231202[[#This Row],[Tytuł]],"*"&amp;$B$1&amp;"*")</f>
        <v>0</v>
      </c>
      <c r="G454" s="14">
        <f>COUNTIFS(SLR479_20231202[[#This Row],[Tytuł]],"*"&amp;$B$1&amp;"*",SLR479_20231202[[#This Row],[Tytuł]],"*"&amp;$E$1&amp;"*")</f>
        <v>0</v>
      </c>
      <c r="H454" s="14" t="s">
        <v>1564</v>
      </c>
      <c r="I454" s="14">
        <f>MID(SLR479_20231202[[#This Row],[Rok, publikacja, cytowania]],2,4)+0</f>
        <v>2023</v>
      </c>
      <c r="J454" s="14">
        <f>(MID(SLR479_20231202[[#This Row],[Rok, publikacja, cytowania]],FIND(" Cited ",SLR479_20231202[[#This Row],[Rok, publikacja, cytowania]])+7,SLR479_20231202[[#This Row],[IlośćZnakówLCyt]]))+0</f>
        <v>0</v>
      </c>
      <c r="K454" s="14">
        <f>FIND(" Cited ",SLR479_20231202[[#This Row],[Rok, publikacja, cytowania]])+7</f>
        <v>83</v>
      </c>
      <c r="L454" s="14">
        <f>FIND(" times",SLR479_20231202[[#This Row],[Rok, publikacja, cytowania]])</f>
        <v>84</v>
      </c>
      <c r="M454" s="14">
        <f>SLR479_20231202[[#This Row],[koniecLCyt]]-SLR479_20231202[[#This Row],[poczLCyt]]</f>
        <v>1</v>
      </c>
      <c r="N454" s="14" t="s">
        <v>1565</v>
      </c>
      <c r="O454" s="14" t="s">
        <v>1566</v>
      </c>
      <c r="P454" s="14" t="s">
        <v>1567</v>
      </c>
      <c r="Q454" s="14">
        <f>COUNTIF(SLR479_20231202[[#This Row],[streszczenie]],"*"&amp;$B$1&amp;"*")</f>
        <v>0</v>
      </c>
      <c r="R454" s="14">
        <f>COUNTIFS(SLR479_20231202[[#This Row],[streszczenie]],"*"&amp;$B$1&amp;"*",SLR479_20231202[[#This Row],[streszczenie]],"*"&amp;$E$1&amp;"*")</f>
        <v>0</v>
      </c>
      <c r="S454" s="9" t="s">
        <v>10</v>
      </c>
      <c r="T454" s="9" t="s">
        <v>11</v>
      </c>
      <c r="U454" s="9" t="s">
        <v>12</v>
      </c>
    </row>
    <row r="455" spans="1:21" hidden="1" x14ac:dyDescent="0.45">
      <c r="A455" s="14">
        <v>453</v>
      </c>
      <c r="B455" s="14" t="s">
        <v>1130</v>
      </c>
      <c r="C455" s="14" t="s">
        <v>1131</v>
      </c>
      <c r="D455" s="14" t="s">
        <v>1132</v>
      </c>
      <c r="E455" s="14" t="s">
        <v>1133</v>
      </c>
      <c r="F455" s="14">
        <f>COUNTIF(SLR479_20231202[[#This Row],[Tytuł]],"*"&amp;$B$1&amp;"*")</f>
        <v>0</v>
      </c>
      <c r="G455" s="14">
        <f>COUNTIFS(SLR479_20231202[[#This Row],[Tytuł]],"*"&amp;$B$1&amp;"*",SLR479_20231202[[#This Row],[Tytuł]],"*"&amp;$E$1&amp;"*")</f>
        <v>0</v>
      </c>
      <c r="H455" s="14" t="s">
        <v>1134</v>
      </c>
      <c r="I455" s="14">
        <f>MID(SLR479_20231202[[#This Row],[Rok, publikacja, cytowania]],2,4)+0</f>
        <v>2023</v>
      </c>
      <c r="J455" s="14">
        <f>(MID(SLR479_20231202[[#This Row],[Rok, publikacja, cytowania]],FIND(" Cited ",SLR479_20231202[[#This Row],[Rok, publikacja, cytowania]])+7,SLR479_20231202[[#This Row],[IlośćZnakówLCyt]]))+0</f>
        <v>0</v>
      </c>
      <c r="K455" s="14">
        <f>FIND(" Cited ",SLR479_20231202[[#This Row],[Rok, publikacja, cytowania]])+7</f>
        <v>88</v>
      </c>
      <c r="L455" s="14">
        <f>FIND(" times",SLR479_20231202[[#This Row],[Rok, publikacja, cytowania]])</f>
        <v>89</v>
      </c>
      <c r="M455" s="14">
        <f>SLR479_20231202[[#This Row],[koniecLCyt]]-SLR479_20231202[[#This Row],[poczLCyt]]</f>
        <v>1</v>
      </c>
      <c r="N455" s="14" t="s">
        <v>1135</v>
      </c>
      <c r="O455" s="14" t="s">
        <v>1136</v>
      </c>
      <c r="P455" s="14" t="s">
        <v>1137</v>
      </c>
      <c r="Q455" s="14">
        <f>COUNTIF(SLR479_20231202[[#This Row],[streszczenie]],"*"&amp;$B$1&amp;"*")</f>
        <v>0</v>
      </c>
      <c r="R455" s="14">
        <f>COUNTIFS(SLR479_20231202[[#This Row],[streszczenie]],"*"&amp;$B$1&amp;"*",SLR479_20231202[[#This Row],[streszczenie]],"*"&amp;$E$1&amp;"*")</f>
        <v>0</v>
      </c>
      <c r="S455" s="10" t="s">
        <v>10</v>
      </c>
      <c r="T455" s="10" t="s">
        <v>11</v>
      </c>
      <c r="U455" s="10" t="s">
        <v>12</v>
      </c>
    </row>
    <row r="456" spans="1:21" hidden="1" x14ac:dyDescent="0.45">
      <c r="A456" s="14">
        <v>454</v>
      </c>
      <c r="B456" s="14" t="s">
        <v>3981</v>
      </c>
      <c r="C456" s="14" t="s">
        <v>3982</v>
      </c>
      <c r="D456" s="14" t="s">
        <v>3983</v>
      </c>
      <c r="E456" s="14" t="s">
        <v>3984</v>
      </c>
      <c r="F456" s="14">
        <f>COUNTIF(SLR479_20231202[[#This Row],[Tytuł]],"*"&amp;$B$1&amp;"*")</f>
        <v>0</v>
      </c>
      <c r="G456" s="14">
        <f>COUNTIFS(SLR479_20231202[[#This Row],[Tytuł]],"*"&amp;$B$1&amp;"*",SLR479_20231202[[#This Row],[Tytuł]],"*"&amp;$E$1&amp;"*")</f>
        <v>0</v>
      </c>
      <c r="H456" s="14" t="s">
        <v>3985</v>
      </c>
      <c r="I456" s="14">
        <f>MID(SLR479_20231202[[#This Row],[Rok, publikacja, cytowania]],2,4)+0</f>
        <v>2023</v>
      </c>
      <c r="J456" s="14">
        <f>(MID(SLR479_20231202[[#This Row],[Rok, publikacja, cytowania]],FIND(" Cited ",SLR479_20231202[[#This Row],[Rok, publikacja, cytowania]])+7,SLR479_20231202[[#This Row],[IlośćZnakówLCyt]]))+0</f>
        <v>0</v>
      </c>
      <c r="K456" s="14">
        <f>FIND(" Cited ",SLR479_20231202[[#This Row],[Rok, publikacja, cytowania]])+7</f>
        <v>95</v>
      </c>
      <c r="L456" s="14">
        <f>FIND(" times",SLR479_20231202[[#This Row],[Rok, publikacja, cytowania]])</f>
        <v>96</v>
      </c>
      <c r="M456" s="14">
        <f>SLR479_20231202[[#This Row],[koniecLCyt]]-SLR479_20231202[[#This Row],[poczLCyt]]</f>
        <v>1</v>
      </c>
      <c r="N456" s="14" t="s">
        <v>3986</v>
      </c>
      <c r="O456" s="14" t="s">
        <v>3987</v>
      </c>
      <c r="P456" s="14" t="s">
        <v>3988</v>
      </c>
      <c r="Q456" s="14">
        <f>COUNTIF(SLR479_20231202[[#This Row],[streszczenie]],"*"&amp;$B$1&amp;"*")</f>
        <v>0</v>
      </c>
      <c r="R456" s="14">
        <f>COUNTIFS(SLR479_20231202[[#This Row],[streszczenie]],"*"&amp;$B$1&amp;"*",SLR479_20231202[[#This Row],[streszczenie]],"*"&amp;$E$1&amp;"*")</f>
        <v>0</v>
      </c>
      <c r="S456" s="9" t="s">
        <v>10</v>
      </c>
      <c r="T456" s="9" t="s">
        <v>207</v>
      </c>
      <c r="U456" s="9" t="s">
        <v>12</v>
      </c>
    </row>
    <row r="457" spans="1:21" hidden="1" x14ac:dyDescent="0.45">
      <c r="A457" s="14">
        <v>455</v>
      </c>
      <c r="B457" s="14" t="s">
        <v>3989</v>
      </c>
      <c r="C457" s="14" t="s">
        <v>3990</v>
      </c>
      <c r="D457" s="14" t="s">
        <v>3991</v>
      </c>
      <c r="E457" s="14" t="s">
        <v>3992</v>
      </c>
      <c r="F457" s="14">
        <f>COUNTIF(SLR479_20231202[[#This Row],[Tytuł]],"*"&amp;$B$1&amp;"*")</f>
        <v>0</v>
      </c>
      <c r="G457" s="14">
        <f>COUNTIFS(SLR479_20231202[[#This Row],[Tytuł]],"*"&amp;$B$1&amp;"*",SLR479_20231202[[#This Row],[Tytuł]],"*"&amp;$E$1&amp;"*")</f>
        <v>0</v>
      </c>
      <c r="H457" s="14" t="s">
        <v>3993</v>
      </c>
      <c r="I457" s="14">
        <f>MID(SLR479_20231202[[#This Row],[Rok, publikacja, cytowania]],2,4)+0</f>
        <v>2022</v>
      </c>
      <c r="J457" s="14">
        <f>(MID(SLR479_20231202[[#This Row],[Rok, publikacja, cytowania]],FIND(" Cited ",SLR479_20231202[[#This Row],[Rok, publikacja, cytowania]])+7,SLR479_20231202[[#This Row],[IlośćZnakówLCyt]]))+0</f>
        <v>0</v>
      </c>
      <c r="K457" s="14">
        <f>FIND(" Cited ",SLR479_20231202[[#This Row],[Rok, publikacja, cytowania]])+7</f>
        <v>100</v>
      </c>
      <c r="L457" s="14">
        <f>FIND(" times",SLR479_20231202[[#This Row],[Rok, publikacja, cytowania]])</f>
        <v>101</v>
      </c>
      <c r="M457" s="14">
        <f>SLR479_20231202[[#This Row],[koniecLCyt]]-SLR479_20231202[[#This Row],[poczLCyt]]</f>
        <v>1</v>
      </c>
      <c r="N457" s="14" t="s">
        <v>3994</v>
      </c>
      <c r="O457" s="14" t="s">
        <v>3995</v>
      </c>
      <c r="P457" s="14" t="s">
        <v>3996</v>
      </c>
      <c r="Q457" s="14">
        <f>COUNTIF(SLR479_20231202[[#This Row],[streszczenie]],"*"&amp;$B$1&amp;"*")</f>
        <v>0</v>
      </c>
      <c r="R457" s="14">
        <f>COUNTIFS(SLR479_20231202[[#This Row],[streszczenie]],"*"&amp;$B$1&amp;"*",SLR479_20231202[[#This Row],[streszczenie]],"*"&amp;$E$1&amp;"*")</f>
        <v>0</v>
      </c>
      <c r="S457" s="10" t="s">
        <v>10</v>
      </c>
      <c r="T457" s="10" t="s">
        <v>11</v>
      </c>
      <c r="U457" s="10" t="s">
        <v>12</v>
      </c>
    </row>
    <row r="458" spans="1:21" hidden="1" x14ac:dyDescent="0.45">
      <c r="A458" s="14">
        <v>456</v>
      </c>
      <c r="B458" s="14" t="s">
        <v>1575</v>
      </c>
      <c r="C458" s="14" t="s">
        <v>1576</v>
      </c>
      <c r="D458" s="14" t="s">
        <v>1577</v>
      </c>
      <c r="E458" s="14" t="s">
        <v>1578</v>
      </c>
      <c r="F458" s="14">
        <f>COUNTIF(SLR479_20231202[[#This Row],[Tytuł]],"*"&amp;$B$1&amp;"*")</f>
        <v>0</v>
      </c>
      <c r="G458" s="14">
        <f>COUNTIFS(SLR479_20231202[[#This Row],[Tytuł]],"*"&amp;$B$1&amp;"*",SLR479_20231202[[#This Row],[Tytuł]],"*"&amp;$E$1&amp;"*")</f>
        <v>0</v>
      </c>
      <c r="H458" s="14" t="s">
        <v>1579</v>
      </c>
      <c r="I458" s="14">
        <f>MID(SLR479_20231202[[#This Row],[Rok, publikacja, cytowania]],2,4)+0</f>
        <v>2022</v>
      </c>
      <c r="J458" s="14">
        <f>(MID(SLR479_20231202[[#This Row],[Rok, publikacja, cytowania]],FIND(" Cited ",SLR479_20231202[[#This Row],[Rok, publikacja, cytowania]])+7,SLR479_20231202[[#This Row],[IlośćZnakówLCyt]]))+0</f>
        <v>0</v>
      </c>
      <c r="K458" s="14">
        <f>FIND(" Cited ",SLR479_20231202[[#This Row],[Rok, publikacja, cytowania]])+7</f>
        <v>86</v>
      </c>
      <c r="L458" s="14">
        <f>FIND(" times",SLR479_20231202[[#This Row],[Rok, publikacja, cytowania]])</f>
        <v>87</v>
      </c>
      <c r="M458" s="14">
        <f>SLR479_20231202[[#This Row],[koniecLCyt]]-SLR479_20231202[[#This Row],[poczLCyt]]</f>
        <v>1</v>
      </c>
      <c r="N458" s="14" t="s">
        <v>1580</v>
      </c>
      <c r="O458" s="14" t="s">
        <v>1581</v>
      </c>
      <c r="P458" s="14" t="s">
        <v>1582</v>
      </c>
      <c r="Q458" s="14">
        <f>COUNTIF(SLR479_20231202[[#This Row],[streszczenie]],"*"&amp;$B$1&amp;"*")</f>
        <v>0</v>
      </c>
      <c r="R458" s="14">
        <f>COUNTIFS(SLR479_20231202[[#This Row],[streszczenie]],"*"&amp;$B$1&amp;"*",SLR479_20231202[[#This Row],[streszczenie]],"*"&amp;$E$1&amp;"*")</f>
        <v>0</v>
      </c>
      <c r="S458" s="9" t="s">
        <v>10</v>
      </c>
      <c r="T458" s="9" t="s">
        <v>128</v>
      </c>
      <c r="U458" s="9" t="s">
        <v>12</v>
      </c>
    </row>
    <row r="459" spans="1:21" hidden="1" x14ac:dyDescent="0.45">
      <c r="A459" s="14">
        <v>457</v>
      </c>
      <c r="B459" s="14" t="s">
        <v>1591</v>
      </c>
      <c r="C459" s="14" t="s">
        <v>1592</v>
      </c>
      <c r="D459" s="14" t="s">
        <v>1593</v>
      </c>
      <c r="E459" s="14" t="s">
        <v>1594</v>
      </c>
      <c r="F459" s="14">
        <f>COUNTIF(SLR479_20231202[[#This Row],[Tytuł]],"*"&amp;$B$1&amp;"*")</f>
        <v>0</v>
      </c>
      <c r="G459" s="14">
        <f>COUNTIFS(SLR479_20231202[[#This Row],[Tytuł]],"*"&amp;$B$1&amp;"*",SLR479_20231202[[#This Row],[Tytuł]],"*"&amp;$E$1&amp;"*")</f>
        <v>0</v>
      </c>
      <c r="H459" s="14" t="s">
        <v>1595</v>
      </c>
      <c r="I459" s="14">
        <f>MID(SLR479_20231202[[#This Row],[Rok, publikacja, cytowania]],2,4)+0</f>
        <v>2023</v>
      </c>
      <c r="J459" s="14">
        <f>(MID(SLR479_20231202[[#This Row],[Rok, publikacja, cytowania]],FIND(" Cited ",SLR479_20231202[[#This Row],[Rok, publikacja, cytowania]])+7,SLR479_20231202[[#This Row],[IlośćZnakówLCyt]]))+0</f>
        <v>0</v>
      </c>
      <c r="K459" s="14">
        <f>FIND(" Cited ",SLR479_20231202[[#This Row],[Rok, publikacja, cytowania]])+7</f>
        <v>71</v>
      </c>
      <c r="L459" s="14">
        <f>FIND(" times",SLR479_20231202[[#This Row],[Rok, publikacja, cytowania]])</f>
        <v>72</v>
      </c>
      <c r="M459" s="14">
        <f>SLR479_20231202[[#This Row],[koniecLCyt]]-SLR479_20231202[[#This Row],[poczLCyt]]</f>
        <v>1</v>
      </c>
      <c r="N459" s="14" t="s">
        <v>1596</v>
      </c>
      <c r="O459" s="14" t="s">
        <v>1597</v>
      </c>
      <c r="P459" s="14" t="s">
        <v>1598</v>
      </c>
      <c r="Q459" s="14">
        <f>COUNTIF(SLR479_20231202[[#This Row],[streszczenie]],"*"&amp;$B$1&amp;"*")</f>
        <v>0</v>
      </c>
      <c r="R459" s="14">
        <f>COUNTIFS(SLR479_20231202[[#This Row],[streszczenie]],"*"&amp;$B$1&amp;"*",SLR479_20231202[[#This Row],[streszczenie]],"*"&amp;$E$1&amp;"*")</f>
        <v>0</v>
      </c>
      <c r="S459" s="10" t="s">
        <v>10</v>
      </c>
      <c r="T459" s="10" t="s">
        <v>11</v>
      </c>
      <c r="U459" s="10" t="s">
        <v>12</v>
      </c>
    </row>
    <row r="460" spans="1:21" hidden="1" x14ac:dyDescent="0.45">
      <c r="A460" s="14">
        <v>458</v>
      </c>
      <c r="B460" s="14" t="s">
        <v>3997</v>
      </c>
      <c r="C460" s="14" t="s">
        <v>3998</v>
      </c>
      <c r="D460" s="14" t="s">
        <v>3999</v>
      </c>
      <c r="E460" s="14" t="s">
        <v>4000</v>
      </c>
      <c r="F460" s="14">
        <f>COUNTIF(SLR479_20231202[[#This Row],[Tytuł]],"*"&amp;$B$1&amp;"*")</f>
        <v>0</v>
      </c>
      <c r="G460" s="14">
        <f>COUNTIFS(SLR479_20231202[[#This Row],[Tytuł]],"*"&amp;$B$1&amp;"*",SLR479_20231202[[#This Row],[Tytuł]],"*"&amp;$E$1&amp;"*")</f>
        <v>0</v>
      </c>
      <c r="H460" s="14" t="s">
        <v>4001</v>
      </c>
      <c r="I460" s="14">
        <f>MID(SLR479_20231202[[#This Row],[Rok, publikacja, cytowania]],2,4)+0</f>
        <v>2023</v>
      </c>
      <c r="J460" s="14">
        <f>(MID(SLR479_20231202[[#This Row],[Rok, publikacja, cytowania]],FIND(" Cited ",SLR479_20231202[[#This Row],[Rok, publikacja, cytowania]])+7,SLR479_20231202[[#This Row],[IlośćZnakówLCyt]]))+0</f>
        <v>0</v>
      </c>
      <c r="K460" s="14">
        <f>FIND(" Cited ",SLR479_20231202[[#This Row],[Rok, publikacja, cytowania]])+7</f>
        <v>71</v>
      </c>
      <c r="L460" s="14">
        <f>FIND(" times",SLR479_20231202[[#This Row],[Rok, publikacja, cytowania]])</f>
        <v>72</v>
      </c>
      <c r="M460" s="14">
        <f>SLR479_20231202[[#This Row],[koniecLCyt]]-SLR479_20231202[[#This Row],[poczLCyt]]</f>
        <v>1</v>
      </c>
      <c r="N460" s="14" t="s">
        <v>4002</v>
      </c>
      <c r="O460" s="14" t="s">
        <v>4003</v>
      </c>
      <c r="P460" s="14" t="s">
        <v>4004</v>
      </c>
      <c r="Q460" s="14">
        <f>COUNTIF(SLR479_20231202[[#This Row],[streszczenie]],"*"&amp;$B$1&amp;"*")</f>
        <v>0</v>
      </c>
      <c r="R460" s="14">
        <f>COUNTIFS(SLR479_20231202[[#This Row],[streszczenie]],"*"&amp;$B$1&amp;"*",SLR479_20231202[[#This Row],[streszczenie]],"*"&amp;$E$1&amp;"*")</f>
        <v>0</v>
      </c>
      <c r="S460" s="9" t="s">
        <v>3029</v>
      </c>
      <c r="T460" s="9" t="s">
        <v>11</v>
      </c>
      <c r="U460" s="9" t="s">
        <v>12</v>
      </c>
    </row>
    <row r="461" spans="1:21" hidden="1" x14ac:dyDescent="0.45">
      <c r="A461" s="14">
        <v>459</v>
      </c>
      <c r="B461" s="14" t="s">
        <v>1221</v>
      </c>
      <c r="C461" s="14" t="s">
        <v>1222</v>
      </c>
      <c r="D461" s="14">
        <v>13611425900</v>
      </c>
      <c r="E461" s="14" t="s">
        <v>1223</v>
      </c>
      <c r="F461" s="14">
        <f>COUNTIF(SLR479_20231202[[#This Row],[Tytuł]],"*"&amp;$B$1&amp;"*")</f>
        <v>0</v>
      </c>
      <c r="G461" s="14">
        <f>COUNTIFS(SLR479_20231202[[#This Row],[Tytuł]],"*"&amp;$B$1&amp;"*",SLR479_20231202[[#This Row],[Tytuł]],"*"&amp;$E$1&amp;"*")</f>
        <v>0</v>
      </c>
      <c r="H461" s="14" t="s">
        <v>1224</v>
      </c>
      <c r="I461" s="14">
        <f>MID(SLR479_20231202[[#This Row],[Rok, publikacja, cytowania]],2,4)+0</f>
        <v>2013</v>
      </c>
      <c r="J461" s="14">
        <f>(MID(SLR479_20231202[[#This Row],[Rok, publikacja, cytowania]],FIND(" Cited ",SLR479_20231202[[#This Row],[Rok, publikacja, cytowania]])+7,SLR479_20231202[[#This Row],[IlośćZnakówLCyt]]))+0</f>
        <v>1</v>
      </c>
      <c r="K461" s="14">
        <f>FIND(" Cited ",SLR479_20231202[[#This Row],[Rok, publikacja, cytowania]])+7</f>
        <v>64</v>
      </c>
      <c r="L461" s="14">
        <f>FIND(" times",SLR479_20231202[[#This Row],[Rok, publikacja, cytowania]])</f>
        <v>65</v>
      </c>
      <c r="M461" s="14">
        <f>SLR479_20231202[[#This Row],[koniecLCyt]]-SLR479_20231202[[#This Row],[poczLCyt]]</f>
        <v>1</v>
      </c>
      <c r="N461" s="14" t="s">
        <v>1225</v>
      </c>
      <c r="O461" s="14" t="s">
        <v>1226</v>
      </c>
      <c r="P461" s="14" t="s">
        <v>1227</v>
      </c>
      <c r="Q461" s="14">
        <f>COUNTIF(SLR479_20231202[[#This Row],[streszczenie]],"*"&amp;$B$1&amp;"*")</f>
        <v>0</v>
      </c>
      <c r="R461" s="14">
        <f>COUNTIFS(SLR479_20231202[[#This Row],[streszczenie]],"*"&amp;$B$1&amp;"*",SLR479_20231202[[#This Row],[streszczenie]],"*"&amp;$E$1&amp;"*")</f>
        <v>0</v>
      </c>
      <c r="S461" s="10" t="s">
        <v>10</v>
      </c>
      <c r="T461" s="10" t="s">
        <v>11</v>
      </c>
      <c r="U461" s="10" t="s">
        <v>12</v>
      </c>
    </row>
    <row r="462" spans="1:21" hidden="1" x14ac:dyDescent="0.45">
      <c r="A462" s="14">
        <v>460</v>
      </c>
      <c r="B462" s="14" t="s">
        <v>1690</v>
      </c>
      <c r="C462" s="14" t="s">
        <v>1691</v>
      </c>
      <c r="D462" s="14" t="s">
        <v>1692</v>
      </c>
      <c r="E462" s="14" t="s">
        <v>1693</v>
      </c>
      <c r="F462" s="14">
        <f>COUNTIF(SLR479_20231202[[#This Row],[Tytuł]],"*"&amp;$B$1&amp;"*")</f>
        <v>0</v>
      </c>
      <c r="G462" s="14">
        <f>COUNTIFS(SLR479_20231202[[#This Row],[Tytuł]],"*"&amp;$B$1&amp;"*",SLR479_20231202[[#This Row],[Tytuł]],"*"&amp;$E$1&amp;"*")</f>
        <v>0</v>
      </c>
      <c r="H462" s="14" t="s">
        <v>1694</v>
      </c>
      <c r="I462" s="14">
        <f>MID(SLR479_20231202[[#This Row],[Rok, publikacja, cytowania]],2,4)+0</f>
        <v>2023</v>
      </c>
      <c r="J462" s="14">
        <f>(MID(SLR479_20231202[[#This Row],[Rok, publikacja, cytowania]],FIND(" Cited ",SLR479_20231202[[#This Row],[Rok, publikacja, cytowania]])+7,SLR479_20231202[[#This Row],[IlośćZnakówLCyt]]))+0</f>
        <v>0</v>
      </c>
      <c r="K462" s="14">
        <f>FIND(" Cited ",SLR479_20231202[[#This Row],[Rok, publikacja, cytowania]])+7</f>
        <v>44</v>
      </c>
      <c r="L462" s="14">
        <f>FIND(" times",SLR479_20231202[[#This Row],[Rok, publikacja, cytowania]])</f>
        <v>45</v>
      </c>
      <c r="M462" s="14">
        <f>SLR479_20231202[[#This Row],[koniecLCyt]]-SLR479_20231202[[#This Row],[poczLCyt]]</f>
        <v>1</v>
      </c>
      <c r="N462" s="14" t="s">
        <v>1695</v>
      </c>
      <c r="O462" s="14" t="s">
        <v>1696</v>
      </c>
      <c r="P462" s="14" t="s">
        <v>1697</v>
      </c>
      <c r="Q462" s="14">
        <f>COUNTIF(SLR479_20231202[[#This Row],[streszczenie]],"*"&amp;$B$1&amp;"*")</f>
        <v>0</v>
      </c>
      <c r="R462" s="14">
        <f>COUNTIFS(SLR479_20231202[[#This Row],[streszczenie]],"*"&amp;$B$1&amp;"*",SLR479_20231202[[#This Row],[streszczenie]],"*"&amp;$E$1&amp;"*")</f>
        <v>0</v>
      </c>
      <c r="S462" s="9" t="s">
        <v>10</v>
      </c>
      <c r="T462" s="9" t="s">
        <v>11</v>
      </c>
      <c r="U462" s="9" t="s">
        <v>12</v>
      </c>
    </row>
    <row r="463" spans="1:21" hidden="1" x14ac:dyDescent="0.45">
      <c r="A463" s="14">
        <v>461</v>
      </c>
      <c r="B463" s="14" t="s">
        <v>4005</v>
      </c>
      <c r="C463" s="14" t="s">
        <v>4006</v>
      </c>
      <c r="D463" s="14" t="s">
        <v>4007</v>
      </c>
      <c r="E463" s="14" t="s">
        <v>4008</v>
      </c>
      <c r="F463" s="14">
        <f>COUNTIF(SLR479_20231202[[#This Row],[Tytuł]],"*"&amp;$B$1&amp;"*")</f>
        <v>0</v>
      </c>
      <c r="G463" s="14">
        <f>COUNTIFS(SLR479_20231202[[#This Row],[Tytuł]],"*"&amp;$B$1&amp;"*",SLR479_20231202[[#This Row],[Tytuł]],"*"&amp;$E$1&amp;"*")</f>
        <v>0</v>
      </c>
      <c r="H463" s="14" t="s">
        <v>4009</v>
      </c>
      <c r="I463" s="14">
        <f>MID(SLR479_20231202[[#This Row],[Rok, publikacja, cytowania]],2,4)+0</f>
        <v>2023</v>
      </c>
      <c r="J463" s="14">
        <f>(MID(SLR479_20231202[[#This Row],[Rok, publikacja, cytowania]],FIND(" Cited ",SLR479_20231202[[#This Row],[Rok, publikacja, cytowania]])+7,SLR479_20231202[[#This Row],[IlośćZnakówLCyt]]))+0</f>
        <v>0</v>
      </c>
      <c r="K463" s="14">
        <f>FIND(" Cited ",SLR479_20231202[[#This Row],[Rok, publikacja, cytowania]])+7</f>
        <v>42</v>
      </c>
      <c r="L463" s="14">
        <f>FIND(" times",SLR479_20231202[[#This Row],[Rok, publikacja, cytowania]])</f>
        <v>43</v>
      </c>
      <c r="M463" s="14">
        <f>SLR479_20231202[[#This Row],[koniecLCyt]]-SLR479_20231202[[#This Row],[poczLCyt]]</f>
        <v>1</v>
      </c>
      <c r="N463" s="14" t="s">
        <v>4010</v>
      </c>
      <c r="O463" s="14" t="s">
        <v>4011</v>
      </c>
      <c r="P463" s="14" t="s">
        <v>4012</v>
      </c>
      <c r="Q463" s="14">
        <f>COUNTIF(SLR479_20231202[[#This Row],[streszczenie]],"*"&amp;$B$1&amp;"*")</f>
        <v>0</v>
      </c>
      <c r="R463" s="14">
        <f>COUNTIFS(SLR479_20231202[[#This Row],[streszczenie]],"*"&amp;$B$1&amp;"*",SLR479_20231202[[#This Row],[streszczenie]],"*"&amp;$E$1&amp;"*")</f>
        <v>0</v>
      </c>
      <c r="S463" s="10" t="s">
        <v>10</v>
      </c>
      <c r="T463" s="10" t="s">
        <v>11</v>
      </c>
      <c r="U463" s="10" t="s">
        <v>12</v>
      </c>
    </row>
    <row r="464" spans="1:21" hidden="1" x14ac:dyDescent="0.45">
      <c r="A464" s="14">
        <v>462</v>
      </c>
      <c r="B464" s="14" t="s">
        <v>4013</v>
      </c>
      <c r="C464" s="14" t="s">
        <v>4014</v>
      </c>
      <c r="D464" s="14" t="s">
        <v>4015</v>
      </c>
      <c r="E464" s="14" t="s">
        <v>4016</v>
      </c>
      <c r="F464" s="14">
        <f>COUNTIF(SLR479_20231202[[#This Row],[Tytuł]],"*"&amp;$B$1&amp;"*")</f>
        <v>0</v>
      </c>
      <c r="G464" s="14">
        <f>COUNTIFS(SLR479_20231202[[#This Row],[Tytuł]],"*"&amp;$B$1&amp;"*",SLR479_20231202[[#This Row],[Tytuł]],"*"&amp;$E$1&amp;"*")</f>
        <v>0</v>
      </c>
      <c r="H464" s="14" t="s">
        <v>4017</v>
      </c>
      <c r="I464" s="14">
        <f>MID(SLR479_20231202[[#This Row],[Rok, publikacja, cytowania]],2,4)+0</f>
        <v>2022</v>
      </c>
      <c r="J464" s="14">
        <f>(MID(SLR479_20231202[[#This Row],[Rok, publikacja, cytowania]],FIND(" Cited ",SLR479_20231202[[#This Row],[Rok, publikacja, cytowania]])+7,SLR479_20231202[[#This Row],[IlośćZnakówLCyt]]))+0</f>
        <v>0</v>
      </c>
      <c r="K464" s="14">
        <f>FIND(" Cited ",SLR479_20231202[[#This Row],[Rok, publikacja, cytowania]])+7</f>
        <v>50</v>
      </c>
      <c r="L464" s="14">
        <f>FIND(" times",SLR479_20231202[[#This Row],[Rok, publikacja, cytowania]])</f>
        <v>51</v>
      </c>
      <c r="M464" s="14">
        <f>SLR479_20231202[[#This Row],[koniecLCyt]]-SLR479_20231202[[#This Row],[poczLCyt]]</f>
        <v>1</v>
      </c>
      <c r="N464" s="14" t="s">
        <v>4018</v>
      </c>
      <c r="O464" s="14" t="s">
        <v>4019</v>
      </c>
      <c r="P464" s="14" t="s">
        <v>4020</v>
      </c>
      <c r="Q464" s="14">
        <f>COUNTIF(SLR479_20231202[[#This Row],[streszczenie]],"*"&amp;$B$1&amp;"*")</f>
        <v>0</v>
      </c>
      <c r="R464" s="14">
        <f>COUNTIFS(SLR479_20231202[[#This Row],[streszczenie]],"*"&amp;$B$1&amp;"*",SLR479_20231202[[#This Row],[streszczenie]],"*"&amp;$E$1&amp;"*")</f>
        <v>0</v>
      </c>
      <c r="S464" s="9" t="s">
        <v>10</v>
      </c>
      <c r="T464" s="9" t="s">
        <v>11</v>
      </c>
      <c r="U464" s="9" t="s">
        <v>12</v>
      </c>
    </row>
    <row r="465" spans="1:21" hidden="1" x14ac:dyDescent="0.45">
      <c r="A465" s="14">
        <v>463</v>
      </c>
      <c r="B465" s="14" t="s">
        <v>4021</v>
      </c>
      <c r="C465" s="14" t="s">
        <v>4022</v>
      </c>
      <c r="D465" s="14" t="s">
        <v>4023</v>
      </c>
      <c r="E465" s="14" t="s">
        <v>4024</v>
      </c>
      <c r="F465" s="14">
        <f>COUNTIF(SLR479_20231202[[#This Row],[Tytuł]],"*"&amp;$B$1&amp;"*")</f>
        <v>0</v>
      </c>
      <c r="G465" s="14">
        <f>COUNTIFS(SLR479_20231202[[#This Row],[Tytuł]],"*"&amp;$B$1&amp;"*",SLR479_20231202[[#This Row],[Tytuł]],"*"&amp;$E$1&amp;"*")</f>
        <v>0</v>
      </c>
      <c r="H465" s="14" t="s">
        <v>4025</v>
      </c>
      <c r="I465" s="14">
        <f>MID(SLR479_20231202[[#This Row],[Rok, publikacja, cytowania]],2,4)+0</f>
        <v>2022</v>
      </c>
      <c r="J465" s="14">
        <f>(MID(SLR479_20231202[[#This Row],[Rok, publikacja, cytowania]],FIND(" Cited ",SLR479_20231202[[#This Row],[Rok, publikacja, cytowania]])+7,SLR479_20231202[[#This Row],[IlośćZnakówLCyt]]))+0</f>
        <v>0</v>
      </c>
      <c r="K465" s="14">
        <f>FIND(" Cited ",SLR479_20231202[[#This Row],[Rok, publikacja, cytowania]])+7</f>
        <v>82</v>
      </c>
      <c r="L465" s="14">
        <f>FIND(" times",SLR479_20231202[[#This Row],[Rok, publikacja, cytowania]])</f>
        <v>83</v>
      </c>
      <c r="M465" s="14">
        <f>SLR479_20231202[[#This Row],[koniecLCyt]]-SLR479_20231202[[#This Row],[poczLCyt]]</f>
        <v>1</v>
      </c>
      <c r="N465" s="14" t="s">
        <v>4026</v>
      </c>
      <c r="O465" s="14" t="s">
        <v>4027</v>
      </c>
      <c r="P465" s="14" t="s">
        <v>4028</v>
      </c>
      <c r="Q465" s="14">
        <f>COUNTIF(SLR479_20231202[[#This Row],[streszczenie]],"*"&amp;$B$1&amp;"*")</f>
        <v>0</v>
      </c>
      <c r="R465" s="14">
        <f>COUNTIFS(SLR479_20231202[[#This Row],[streszczenie]],"*"&amp;$B$1&amp;"*",SLR479_20231202[[#This Row],[streszczenie]],"*"&amp;$E$1&amp;"*")</f>
        <v>0</v>
      </c>
      <c r="S465" s="10" t="s">
        <v>10</v>
      </c>
      <c r="T465" s="10" t="s">
        <v>207</v>
      </c>
      <c r="U465" s="10" t="s">
        <v>12</v>
      </c>
    </row>
    <row r="466" spans="1:21" hidden="1" x14ac:dyDescent="0.45">
      <c r="A466" s="14">
        <v>464</v>
      </c>
      <c r="B466" s="14" t="s">
        <v>1736</v>
      </c>
      <c r="C466" s="14" t="s">
        <v>1737</v>
      </c>
      <c r="D466" s="14" t="s">
        <v>1738</v>
      </c>
      <c r="E466" s="14" t="s">
        <v>1739</v>
      </c>
      <c r="F466" s="14">
        <f>COUNTIF(SLR479_20231202[[#This Row],[Tytuł]],"*"&amp;$B$1&amp;"*")</f>
        <v>0</v>
      </c>
      <c r="G466" s="14">
        <f>COUNTIFS(SLR479_20231202[[#This Row],[Tytuł]],"*"&amp;$B$1&amp;"*",SLR479_20231202[[#This Row],[Tytuł]],"*"&amp;$E$1&amp;"*")</f>
        <v>0</v>
      </c>
      <c r="H466" s="14" t="s">
        <v>1740</v>
      </c>
      <c r="I466" s="14">
        <f>MID(SLR479_20231202[[#This Row],[Rok, publikacja, cytowania]],2,4)+0</f>
        <v>2023</v>
      </c>
      <c r="J466" s="14">
        <f>(MID(SLR479_20231202[[#This Row],[Rok, publikacja, cytowania]],FIND(" Cited ",SLR479_20231202[[#This Row],[Rok, publikacja, cytowania]])+7,SLR479_20231202[[#This Row],[IlośćZnakówLCyt]]))+0</f>
        <v>0</v>
      </c>
      <c r="K466" s="14">
        <f>FIND(" Cited ",SLR479_20231202[[#This Row],[Rok, publikacja, cytowania]])+7</f>
        <v>58</v>
      </c>
      <c r="L466" s="14">
        <f>FIND(" times",SLR479_20231202[[#This Row],[Rok, publikacja, cytowania]])</f>
        <v>59</v>
      </c>
      <c r="M466" s="14">
        <f>SLR479_20231202[[#This Row],[koniecLCyt]]-SLR479_20231202[[#This Row],[poczLCyt]]</f>
        <v>1</v>
      </c>
      <c r="N466" s="14" t="s">
        <v>1741</v>
      </c>
      <c r="O466" s="14" t="s">
        <v>1742</v>
      </c>
      <c r="P466" s="14" t="s">
        <v>1743</v>
      </c>
      <c r="Q466" s="14">
        <f>COUNTIF(SLR479_20231202[[#This Row],[streszczenie]],"*"&amp;$B$1&amp;"*")</f>
        <v>0</v>
      </c>
      <c r="R466" s="14">
        <f>COUNTIFS(SLR479_20231202[[#This Row],[streszczenie]],"*"&amp;$B$1&amp;"*",SLR479_20231202[[#This Row],[streszczenie]],"*"&amp;$E$1&amp;"*")</f>
        <v>0</v>
      </c>
      <c r="S466" s="9" t="s">
        <v>10</v>
      </c>
      <c r="T466" s="9" t="s">
        <v>11</v>
      </c>
      <c r="U466" s="9" t="s">
        <v>12</v>
      </c>
    </row>
    <row r="467" spans="1:21" hidden="1" x14ac:dyDescent="0.45">
      <c r="A467" s="14">
        <v>465</v>
      </c>
      <c r="B467" s="14" t="s">
        <v>4029</v>
      </c>
      <c r="C467" s="14" t="s">
        <v>4030</v>
      </c>
      <c r="D467" s="14" t="s">
        <v>4031</v>
      </c>
      <c r="E467" s="14" t="s">
        <v>4032</v>
      </c>
      <c r="F467" s="14">
        <f>COUNTIF(SLR479_20231202[[#This Row],[Tytuł]],"*"&amp;$B$1&amp;"*")</f>
        <v>0</v>
      </c>
      <c r="G467" s="14">
        <f>COUNTIFS(SLR479_20231202[[#This Row],[Tytuł]],"*"&amp;$B$1&amp;"*",SLR479_20231202[[#This Row],[Tytuł]],"*"&amp;$E$1&amp;"*")</f>
        <v>0</v>
      </c>
      <c r="H467" s="14" t="s">
        <v>4033</v>
      </c>
      <c r="I467" s="14">
        <f>MID(SLR479_20231202[[#This Row],[Rok, publikacja, cytowania]],2,4)+0</f>
        <v>2023</v>
      </c>
      <c r="J467" s="14">
        <f>(MID(SLR479_20231202[[#This Row],[Rok, publikacja, cytowania]],FIND(" Cited ",SLR479_20231202[[#This Row],[Rok, publikacja, cytowania]])+7,SLR479_20231202[[#This Row],[IlośćZnakówLCyt]]))+0</f>
        <v>0</v>
      </c>
      <c r="K467" s="14">
        <f>FIND(" Cited ",SLR479_20231202[[#This Row],[Rok, publikacja, cytowania]])+7</f>
        <v>64</v>
      </c>
      <c r="L467" s="14">
        <f>FIND(" times",SLR479_20231202[[#This Row],[Rok, publikacja, cytowania]])</f>
        <v>65</v>
      </c>
      <c r="M467" s="14">
        <f>SLR479_20231202[[#This Row],[koniecLCyt]]-SLR479_20231202[[#This Row],[poczLCyt]]</f>
        <v>1</v>
      </c>
      <c r="N467" s="14" t="s">
        <v>4034</v>
      </c>
      <c r="O467" s="14" t="s">
        <v>4035</v>
      </c>
      <c r="P467" s="14" t="s">
        <v>4036</v>
      </c>
      <c r="Q467" s="14">
        <f>COUNTIF(SLR479_20231202[[#This Row],[streszczenie]],"*"&amp;$B$1&amp;"*")</f>
        <v>0</v>
      </c>
      <c r="R467" s="14">
        <f>COUNTIFS(SLR479_20231202[[#This Row],[streszczenie]],"*"&amp;$B$1&amp;"*",SLR479_20231202[[#This Row],[streszczenie]],"*"&amp;$E$1&amp;"*")</f>
        <v>0</v>
      </c>
      <c r="S467" s="10" t="s">
        <v>10</v>
      </c>
      <c r="T467" s="10" t="s">
        <v>11</v>
      </c>
      <c r="U467" s="10" t="s">
        <v>12</v>
      </c>
    </row>
    <row r="468" spans="1:21" hidden="1" x14ac:dyDescent="0.45">
      <c r="A468" s="14">
        <v>466</v>
      </c>
      <c r="B468" s="14" t="s">
        <v>1759</v>
      </c>
      <c r="C468" s="14" t="s">
        <v>1760</v>
      </c>
      <c r="D468" s="14" t="s">
        <v>1761</v>
      </c>
      <c r="E468" s="14" t="s">
        <v>1762</v>
      </c>
      <c r="F468" s="14">
        <f>COUNTIF(SLR479_20231202[[#This Row],[Tytuł]],"*"&amp;$B$1&amp;"*")</f>
        <v>0</v>
      </c>
      <c r="G468" s="14">
        <f>COUNTIFS(SLR479_20231202[[#This Row],[Tytuł]],"*"&amp;$B$1&amp;"*",SLR479_20231202[[#This Row],[Tytuł]],"*"&amp;$E$1&amp;"*")</f>
        <v>0</v>
      </c>
      <c r="H468" s="14" t="s">
        <v>1763</v>
      </c>
      <c r="I468" s="14">
        <f>MID(SLR479_20231202[[#This Row],[Rok, publikacja, cytowania]],2,4)+0</f>
        <v>2023</v>
      </c>
      <c r="J468" s="14">
        <f>(MID(SLR479_20231202[[#This Row],[Rok, publikacja, cytowania]],FIND(" Cited ",SLR479_20231202[[#This Row],[Rok, publikacja, cytowania]])+7,SLR479_20231202[[#This Row],[IlośćZnakówLCyt]]))+0</f>
        <v>0</v>
      </c>
      <c r="K468" s="14">
        <f>FIND(" Cited ",SLR479_20231202[[#This Row],[Rok, publikacja, cytowania]])+7</f>
        <v>63</v>
      </c>
      <c r="L468" s="14">
        <f>FIND(" times",SLR479_20231202[[#This Row],[Rok, publikacja, cytowania]])</f>
        <v>64</v>
      </c>
      <c r="M468" s="14">
        <f>SLR479_20231202[[#This Row],[koniecLCyt]]-SLR479_20231202[[#This Row],[poczLCyt]]</f>
        <v>1</v>
      </c>
      <c r="N468" s="14" t="s">
        <v>1764</v>
      </c>
      <c r="O468" s="14" t="s">
        <v>1765</v>
      </c>
      <c r="P468" s="14" t="s">
        <v>1766</v>
      </c>
      <c r="Q468" s="14">
        <f>COUNTIF(SLR479_20231202[[#This Row],[streszczenie]],"*"&amp;$B$1&amp;"*")</f>
        <v>0</v>
      </c>
      <c r="R468" s="14">
        <f>COUNTIFS(SLR479_20231202[[#This Row],[streszczenie]],"*"&amp;$B$1&amp;"*",SLR479_20231202[[#This Row],[streszczenie]],"*"&amp;$E$1&amp;"*")</f>
        <v>0</v>
      </c>
      <c r="S468" s="9" t="s">
        <v>10</v>
      </c>
      <c r="T468" s="9" t="s">
        <v>11</v>
      </c>
      <c r="U468" s="9" t="s">
        <v>12</v>
      </c>
    </row>
    <row r="469" spans="1:21" hidden="1" x14ac:dyDescent="0.45">
      <c r="A469" s="14">
        <v>467</v>
      </c>
      <c r="B469" s="14" t="s">
        <v>4037</v>
      </c>
      <c r="C469" s="14" t="s">
        <v>4038</v>
      </c>
      <c r="D469" s="14" t="s">
        <v>4039</v>
      </c>
      <c r="E469" s="14" t="s">
        <v>4040</v>
      </c>
      <c r="F469" s="14">
        <f>COUNTIF(SLR479_20231202[[#This Row],[Tytuł]],"*"&amp;$B$1&amp;"*")</f>
        <v>0</v>
      </c>
      <c r="G469" s="14">
        <f>COUNTIFS(SLR479_20231202[[#This Row],[Tytuł]],"*"&amp;$B$1&amp;"*",SLR479_20231202[[#This Row],[Tytuł]],"*"&amp;$E$1&amp;"*")</f>
        <v>0</v>
      </c>
      <c r="H469" s="14" t="s">
        <v>4041</v>
      </c>
      <c r="I469" s="14">
        <f>MID(SLR479_20231202[[#This Row],[Rok, publikacja, cytowania]],2,4)+0</f>
        <v>2022</v>
      </c>
      <c r="J469" s="14">
        <f>(MID(SLR479_20231202[[#This Row],[Rok, publikacja, cytowania]],FIND(" Cited ",SLR479_20231202[[#This Row],[Rok, publikacja, cytowania]])+7,SLR479_20231202[[#This Row],[IlośćZnakówLCyt]]))+0</f>
        <v>0</v>
      </c>
      <c r="K469" s="14">
        <f>FIND(" Cited ",SLR479_20231202[[#This Row],[Rok, publikacja, cytowania]])+7</f>
        <v>54</v>
      </c>
      <c r="L469" s="14">
        <f>FIND(" times",SLR479_20231202[[#This Row],[Rok, publikacja, cytowania]])</f>
        <v>55</v>
      </c>
      <c r="M469" s="14">
        <f>SLR479_20231202[[#This Row],[koniecLCyt]]-SLR479_20231202[[#This Row],[poczLCyt]]</f>
        <v>1</v>
      </c>
      <c r="N469" s="14">
        <v>0</v>
      </c>
      <c r="O469" s="14" t="s">
        <v>4042</v>
      </c>
      <c r="P469" s="14" t="s">
        <v>4043</v>
      </c>
      <c r="Q469" s="14">
        <f>COUNTIF(SLR479_20231202[[#This Row],[streszczenie]],"*"&amp;$B$1&amp;"*")</f>
        <v>0</v>
      </c>
      <c r="R469" s="14">
        <f>COUNTIFS(SLR479_20231202[[#This Row],[streszczenie]],"*"&amp;$B$1&amp;"*",SLR479_20231202[[#This Row],[streszczenie]],"*"&amp;$E$1&amp;"*")</f>
        <v>0</v>
      </c>
      <c r="S469" s="10" t="s">
        <v>10</v>
      </c>
      <c r="T469" s="10" t="s">
        <v>11</v>
      </c>
      <c r="U469" s="10" t="s">
        <v>12</v>
      </c>
    </row>
    <row r="470" spans="1:21" hidden="1" x14ac:dyDescent="0.45">
      <c r="A470" s="14">
        <v>468</v>
      </c>
      <c r="B470" s="14" t="s">
        <v>1788</v>
      </c>
      <c r="C470" s="14" t="s">
        <v>1789</v>
      </c>
      <c r="D470" s="14" t="s">
        <v>1790</v>
      </c>
      <c r="E470" s="14" t="s">
        <v>1791</v>
      </c>
      <c r="F470" s="14">
        <f>COUNTIF(SLR479_20231202[[#This Row],[Tytuł]],"*"&amp;$B$1&amp;"*")</f>
        <v>0</v>
      </c>
      <c r="G470" s="14">
        <f>COUNTIFS(SLR479_20231202[[#This Row],[Tytuł]],"*"&amp;$B$1&amp;"*",SLR479_20231202[[#This Row],[Tytuł]],"*"&amp;$E$1&amp;"*")</f>
        <v>0</v>
      </c>
      <c r="H470" s="14" t="s">
        <v>1792</v>
      </c>
      <c r="I470" s="14">
        <f>MID(SLR479_20231202[[#This Row],[Rok, publikacja, cytowania]],2,4)+0</f>
        <v>2023</v>
      </c>
      <c r="J470" s="14">
        <f>(MID(SLR479_20231202[[#This Row],[Rok, publikacja, cytowania]],FIND(" Cited ",SLR479_20231202[[#This Row],[Rok, publikacja, cytowania]])+7,SLR479_20231202[[#This Row],[IlośćZnakówLCyt]]))+0</f>
        <v>0</v>
      </c>
      <c r="K470" s="14">
        <f>FIND(" Cited ",SLR479_20231202[[#This Row],[Rok, publikacja, cytowania]])+7</f>
        <v>58</v>
      </c>
      <c r="L470" s="14">
        <f>FIND(" times",SLR479_20231202[[#This Row],[Rok, publikacja, cytowania]])</f>
        <v>59</v>
      </c>
      <c r="M470" s="14">
        <f>SLR479_20231202[[#This Row],[koniecLCyt]]-SLR479_20231202[[#This Row],[poczLCyt]]</f>
        <v>1</v>
      </c>
      <c r="N470" s="14" t="s">
        <v>1793</v>
      </c>
      <c r="O470" s="14" t="s">
        <v>1794</v>
      </c>
      <c r="P470" s="14" t="s">
        <v>1795</v>
      </c>
      <c r="Q470" s="14">
        <f>COUNTIF(SLR479_20231202[[#This Row],[streszczenie]],"*"&amp;$B$1&amp;"*")</f>
        <v>0</v>
      </c>
      <c r="R470" s="14">
        <f>COUNTIFS(SLR479_20231202[[#This Row],[streszczenie]],"*"&amp;$B$1&amp;"*",SLR479_20231202[[#This Row],[streszczenie]],"*"&amp;$E$1&amp;"*")</f>
        <v>0</v>
      </c>
      <c r="S470" s="9" t="s">
        <v>10</v>
      </c>
      <c r="T470" s="9" t="s">
        <v>11</v>
      </c>
      <c r="U470" s="9" t="s">
        <v>12</v>
      </c>
    </row>
    <row r="471" spans="1:21" hidden="1" x14ac:dyDescent="0.45">
      <c r="A471" s="14">
        <v>469</v>
      </c>
      <c r="B471" s="14" t="s">
        <v>4044</v>
      </c>
      <c r="C471" s="14" t="s">
        <v>4045</v>
      </c>
      <c r="D471" s="14" t="s">
        <v>4046</v>
      </c>
      <c r="E471" s="14" t="s">
        <v>4047</v>
      </c>
      <c r="F471" s="14">
        <f>COUNTIF(SLR479_20231202[[#This Row],[Tytuł]],"*"&amp;$B$1&amp;"*")</f>
        <v>0</v>
      </c>
      <c r="G471" s="14">
        <f>COUNTIFS(SLR479_20231202[[#This Row],[Tytuł]],"*"&amp;$B$1&amp;"*",SLR479_20231202[[#This Row],[Tytuł]],"*"&amp;$E$1&amp;"*")</f>
        <v>0</v>
      </c>
      <c r="H471" s="14" t="s">
        <v>4048</v>
      </c>
      <c r="I471" s="14">
        <f>MID(SLR479_20231202[[#This Row],[Rok, publikacja, cytowania]],2,4)+0</f>
        <v>2023</v>
      </c>
      <c r="J471" s="14">
        <f>(MID(SLR479_20231202[[#This Row],[Rok, publikacja, cytowania]],FIND(" Cited ",SLR479_20231202[[#This Row],[Rok, publikacja, cytowania]])+7,SLR479_20231202[[#This Row],[IlośćZnakówLCyt]]))+0</f>
        <v>0</v>
      </c>
      <c r="K471" s="14">
        <f>FIND(" Cited ",SLR479_20231202[[#This Row],[Rok, publikacja, cytowania]])+7</f>
        <v>45</v>
      </c>
      <c r="L471" s="14">
        <f>FIND(" times",SLR479_20231202[[#This Row],[Rok, publikacja, cytowania]])</f>
        <v>46</v>
      </c>
      <c r="M471" s="14">
        <f>SLR479_20231202[[#This Row],[koniecLCyt]]-SLR479_20231202[[#This Row],[poczLCyt]]</f>
        <v>1</v>
      </c>
      <c r="N471" s="14" t="s">
        <v>4049</v>
      </c>
      <c r="O471" s="14" t="s">
        <v>4050</v>
      </c>
      <c r="P471" s="14" t="s">
        <v>4051</v>
      </c>
      <c r="Q471" s="14">
        <f>COUNTIF(SLR479_20231202[[#This Row],[streszczenie]],"*"&amp;$B$1&amp;"*")</f>
        <v>0</v>
      </c>
      <c r="R471" s="14">
        <f>COUNTIFS(SLR479_20231202[[#This Row],[streszczenie]],"*"&amp;$B$1&amp;"*",SLR479_20231202[[#This Row],[streszczenie]],"*"&amp;$E$1&amp;"*")</f>
        <v>0</v>
      </c>
      <c r="S471" s="10" t="s">
        <v>10</v>
      </c>
      <c r="T471" s="10" t="s">
        <v>11</v>
      </c>
      <c r="U471" s="10" t="s">
        <v>12</v>
      </c>
    </row>
    <row r="472" spans="1:21" hidden="1" x14ac:dyDescent="0.45">
      <c r="A472" s="14">
        <v>470</v>
      </c>
      <c r="B472" s="14" t="s">
        <v>1823</v>
      </c>
      <c r="C472" s="14" t="s">
        <v>1824</v>
      </c>
      <c r="D472" s="14" t="s">
        <v>1825</v>
      </c>
      <c r="E472" s="14" t="s">
        <v>1826</v>
      </c>
      <c r="F472" s="14">
        <f>COUNTIF(SLR479_20231202[[#This Row],[Tytuł]],"*"&amp;$B$1&amp;"*")</f>
        <v>0</v>
      </c>
      <c r="G472" s="14">
        <f>COUNTIFS(SLR479_20231202[[#This Row],[Tytuł]],"*"&amp;$B$1&amp;"*",SLR479_20231202[[#This Row],[Tytuł]],"*"&amp;$E$1&amp;"*")</f>
        <v>0</v>
      </c>
      <c r="H472" s="14" t="s">
        <v>1827</v>
      </c>
      <c r="I472" s="14">
        <f>MID(SLR479_20231202[[#This Row],[Rok, publikacja, cytowania]],2,4)+0</f>
        <v>2023</v>
      </c>
      <c r="J472" s="14">
        <f>(MID(SLR479_20231202[[#This Row],[Rok, publikacja, cytowania]],FIND(" Cited ",SLR479_20231202[[#This Row],[Rok, publikacja, cytowania]])+7,SLR479_20231202[[#This Row],[IlośćZnakówLCyt]]))+0</f>
        <v>0</v>
      </c>
      <c r="K472" s="14">
        <f>FIND(" Cited ",SLR479_20231202[[#This Row],[Rok, publikacja, cytowania]])+7</f>
        <v>65</v>
      </c>
      <c r="L472" s="14">
        <f>FIND(" times",SLR479_20231202[[#This Row],[Rok, publikacja, cytowania]])</f>
        <v>66</v>
      </c>
      <c r="M472" s="14">
        <f>SLR479_20231202[[#This Row],[koniecLCyt]]-SLR479_20231202[[#This Row],[poczLCyt]]</f>
        <v>1</v>
      </c>
      <c r="N472" s="14" t="s">
        <v>1828</v>
      </c>
      <c r="O472" s="14" t="s">
        <v>1829</v>
      </c>
      <c r="P472" s="14" t="s">
        <v>1830</v>
      </c>
      <c r="Q472" s="14">
        <f>COUNTIF(SLR479_20231202[[#This Row],[streszczenie]],"*"&amp;$B$1&amp;"*")</f>
        <v>0</v>
      </c>
      <c r="R472" s="14">
        <f>COUNTIFS(SLR479_20231202[[#This Row],[streszczenie]],"*"&amp;$B$1&amp;"*",SLR479_20231202[[#This Row],[streszczenie]],"*"&amp;$E$1&amp;"*")</f>
        <v>0</v>
      </c>
      <c r="S472" s="9" t="s">
        <v>10</v>
      </c>
      <c r="T472" s="9" t="s">
        <v>207</v>
      </c>
      <c r="U472" s="9" t="s">
        <v>12</v>
      </c>
    </row>
    <row r="473" spans="1:21" hidden="1" x14ac:dyDescent="0.45">
      <c r="A473" s="14">
        <v>471</v>
      </c>
      <c r="B473" s="14" t="s">
        <v>4052</v>
      </c>
      <c r="C473" s="14" t="s">
        <v>4053</v>
      </c>
      <c r="D473" s="14" t="s">
        <v>4054</v>
      </c>
      <c r="E473" s="14" t="s">
        <v>4055</v>
      </c>
      <c r="F473" s="14">
        <f>COUNTIF(SLR479_20231202[[#This Row],[Tytuł]],"*"&amp;$B$1&amp;"*")</f>
        <v>0</v>
      </c>
      <c r="G473" s="14">
        <f>COUNTIFS(SLR479_20231202[[#This Row],[Tytuł]],"*"&amp;$B$1&amp;"*",SLR479_20231202[[#This Row],[Tytuł]],"*"&amp;$E$1&amp;"*")</f>
        <v>0</v>
      </c>
      <c r="H473" s="14" t="s">
        <v>4056</v>
      </c>
      <c r="I473" s="14">
        <f>MID(SLR479_20231202[[#This Row],[Rok, publikacja, cytowania]],2,4)+0</f>
        <v>2022</v>
      </c>
      <c r="J473" s="14">
        <f>(MID(SLR479_20231202[[#This Row],[Rok, publikacja, cytowania]],FIND(" Cited ",SLR479_20231202[[#This Row],[Rok, publikacja, cytowania]])+7,SLR479_20231202[[#This Row],[IlośćZnakówLCyt]]))+0</f>
        <v>0</v>
      </c>
      <c r="K473" s="14">
        <f>FIND(" Cited ",SLR479_20231202[[#This Row],[Rok, publikacja, cytowania]])+7</f>
        <v>77</v>
      </c>
      <c r="L473" s="14">
        <f>FIND(" times",SLR479_20231202[[#This Row],[Rok, publikacja, cytowania]])</f>
        <v>78</v>
      </c>
      <c r="M473" s="14">
        <f>SLR479_20231202[[#This Row],[koniecLCyt]]-SLR479_20231202[[#This Row],[poczLCyt]]</f>
        <v>1</v>
      </c>
      <c r="N473" s="14">
        <v>0</v>
      </c>
      <c r="O473" s="14" t="s">
        <v>4057</v>
      </c>
      <c r="P473" s="14" t="s">
        <v>4058</v>
      </c>
      <c r="Q473" s="14">
        <f>COUNTIF(SLR479_20231202[[#This Row],[streszczenie]],"*"&amp;$B$1&amp;"*")</f>
        <v>0</v>
      </c>
      <c r="R473" s="14">
        <f>COUNTIFS(SLR479_20231202[[#This Row],[streszczenie]],"*"&amp;$B$1&amp;"*",SLR479_20231202[[#This Row],[streszczenie]],"*"&amp;$E$1&amp;"*")</f>
        <v>0</v>
      </c>
      <c r="S473" s="10" t="s">
        <v>10</v>
      </c>
      <c r="T473" s="10" t="s">
        <v>207</v>
      </c>
      <c r="U473" s="10" t="s">
        <v>12</v>
      </c>
    </row>
    <row r="474" spans="1:21" hidden="1" x14ac:dyDescent="0.45">
      <c r="A474" s="14">
        <v>472</v>
      </c>
      <c r="B474" s="14" t="s">
        <v>1874</v>
      </c>
      <c r="C474" s="14" t="s">
        <v>1875</v>
      </c>
      <c r="D474" s="14" t="s">
        <v>1876</v>
      </c>
      <c r="E474" s="14" t="s">
        <v>1877</v>
      </c>
      <c r="F474" s="14">
        <f>COUNTIF(SLR479_20231202[[#This Row],[Tytuł]],"*"&amp;$B$1&amp;"*")</f>
        <v>0</v>
      </c>
      <c r="G474" s="14">
        <f>COUNTIFS(SLR479_20231202[[#This Row],[Tytuł]],"*"&amp;$B$1&amp;"*",SLR479_20231202[[#This Row],[Tytuł]],"*"&amp;$E$1&amp;"*")</f>
        <v>0</v>
      </c>
      <c r="H474" s="14" t="s">
        <v>1878</v>
      </c>
      <c r="I474" s="14">
        <f>MID(SLR479_20231202[[#This Row],[Rok, publikacja, cytowania]],2,4)+0</f>
        <v>2023</v>
      </c>
      <c r="J474" s="14">
        <f>(MID(SLR479_20231202[[#This Row],[Rok, publikacja, cytowania]],FIND(" Cited ",SLR479_20231202[[#This Row],[Rok, publikacja, cytowania]])+7,SLR479_20231202[[#This Row],[IlośćZnakówLCyt]]))+0</f>
        <v>0</v>
      </c>
      <c r="K474" s="14">
        <f>FIND(" Cited ",SLR479_20231202[[#This Row],[Rok, publikacja, cytowania]])+7</f>
        <v>122</v>
      </c>
      <c r="L474" s="14">
        <f>FIND(" times",SLR479_20231202[[#This Row],[Rok, publikacja, cytowania]])</f>
        <v>123</v>
      </c>
      <c r="M474" s="14">
        <f>SLR479_20231202[[#This Row],[koniecLCyt]]-SLR479_20231202[[#This Row],[poczLCyt]]</f>
        <v>1</v>
      </c>
      <c r="N474" s="14" t="s">
        <v>1879</v>
      </c>
      <c r="O474" s="14" t="s">
        <v>1880</v>
      </c>
      <c r="P474" s="14" t="s">
        <v>1881</v>
      </c>
      <c r="Q474" s="14">
        <f>COUNTIF(SLR479_20231202[[#This Row],[streszczenie]],"*"&amp;$B$1&amp;"*")</f>
        <v>0</v>
      </c>
      <c r="R474" s="14">
        <f>COUNTIFS(SLR479_20231202[[#This Row],[streszczenie]],"*"&amp;$B$1&amp;"*",SLR479_20231202[[#This Row],[streszczenie]],"*"&amp;$E$1&amp;"*")</f>
        <v>0</v>
      </c>
      <c r="S474" s="9" t="s">
        <v>10</v>
      </c>
      <c r="T474" s="9" t="s">
        <v>128</v>
      </c>
      <c r="U474" s="9" t="s">
        <v>12</v>
      </c>
    </row>
    <row r="475" spans="1:21" hidden="1" x14ac:dyDescent="0.45">
      <c r="A475" s="14">
        <v>473</v>
      </c>
      <c r="B475" s="14" t="s">
        <v>4059</v>
      </c>
      <c r="C475" s="14" t="s">
        <v>4060</v>
      </c>
      <c r="D475" s="14">
        <v>35770708300</v>
      </c>
      <c r="E475" s="14" t="s">
        <v>4061</v>
      </c>
      <c r="F475" s="14">
        <f>COUNTIF(SLR479_20231202[[#This Row],[Tytuł]],"*"&amp;$B$1&amp;"*")</f>
        <v>0</v>
      </c>
      <c r="G475" s="14">
        <f>COUNTIFS(SLR479_20231202[[#This Row],[Tytuł]],"*"&amp;$B$1&amp;"*",SLR479_20231202[[#This Row],[Tytuł]],"*"&amp;$E$1&amp;"*")</f>
        <v>0</v>
      </c>
      <c r="H475" s="14" t="s">
        <v>4062</v>
      </c>
      <c r="I475" s="14">
        <f>MID(SLR479_20231202[[#This Row],[Rok, publikacja, cytowania]],2,4)+0</f>
        <v>2023</v>
      </c>
      <c r="J475" s="14">
        <f>(MID(SLR479_20231202[[#This Row],[Rok, publikacja, cytowania]],FIND(" Cited ",SLR479_20231202[[#This Row],[Rok, publikacja, cytowania]])+7,SLR479_20231202[[#This Row],[IlośćZnakówLCyt]]))+0</f>
        <v>0</v>
      </c>
      <c r="K475" s="14">
        <f>FIND(" Cited ",SLR479_20231202[[#This Row],[Rok, publikacja, cytowania]])+7</f>
        <v>80</v>
      </c>
      <c r="L475" s="14">
        <f>FIND(" times",SLR479_20231202[[#This Row],[Rok, publikacja, cytowania]])</f>
        <v>81</v>
      </c>
      <c r="M475" s="14">
        <f>SLR479_20231202[[#This Row],[koniecLCyt]]-SLR479_20231202[[#This Row],[poczLCyt]]</f>
        <v>1</v>
      </c>
      <c r="N475" s="14" t="s">
        <v>4063</v>
      </c>
      <c r="O475" s="14" t="s">
        <v>4064</v>
      </c>
      <c r="P475" s="14" t="s">
        <v>4065</v>
      </c>
      <c r="Q475" s="14">
        <f>COUNTIF(SLR479_20231202[[#This Row],[streszczenie]],"*"&amp;$B$1&amp;"*")</f>
        <v>0</v>
      </c>
      <c r="R475" s="14">
        <f>COUNTIFS(SLR479_20231202[[#This Row],[streszczenie]],"*"&amp;$B$1&amp;"*",SLR479_20231202[[#This Row],[streszczenie]],"*"&amp;$E$1&amp;"*")</f>
        <v>0</v>
      </c>
      <c r="S475" s="10" t="s">
        <v>10</v>
      </c>
      <c r="T475" s="10" t="s">
        <v>11</v>
      </c>
      <c r="U475" s="10" t="s">
        <v>12</v>
      </c>
    </row>
    <row r="476" spans="1:21" hidden="1" x14ac:dyDescent="0.45">
      <c r="A476" s="14">
        <v>474</v>
      </c>
      <c r="B476" s="14" t="s">
        <v>4066</v>
      </c>
      <c r="C476" s="14" t="s">
        <v>4067</v>
      </c>
      <c r="D476" s="14" t="s">
        <v>4068</v>
      </c>
      <c r="E476" s="14" t="s">
        <v>4069</v>
      </c>
      <c r="F476" s="14">
        <f>COUNTIF(SLR479_20231202[[#This Row],[Tytuł]],"*"&amp;$B$1&amp;"*")</f>
        <v>0</v>
      </c>
      <c r="G476" s="14">
        <f>COUNTIFS(SLR479_20231202[[#This Row],[Tytuł]],"*"&amp;$B$1&amp;"*",SLR479_20231202[[#This Row],[Tytuł]],"*"&amp;$E$1&amp;"*")</f>
        <v>0</v>
      </c>
      <c r="H476" s="14" t="s">
        <v>4070</v>
      </c>
      <c r="I476" s="14">
        <f>MID(SLR479_20231202[[#This Row],[Rok, publikacja, cytowania]],2,4)+0</f>
        <v>2023</v>
      </c>
      <c r="J476" s="14">
        <f>(MID(SLR479_20231202[[#This Row],[Rok, publikacja, cytowania]],FIND(" Cited ",SLR479_20231202[[#This Row],[Rok, publikacja, cytowania]])+7,SLR479_20231202[[#This Row],[IlośćZnakówLCyt]]))+0</f>
        <v>0</v>
      </c>
      <c r="K476" s="14">
        <f>FIND(" Cited ",SLR479_20231202[[#This Row],[Rok, publikacja, cytowania]])+7</f>
        <v>64</v>
      </c>
      <c r="L476" s="14">
        <f>FIND(" times",SLR479_20231202[[#This Row],[Rok, publikacja, cytowania]])</f>
        <v>65</v>
      </c>
      <c r="M476" s="14">
        <f>SLR479_20231202[[#This Row],[koniecLCyt]]-SLR479_20231202[[#This Row],[poczLCyt]]</f>
        <v>1</v>
      </c>
      <c r="N476" s="14" t="s">
        <v>4071</v>
      </c>
      <c r="O476" s="14" t="s">
        <v>4072</v>
      </c>
      <c r="P476" s="14" t="s">
        <v>4073</v>
      </c>
      <c r="Q476" s="14">
        <f>COUNTIF(SLR479_20231202[[#This Row],[streszczenie]],"*"&amp;$B$1&amp;"*")</f>
        <v>0</v>
      </c>
      <c r="R476" s="14">
        <f>COUNTIFS(SLR479_20231202[[#This Row],[streszczenie]],"*"&amp;$B$1&amp;"*",SLR479_20231202[[#This Row],[streszczenie]],"*"&amp;$E$1&amp;"*")</f>
        <v>0</v>
      </c>
      <c r="S476" s="9" t="s">
        <v>10</v>
      </c>
      <c r="T476" s="9" t="s">
        <v>11</v>
      </c>
      <c r="U476" s="9" t="s">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8FF5-D040-4F3D-8279-A29B2536BE5A}">
  <dimension ref="B2:N32"/>
  <sheetViews>
    <sheetView workbookViewId="0">
      <selection activeCell="B26" sqref="B26"/>
    </sheetView>
  </sheetViews>
  <sheetFormatPr defaultRowHeight="14.25" x14ac:dyDescent="0.45"/>
  <cols>
    <col min="2" max="2" width="17.19921875" bestFit="1" customWidth="1"/>
    <col min="4" max="4" width="11.9296875" bestFit="1" customWidth="1"/>
    <col min="5" max="5" width="14.796875" bestFit="1" customWidth="1"/>
  </cols>
  <sheetData>
    <row r="2" spans="2:14" x14ac:dyDescent="0.45">
      <c r="B2" t="s">
        <v>4388</v>
      </c>
      <c r="H2" t="s">
        <v>2218</v>
      </c>
      <c r="K2" t="s">
        <v>2217</v>
      </c>
    </row>
    <row r="3" spans="2:14" x14ac:dyDescent="0.45">
      <c r="B3" t="s">
        <v>2203</v>
      </c>
      <c r="D3" t="s">
        <v>2204</v>
      </c>
      <c r="E3" t="s">
        <v>2205</v>
      </c>
      <c r="K3" t="s">
        <v>2203</v>
      </c>
      <c r="M3" t="s">
        <v>2204</v>
      </c>
      <c r="N3" t="s">
        <v>2205</v>
      </c>
    </row>
    <row r="4" spans="2:14" x14ac:dyDescent="0.45">
      <c r="B4" t="s">
        <v>4401</v>
      </c>
      <c r="D4">
        <f>COUNTIF(SLR479_20231202[Tytuł],"*"&amp;B4&amp;"*")</f>
        <v>101</v>
      </c>
      <c r="E4">
        <f>COUNTIF(SLR479_20231202[streszczenie],"*"&amp;B4&amp;"*")</f>
        <v>467</v>
      </c>
      <c r="K4" t="s">
        <v>2188</v>
      </c>
      <c r="M4">
        <f>COUNTIF(SLR286_20231202[Tytuł],"*"&amp;K4&amp;"*")</f>
        <v>51</v>
      </c>
      <c r="N4">
        <f>COUNTIF(SLR286_20231202[streszczenie],"*"&amp;K4&amp;"*")</f>
        <v>275</v>
      </c>
    </row>
    <row r="5" spans="2:14" x14ac:dyDescent="0.45">
      <c r="B5" t="s">
        <v>2202</v>
      </c>
      <c r="D5">
        <f>COUNTIF(SLR479_20231202[Tytuł],"*"&amp;B5&amp;"*")</f>
        <v>81</v>
      </c>
      <c r="E5">
        <f>COUNTIF(SLR479_20231202[streszczenie],"*"&amp;B5&amp;"*")</f>
        <v>262</v>
      </c>
      <c r="K5" t="s">
        <v>2202</v>
      </c>
      <c r="M5">
        <f>COUNTIF(SLR286_20231202[Tytuł],"*"&amp;K5&amp;"*")</f>
        <v>54</v>
      </c>
      <c r="N5">
        <f>COUNTIF(SLR286_20231202[streszczenie],"*"&amp;K5&amp;"*")</f>
        <v>168</v>
      </c>
    </row>
    <row r="6" spans="2:14" x14ac:dyDescent="0.45">
      <c r="B6" t="s">
        <v>2207</v>
      </c>
      <c r="D6">
        <f>COUNTIF(SLR479_20231202[Tytuł],"*"&amp;B6&amp;"*")</f>
        <v>18</v>
      </c>
      <c r="E6">
        <f>COUNTIF(SLR479_20231202[streszczenie],"*"&amp;B6&amp;"*")</f>
        <v>71</v>
      </c>
      <c r="K6" t="s">
        <v>2207</v>
      </c>
      <c r="M6">
        <f>COUNTIF(SLR286_20231202[Tytuł],"*"&amp;K6&amp;"*")</f>
        <v>16</v>
      </c>
      <c r="N6">
        <f>COUNTIF(SLR286_20231202[streszczenie],"*"&amp;K6&amp;"*")</f>
        <v>46</v>
      </c>
    </row>
    <row r="7" spans="2:14" x14ac:dyDescent="0.45">
      <c r="B7" t="s">
        <v>2208</v>
      </c>
      <c r="D7">
        <f>COUNTIF(SLR479_20231202[Tytuł],"*"&amp;B7&amp;"*")</f>
        <v>0</v>
      </c>
      <c r="E7">
        <f>COUNTIF(SLR479_20231202[streszczenie],"*"&amp;B7&amp;"*")</f>
        <v>3</v>
      </c>
      <c r="K7" t="s">
        <v>2208</v>
      </c>
      <c r="M7">
        <f>COUNTIF(SLR286_20231202[Tytuł],"*"&amp;K7&amp;"*")</f>
        <v>0</v>
      </c>
      <c r="N7">
        <f>COUNTIF(SLR286_20231202[streszczenie],"*"&amp;K7&amp;"*")</f>
        <v>1</v>
      </c>
    </row>
    <row r="8" spans="2:14" x14ac:dyDescent="0.45">
      <c r="B8" t="s">
        <v>2209</v>
      </c>
      <c r="D8">
        <f>COUNTIF(SLR479_20231202[Tytuł],"*"&amp;B8&amp;"*")</f>
        <v>2</v>
      </c>
      <c r="E8">
        <f>COUNTIF(SLR479_20231202[streszczenie],"*"&amp;B8&amp;"*")</f>
        <v>31</v>
      </c>
      <c r="K8" t="s">
        <v>2209</v>
      </c>
      <c r="M8">
        <f>COUNTIF(SLR286_20231202[Tytuł],"*"&amp;K8&amp;"*")</f>
        <v>0</v>
      </c>
      <c r="N8">
        <f>COUNTIF(SLR286_20231202[streszczenie],"*"&amp;K8&amp;"*")</f>
        <v>14</v>
      </c>
    </row>
    <row r="9" spans="2:14" x14ac:dyDescent="0.45">
      <c r="B9" t="s">
        <v>2210</v>
      </c>
      <c r="D9">
        <f>COUNTIF(SLR479_20231202[Tytuł],"*"&amp;B9&amp;"*")</f>
        <v>5</v>
      </c>
      <c r="E9">
        <f>COUNTIF(SLR479_20231202[streszczenie],"*"&amp;B9&amp;"*")</f>
        <v>69</v>
      </c>
      <c r="K9" t="s">
        <v>2210</v>
      </c>
      <c r="M9">
        <f>COUNTIF(SLR286_20231202[Tytuł],"*"&amp;K9&amp;"*")</f>
        <v>3</v>
      </c>
      <c r="N9">
        <f>COUNTIF(SLR286_20231202[streszczenie],"*"&amp;K9&amp;"*")</f>
        <v>34</v>
      </c>
    </row>
    <row r="10" spans="2:14" x14ac:dyDescent="0.45">
      <c r="B10" t="s">
        <v>2211</v>
      </c>
      <c r="D10">
        <f>COUNTIF(SLR479_20231202[Tytuł],"*"&amp;B10&amp;"*")</f>
        <v>23</v>
      </c>
      <c r="E10">
        <f>COUNTIF(SLR479_20231202[streszczenie],"*"&amp;B10&amp;"*")</f>
        <v>140</v>
      </c>
      <c r="K10" t="s">
        <v>2211</v>
      </c>
      <c r="M10">
        <f>COUNTIF(SLR286_20231202[Tytuł],"*"&amp;K10&amp;"*")</f>
        <v>14</v>
      </c>
      <c r="N10">
        <f>COUNTIF(SLR286_20231202[streszczenie],"*"&amp;K10&amp;"*")</f>
        <v>85</v>
      </c>
    </row>
    <row r="11" spans="2:14" x14ac:dyDescent="0.45">
      <c r="B11" t="s">
        <v>2212</v>
      </c>
      <c r="D11">
        <f>COUNTIF(SLR479_20231202[Tytuł],"*"&amp;B11&amp;"*")</f>
        <v>17</v>
      </c>
      <c r="E11">
        <f>COUNTIF(SLR479_20231202[streszczenie],"*"&amp;B11&amp;"*")</f>
        <v>68</v>
      </c>
      <c r="K11" t="s">
        <v>2212</v>
      </c>
      <c r="M11">
        <f>COUNTIF(SLR286_20231202[Tytuł],"*"&amp;K11&amp;"*")</f>
        <v>10</v>
      </c>
      <c r="N11">
        <f>COUNTIF(SLR286_20231202[streszczenie],"*"&amp;K11&amp;"*")</f>
        <v>46</v>
      </c>
    </row>
    <row r="12" spans="2:14" x14ac:dyDescent="0.45">
      <c r="B12" t="s">
        <v>2213</v>
      </c>
      <c r="D12">
        <f>COUNTIF(SLR479_20231202[Tytuł],"*"&amp;B12&amp;"*")</f>
        <v>6</v>
      </c>
      <c r="E12">
        <f>COUNTIF(SLR479_20231202[streszczenie],"*"&amp;B12&amp;"*")</f>
        <v>32</v>
      </c>
      <c r="K12" t="s">
        <v>2213</v>
      </c>
      <c r="M12">
        <f>COUNTIF(SLR286_20231202[Tytuł],"*"&amp;K12&amp;"*")</f>
        <v>4</v>
      </c>
      <c r="N12">
        <f>COUNTIF(SLR286_20231202[streszczenie],"*"&amp;K12&amp;"*")</f>
        <v>24</v>
      </c>
    </row>
    <row r="13" spans="2:14" x14ac:dyDescent="0.45">
      <c r="B13" t="s">
        <v>4389</v>
      </c>
      <c r="D13">
        <f>COUNTIF(SLR479_20231202[Tytuł],"*"&amp;B13&amp;"*")</f>
        <v>2</v>
      </c>
      <c r="E13">
        <f>COUNTIF(SLR479_20231202[streszczenie],"*"&amp;B13&amp;"*")</f>
        <v>14</v>
      </c>
      <c r="K13" t="s">
        <v>2214</v>
      </c>
      <c r="M13">
        <f>COUNTIF(SLR286_20231202[Tytuł],"*"&amp;K13&amp;"*")</f>
        <v>14</v>
      </c>
      <c r="N13">
        <f>COUNTIF(SLR286_20231202[streszczenie],"*"&amp;K13&amp;"*")</f>
        <v>74</v>
      </c>
    </row>
    <row r="14" spans="2:14" x14ac:dyDescent="0.45">
      <c r="B14" t="s">
        <v>4390</v>
      </c>
      <c r="D14">
        <f>COUNTIF(SLR479_20231202[Tytuł],"*"&amp;B14&amp;"*")</f>
        <v>2</v>
      </c>
      <c r="E14">
        <f>COUNTIF(SLR479_20231202[streszczenie],"*"&amp;B14&amp;"*")</f>
        <v>41</v>
      </c>
      <c r="M14">
        <f>COUNTIF(SLR286_20231202[Tytuł],"*"&amp;K14&amp;"*")</f>
        <v>282</v>
      </c>
      <c r="N14">
        <f>COUNTIF(SLR286_20231202[streszczenie],"*"&amp;K14&amp;"*")</f>
        <v>280</v>
      </c>
    </row>
    <row r="15" spans="2:14" x14ac:dyDescent="0.45">
      <c r="B15" t="s">
        <v>4391</v>
      </c>
      <c r="D15">
        <f>COUNTIF(SLR479_20231202[Tytuł],"*"&amp;B15&amp;"*")</f>
        <v>8</v>
      </c>
      <c r="E15">
        <f>COUNTIF(SLR479_20231202[streszczenie],"*"&amp;B15&amp;"*")</f>
        <v>26</v>
      </c>
      <c r="M15">
        <f>COUNTIF(SLR286_20231202[Tytuł],"*"&amp;K15&amp;"*")</f>
        <v>282</v>
      </c>
      <c r="N15">
        <f>COUNTIF(SLR286_20231202[streszczenie],"*"&amp;K15&amp;"*")</f>
        <v>280</v>
      </c>
    </row>
    <row r="16" spans="2:14" x14ac:dyDescent="0.45">
      <c r="B16" t="s">
        <v>4392</v>
      </c>
      <c r="D16">
        <f>COUNTIF(SLR479_20231202[Tytuł],"*"&amp;B16&amp;"*")</f>
        <v>4</v>
      </c>
      <c r="E16">
        <f>COUNTIF(SLR479_20231202[streszczenie],"*"&amp;B16&amp;"*")</f>
        <v>49</v>
      </c>
      <c r="M16">
        <f>COUNTIF(SLR286_20231202[Tytuł],"*"&amp;K16&amp;"*")</f>
        <v>282</v>
      </c>
      <c r="N16">
        <f>COUNTIF(SLR286_20231202[streszczenie],"*"&amp;K16&amp;"*")</f>
        <v>280</v>
      </c>
    </row>
    <row r="17" spans="2:14" x14ac:dyDescent="0.45">
      <c r="B17" t="s">
        <v>4393</v>
      </c>
      <c r="D17">
        <f>COUNTIF(SLR479_20231202[Tytuł],"*"&amp;B17&amp;"*")</f>
        <v>0</v>
      </c>
      <c r="E17">
        <f>COUNTIF(SLR479_20231202[streszczenie],"*"&amp;B17&amp;"*")</f>
        <v>1</v>
      </c>
      <c r="M17">
        <f>COUNTIF(SLR286_20231202[Tytuł],"*"&amp;K17&amp;"*")</f>
        <v>282</v>
      </c>
      <c r="N17">
        <f>COUNTIF(SLR286_20231202[streszczenie],"*"&amp;K17&amp;"*")</f>
        <v>280</v>
      </c>
    </row>
    <row r="18" spans="2:14" x14ac:dyDescent="0.45">
      <c r="B18" t="s">
        <v>4394</v>
      </c>
      <c r="D18">
        <f>COUNTIF(SLR479_20231202[Tytuł],"*"&amp;B18&amp;"*")</f>
        <v>0</v>
      </c>
      <c r="E18">
        <f>COUNTIF(SLR479_20231202[streszczenie],"*"&amp;B18&amp;"*")</f>
        <v>2</v>
      </c>
      <c r="M18">
        <f>COUNTIF(SLR286_20231202[Tytuł],"*"&amp;K18&amp;"*")</f>
        <v>282</v>
      </c>
      <c r="N18">
        <f>COUNTIF(SLR286_20231202[streszczenie],"*"&amp;K18&amp;"*")</f>
        <v>280</v>
      </c>
    </row>
    <row r="19" spans="2:14" x14ac:dyDescent="0.45">
      <c r="B19" t="s">
        <v>4395</v>
      </c>
      <c r="D19">
        <f>COUNTIF(SLR479_20231202[Tytuł],"*"&amp;B19&amp;"*")</f>
        <v>2</v>
      </c>
      <c r="E19">
        <f>COUNTIF(SLR479_20231202[streszczenie],"*"&amp;B19&amp;"*")</f>
        <v>2</v>
      </c>
      <c r="M19">
        <f>COUNTIF(SLR286_20231202[Tytuł],"*"&amp;K19&amp;"*")</f>
        <v>282</v>
      </c>
      <c r="N19">
        <f>COUNTIF(SLR286_20231202[streszczenie],"*"&amp;K19&amp;"*")</f>
        <v>280</v>
      </c>
    </row>
    <row r="20" spans="2:14" x14ac:dyDescent="0.45">
      <c r="B20" t="s">
        <v>4396</v>
      </c>
      <c r="D20">
        <f>COUNTIF(SLR479_20231202[Tytuł],"*"&amp;B20&amp;"*")</f>
        <v>0</v>
      </c>
      <c r="E20">
        <f>COUNTIF(SLR479_20231202[streszczenie],"*"&amp;B20&amp;"*")</f>
        <v>6</v>
      </c>
      <c r="M20">
        <f>COUNTIF(SLR286_20231202[Tytuł],"*"&amp;K20&amp;"*")</f>
        <v>282</v>
      </c>
      <c r="N20">
        <f>COUNTIF(SLR286_20231202[streszczenie],"*"&amp;K20&amp;"*")</f>
        <v>280</v>
      </c>
    </row>
    <row r="21" spans="2:14" x14ac:dyDescent="0.45">
      <c r="B21" t="s">
        <v>4399</v>
      </c>
      <c r="D21">
        <f>COUNTIF(SLR479_20231202[Tytuł],"*"&amp;B21&amp;"*")</f>
        <v>10</v>
      </c>
      <c r="E21">
        <f>COUNTIF(SLR479_20231202[streszczenie],"*"&amp;B21&amp;"*")</f>
        <v>48</v>
      </c>
      <c r="M21">
        <f>COUNTIF(SLR286_20231202[Tytuł],"*"&amp;K21&amp;"*")</f>
        <v>282</v>
      </c>
      <c r="N21">
        <f>COUNTIF(SLR286_20231202[streszczenie],"*"&amp;K21&amp;"*")</f>
        <v>280</v>
      </c>
    </row>
    <row r="22" spans="2:14" x14ac:dyDescent="0.45">
      <c r="B22" t="s">
        <v>4400</v>
      </c>
      <c r="D22">
        <f>COUNTIF(SLR479_20231202[Tytuł],"*"&amp;B22&amp;"*")</f>
        <v>8</v>
      </c>
      <c r="E22">
        <f>COUNTIF(SLR479_20231202[streszczenie],"*"&amp;B22&amp;"*")</f>
        <v>19</v>
      </c>
      <c r="M22">
        <f>COUNTIF(SLR286_20231202[Tytuł],"*"&amp;K22&amp;"*")</f>
        <v>282</v>
      </c>
      <c r="N22">
        <f>COUNTIF(SLR286_20231202[streszczenie],"*"&amp;K22&amp;"*")</f>
        <v>280</v>
      </c>
    </row>
    <row r="23" spans="2:14" x14ac:dyDescent="0.45">
      <c r="B23" t="s">
        <v>4402</v>
      </c>
      <c r="D23">
        <f>COUNTIF(SLR479_20231202[Tytuł],"*"&amp;B23&amp;"*")</f>
        <v>2</v>
      </c>
      <c r="E23">
        <f>COUNTIF(SLR479_20231202[streszczenie],"*"&amp;B23&amp;"*")</f>
        <v>17</v>
      </c>
      <c r="M23">
        <f>COUNTIF(SLR286_20231202[Tytuł],"*"&amp;K23&amp;"*")</f>
        <v>282</v>
      </c>
      <c r="N23">
        <f>COUNTIF(SLR286_20231202[streszczenie],"*"&amp;K23&amp;"*")</f>
        <v>280</v>
      </c>
    </row>
    <row r="24" spans="2:14" x14ac:dyDescent="0.45">
      <c r="B24" t="s">
        <v>4403</v>
      </c>
      <c r="D24">
        <f>COUNTIF(SLR479_20231202[Tytuł],"*"&amp;B24&amp;"*")</f>
        <v>1</v>
      </c>
      <c r="E24">
        <f>COUNTIF(SLR479_20231202[streszczenie],"*"&amp;B24&amp;"*")</f>
        <v>8</v>
      </c>
      <c r="M24">
        <f>COUNTIF(SLR286_20231202[Tytuł],"*"&amp;K24&amp;"*")</f>
        <v>282</v>
      </c>
      <c r="N24">
        <f>COUNTIF(SLR286_20231202[streszczenie],"*"&amp;K24&amp;"*")</f>
        <v>280</v>
      </c>
    </row>
    <row r="25" spans="2:14" x14ac:dyDescent="0.45">
      <c r="B25" t="s">
        <v>4404</v>
      </c>
      <c r="D25">
        <f>COUNTIF(SLR479_20231202[Tytuł],"*"&amp;B25&amp;"*")</f>
        <v>1</v>
      </c>
      <c r="E25">
        <f>COUNTIF(SLR479_20231202[streszczenie],"*"&amp;B25&amp;"*")</f>
        <v>64</v>
      </c>
    </row>
    <row r="26" spans="2:14" x14ac:dyDescent="0.45">
      <c r="B26" t="s">
        <v>4403</v>
      </c>
      <c r="D26">
        <f>COUNTIF(SLR479_20231202[Tytuł],"*"&amp;B26&amp;"*")</f>
        <v>1</v>
      </c>
      <c r="E26">
        <f>COUNTIF(SLR479_20231202[streszczenie],"*"&amp;B26&amp;"*")</f>
        <v>8</v>
      </c>
    </row>
    <row r="27" spans="2:14" x14ac:dyDescent="0.45">
      <c r="B27" t="s">
        <v>4403</v>
      </c>
      <c r="D27">
        <f>COUNTIF(SLR479_20231202[Tytuł],"*"&amp;B27&amp;"*")</f>
        <v>1</v>
      </c>
      <c r="E27">
        <f>COUNTIF(SLR479_20231202[streszczenie],"*"&amp;B27&amp;"*")</f>
        <v>8</v>
      </c>
    </row>
    <row r="28" spans="2:14" x14ac:dyDescent="0.45">
      <c r="B28" t="s">
        <v>4403</v>
      </c>
      <c r="D28">
        <f>COUNTIF(SLR479_20231202[Tytuł],"*"&amp;B28&amp;"*")</f>
        <v>1</v>
      </c>
      <c r="E28">
        <f>COUNTIF(SLR479_20231202[streszczenie],"*"&amp;B28&amp;"*")</f>
        <v>8</v>
      </c>
    </row>
    <row r="29" spans="2:14" x14ac:dyDescent="0.45">
      <c r="B29" t="s">
        <v>4403</v>
      </c>
      <c r="D29">
        <f>COUNTIF(SLR479_20231202[Tytuł],"*"&amp;B29&amp;"*")</f>
        <v>1</v>
      </c>
      <c r="E29">
        <f>COUNTIF(SLR479_20231202[streszczenie],"*"&amp;B29&amp;"*")</f>
        <v>8</v>
      </c>
    </row>
    <row r="30" spans="2:14" x14ac:dyDescent="0.45">
      <c r="B30" t="s">
        <v>4403</v>
      </c>
      <c r="D30">
        <f>COUNTIF(SLR479_20231202[Tytuł],"*"&amp;B30&amp;"*")</f>
        <v>1</v>
      </c>
      <c r="E30">
        <f>COUNTIF(SLR479_20231202[streszczenie],"*"&amp;B30&amp;"*")</f>
        <v>8</v>
      </c>
    </row>
    <row r="31" spans="2:14" x14ac:dyDescent="0.45">
      <c r="B31" t="s">
        <v>4403</v>
      </c>
      <c r="D31">
        <f>COUNTIF(SLR479_20231202[Tytuł],"*"&amp;B31&amp;"*")</f>
        <v>1</v>
      </c>
      <c r="E31">
        <f>COUNTIF(SLR479_20231202[streszczenie],"*"&amp;B31&amp;"*")</f>
        <v>8</v>
      </c>
    </row>
    <row r="32" spans="2:14" x14ac:dyDescent="0.45">
      <c r="B32" t="s">
        <v>4403</v>
      </c>
      <c r="D32">
        <f>COUNTIF(SLR479_20231202[Tytuł],"*"&amp;B32&amp;"*")</f>
        <v>1</v>
      </c>
      <c r="E32">
        <f>COUNTIF(SLR479_20231202[streszczenie],"*"&amp;B32&amp;"*")</f>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1E3F-06D1-4E5D-8829-9EC8CE62EBD6}">
  <dimension ref="A1:AL291"/>
  <sheetViews>
    <sheetView workbookViewId="0">
      <selection activeCell="E24" sqref="E24"/>
    </sheetView>
  </sheetViews>
  <sheetFormatPr defaultRowHeight="14.25" outlineLevelCol="1" x14ac:dyDescent="0.45"/>
  <cols>
    <col min="1" max="1" width="5.9296875" bestFit="1" customWidth="1"/>
    <col min="2" max="2" width="23.9296875" customWidth="1"/>
    <col min="3" max="3" width="8.46484375" hidden="1" customWidth="1" outlineLevel="1"/>
    <col min="4" max="4" width="6.3984375" hidden="1" customWidth="1" outlineLevel="1"/>
    <col min="5" max="5" width="55.06640625" customWidth="1" collapsed="1"/>
    <col min="6" max="11" width="7.46484375" hidden="1" customWidth="1" outlineLevel="1"/>
    <col min="12" max="12" width="7.86328125" hidden="1" customWidth="1" outlineLevel="1"/>
    <col min="13" max="13" width="9.1328125" customWidth="1" collapsed="1"/>
    <col min="14" max="14" width="8.53125" customWidth="1"/>
    <col min="15" max="15" width="6.46484375" bestFit="1" customWidth="1"/>
    <col min="16" max="16" width="7.19921875" style="4" customWidth="1"/>
    <col min="17" max="19" width="6.46484375" customWidth="1" outlineLevel="1"/>
    <col min="20" max="20" width="5.1328125" customWidth="1"/>
    <col min="21" max="21" width="7" hidden="1" customWidth="1" outlineLevel="1"/>
    <col min="22" max="22" width="22.53125" customWidth="1" collapsed="1"/>
    <col min="23" max="23" width="10.06640625" customWidth="1"/>
    <col min="24" max="30" width="10.19921875" hidden="1" customWidth="1" outlineLevel="1"/>
    <col min="31" max="31" width="9.06640625" hidden="1" customWidth="1" outlineLevel="1"/>
    <col min="32" max="32" width="18.3984375" hidden="1" customWidth="1" outlineLevel="1"/>
    <col min="33" max="33" width="9.06640625" hidden="1" customWidth="1" outlineLevel="1"/>
    <col min="34" max="34" width="9.06640625" collapsed="1"/>
  </cols>
  <sheetData>
    <row r="1" spans="1:33" x14ac:dyDescent="0.45">
      <c r="B1" t="s">
        <v>2206</v>
      </c>
      <c r="F1">
        <f>COUNTIF(SLR286_20231202[stake],"&gt;0")</f>
        <v>37</v>
      </c>
      <c r="G1">
        <f>COUNTIF(SLR286_20231202[Stake2],"&gt;0")</f>
        <v>13</v>
      </c>
      <c r="H1">
        <f>COUNTIF(SLR286_20231202[STAKE3],"&gt;0")</f>
        <v>1</v>
      </c>
      <c r="I1">
        <f>COUNTIF(SLR286_20231202[intere],"&gt;0")</f>
        <v>2</v>
      </c>
      <c r="J1">
        <f>COUNTIF(SLR286_20231202[Intere2],"&gt;0")</f>
        <v>0</v>
      </c>
      <c r="K1">
        <f>COUNTIF(SLR286_20231202[INTERE3],"&gt;0")</f>
        <v>0</v>
      </c>
      <c r="L1">
        <f>COUNTIF(SLR286_20231202[stake_all],"&gt;0")</f>
        <v>52</v>
      </c>
      <c r="M1">
        <f>SUM(SLR286_20231202[licz.tytuł])</f>
        <v>54</v>
      </c>
      <c r="W1">
        <f>SUM(SLR286_20231202[licz.streszczenie])</f>
        <v>168</v>
      </c>
      <c r="X1">
        <f>COUNTIF(SLR286_20231202[stake4],"&gt;0")</f>
        <v>273</v>
      </c>
      <c r="Y1">
        <f>COUNTIF(SLR286_20231202[Stake5],"&gt;0")</f>
        <v>12</v>
      </c>
      <c r="Z1">
        <f>COUNTIF(SLR286_20231202[STAKE6],"&gt;0")</f>
        <v>0</v>
      </c>
      <c r="AA1">
        <f>COUNTIF(SLR286_20231202[intere4],"&gt;0")</f>
        <v>34</v>
      </c>
      <c r="AB1">
        <f>COUNTIF(SLR286_20231202[Intere5],"&gt;0")</f>
        <v>0</v>
      </c>
      <c r="AC1">
        <f>COUNTIF(SLR286_20231202[INTERE6],"&gt;0")</f>
        <v>0</v>
      </c>
      <c r="AD1">
        <f>COUNTIF(SLR286_20231202[stake_abs],"&gt;0")</f>
        <v>275</v>
      </c>
    </row>
    <row r="2" spans="1:33" x14ac:dyDescent="0.45">
      <c r="A2" t="s">
        <v>2169</v>
      </c>
      <c r="B2" t="s">
        <v>2170</v>
      </c>
      <c r="C2" t="s">
        <v>2171</v>
      </c>
      <c r="D2" t="s">
        <v>2172</v>
      </c>
      <c r="E2" t="s">
        <v>2173</v>
      </c>
      <c r="F2" s="2" t="s">
        <v>2188</v>
      </c>
      <c r="G2" s="2" t="s">
        <v>2189</v>
      </c>
      <c r="H2" s="2" t="s">
        <v>2190</v>
      </c>
      <c r="I2" s="2" t="s">
        <v>2191</v>
      </c>
      <c r="J2" s="2" t="s">
        <v>2192</v>
      </c>
      <c r="K2" s="2" t="s">
        <v>2193</v>
      </c>
      <c r="L2" s="1" t="s">
        <v>2194</v>
      </c>
      <c r="M2" s="1" t="s">
        <v>2215</v>
      </c>
      <c r="N2" t="s">
        <v>2174</v>
      </c>
      <c r="O2" s="1" t="s">
        <v>2181</v>
      </c>
      <c r="P2" s="5" t="s">
        <v>2185</v>
      </c>
      <c r="Q2" s="1" t="s">
        <v>2182</v>
      </c>
      <c r="R2" s="1" t="s">
        <v>2183</v>
      </c>
      <c r="S2" s="1" t="s">
        <v>2184</v>
      </c>
      <c r="T2" t="s">
        <v>2175</v>
      </c>
      <c r="U2" t="s">
        <v>2176</v>
      </c>
      <c r="V2" t="s">
        <v>2177</v>
      </c>
      <c r="W2" s="1" t="s">
        <v>2216</v>
      </c>
      <c r="X2" s="2" t="s">
        <v>2195</v>
      </c>
      <c r="Y2" s="2" t="s">
        <v>2196</v>
      </c>
      <c r="Z2" s="2" t="s">
        <v>2197</v>
      </c>
      <c r="AA2" s="2" t="s">
        <v>2198</v>
      </c>
      <c r="AB2" s="2" t="s">
        <v>2199</v>
      </c>
      <c r="AC2" s="2" t="s">
        <v>2200</v>
      </c>
      <c r="AD2" s="1" t="s">
        <v>2201</v>
      </c>
      <c r="AE2" t="s">
        <v>2178</v>
      </c>
      <c r="AF2" t="s">
        <v>2179</v>
      </c>
      <c r="AG2" t="s">
        <v>2180</v>
      </c>
    </row>
    <row r="3" spans="1:33" x14ac:dyDescent="0.45">
      <c r="A3">
        <v>18</v>
      </c>
      <c r="B3" t="s">
        <v>137</v>
      </c>
      <c r="C3" t="s">
        <v>138</v>
      </c>
      <c r="D3">
        <v>7202945447</v>
      </c>
      <c r="E3" t="s">
        <v>139</v>
      </c>
      <c r="F3">
        <f>IFERROR(FIND("stake",SLR286_20231202[[#This Row],[Tytuł]]),0)</f>
        <v>0</v>
      </c>
      <c r="G3">
        <f>IFERROR(FIND("Stake",SLR286_20231202[[#This Row],[Tytuł]]),0)</f>
        <v>0</v>
      </c>
      <c r="H3">
        <f>IFERROR(FIND("STAKE",SLR286_20231202[[#This Row],[Tytuł]]),0)</f>
        <v>0</v>
      </c>
      <c r="I3">
        <f>IFERROR(FIND("intere",SLR286_20231202[[#This Row],[Tytuł]]),0)</f>
        <v>0</v>
      </c>
      <c r="J3">
        <f>IFERROR(FIND("Intere",SLR286_20231202[[#This Row],[Tytuł]]),0)</f>
        <v>0</v>
      </c>
      <c r="K3">
        <f>IFERROR(FIND("INTERE",SLR286_20231202[[#This Row],[Tytuł]]),0)</f>
        <v>0</v>
      </c>
      <c r="L3">
        <f>SUM(SLR286_20231202[[#This Row],[stake]:[INTERE3]])</f>
        <v>0</v>
      </c>
      <c r="M3">
        <f>COUNTIF(SLR286_20231202[[#This Row],[Tytuł]],"*"&amp;$B$1&amp;"*")</f>
        <v>0</v>
      </c>
      <c r="N3" t="s">
        <v>140</v>
      </c>
      <c r="O3" t="str">
        <f>MID(SLR286_20231202[[#This Row],[Rok, publikacja, cytowania]],2,4)</f>
        <v>2013</v>
      </c>
      <c r="P3" s="4">
        <f>(MID(SLR286_20231202[[#This Row],[Rok, publikacja, cytowania]],FIND(" Cited ",SLR286_20231202[[#This Row],[Rok, publikacja, cytowania]])+7,SLR286_20231202[[#This Row],[IlośćZnakówLCyt]]))+0</f>
        <v>327</v>
      </c>
      <c r="Q3">
        <f>FIND(" Cited ",SLR286_20231202[[#This Row],[Rok, publikacja, cytowania]])+7</f>
        <v>66</v>
      </c>
      <c r="R3">
        <f>FIND(" times",SLR286_20231202[[#This Row],[Rok, publikacja, cytowania]])</f>
        <v>69</v>
      </c>
      <c r="S3">
        <f>SLR286_20231202[[#This Row],[koniecLCyt]]-SLR286_20231202[[#This Row],[poczLCyt]]</f>
        <v>3</v>
      </c>
      <c r="T3" t="s">
        <v>141</v>
      </c>
      <c r="U3" t="s">
        <v>142</v>
      </c>
      <c r="V3" t="s">
        <v>143</v>
      </c>
      <c r="W3">
        <f>COUNTIF(SLR286_20231202[[#This Row],[streszczenie]],"*"&amp;$B$1&amp;"*")</f>
        <v>0</v>
      </c>
      <c r="X3">
        <f>IFERROR(FIND("stake",SLR286_20231202[[#This Row],[streszczenie]]),0)</f>
        <v>101</v>
      </c>
      <c r="Y3">
        <f>IFERROR(FIND("Stake",SLR286_20231202[[#This Row],[streszczenie]]),0)</f>
        <v>0</v>
      </c>
      <c r="Z3">
        <f>IFERROR(FIND("STAKE",SLR286_20231202[[#This Row],[streszczenie]]),0)</f>
        <v>0</v>
      </c>
      <c r="AA3">
        <f>IFERROR(FIND("intere",SLR286_20231202[[#This Row],[streszczenie]]),0)</f>
        <v>0</v>
      </c>
      <c r="AB3">
        <f>IFERROR(FIND("Intere",SLR286_20231202[[#This Row],[streszczenie]]),0)</f>
        <v>0</v>
      </c>
      <c r="AC3">
        <f>IFERROR(FIND("INTERE",SLR286_20231202[[#This Row],[streszczenie]]),0)</f>
        <v>0</v>
      </c>
      <c r="AD3">
        <f>SUM(SLR286_20231202[[#This Row],[stake4]:[INTERE6]])</f>
        <v>101</v>
      </c>
      <c r="AE3" t="s">
        <v>10</v>
      </c>
      <c r="AF3" t="s">
        <v>11</v>
      </c>
      <c r="AG3" t="s">
        <v>12</v>
      </c>
    </row>
    <row r="4" spans="1:33" x14ac:dyDescent="0.45">
      <c r="A4">
        <v>14</v>
      </c>
      <c r="B4" t="s">
        <v>105</v>
      </c>
      <c r="C4" t="s">
        <v>106</v>
      </c>
      <c r="D4" t="s">
        <v>107</v>
      </c>
      <c r="E4" t="s">
        <v>108</v>
      </c>
      <c r="F4">
        <f>IFERROR(FIND("stake",SLR286_20231202[[#This Row],[Tytuł]]),0)</f>
        <v>0</v>
      </c>
      <c r="G4">
        <f>IFERROR(FIND("Stake",SLR286_20231202[[#This Row],[Tytuł]]),0)</f>
        <v>0</v>
      </c>
      <c r="H4">
        <f>IFERROR(FIND("STAKE",SLR286_20231202[[#This Row],[Tytuł]]),0)</f>
        <v>0</v>
      </c>
      <c r="I4">
        <f>IFERROR(FIND("intere",SLR286_20231202[[#This Row],[Tytuł]]),0)</f>
        <v>0</v>
      </c>
      <c r="J4">
        <f>IFERROR(FIND("Intere",SLR286_20231202[[#This Row],[Tytuł]]),0)</f>
        <v>0</v>
      </c>
      <c r="K4">
        <f>IFERROR(FIND("INTERE",SLR286_20231202[[#This Row],[Tytuł]]),0)</f>
        <v>0</v>
      </c>
      <c r="L4">
        <f>SUM(SLR286_20231202[[#This Row],[stake]:[INTERE3]])</f>
        <v>0</v>
      </c>
      <c r="M4">
        <f>COUNTIF(SLR286_20231202[[#This Row],[Tytuł]],"*"&amp;$B$1&amp;"*")</f>
        <v>0</v>
      </c>
      <c r="N4" t="s">
        <v>109</v>
      </c>
      <c r="O4" t="str">
        <f>MID(SLR286_20231202[[#This Row],[Rok, publikacja, cytowania]],2,4)</f>
        <v>2016</v>
      </c>
      <c r="P4" s="4">
        <f>(MID(SLR286_20231202[[#This Row],[Rok, publikacja, cytowania]],FIND(" Cited ",SLR286_20231202[[#This Row],[Rok, publikacja, cytowania]])+7,SLR286_20231202[[#This Row],[IlośćZnakówLCyt]]))+0</f>
        <v>225</v>
      </c>
      <c r="Q4">
        <f>FIND(" Cited ",SLR286_20231202[[#This Row],[Rok, publikacja, cytowania]])+7</f>
        <v>64</v>
      </c>
      <c r="R4">
        <f>FIND(" times",SLR286_20231202[[#This Row],[Rok, publikacja, cytowania]])</f>
        <v>67</v>
      </c>
      <c r="S4">
        <f>SLR286_20231202[[#This Row],[koniecLCyt]]-SLR286_20231202[[#This Row],[poczLCyt]]</f>
        <v>3</v>
      </c>
      <c r="T4">
        <v>0</v>
      </c>
      <c r="U4" t="s">
        <v>110</v>
      </c>
      <c r="V4" t="s">
        <v>111</v>
      </c>
      <c r="W4">
        <f>COUNTIF(SLR286_20231202[[#This Row],[streszczenie]],"*"&amp;$B$1&amp;"*")</f>
        <v>1</v>
      </c>
      <c r="X4">
        <f>IFERROR(FIND("stake",SLR286_20231202[[#This Row],[streszczenie]]),0)</f>
        <v>347</v>
      </c>
      <c r="Y4">
        <f>IFERROR(FIND("Stake",SLR286_20231202[[#This Row],[streszczenie]]),0)</f>
        <v>0</v>
      </c>
      <c r="Z4">
        <f>IFERROR(FIND("STAKE",SLR286_20231202[[#This Row],[streszczenie]]),0)</f>
        <v>0</v>
      </c>
      <c r="AA4">
        <f>IFERROR(FIND("intere",SLR286_20231202[[#This Row],[streszczenie]]),0)</f>
        <v>0</v>
      </c>
      <c r="AB4">
        <f>IFERROR(FIND("Intere",SLR286_20231202[[#This Row],[streszczenie]]),0)</f>
        <v>0</v>
      </c>
      <c r="AC4">
        <f>IFERROR(FIND("INTERE",SLR286_20231202[[#This Row],[streszczenie]]),0)</f>
        <v>0</v>
      </c>
      <c r="AD4">
        <f>SUM(SLR286_20231202[[#This Row],[stake4]:[INTERE6]])</f>
        <v>347</v>
      </c>
      <c r="AE4" t="s">
        <v>10</v>
      </c>
      <c r="AF4" t="s">
        <v>11</v>
      </c>
      <c r="AG4" t="s">
        <v>12</v>
      </c>
    </row>
    <row r="5" spans="1:33" x14ac:dyDescent="0.45">
      <c r="A5">
        <v>32</v>
      </c>
      <c r="B5" t="s">
        <v>247</v>
      </c>
      <c r="C5" t="s">
        <v>248</v>
      </c>
      <c r="D5" t="s">
        <v>249</v>
      </c>
      <c r="E5" t="s">
        <v>250</v>
      </c>
      <c r="F5">
        <f>IFERROR(FIND("stake",SLR286_20231202[[#This Row],[Tytuł]]),0)</f>
        <v>0</v>
      </c>
      <c r="G5">
        <f>IFERROR(FIND("Stake",SLR286_20231202[[#This Row],[Tytuł]]),0)</f>
        <v>0</v>
      </c>
      <c r="H5">
        <f>IFERROR(FIND("STAKE",SLR286_20231202[[#This Row],[Tytuł]]),0)</f>
        <v>0</v>
      </c>
      <c r="I5">
        <f>IFERROR(FIND("intere",SLR286_20231202[[#This Row],[Tytuł]]),0)</f>
        <v>0</v>
      </c>
      <c r="J5">
        <f>IFERROR(FIND("Intere",SLR286_20231202[[#This Row],[Tytuł]]),0)</f>
        <v>0</v>
      </c>
      <c r="K5">
        <f>IFERROR(FIND("INTERE",SLR286_20231202[[#This Row],[Tytuł]]),0)</f>
        <v>0</v>
      </c>
      <c r="L5">
        <f>SUM(SLR286_20231202[[#This Row],[stake]:[INTERE3]])</f>
        <v>0</v>
      </c>
      <c r="M5">
        <f>COUNTIF(SLR286_20231202[[#This Row],[Tytuł]],"*"&amp;$B$1&amp;"*")</f>
        <v>0</v>
      </c>
      <c r="N5" t="s">
        <v>251</v>
      </c>
      <c r="O5" t="str">
        <f>MID(SLR286_20231202[[#This Row],[Rok, publikacja, cytowania]],2,4)</f>
        <v>2014</v>
      </c>
      <c r="P5" s="4">
        <f>(MID(SLR286_20231202[[#This Row],[Rok, publikacja, cytowania]],FIND(" Cited ",SLR286_20231202[[#This Row],[Rok, publikacja, cytowania]])+7,SLR286_20231202[[#This Row],[IlośćZnakówLCyt]]))+0</f>
        <v>176</v>
      </c>
      <c r="Q5">
        <f>FIND(" Cited ",SLR286_20231202[[#This Row],[Rok, publikacja, cytowania]])+7</f>
        <v>72</v>
      </c>
      <c r="R5">
        <f>FIND(" times",SLR286_20231202[[#This Row],[Rok, publikacja, cytowania]])</f>
        <v>75</v>
      </c>
      <c r="S5">
        <f>SLR286_20231202[[#This Row],[koniecLCyt]]-SLR286_20231202[[#This Row],[poczLCyt]]</f>
        <v>3</v>
      </c>
      <c r="T5" t="s">
        <v>252</v>
      </c>
      <c r="U5" t="s">
        <v>253</v>
      </c>
      <c r="V5" t="s">
        <v>254</v>
      </c>
      <c r="W5">
        <f>COUNTIF(SLR286_20231202[[#This Row],[streszczenie]],"*"&amp;$B$1&amp;"*")</f>
        <v>0</v>
      </c>
      <c r="X5">
        <f>IFERROR(FIND("stake",SLR286_20231202[[#This Row],[streszczenie]]),0)</f>
        <v>199</v>
      </c>
      <c r="Y5">
        <f>IFERROR(FIND("Stake",SLR286_20231202[[#This Row],[streszczenie]]),0)</f>
        <v>0</v>
      </c>
      <c r="Z5">
        <f>IFERROR(FIND("STAKE",SLR286_20231202[[#This Row],[streszczenie]]),0)</f>
        <v>0</v>
      </c>
      <c r="AA5">
        <f>IFERROR(FIND("intere",SLR286_20231202[[#This Row],[streszczenie]]),0)</f>
        <v>0</v>
      </c>
      <c r="AB5">
        <f>IFERROR(FIND("Intere",SLR286_20231202[[#This Row],[streszczenie]]),0)</f>
        <v>0</v>
      </c>
      <c r="AC5">
        <f>IFERROR(FIND("INTERE",SLR286_20231202[[#This Row],[streszczenie]]),0)</f>
        <v>0</v>
      </c>
      <c r="AD5">
        <f>SUM(SLR286_20231202[[#This Row],[stake4]:[INTERE6]])</f>
        <v>199</v>
      </c>
      <c r="AE5" t="s">
        <v>10</v>
      </c>
      <c r="AF5" t="s">
        <v>11</v>
      </c>
      <c r="AG5" t="s">
        <v>12</v>
      </c>
    </row>
    <row r="6" spans="1:33" x14ac:dyDescent="0.45">
      <c r="A6">
        <v>74</v>
      </c>
      <c r="B6" t="s">
        <v>565</v>
      </c>
      <c r="C6" t="s">
        <v>566</v>
      </c>
      <c r="D6" t="s">
        <v>567</v>
      </c>
      <c r="E6" t="s">
        <v>568</v>
      </c>
      <c r="F6">
        <f>IFERROR(FIND("stake",SLR286_20231202[[#This Row],[Tytuł]]),0)</f>
        <v>0</v>
      </c>
      <c r="G6">
        <f>IFERROR(FIND("Stake",SLR286_20231202[[#This Row],[Tytuł]]),0)</f>
        <v>0</v>
      </c>
      <c r="H6">
        <f>IFERROR(FIND("STAKE",SLR286_20231202[[#This Row],[Tytuł]]),0)</f>
        <v>0</v>
      </c>
      <c r="I6">
        <f>IFERROR(FIND("intere",SLR286_20231202[[#This Row],[Tytuł]]),0)</f>
        <v>0</v>
      </c>
      <c r="J6">
        <f>IFERROR(FIND("Intere",SLR286_20231202[[#This Row],[Tytuł]]),0)</f>
        <v>0</v>
      </c>
      <c r="K6">
        <f>IFERROR(FIND("INTERE",SLR286_20231202[[#This Row],[Tytuł]]),0)</f>
        <v>0</v>
      </c>
      <c r="L6">
        <f>SUM(SLR286_20231202[[#This Row],[stake]:[INTERE3]])</f>
        <v>0</v>
      </c>
      <c r="M6">
        <f>COUNTIF(SLR286_20231202[[#This Row],[Tytuł]],"*"&amp;$B$1&amp;"*")</f>
        <v>0</v>
      </c>
      <c r="N6" t="s">
        <v>569</v>
      </c>
      <c r="O6" t="str">
        <f>MID(SLR286_20231202[[#This Row],[Rok, publikacja, cytowania]],2,4)</f>
        <v>2012</v>
      </c>
      <c r="P6" s="4">
        <f>(MID(SLR286_20231202[[#This Row],[Rok, publikacja, cytowania]],FIND(" Cited ",SLR286_20231202[[#This Row],[Rok, publikacja, cytowania]])+7,SLR286_20231202[[#This Row],[IlośćZnakówLCyt]]))+0</f>
        <v>152</v>
      </c>
      <c r="Q6">
        <f>FIND(" Cited ",SLR286_20231202[[#This Row],[Rok, publikacja, cytowania]])+7</f>
        <v>61</v>
      </c>
      <c r="R6">
        <f>FIND(" times",SLR286_20231202[[#This Row],[Rok, publikacja, cytowania]])</f>
        <v>64</v>
      </c>
      <c r="S6">
        <f>SLR286_20231202[[#This Row],[koniecLCyt]]-SLR286_20231202[[#This Row],[poczLCyt]]</f>
        <v>3</v>
      </c>
      <c r="T6" t="s">
        <v>570</v>
      </c>
      <c r="U6" t="s">
        <v>571</v>
      </c>
      <c r="V6" t="s">
        <v>572</v>
      </c>
      <c r="W6">
        <f>COUNTIF(SLR286_20231202[[#This Row],[streszczenie]],"*"&amp;$B$1&amp;"*")</f>
        <v>1</v>
      </c>
      <c r="X6">
        <f>IFERROR(FIND("stake",SLR286_20231202[[#This Row],[streszczenie]]),0)</f>
        <v>879</v>
      </c>
      <c r="Y6">
        <f>IFERROR(FIND("Stake",SLR286_20231202[[#This Row],[streszczenie]]),0)</f>
        <v>0</v>
      </c>
      <c r="Z6">
        <f>IFERROR(FIND("STAKE",SLR286_20231202[[#This Row],[streszczenie]]),0)</f>
        <v>0</v>
      </c>
      <c r="AA6">
        <f>IFERROR(FIND("intere",SLR286_20231202[[#This Row],[streszczenie]]),0)</f>
        <v>0</v>
      </c>
      <c r="AB6">
        <f>IFERROR(FIND("Intere",SLR286_20231202[[#This Row],[streszczenie]]),0)</f>
        <v>0</v>
      </c>
      <c r="AC6">
        <f>IFERROR(FIND("INTERE",SLR286_20231202[[#This Row],[streszczenie]]),0)</f>
        <v>0</v>
      </c>
      <c r="AD6">
        <f>SUM(SLR286_20231202[[#This Row],[stake4]:[INTERE6]])</f>
        <v>879</v>
      </c>
      <c r="AE6" t="s">
        <v>10</v>
      </c>
      <c r="AF6" t="s">
        <v>11</v>
      </c>
      <c r="AG6" t="s">
        <v>12</v>
      </c>
    </row>
    <row r="7" spans="1:33" x14ac:dyDescent="0.45">
      <c r="A7">
        <v>75</v>
      </c>
      <c r="B7" t="s">
        <v>573</v>
      </c>
      <c r="C7" t="s">
        <v>574</v>
      </c>
      <c r="D7" t="s">
        <v>575</v>
      </c>
      <c r="E7" t="s">
        <v>576</v>
      </c>
      <c r="F7">
        <f>IFERROR(FIND("stake",SLR286_20231202[[#This Row],[Tytuł]]),0)</f>
        <v>0</v>
      </c>
      <c r="G7">
        <f>IFERROR(FIND("Stake",SLR286_20231202[[#This Row],[Tytuł]]),0)</f>
        <v>0</v>
      </c>
      <c r="H7">
        <f>IFERROR(FIND("STAKE",SLR286_20231202[[#This Row],[Tytuł]]),0)</f>
        <v>0</v>
      </c>
      <c r="I7">
        <f>IFERROR(FIND("intere",SLR286_20231202[[#This Row],[Tytuł]]),0)</f>
        <v>0</v>
      </c>
      <c r="J7">
        <f>IFERROR(FIND("Intere",SLR286_20231202[[#This Row],[Tytuł]]),0)</f>
        <v>0</v>
      </c>
      <c r="K7">
        <f>IFERROR(FIND("INTERE",SLR286_20231202[[#This Row],[Tytuł]]),0)</f>
        <v>0</v>
      </c>
      <c r="L7">
        <f>SUM(SLR286_20231202[[#This Row],[stake]:[INTERE3]])</f>
        <v>0</v>
      </c>
      <c r="M7">
        <f>COUNTIF(SLR286_20231202[[#This Row],[Tytuł]],"*"&amp;$B$1&amp;"*")</f>
        <v>0</v>
      </c>
      <c r="N7" t="s">
        <v>577</v>
      </c>
      <c r="O7" t="str">
        <f>MID(SLR286_20231202[[#This Row],[Rok, publikacja, cytowania]],2,4)</f>
        <v>2019</v>
      </c>
      <c r="P7" s="4">
        <f>(MID(SLR286_20231202[[#This Row],[Rok, publikacja, cytowania]],FIND(" Cited ",SLR286_20231202[[#This Row],[Rok, publikacja, cytowania]])+7,SLR286_20231202[[#This Row],[IlośćZnakówLCyt]]))+0</f>
        <v>118</v>
      </c>
      <c r="Q7">
        <f>FIND(" Cited ",SLR286_20231202[[#This Row],[Rok, publikacja, cytowania]])+7</f>
        <v>63</v>
      </c>
      <c r="R7">
        <f>FIND(" times",SLR286_20231202[[#This Row],[Rok, publikacja, cytowania]])</f>
        <v>66</v>
      </c>
      <c r="S7">
        <f>SLR286_20231202[[#This Row],[koniecLCyt]]-SLR286_20231202[[#This Row],[poczLCyt]]</f>
        <v>3</v>
      </c>
      <c r="T7" t="s">
        <v>578</v>
      </c>
      <c r="U7" t="s">
        <v>579</v>
      </c>
      <c r="V7" t="s">
        <v>580</v>
      </c>
      <c r="W7">
        <f>COUNTIF(SLR286_20231202[[#This Row],[streszczenie]],"*"&amp;$B$1&amp;"*")</f>
        <v>0</v>
      </c>
      <c r="X7">
        <f>IFERROR(FIND("stake",SLR286_20231202[[#This Row],[streszczenie]]),0)</f>
        <v>1377</v>
      </c>
      <c r="Y7">
        <f>IFERROR(FIND("Stake",SLR286_20231202[[#This Row],[streszczenie]]),0)</f>
        <v>0</v>
      </c>
      <c r="Z7">
        <f>IFERROR(FIND("STAKE",SLR286_20231202[[#This Row],[streszczenie]]),0)</f>
        <v>0</v>
      </c>
      <c r="AA7">
        <f>IFERROR(FIND("intere",SLR286_20231202[[#This Row],[streszczenie]]),0)</f>
        <v>0</v>
      </c>
      <c r="AB7">
        <f>IFERROR(FIND("Intere",SLR286_20231202[[#This Row],[streszczenie]]),0)</f>
        <v>0</v>
      </c>
      <c r="AC7">
        <f>IFERROR(FIND("INTERE",SLR286_20231202[[#This Row],[streszczenie]]),0)</f>
        <v>0</v>
      </c>
      <c r="AD7">
        <f>SUM(SLR286_20231202[[#This Row],[stake4]:[INTERE6]])</f>
        <v>1377</v>
      </c>
      <c r="AE7" t="s">
        <v>10</v>
      </c>
      <c r="AF7" t="s">
        <v>11</v>
      </c>
      <c r="AG7" t="s">
        <v>12</v>
      </c>
    </row>
    <row r="8" spans="1:33" x14ac:dyDescent="0.45">
      <c r="A8">
        <v>99</v>
      </c>
      <c r="B8" t="s">
        <v>756</v>
      </c>
      <c r="C8" t="s">
        <v>757</v>
      </c>
      <c r="D8">
        <v>7004248190</v>
      </c>
      <c r="E8" t="s">
        <v>758</v>
      </c>
      <c r="F8">
        <f>IFERROR(FIND("stake",SLR286_20231202[[#This Row],[Tytuł]]),0)</f>
        <v>0</v>
      </c>
      <c r="G8">
        <f>IFERROR(FIND("Stake",SLR286_20231202[[#This Row],[Tytuł]]),0)</f>
        <v>0</v>
      </c>
      <c r="H8">
        <f>IFERROR(FIND("STAKE",SLR286_20231202[[#This Row],[Tytuł]]),0)</f>
        <v>0</v>
      </c>
      <c r="I8">
        <f>IFERROR(FIND("intere",SLR286_20231202[[#This Row],[Tytuł]]),0)</f>
        <v>0</v>
      </c>
      <c r="J8">
        <f>IFERROR(FIND("Intere",SLR286_20231202[[#This Row],[Tytuł]]),0)</f>
        <v>0</v>
      </c>
      <c r="K8">
        <f>IFERROR(FIND("INTERE",SLR286_20231202[[#This Row],[Tytuł]]),0)</f>
        <v>0</v>
      </c>
      <c r="L8">
        <f>SUM(SLR286_20231202[[#This Row],[stake]:[INTERE3]])</f>
        <v>0</v>
      </c>
      <c r="M8">
        <f>COUNTIF(SLR286_20231202[[#This Row],[Tytuł]],"*"&amp;$B$1&amp;"*")</f>
        <v>0</v>
      </c>
      <c r="N8" t="s">
        <v>759</v>
      </c>
      <c r="O8" t="str">
        <f>MID(SLR286_20231202[[#This Row],[Rok, publikacja, cytowania]],2,4)</f>
        <v>1995</v>
      </c>
      <c r="P8" s="4">
        <f>(MID(SLR286_20231202[[#This Row],[Rok, publikacja, cytowania]],FIND(" Cited ",SLR286_20231202[[#This Row],[Rok, publikacja, cytowania]])+7,SLR286_20231202[[#This Row],[IlośćZnakówLCyt]]))+0</f>
        <v>92</v>
      </c>
      <c r="Q8">
        <f>FIND(" Cited ",SLR286_20231202[[#This Row],[Rok, publikacja, cytowania]])+7</f>
        <v>59</v>
      </c>
      <c r="R8">
        <f>FIND(" times",SLR286_20231202[[#This Row],[Rok, publikacja, cytowania]])</f>
        <v>61</v>
      </c>
      <c r="S8">
        <f>SLR286_20231202[[#This Row],[koniecLCyt]]-SLR286_20231202[[#This Row],[poczLCyt]]</f>
        <v>2</v>
      </c>
      <c r="T8" t="s">
        <v>760</v>
      </c>
      <c r="U8" t="s">
        <v>761</v>
      </c>
      <c r="V8" t="s">
        <v>762</v>
      </c>
      <c r="W8">
        <f>COUNTIF(SLR286_20231202[[#This Row],[streszczenie]],"*"&amp;$B$1&amp;"*")</f>
        <v>1</v>
      </c>
      <c r="X8">
        <f>IFERROR(FIND("stake",SLR286_20231202[[#This Row],[streszczenie]]),0)</f>
        <v>132</v>
      </c>
      <c r="Y8">
        <f>IFERROR(FIND("Stake",SLR286_20231202[[#This Row],[streszczenie]]),0)</f>
        <v>0</v>
      </c>
      <c r="Z8">
        <f>IFERROR(FIND("STAKE",SLR286_20231202[[#This Row],[streszczenie]]),0)</f>
        <v>0</v>
      </c>
      <c r="AA8">
        <f>IFERROR(FIND("intere",SLR286_20231202[[#This Row],[streszczenie]]),0)</f>
        <v>0</v>
      </c>
      <c r="AB8">
        <f>IFERROR(FIND("Intere",SLR286_20231202[[#This Row],[streszczenie]]),0)</f>
        <v>0</v>
      </c>
      <c r="AC8">
        <f>IFERROR(FIND("INTERE",SLR286_20231202[[#This Row],[streszczenie]]),0)</f>
        <v>0</v>
      </c>
      <c r="AD8">
        <f>SUM(SLR286_20231202[[#This Row],[stake4]:[INTERE6]])</f>
        <v>132</v>
      </c>
      <c r="AE8" t="s">
        <v>10</v>
      </c>
      <c r="AF8" t="s">
        <v>11</v>
      </c>
      <c r="AG8" t="s">
        <v>12</v>
      </c>
    </row>
    <row r="9" spans="1:33" x14ac:dyDescent="0.45">
      <c r="A9">
        <v>97</v>
      </c>
      <c r="B9" t="s">
        <v>740</v>
      </c>
      <c r="C9" t="s">
        <v>741</v>
      </c>
      <c r="D9" t="s">
        <v>742</v>
      </c>
      <c r="E9" s="3" t="s">
        <v>743</v>
      </c>
      <c r="F9">
        <f>IFERROR(FIND("stake",SLR286_20231202[[#This Row],[Tytuł]]),0)</f>
        <v>59</v>
      </c>
      <c r="G9">
        <f>IFERROR(FIND("Stake",SLR286_20231202[[#This Row],[Tytuł]]),0)</f>
        <v>0</v>
      </c>
      <c r="H9">
        <f>IFERROR(FIND("STAKE",SLR286_20231202[[#This Row],[Tytuł]]),0)</f>
        <v>0</v>
      </c>
      <c r="I9">
        <f>IFERROR(FIND("intere",SLR286_20231202[[#This Row],[Tytuł]]),0)</f>
        <v>0</v>
      </c>
      <c r="J9">
        <f>IFERROR(FIND("Intere",SLR286_20231202[[#This Row],[Tytuł]]),0)</f>
        <v>0</v>
      </c>
      <c r="K9">
        <f>IFERROR(FIND("INTERE",SLR286_20231202[[#This Row],[Tytuł]]),0)</f>
        <v>0</v>
      </c>
      <c r="L9">
        <f>SUM(SLR286_20231202[[#This Row],[stake]:[INTERE3]])</f>
        <v>59</v>
      </c>
      <c r="M9">
        <f>COUNTIF(SLR286_20231202[[#This Row],[Tytuł]],"*"&amp;$B$1&amp;"*")</f>
        <v>0</v>
      </c>
      <c r="N9" t="s">
        <v>744</v>
      </c>
      <c r="O9" t="str">
        <f>MID(SLR286_20231202[[#This Row],[Rok, publikacja, cytowania]],2,4)</f>
        <v>2018</v>
      </c>
      <c r="P9" s="4">
        <f>(MID(SLR286_20231202[[#This Row],[Rok, publikacja, cytowania]],FIND(" Cited ",SLR286_20231202[[#This Row],[Rok, publikacja, cytowania]])+7,SLR286_20231202[[#This Row],[IlośćZnakówLCyt]]))+0</f>
        <v>90</v>
      </c>
      <c r="Q9">
        <f>FIND(" Cited ",SLR286_20231202[[#This Row],[Rok, publikacja, cytowania]])+7</f>
        <v>83</v>
      </c>
      <c r="R9">
        <f>FIND(" times",SLR286_20231202[[#This Row],[Rok, publikacja, cytowania]])</f>
        <v>85</v>
      </c>
      <c r="S9">
        <f>SLR286_20231202[[#This Row],[koniecLCyt]]-SLR286_20231202[[#This Row],[poczLCyt]]</f>
        <v>2</v>
      </c>
      <c r="T9" t="s">
        <v>745</v>
      </c>
      <c r="U9" t="s">
        <v>746</v>
      </c>
      <c r="V9" t="s">
        <v>747</v>
      </c>
      <c r="W9">
        <f>COUNTIF(SLR286_20231202[[#This Row],[streszczenie]],"*"&amp;$B$1&amp;"*")</f>
        <v>0</v>
      </c>
      <c r="X9">
        <f>IFERROR(FIND("stake",SLR286_20231202[[#This Row],[streszczenie]]),0)</f>
        <v>0</v>
      </c>
      <c r="Y9">
        <f>IFERROR(FIND("Stake",SLR286_20231202[[#This Row],[streszczenie]]),0)</f>
        <v>0</v>
      </c>
      <c r="Z9">
        <f>IFERROR(FIND("STAKE",SLR286_20231202[[#This Row],[streszczenie]]),0)</f>
        <v>0</v>
      </c>
      <c r="AA9">
        <f>IFERROR(FIND("intere",SLR286_20231202[[#This Row],[streszczenie]]),0)</f>
        <v>0</v>
      </c>
      <c r="AB9">
        <f>IFERROR(FIND("Intere",SLR286_20231202[[#This Row],[streszczenie]]),0)</f>
        <v>0</v>
      </c>
      <c r="AC9">
        <f>IFERROR(FIND("INTERE",SLR286_20231202[[#This Row],[streszczenie]]),0)</f>
        <v>0</v>
      </c>
      <c r="AD9">
        <f>SUM(SLR286_20231202[[#This Row],[stake4]:[INTERE6]])</f>
        <v>0</v>
      </c>
      <c r="AE9" t="s">
        <v>10</v>
      </c>
      <c r="AF9" t="s">
        <v>11</v>
      </c>
      <c r="AG9" t="s">
        <v>12</v>
      </c>
    </row>
    <row r="10" spans="1:33" x14ac:dyDescent="0.45">
      <c r="A10">
        <v>84</v>
      </c>
      <c r="B10" t="s">
        <v>641</v>
      </c>
      <c r="C10" t="s">
        <v>642</v>
      </c>
      <c r="D10">
        <v>14012840500</v>
      </c>
      <c r="E10" t="s">
        <v>643</v>
      </c>
      <c r="F10">
        <f>IFERROR(FIND("stake",SLR286_20231202[[#This Row],[Tytuł]]),0)</f>
        <v>0</v>
      </c>
      <c r="G10">
        <f>IFERROR(FIND("Stake",SLR286_20231202[[#This Row],[Tytuł]]),0)</f>
        <v>0</v>
      </c>
      <c r="H10">
        <f>IFERROR(FIND("STAKE",SLR286_20231202[[#This Row],[Tytuł]]),0)</f>
        <v>0</v>
      </c>
      <c r="I10">
        <f>IFERROR(FIND("intere",SLR286_20231202[[#This Row],[Tytuł]]),0)</f>
        <v>0</v>
      </c>
      <c r="J10">
        <f>IFERROR(FIND("Intere",SLR286_20231202[[#This Row],[Tytuł]]),0)</f>
        <v>0</v>
      </c>
      <c r="K10">
        <f>IFERROR(FIND("INTERE",SLR286_20231202[[#This Row],[Tytuł]]),0)</f>
        <v>0</v>
      </c>
      <c r="L10">
        <f>SUM(SLR286_20231202[[#This Row],[stake]:[INTERE3]])</f>
        <v>0</v>
      </c>
      <c r="M10">
        <f>COUNTIF(SLR286_20231202[[#This Row],[Tytuł]],"*"&amp;$B$1&amp;"*")</f>
        <v>0</v>
      </c>
      <c r="N10" t="s">
        <v>644</v>
      </c>
      <c r="O10" t="str">
        <f>MID(SLR286_20231202[[#This Row],[Rok, publikacja, cytowania]],2,4)</f>
        <v>2018</v>
      </c>
      <c r="P10" s="4">
        <f>(MID(SLR286_20231202[[#This Row],[Rok, publikacja, cytowania]],FIND(" Cited ",SLR286_20231202[[#This Row],[Rok, publikacja, cytowania]])+7,SLR286_20231202[[#This Row],[IlośćZnakówLCyt]]))+0</f>
        <v>73</v>
      </c>
      <c r="Q10">
        <f>FIND(" Cited ",SLR286_20231202[[#This Row],[Rok, publikacja, cytowania]])+7</f>
        <v>54</v>
      </c>
      <c r="R10">
        <f>FIND(" times",SLR286_20231202[[#This Row],[Rok, publikacja, cytowania]])</f>
        <v>56</v>
      </c>
      <c r="S10">
        <f>SLR286_20231202[[#This Row],[koniecLCyt]]-SLR286_20231202[[#This Row],[poczLCyt]]</f>
        <v>2</v>
      </c>
      <c r="T10" t="s">
        <v>645</v>
      </c>
      <c r="U10" t="s">
        <v>646</v>
      </c>
      <c r="V10" t="s">
        <v>647</v>
      </c>
      <c r="W10">
        <f>COUNTIF(SLR286_20231202[[#This Row],[streszczenie]],"*"&amp;$B$1&amp;"*")</f>
        <v>1</v>
      </c>
      <c r="X10">
        <f>IFERROR(FIND("stake",SLR286_20231202[[#This Row],[streszczenie]]),0)</f>
        <v>74</v>
      </c>
      <c r="Y10">
        <f>IFERROR(FIND("Stake",SLR286_20231202[[#This Row],[streszczenie]]),0)</f>
        <v>0</v>
      </c>
      <c r="Z10">
        <f>IFERROR(FIND("STAKE",SLR286_20231202[[#This Row],[streszczenie]]),0)</f>
        <v>0</v>
      </c>
      <c r="AA10">
        <f>IFERROR(FIND("intere",SLR286_20231202[[#This Row],[streszczenie]]),0)</f>
        <v>0</v>
      </c>
      <c r="AB10">
        <f>IFERROR(FIND("Intere",SLR286_20231202[[#This Row],[streszczenie]]),0)</f>
        <v>0</v>
      </c>
      <c r="AC10">
        <f>IFERROR(FIND("INTERE",SLR286_20231202[[#This Row],[streszczenie]]),0)</f>
        <v>0</v>
      </c>
      <c r="AD10">
        <f>SUM(SLR286_20231202[[#This Row],[stake4]:[INTERE6]])</f>
        <v>74</v>
      </c>
      <c r="AE10" t="s">
        <v>10</v>
      </c>
      <c r="AF10" t="s">
        <v>11</v>
      </c>
      <c r="AG10" t="s">
        <v>12</v>
      </c>
    </row>
    <row r="11" spans="1:33" x14ac:dyDescent="0.45">
      <c r="A11">
        <v>21</v>
      </c>
      <c r="B11" t="s">
        <v>160</v>
      </c>
      <c r="C11" t="s">
        <v>161</v>
      </c>
      <c r="D11" t="s">
        <v>162</v>
      </c>
      <c r="E11" t="s">
        <v>163</v>
      </c>
      <c r="F11">
        <f>IFERROR(FIND("stake",SLR286_20231202[[#This Row],[Tytuł]]),0)</f>
        <v>0</v>
      </c>
      <c r="G11">
        <f>IFERROR(FIND("Stake",SLR286_20231202[[#This Row],[Tytuł]]),0)</f>
        <v>0</v>
      </c>
      <c r="H11">
        <f>IFERROR(FIND("STAKE",SLR286_20231202[[#This Row],[Tytuł]]),0)</f>
        <v>0</v>
      </c>
      <c r="I11">
        <f>IFERROR(FIND("intere",SLR286_20231202[[#This Row],[Tytuł]]),0)</f>
        <v>0</v>
      </c>
      <c r="J11">
        <f>IFERROR(FIND("Intere",SLR286_20231202[[#This Row],[Tytuł]]),0)</f>
        <v>0</v>
      </c>
      <c r="K11">
        <f>IFERROR(FIND("INTERE",SLR286_20231202[[#This Row],[Tytuł]]),0)</f>
        <v>0</v>
      </c>
      <c r="L11">
        <f>SUM(SLR286_20231202[[#This Row],[stake]:[INTERE3]])</f>
        <v>0</v>
      </c>
      <c r="M11">
        <f>COUNTIF(SLR286_20231202[[#This Row],[Tytuł]],"*"&amp;$B$1&amp;"*")</f>
        <v>0</v>
      </c>
      <c r="N11" t="s">
        <v>164</v>
      </c>
      <c r="O11" t="str">
        <f>MID(SLR286_20231202[[#This Row],[Rok, publikacja, cytowania]],2,4)</f>
        <v>2012</v>
      </c>
      <c r="P11" s="4">
        <f>(MID(SLR286_20231202[[#This Row],[Rok, publikacja, cytowania]],FIND(" Cited ",SLR286_20231202[[#This Row],[Rok, publikacja, cytowania]])+7,SLR286_20231202[[#This Row],[IlośćZnakówLCyt]]))+0</f>
        <v>71</v>
      </c>
      <c r="Q11">
        <f>FIND(" Cited ",SLR286_20231202[[#This Row],[Rok, publikacja, cytowania]])+7</f>
        <v>67</v>
      </c>
      <c r="R11">
        <f>FIND(" times",SLR286_20231202[[#This Row],[Rok, publikacja, cytowania]])</f>
        <v>69</v>
      </c>
      <c r="S11">
        <f>SLR286_20231202[[#This Row],[koniecLCyt]]-SLR286_20231202[[#This Row],[poczLCyt]]</f>
        <v>2</v>
      </c>
      <c r="T11" t="s">
        <v>165</v>
      </c>
      <c r="U11" t="s">
        <v>166</v>
      </c>
      <c r="V11" t="s">
        <v>167</v>
      </c>
      <c r="W11">
        <f>COUNTIF(SLR286_20231202[[#This Row],[streszczenie]],"*"&amp;$B$1&amp;"*")</f>
        <v>1</v>
      </c>
      <c r="X11">
        <f>IFERROR(FIND("stake",SLR286_20231202[[#This Row],[streszczenie]]),0)</f>
        <v>777</v>
      </c>
      <c r="Y11">
        <f>IFERROR(FIND("Stake",SLR286_20231202[[#This Row],[streszczenie]]),0)</f>
        <v>0</v>
      </c>
      <c r="Z11">
        <f>IFERROR(FIND("STAKE",SLR286_20231202[[#This Row],[streszczenie]]),0)</f>
        <v>0</v>
      </c>
      <c r="AA11">
        <f>IFERROR(FIND("intere",SLR286_20231202[[#This Row],[streszczenie]]),0)</f>
        <v>0</v>
      </c>
      <c r="AB11">
        <f>IFERROR(FIND("Intere",SLR286_20231202[[#This Row],[streszczenie]]),0)</f>
        <v>0</v>
      </c>
      <c r="AC11">
        <f>IFERROR(FIND("INTERE",SLR286_20231202[[#This Row],[streszczenie]]),0)</f>
        <v>0</v>
      </c>
      <c r="AD11">
        <f>SUM(SLR286_20231202[[#This Row],[stake4]:[INTERE6]])</f>
        <v>777</v>
      </c>
      <c r="AE11" t="s">
        <v>10</v>
      </c>
      <c r="AF11" t="s">
        <v>11</v>
      </c>
      <c r="AG11" t="s">
        <v>12</v>
      </c>
    </row>
    <row r="12" spans="1:33" x14ac:dyDescent="0.45">
      <c r="A12">
        <v>35</v>
      </c>
      <c r="B12" t="s">
        <v>270</v>
      </c>
      <c r="C12" t="s">
        <v>271</v>
      </c>
      <c r="D12">
        <v>6603555003</v>
      </c>
      <c r="E12" t="s">
        <v>272</v>
      </c>
      <c r="F12">
        <f>IFERROR(FIND("stake",SLR286_20231202[[#This Row],[Tytuł]]),0)</f>
        <v>0</v>
      </c>
      <c r="G12">
        <f>IFERROR(FIND("Stake",SLR286_20231202[[#This Row],[Tytuł]]),0)</f>
        <v>0</v>
      </c>
      <c r="H12">
        <f>IFERROR(FIND("STAKE",SLR286_20231202[[#This Row],[Tytuł]]),0)</f>
        <v>0</v>
      </c>
      <c r="I12">
        <f>IFERROR(FIND("intere",SLR286_20231202[[#This Row],[Tytuł]]),0)</f>
        <v>0</v>
      </c>
      <c r="J12">
        <f>IFERROR(FIND("Intere",SLR286_20231202[[#This Row],[Tytuł]]),0)</f>
        <v>0</v>
      </c>
      <c r="K12">
        <f>IFERROR(FIND("INTERE",SLR286_20231202[[#This Row],[Tytuł]]),0)</f>
        <v>0</v>
      </c>
      <c r="L12">
        <f>SUM(SLR286_20231202[[#This Row],[stake]:[INTERE3]])</f>
        <v>0</v>
      </c>
      <c r="M12">
        <f>COUNTIF(SLR286_20231202[[#This Row],[Tytuł]],"*"&amp;$B$1&amp;"*")</f>
        <v>0</v>
      </c>
      <c r="N12" t="s">
        <v>273</v>
      </c>
      <c r="O12" t="str">
        <f>MID(SLR286_20231202[[#This Row],[Rok, publikacja, cytowania]],2,4)</f>
        <v>2013</v>
      </c>
      <c r="P12" s="4">
        <f>(MID(SLR286_20231202[[#This Row],[Rok, publikacja, cytowania]],FIND(" Cited ",SLR286_20231202[[#This Row],[Rok, publikacja, cytowania]])+7,SLR286_20231202[[#This Row],[IlośćZnakówLCyt]]))+0</f>
        <v>69</v>
      </c>
      <c r="Q12">
        <f>FIND(" Cited ",SLR286_20231202[[#This Row],[Rok, publikacja, cytowania]])+7</f>
        <v>55</v>
      </c>
      <c r="R12">
        <f>FIND(" times",SLR286_20231202[[#This Row],[Rok, publikacja, cytowania]])</f>
        <v>57</v>
      </c>
      <c r="S12">
        <f>SLR286_20231202[[#This Row],[koniecLCyt]]-SLR286_20231202[[#This Row],[poczLCyt]]</f>
        <v>2</v>
      </c>
      <c r="T12" t="s">
        <v>274</v>
      </c>
      <c r="U12" t="s">
        <v>275</v>
      </c>
      <c r="V12" t="s">
        <v>276</v>
      </c>
      <c r="W12">
        <f>COUNTIF(SLR286_20231202[[#This Row],[streszczenie]],"*"&amp;$B$1&amp;"*")</f>
        <v>0</v>
      </c>
      <c r="X12">
        <f>IFERROR(FIND("stake",SLR286_20231202[[#This Row],[streszczenie]]),0)</f>
        <v>105</v>
      </c>
      <c r="Y12">
        <f>IFERROR(FIND("Stake",SLR286_20231202[[#This Row],[streszczenie]]),0)</f>
        <v>0</v>
      </c>
      <c r="Z12">
        <f>IFERROR(FIND("STAKE",SLR286_20231202[[#This Row],[streszczenie]]),0)</f>
        <v>0</v>
      </c>
      <c r="AA12">
        <f>IFERROR(FIND("intere",SLR286_20231202[[#This Row],[streszczenie]]),0)</f>
        <v>0</v>
      </c>
      <c r="AB12">
        <f>IFERROR(FIND("Intere",SLR286_20231202[[#This Row],[streszczenie]]),0)</f>
        <v>0</v>
      </c>
      <c r="AC12">
        <f>IFERROR(FIND("INTERE",SLR286_20231202[[#This Row],[streszczenie]]),0)</f>
        <v>0</v>
      </c>
      <c r="AD12">
        <f>SUM(SLR286_20231202[[#This Row],[stake4]:[INTERE6]])</f>
        <v>105</v>
      </c>
      <c r="AE12" t="s">
        <v>10</v>
      </c>
      <c r="AF12" t="s">
        <v>11</v>
      </c>
      <c r="AG12" t="s">
        <v>12</v>
      </c>
    </row>
    <row r="13" spans="1:33" x14ac:dyDescent="0.45">
      <c r="A13">
        <v>49</v>
      </c>
      <c r="B13" t="s">
        <v>377</v>
      </c>
      <c r="C13" t="s">
        <v>378</v>
      </c>
      <c r="D13">
        <v>56875439300</v>
      </c>
      <c r="E13" t="s">
        <v>379</v>
      </c>
      <c r="F13">
        <f>IFERROR(FIND("stake",SLR286_20231202[[#This Row],[Tytuł]]),0)</f>
        <v>0</v>
      </c>
      <c r="G13">
        <f>IFERROR(FIND("Stake",SLR286_20231202[[#This Row],[Tytuł]]),0)</f>
        <v>0</v>
      </c>
      <c r="H13">
        <f>IFERROR(FIND("STAKE",SLR286_20231202[[#This Row],[Tytuł]]),0)</f>
        <v>0</v>
      </c>
      <c r="I13">
        <f>IFERROR(FIND("intere",SLR286_20231202[[#This Row],[Tytuł]]),0)</f>
        <v>0</v>
      </c>
      <c r="J13">
        <f>IFERROR(FIND("Intere",SLR286_20231202[[#This Row],[Tytuł]]),0)</f>
        <v>0</v>
      </c>
      <c r="K13">
        <f>IFERROR(FIND("INTERE",SLR286_20231202[[#This Row],[Tytuł]]),0)</f>
        <v>0</v>
      </c>
      <c r="L13">
        <f>SUM(SLR286_20231202[[#This Row],[stake]:[INTERE3]])</f>
        <v>0</v>
      </c>
      <c r="M13">
        <f>COUNTIF(SLR286_20231202[[#This Row],[Tytuł]],"*"&amp;$B$1&amp;"*")</f>
        <v>0</v>
      </c>
      <c r="N13" t="s">
        <v>380</v>
      </c>
      <c r="O13" t="str">
        <f>MID(SLR286_20231202[[#This Row],[Rok, publikacja, cytowania]],2,4)</f>
        <v>2017</v>
      </c>
      <c r="P13" s="4">
        <f>(MID(SLR286_20231202[[#This Row],[Rok, publikacja, cytowania]],FIND(" Cited ",SLR286_20231202[[#This Row],[Rok, publikacja, cytowania]])+7,SLR286_20231202[[#This Row],[IlośćZnakówLCyt]]))+0</f>
        <v>66</v>
      </c>
      <c r="Q13">
        <f>FIND(" Cited ",SLR286_20231202[[#This Row],[Rok, publikacja, cytowania]])+7</f>
        <v>67</v>
      </c>
      <c r="R13">
        <f>FIND(" times",SLR286_20231202[[#This Row],[Rok, publikacja, cytowania]])</f>
        <v>69</v>
      </c>
      <c r="S13">
        <f>SLR286_20231202[[#This Row],[koniecLCyt]]-SLR286_20231202[[#This Row],[poczLCyt]]</f>
        <v>2</v>
      </c>
      <c r="T13" t="s">
        <v>381</v>
      </c>
      <c r="U13" t="s">
        <v>382</v>
      </c>
      <c r="V13" t="s">
        <v>383</v>
      </c>
      <c r="W13">
        <f>COUNTIF(SLR286_20231202[[#This Row],[streszczenie]],"*"&amp;$B$1&amp;"*")</f>
        <v>0</v>
      </c>
      <c r="X13">
        <f>IFERROR(FIND("stake",SLR286_20231202[[#This Row],[streszczenie]]),0)</f>
        <v>67</v>
      </c>
      <c r="Y13">
        <f>IFERROR(FIND("Stake",SLR286_20231202[[#This Row],[streszczenie]]),0)</f>
        <v>0</v>
      </c>
      <c r="Z13">
        <f>IFERROR(FIND("STAKE",SLR286_20231202[[#This Row],[streszczenie]]),0)</f>
        <v>0</v>
      </c>
      <c r="AA13">
        <f>IFERROR(FIND("intere",SLR286_20231202[[#This Row],[streszczenie]]),0)</f>
        <v>0</v>
      </c>
      <c r="AB13">
        <f>IFERROR(FIND("Intere",SLR286_20231202[[#This Row],[streszczenie]]),0)</f>
        <v>0</v>
      </c>
      <c r="AC13">
        <f>IFERROR(FIND("INTERE",SLR286_20231202[[#This Row],[streszczenie]]),0)</f>
        <v>0</v>
      </c>
      <c r="AD13">
        <f>SUM(SLR286_20231202[[#This Row],[stake4]:[INTERE6]])</f>
        <v>67</v>
      </c>
      <c r="AE13" t="s">
        <v>10</v>
      </c>
      <c r="AF13" t="s">
        <v>11</v>
      </c>
      <c r="AG13" t="s">
        <v>12</v>
      </c>
    </row>
    <row r="14" spans="1:33" x14ac:dyDescent="0.45">
      <c r="A14">
        <v>29</v>
      </c>
      <c r="B14" t="s">
        <v>224</v>
      </c>
      <c r="C14" t="s">
        <v>225</v>
      </c>
      <c r="D14" t="s">
        <v>226</v>
      </c>
      <c r="E14" t="s">
        <v>227</v>
      </c>
      <c r="F14">
        <f>IFERROR(FIND("stake",SLR286_20231202[[#This Row],[Tytuł]]),0)</f>
        <v>0</v>
      </c>
      <c r="G14">
        <f>IFERROR(FIND("Stake",SLR286_20231202[[#This Row],[Tytuł]]),0)</f>
        <v>0</v>
      </c>
      <c r="H14">
        <f>IFERROR(FIND("STAKE",SLR286_20231202[[#This Row],[Tytuł]]),0)</f>
        <v>0</v>
      </c>
      <c r="I14">
        <f>IFERROR(FIND("intere",SLR286_20231202[[#This Row],[Tytuł]]),0)</f>
        <v>0</v>
      </c>
      <c r="J14">
        <f>IFERROR(FIND("Intere",SLR286_20231202[[#This Row],[Tytuł]]),0)</f>
        <v>0</v>
      </c>
      <c r="K14">
        <f>IFERROR(FIND("INTERE",SLR286_20231202[[#This Row],[Tytuł]]),0)</f>
        <v>0</v>
      </c>
      <c r="L14">
        <f>SUM(SLR286_20231202[[#This Row],[stake]:[INTERE3]])</f>
        <v>0</v>
      </c>
      <c r="M14">
        <f>COUNTIF(SLR286_20231202[[#This Row],[Tytuł]],"*"&amp;$B$1&amp;"*")</f>
        <v>0</v>
      </c>
      <c r="N14" t="s">
        <v>228</v>
      </c>
      <c r="O14" t="str">
        <f>MID(SLR286_20231202[[#This Row],[Rok, publikacja, cytowania]],2,4)</f>
        <v>2023</v>
      </c>
      <c r="P14" s="4">
        <f>(MID(SLR286_20231202[[#This Row],[Rok, publikacja, cytowania]],FIND(" Cited ",SLR286_20231202[[#This Row],[Rok, publikacja, cytowania]])+7,SLR286_20231202[[#This Row],[IlośćZnakówLCyt]]))+0</f>
        <v>63</v>
      </c>
      <c r="Q14">
        <f>FIND(" Cited ",SLR286_20231202[[#This Row],[Rok, publikacja, cytowania]])+7</f>
        <v>78</v>
      </c>
      <c r="R14">
        <f>FIND(" times",SLR286_20231202[[#This Row],[Rok, publikacja, cytowania]])</f>
        <v>80</v>
      </c>
      <c r="S14">
        <f>SLR286_20231202[[#This Row],[koniecLCyt]]-SLR286_20231202[[#This Row],[poczLCyt]]</f>
        <v>2</v>
      </c>
      <c r="T14" t="s">
        <v>229</v>
      </c>
      <c r="U14" t="s">
        <v>230</v>
      </c>
      <c r="V14" t="s">
        <v>231</v>
      </c>
      <c r="W14">
        <f>COUNTIF(SLR286_20231202[[#This Row],[streszczenie]],"*"&amp;$B$1&amp;"*")</f>
        <v>1</v>
      </c>
      <c r="X14">
        <f>IFERROR(FIND("stake",SLR286_20231202[[#This Row],[streszczenie]]),0)</f>
        <v>1252</v>
      </c>
      <c r="Y14">
        <f>IFERROR(FIND("Stake",SLR286_20231202[[#This Row],[streszczenie]]),0)</f>
        <v>0</v>
      </c>
      <c r="Z14">
        <f>IFERROR(FIND("STAKE",SLR286_20231202[[#This Row],[streszczenie]]),0)</f>
        <v>0</v>
      </c>
      <c r="AA14">
        <f>IFERROR(FIND("intere",SLR286_20231202[[#This Row],[streszczenie]]),0)</f>
        <v>0</v>
      </c>
      <c r="AB14">
        <f>IFERROR(FIND("Intere",SLR286_20231202[[#This Row],[streszczenie]]),0)</f>
        <v>0</v>
      </c>
      <c r="AC14">
        <f>IFERROR(FIND("INTERE",SLR286_20231202[[#This Row],[streszczenie]]),0)</f>
        <v>0</v>
      </c>
      <c r="AD14">
        <f>SUM(SLR286_20231202[[#This Row],[stake4]:[INTERE6]])</f>
        <v>1252</v>
      </c>
      <c r="AE14" t="s">
        <v>10</v>
      </c>
      <c r="AF14" t="s">
        <v>11</v>
      </c>
      <c r="AG14" t="s">
        <v>12</v>
      </c>
    </row>
    <row r="15" spans="1:33" x14ac:dyDescent="0.45">
      <c r="A15">
        <v>7</v>
      </c>
      <c r="B15" t="s">
        <v>50</v>
      </c>
      <c r="C15" t="s">
        <v>51</v>
      </c>
      <c r="D15" t="s">
        <v>52</v>
      </c>
      <c r="E15" t="s">
        <v>53</v>
      </c>
      <c r="F15">
        <f>IFERROR(FIND("stake",SLR286_20231202[[#This Row],[Tytuł]]),0)</f>
        <v>0</v>
      </c>
      <c r="G15">
        <f>IFERROR(FIND("Stake",SLR286_20231202[[#This Row],[Tytuł]]),0)</f>
        <v>0</v>
      </c>
      <c r="H15">
        <f>IFERROR(FIND("STAKE",SLR286_20231202[[#This Row],[Tytuł]]),0)</f>
        <v>0</v>
      </c>
      <c r="I15">
        <f>IFERROR(FIND("intere",SLR286_20231202[[#This Row],[Tytuł]]),0)</f>
        <v>0</v>
      </c>
      <c r="J15">
        <f>IFERROR(FIND("Intere",SLR286_20231202[[#This Row],[Tytuł]]),0)</f>
        <v>0</v>
      </c>
      <c r="K15">
        <f>IFERROR(FIND("INTERE",SLR286_20231202[[#This Row],[Tytuł]]),0)</f>
        <v>0</v>
      </c>
      <c r="L15">
        <f>SUM(SLR286_20231202[[#This Row],[stake]:[INTERE3]])</f>
        <v>0</v>
      </c>
      <c r="M15">
        <f>COUNTIF(SLR286_20231202[[#This Row],[Tytuł]],"*"&amp;$B$1&amp;"*")</f>
        <v>0</v>
      </c>
      <c r="N15" t="s">
        <v>54</v>
      </c>
      <c r="O15" t="str">
        <f>MID(SLR286_20231202[[#This Row],[Rok, publikacja, cytowania]],2,4)</f>
        <v>1998</v>
      </c>
      <c r="P15" s="4">
        <f>(MID(SLR286_20231202[[#This Row],[Rok, publikacja, cytowania]],FIND(" Cited ",SLR286_20231202[[#This Row],[Rok, publikacja, cytowania]])+7,SLR286_20231202[[#This Row],[IlośćZnakówLCyt]]))+0</f>
        <v>61</v>
      </c>
      <c r="Q15">
        <f>FIND(" Cited ",SLR286_20231202[[#This Row],[Rok, publikacja, cytowania]])+7</f>
        <v>63</v>
      </c>
      <c r="R15">
        <f>FIND(" times",SLR286_20231202[[#This Row],[Rok, publikacja, cytowania]])</f>
        <v>65</v>
      </c>
      <c r="S15">
        <f>SLR286_20231202[[#This Row],[koniecLCyt]]-SLR286_20231202[[#This Row],[poczLCyt]]</f>
        <v>2</v>
      </c>
      <c r="T15" t="s">
        <v>55</v>
      </c>
      <c r="U15" t="s">
        <v>56</v>
      </c>
      <c r="V15" t="s">
        <v>57</v>
      </c>
      <c r="W15">
        <f>COUNTIF(SLR286_20231202[[#This Row],[streszczenie]],"*"&amp;$B$1&amp;"*")</f>
        <v>1</v>
      </c>
      <c r="X15">
        <f>IFERROR(FIND("stake",SLR286_20231202[[#This Row],[streszczenie]]),0)</f>
        <v>805</v>
      </c>
      <c r="Y15">
        <f>IFERROR(FIND("Stake",SLR286_20231202[[#This Row],[streszczenie]]),0)</f>
        <v>0</v>
      </c>
      <c r="Z15">
        <f>IFERROR(FIND("STAKE",SLR286_20231202[[#This Row],[streszczenie]]),0)</f>
        <v>0</v>
      </c>
      <c r="AA15">
        <f>IFERROR(FIND("intere",SLR286_20231202[[#This Row],[streszczenie]]),0)</f>
        <v>0</v>
      </c>
      <c r="AB15">
        <f>IFERROR(FIND("Intere",SLR286_20231202[[#This Row],[streszczenie]]),0)</f>
        <v>0</v>
      </c>
      <c r="AC15">
        <f>IFERROR(FIND("INTERE",SLR286_20231202[[#This Row],[streszczenie]]),0)</f>
        <v>0</v>
      </c>
      <c r="AD15">
        <f>SUM(SLR286_20231202[[#This Row],[stake4]:[INTERE6]])</f>
        <v>805</v>
      </c>
      <c r="AE15" t="s">
        <v>10</v>
      </c>
      <c r="AF15" t="s">
        <v>11</v>
      </c>
      <c r="AG15" t="s">
        <v>12</v>
      </c>
    </row>
    <row r="16" spans="1:33" x14ac:dyDescent="0.45">
      <c r="A16">
        <v>63</v>
      </c>
      <c r="B16" t="s">
        <v>483</v>
      </c>
      <c r="C16" t="s">
        <v>484</v>
      </c>
      <c r="D16" t="s">
        <v>485</v>
      </c>
      <c r="E16" t="s">
        <v>486</v>
      </c>
      <c r="F16">
        <f>IFERROR(FIND("stake",SLR286_20231202[[#This Row],[Tytuł]]),0)</f>
        <v>0</v>
      </c>
      <c r="G16">
        <f>IFERROR(FIND("Stake",SLR286_20231202[[#This Row],[Tytuł]]),0)</f>
        <v>0</v>
      </c>
      <c r="H16">
        <f>IFERROR(FIND("STAKE",SLR286_20231202[[#This Row],[Tytuł]]),0)</f>
        <v>0</v>
      </c>
      <c r="I16">
        <f>IFERROR(FIND("intere",SLR286_20231202[[#This Row],[Tytuł]]),0)</f>
        <v>0</v>
      </c>
      <c r="J16">
        <f>IFERROR(FIND("Intere",SLR286_20231202[[#This Row],[Tytuł]]),0)</f>
        <v>0</v>
      </c>
      <c r="K16">
        <f>IFERROR(FIND("INTERE",SLR286_20231202[[#This Row],[Tytuł]]),0)</f>
        <v>0</v>
      </c>
      <c r="L16">
        <f>SUM(SLR286_20231202[[#This Row],[stake]:[INTERE3]])</f>
        <v>0</v>
      </c>
      <c r="M16">
        <f>COUNTIF(SLR286_20231202[[#This Row],[Tytuł]],"*"&amp;$B$1&amp;"*")</f>
        <v>0</v>
      </c>
      <c r="N16" t="s">
        <v>487</v>
      </c>
      <c r="O16" t="str">
        <f>MID(SLR286_20231202[[#This Row],[Rok, publikacja, cytowania]],2,4)</f>
        <v>2017</v>
      </c>
      <c r="P16" s="4">
        <f>(MID(SLR286_20231202[[#This Row],[Rok, publikacja, cytowania]],FIND(" Cited ",SLR286_20231202[[#This Row],[Rok, publikacja, cytowania]])+7,SLR286_20231202[[#This Row],[IlośćZnakówLCyt]]))+0</f>
        <v>55</v>
      </c>
      <c r="Q16">
        <f>FIND(" Cited ",SLR286_20231202[[#This Row],[Rok, publikacja, cytowania]])+7</f>
        <v>54</v>
      </c>
      <c r="R16">
        <f>FIND(" times",SLR286_20231202[[#This Row],[Rok, publikacja, cytowania]])</f>
        <v>56</v>
      </c>
      <c r="S16">
        <f>SLR286_20231202[[#This Row],[koniecLCyt]]-SLR286_20231202[[#This Row],[poczLCyt]]</f>
        <v>2</v>
      </c>
      <c r="T16" t="s">
        <v>488</v>
      </c>
      <c r="U16" t="s">
        <v>489</v>
      </c>
      <c r="V16" t="s">
        <v>490</v>
      </c>
      <c r="W16">
        <f>COUNTIF(SLR286_20231202[[#This Row],[streszczenie]],"*"&amp;$B$1&amp;"*")</f>
        <v>1</v>
      </c>
      <c r="X16">
        <f>IFERROR(FIND("stake",SLR286_20231202[[#This Row],[streszczenie]]),0)</f>
        <v>168</v>
      </c>
      <c r="Y16">
        <f>IFERROR(FIND("Stake",SLR286_20231202[[#This Row],[streszczenie]]),0)</f>
        <v>0</v>
      </c>
      <c r="Z16">
        <f>IFERROR(FIND("STAKE",SLR286_20231202[[#This Row],[streszczenie]]),0)</f>
        <v>0</v>
      </c>
      <c r="AA16">
        <f>IFERROR(FIND("intere",SLR286_20231202[[#This Row],[streszczenie]]),0)</f>
        <v>0</v>
      </c>
      <c r="AB16">
        <f>IFERROR(FIND("Intere",SLR286_20231202[[#This Row],[streszczenie]]),0)</f>
        <v>0</v>
      </c>
      <c r="AC16">
        <f>IFERROR(FIND("INTERE",SLR286_20231202[[#This Row],[streszczenie]]),0)</f>
        <v>0</v>
      </c>
      <c r="AD16">
        <f>SUM(SLR286_20231202[[#This Row],[stake4]:[INTERE6]])</f>
        <v>168</v>
      </c>
      <c r="AE16" t="s">
        <v>10</v>
      </c>
      <c r="AF16" t="s">
        <v>11</v>
      </c>
      <c r="AG16" t="s">
        <v>12</v>
      </c>
    </row>
    <row r="17" spans="1:33" x14ac:dyDescent="0.45">
      <c r="A17">
        <v>53</v>
      </c>
      <c r="B17" t="s">
        <v>408</v>
      </c>
      <c r="C17" t="s">
        <v>409</v>
      </c>
      <c r="D17">
        <v>57206897602</v>
      </c>
      <c r="E17" t="s">
        <v>410</v>
      </c>
      <c r="F17">
        <f>IFERROR(FIND("stake",SLR286_20231202[[#This Row],[Tytuł]]),0)</f>
        <v>0</v>
      </c>
      <c r="G17">
        <f>IFERROR(FIND("Stake",SLR286_20231202[[#This Row],[Tytuł]]),0)</f>
        <v>0</v>
      </c>
      <c r="H17">
        <f>IFERROR(FIND("STAKE",SLR286_20231202[[#This Row],[Tytuł]]),0)</f>
        <v>0</v>
      </c>
      <c r="I17">
        <f>IFERROR(FIND("intere",SLR286_20231202[[#This Row],[Tytuł]]),0)</f>
        <v>0</v>
      </c>
      <c r="J17">
        <f>IFERROR(FIND("Intere",SLR286_20231202[[#This Row],[Tytuł]]),0)</f>
        <v>0</v>
      </c>
      <c r="K17">
        <f>IFERROR(FIND("INTERE",SLR286_20231202[[#This Row],[Tytuł]]),0)</f>
        <v>0</v>
      </c>
      <c r="L17">
        <f>SUM(SLR286_20231202[[#This Row],[stake]:[INTERE3]])</f>
        <v>0</v>
      </c>
      <c r="M17">
        <f>COUNTIF(SLR286_20231202[[#This Row],[Tytuł]],"*"&amp;$B$1&amp;"*")</f>
        <v>0</v>
      </c>
      <c r="N17" t="s">
        <v>411</v>
      </c>
      <c r="O17" t="str">
        <f>MID(SLR286_20231202[[#This Row],[Rok, publikacja, cytowania]],2,4)</f>
        <v>2020</v>
      </c>
      <c r="P17" s="4">
        <f>(MID(SLR286_20231202[[#This Row],[Rok, publikacja, cytowania]],FIND(" Cited ",SLR286_20231202[[#This Row],[Rok, publikacja, cytowania]])+7,SLR286_20231202[[#This Row],[IlośćZnakówLCyt]]))+0</f>
        <v>54</v>
      </c>
      <c r="Q17">
        <f>FIND(" Cited ",SLR286_20231202[[#This Row],[Rok, publikacja, cytowania]])+7</f>
        <v>70</v>
      </c>
      <c r="R17">
        <f>FIND(" times",SLR286_20231202[[#This Row],[Rok, publikacja, cytowania]])</f>
        <v>72</v>
      </c>
      <c r="S17">
        <f>SLR286_20231202[[#This Row],[koniecLCyt]]-SLR286_20231202[[#This Row],[poczLCyt]]</f>
        <v>2</v>
      </c>
      <c r="T17" t="s">
        <v>412</v>
      </c>
      <c r="U17" t="s">
        <v>413</v>
      </c>
      <c r="V17" t="s">
        <v>414</v>
      </c>
      <c r="W17">
        <f>COUNTIF(SLR286_20231202[[#This Row],[streszczenie]],"*"&amp;$B$1&amp;"*")</f>
        <v>1</v>
      </c>
      <c r="X17">
        <f>IFERROR(FIND("stake",SLR286_20231202[[#This Row],[streszczenie]]),0)</f>
        <v>43</v>
      </c>
      <c r="Y17">
        <f>IFERROR(FIND("Stake",SLR286_20231202[[#This Row],[streszczenie]]),0)</f>
        <v>0</v>
      </c>
      <c r="Z17">
        <f>IFERROR(FIND("STAKE",SLR286_20231202[[#This Row],[streszczenie]]),0)</f>
        <v>0</v>
      </c>
      <c r="AA17">
        <f>IFERROR(FIND("intere",SLR286_20231202[[#This Row],[streszczenie]]),0)</f>
        <v>0</v>
      </c>
      <c r="AB17">
        <f>IFERROR(FIND("Intere",SLR286_20231202[[#This Row],[streszczenie]]),0)</f>
        <v>0</v>
      </c>
      <c r="AC17">
        <f>IFERROR(FIND("INTERE",SLR286_20231202[[#This Row],[streszczenie]]),0)</f>
        <v>0</v>
      </c>
      <c r="AD17">
        <f>SUM(SLR286_20231202[[#This Row],[stake4]:[INTERE6]])</f>
        <v>43</v>
      </c>
      <c r="AE17" t="s">
        <v>10</v>
      </c>
      <c r="AF17" t="s">
        <v>11</v>
      </c>
      <c r="AG17" t="s">
        <v>12</v>
      </c>
    </row>
    <row r="18" spans="1:33" x14ac:dyDescent="0.45">
      <c r="A18">
        <v>19</v>
      </c>
      <c r="B18" t="s">
        <v>144</v>
      </c>
      <c r="C18" t="s">
        <v>145</v>
      </c>
      <c r="D18" t="s">
        <v>146</v>
      </c>
      <c r="E18" t="s">
        <v>147</v>
      </c>
      <c r="F18">
        <f>IFERROR(FIND("stake",SLR286_20231202[[#This Row],[Tytuł]]),0)</f>
        <v>25</v>
      </c>
      <c r="G18">
        <f>IFERROR(FIND("Stake",SLR286_20231202[[#This Row],[Tytuł]]),0)</f>
        <v>0</v>
      </c>
      <c r="H18">
        <f>IFERROR(FIND("STAKE",SLR286_20231202[[#This Row],[Tytuł]]),0)</f>
        <v>0</v>
      </c>
      <c r="I18">
        <f>IFERROR(FIND("intere",SLR286_20231202[[#This Row],[Tytuł]]),0)</f>
        <v>0</v>
      </c>
      <c r="J18">
        <f>IFERROR(FIND("Intere",SLR286_20231202[[#This Row],[Tytuł]]),0)</f>
        <v>0</v>
      </c>
      <c r="K18">
        <f>IFERROR(FIND("INTERE",SLR286_20231202[[#This Row],[Tytuł]]),0)</f>
        <v>0</v>
      </c>
      <c r="L18">
        <f>SUM(SLR286_20231202[[#This Row],[stake]:[INTERE3]])</f>
        <v>25</v>
      </c>
      <c r="M18">
        <f>COUNTIF(SLR286_20231202[[#This Row],[Tytuł]],"*"&amp;$B$1&amp;"*")</f>
        <v>0</v>
      </c>
      <c r="N18" t="s">
        <v>148</v>
      </c>
      <c r="O18" t="str">
        <f>MID(SLR286_20231202[[#This Row],[Rok, publikacja, cytowania]],2,4)</f>
        <v>2019</v>
      </c>
      <c r="P18" s="4">
        <f>(MID(SLR286_20231202[[#This Row],[Rok, publikacja, cytowania]],FIND(" Cited ",SLR286_20231202[[#This Row],[Rok, publikacja, cytowania]])+7,SLR286_20231202[[#This Row],[IlośćZnakówLCyt]]))+0</f>
        <v>50</v>
      </c>
      <c r="Q18">
        <f>FIND(" Cited ",SLR286_20231202[[#This Row],[Rok, publikacja, cytowania]])+7</f>
        <v>65</v>
      </c>
      <c r="R18">
        <f>FIND(" times",SLR286_20231202[[#This Row],[Rok, publikacja, cytowania]])</f>
        <v>67</v>
      </c>
      <c r="S18">
        <f>SLR286_20231202[[#This Row],[koniecLCyt]]-SLR286_20231202[[#This Row],[poczLCyt]]</f>
        <v>2</v>
      </c>
      <c r="T18" t="s">
        <v>149</v>
      </c>
      <c r="U18" t="s">
        <v>150</v>
      </c>
      <c r="V18" t="s">
        <v>151</v>
      </c>
      <c r="W18">
        <f>COUNTIF(SLR286_20231202[[#This Row],[streszczenie]],"*"&amp;$B$1&amp;"*")</f>
        <v>0</v>
      </c>
      <c r="X18">
        <f>IFERROR(FIND("stake",SLR286_20231202[[#This Row],[streszczenie]]),0)</f>
        <v>913</v>
      </c>
      <c r="Y18">
        <f>IFERROR(FIND("Stake",SLR286_20231202[[#This Row],[streszczenie]]),0)</f>
        <v>0</v>
      </c>
      <c r="Z18">
        <f>IFERROR(FIND("STAKE",SLR286_20231202[[#This Row],[streszczenie]]),0)</f>
        <v>0</v>
      </c>
      <c r="AA18">
        <f>IFERROR(FIND("intere",SLR286_20231202[[#This Row],[streszczenie]]),0)</f>
        <v>0</v>
      </c>
      <c r="AB18">
        <f>IFERROR(FIND("Intere",SLR286_20231202[[#This Row],[streszczenie]]),0)</f>
        <v>0</v>
      </c>
      <c r="AC18">
        <f>IFERROR(FIND("INTERE",SLR286_20231202[[#This Row],[streszczenie]]),0)</f>
        <v>0</v>
      </c>
      <c r="AD18">
        <f>SUM(SLR286_20231202[[#This Row],[stake4]:[INTERE6]])</f>
        <v>913</v>
      </c>
      <c r="AE18" t="s">
        <v>10</v>
      </c>
      <c r="AF18" t="s">
        <v>11</v>
      </c>
      <c r="AG18" t="s">
        <v>12</v>
      </c>
    </row>
    <row r="19" spans="1:33" x14ac:dyDescent="0.45">
      <c r="A19">
        <v>10</v>
      </c>
      <c r="B19" t="s">
        <v>74</v>
      </c>
      <c r="C19" t="s">
        <v>75</v>
      </c>
      <c r="D19" t="s">
        <v>76</v>
      </c>
      <c r="E19" t="s">
        <v>77</v>
      </c>
      <c r="F19">
        <f>IFERROR(FIND("stake",SLR286_20231202[[#This Row],[Tytuł]]),0)</f>
        <v>0</v>
      </c>
      <c r="G19">
        <f>IFERROR(FIND("Stake",SLR286_20231202[[#This Row],[Tytuł]]),0)</f>
        <v>0</v>
      </c>
      <c r="H19">
        <f>IFERROR(FIND("STAKE",SLR286_20231202[[#This Row],[Tytuł]]),0)</f>
        <v>0</v>
      </c>
      <c r="I19">
        <f>IFERROR(FIND("intere",SLR286_20231202[[#This Row],[Tytuł]]),0)</f>
        <v>0</v>
      </c>
      <c r="J19">
        <f>IFERROR(FIND("Intere",SLR286_20231202[[#This Row],[Tytuł]]),0)</f>
        <v>0</v>
      </c>
      <c r="K19">
        <f>IFERROR(FIND("INTERE",SLR286_20231202[[#This Row],[Tytuł]]),0)</f>
        <v>0</v>
      </c>
      <c r="L19">
        <f>SUM(SLR286_20231202[[#This Row],[stake]:[INTERE3]])</f>
        <v>0</v>
      </c>
      <c r="M19">
        <f>COUNTIF(SLR286_20231202[[#This Row],[Tytuł]],"*"&amp;$B$1&amp;"*")</f>
        <v>0</v>
      </c>
      <c r="N19" t="s">
        <v>78</v>
      </c>
      <c r="O19" t="str">
        <f>MID(SLR286_20231202[[#This Row],[Rok, publikacja, cytowania]],2,4)</f>
        <v>2018</v>
      </c>
      <c r="P19" s="4">
        <f>(MID(SLR286_20231202[[#This Row],[Rok, publikacja, cytowania]],FIND(" Cited ",SLR286_20231202[[#This Row],[Rok, publikacja, cytowania]])+7,SLR286_20231202[[#This Row],[IlośćZnakówLCyt]]))+0</f>
        <v>45</v>
      </c>
      <c r="Q19">
        <f>FIND(" Cited ",SLR286_20231202[[#This Row],[Rok, publikacja, cytowania]])+7</f>
        <v>68</v>
      </c>
      <c r="R19">
        <f>FIND(" times",SLR286_20231202[[#This Row],[Rok, publikacja, cytowania]])</f>
        <v>70</v>
      </c>
      <c r="S19">
        <f>SLR286_20231202[[#This Row],[koniecLCyt]]-SLR286_20231202[[#This Row],[poczLCyt]]</f>
        <v>2</v>
      </c>
      <c r="T19" t="s">
        <v>79</v>
      </c>
      <c r="U19" t="s">
        <v>80</v>
      </c>
      <c r="V19" t="s">
        <v>81</v>
      </c>
      <c r="W19">
        <f>COUNTIF(SLR286_20231202[[#This Row],[streszczenie]],"*"&amp;$B$1&amp;"*")</f>
        <v>1</v>
      </c>
      <c r="X19">
        <f>IFERROR(FIND("stake",SLR286_20231202[[#This Row],[streszczenie]]),0)</f>
        <v>345</v>
      </c>
      <c r="Y19">
        <f>IFERROR(FIND("Stake",SLR286_20231202[[#This Row],[streszczenie]]),0)</f>
        <v>0</v>
      </c>
      <c r="Z19">
        <f>IFERROR(FIND("STAKE",SLR286_20231202[[#This Row],[streszczenie]]),0)</f>
        <v>0</v>
      </c>
      <c r="AA19">
        <f>IFERROR(FIND("intere",SLR286_20231202[[#This Row],[streszczenie]]),0)</f>
        <v>0</v>
      </c>
      <c r="AB19">
        <f>IFERROR(FIND("Intere",SLR286_20231202[[#This Row],[streszczenie]]),0)</f>
        <v>0</v>
      </c>
      <c r="AC19">
        <f>IFERROR(FIND("INTERE",SLR286_20231202[[#This Row],[streszczenie]]),0)</f>
        <v>0</v>
      </c>
      <c r="AD19">
        <f>SUM(SLR286_20231202[[#This Row],[stake4]:[INTERE6]])</f>
        <v>345</v>
      </c>
      <c r="AE19" t="s">
        <v>10</v>
      </c>
      <c r="AF19" t="s">
        <v>11</v>
      </c>
      <c r="AG19" t="s">
        <v>12</v>
      </c>
    </row>
    <row r="20" spans="1:33" x14ac:dyDescent="0.45">
      <c r="A20">
        <v>77</v>
      </c>
      <c r="B20" t="s">
        <v>589</v>
      </c>
      <c r="C20" t="s">
        <v>590</v>
      </c>
      <c r="D20" t="s">
        <v>591</v>
      </c>
      <c r="E20" t="s">
        <v>592</v>
      </c>
      <c r="F20">
        <f>IFERROR(FIND("stake",SLR286_20231202[[#This Row],[Tytuł]]),0)</f>
        <v>0</v>
      </c>
      <c r="G20">
        <f>IFERROR(FIND("Stake",SLR286_20231202[[#This Row],[Tytuł]]),0)</f>
        <v>0</v>
      </c>
      <c r="H20">
        <f>IFERROR(FIND("STAKE",SLR286_20231202[[#This Row],[Tytuł]]),0)</f>
        <v>0</v>
      </c>
      <c r="I20">
        <f>IFERROR(FIND("intere",SLR286_20231202[[#This Row],[Tytuł]]),0)</f>
        <v>0</v>
      </c>
      <c r="J20">
        <f>IFERROR(FIND("Intere",SLR286_20231202[[#This Row],[Tytuł]]),0)</f>
        <v>0</v>
      </c>
      <c r="K20">
        <f>IFERROR(FIND("INTERE",SLR286_20231202[[#This Row],[Tytuł]]),0)</f>
        <v>0</v>
      </c>
      <c r="L20">
        <f>SUM(SLR286_20231202[[#This Row],[stake]:[INTERE3]])</f>
        <v>0</v>
      </c>
      <c r="M20">
        <f>COUNTIF(SLR286_20231202[[#This Row],[Tytuł]],"*"&amp;$B$1&amp;"*")</f>
        <v>1</v>
      </c>
      <c r="N20" t="s">
        <v>593</v>
      </c>
      <c r="O20" t="str">
        <f>MID(SLR286_20231202[[#This Row],[Rok, publikacja, cytowania]],2,4)</f>
        <v>2017</v>
      </c>
      <c r="P20" s="4">
        <f>(MID(SLR286_20231202[[#This Row],[Rok, publikacja, cytowania]],FIND(" Cited ",SLR286_20231202[[#This Row],[Rok, publikacja, cytowania]])+7,SLR286_20231202[[#This Row],[IlośćZnakówLCyt]]))+0</f>
        <v>41</v>
      </c>
      <c r="Q20">
        <f>FIND(" Cited ",SLR286_20231202[[#This Row],[Rok, publikacja, cytowania]])+7</f>
        <v>93</v>
      </c>
      <c r="R20">
        <f>FIND(" times",SLR286_20231202[[#This Row],[Rok, publikacja, cytowania]])</f>
        <v>95</v>
      </c>
      <c r="S20">
        <f>SLR286_20231202[[#This Row],[koniecLCyt]]-SLR286_20231202[[#This Row],[poczLCyt]]</f>
        <v>2</v>
      </c>
      <c r="T20" t="s">
        <v>594</v>
      </c>
      <c r="U20" t="s">
        <v>595</v>
      </c>
      <c r="V20" t="s">
        <v>596</v>
      </c>
      <c r="W20">
        <f>COUNTIF(SLR286_20231202[[#This Row],[streszczenie]],"*"&amp;$B$1&amp;"*")</f>
        <v>1</v>
      </c>
      <c r="X20">
        <f>IFERROR(FIND("stake",SLR286_20231202[[#This Row],[streszczenie]]),0)</f>
        <v>128</v>
      </c>
      <c r="Y20">
        <f>IFERROR(FIND("Stake",SLR286_20231202[[#This Row],[streszczenie]]),0)</f>
        <v>0</v>
      </c>
      <c r="Z20">
        <f>IFERROR(FIND("STAKE",SLR286_20231202[[#This Row],[streszczenie]]),0)</f>
        <v>0</v>
      </c>
      <c r="AA20">
        <f>IFERROR(FIND("intere",SLR286_20231202[[#This Row],[streszczenie]]),0)</f>
        <v>0</v>
      </c>
      <c r="AB20">
        <f>IFERROR(FIND("Intere",SLR286_20231202[[#This Row],[streszczenie]]),0)</f>
        <v>0</v>
      </c>
      <c r="AC20">
        <f>IFERROR(FIND("INTERE",SLR286_20231202[[#This Row],[streszczenie]]),0)</f>
        <v>0</v>
      </c>
      <c r="AD20">
        <f>SUM(SLR286_20231202[[#This Row],[stake4]:[INTERE6]])</f>
        <v>128</v>
      </c>
      <c r="AE20" t="s">
        <v>10</v>
      </c>
      <c r="AF20" t="s">
        <v>11</v>
      </c>
      <c r="AG20" t="s">
        <v>12</v>
      </c>
    </row>
    <row r="21" spans="1:33" x14ac:dyDescent="0.45">
      <c r="A21">
        <v>82</v>
      </c>
      <c r="B21" t="s">
        <v>626</v>
      </c>
      <c r="C21" t="s">
        <v>627</v>
      </c>
      <c r="D21" t="s">
        <v>628</v>
      </c>
      <c r="E21" t="s">
        <v>629</v>
      </c>
      <c r="F21">
        <f>IFERROR(FIND("stake",SLR286_20231202[[#This Row],[Tytuł]]),0)</f>
        <v>0</v>
      </c>
      <c r="G21">
        <f>IFERROR(FIND("Stake",SLR286_20231202[[#This Row],[Tytuł]]),0)</f>
        <v>0</v>
      </c>
      <c r="H21">
        <f>IFERROR(FIND("STAKE",SLR286_20231202[[#This Row],[Tytuł]]),0)</f>
        <v>0</v>
      </c>
      <c r="I21">
        <f>IFERROR(FIND("intere",SLR286_20231202[[#This Row],[Tytuł]]),0)</f>
        <v>0</v>
      </c>
      <c r="J21">
        <f>IFERROR(FIND("Intere",SLR286_20231202[[#This Row],[Tytuł]]),0)</f>
        <v>0</v>
      </c>
      <c r="K21">
        <f>IFERROR(FIND("INTERE",SLR286_20231202[[#This Row],[Tytuł]]),0)</f>
        <v>0</v>
      </c>
      <c r="L21">
        <f>SUM(SLR286_20231202[[#This Row],[stake]:[INTERE3]])</f>
        <v>0</v>
      </c>
      <c r="M21">
        <f>COUNTIF(SLR286_20231202[[#This Row],[Tytuł]],"*"&amp;$B$1&amp;"*")</f>
        <v>0</v>
      </c>
      <c r="N21" t="s">
        <v>630</v>
      </c>
      <c r="O21" t="str">
        <f>MID(SLR286_20231202[[#This Row],[Rok, publikacja, cytowania]],2,4)</f>
        <v>2017</v>
      </c>
      <c r="P21" s="4">
        <f>(MID(SLR286_20231202[[#This Row],[Rok, publikacja, cytowania]],FIND(" Cited ",SLR286_20231202[[#This Row],[Rok, publikacja, cytowania]])+7,SLR286_20231202[[#This Row],[IlośćZnakówLCyt]]))+0</f>
        <v>41</v>
      </c>
      <c r="Q21">
        <f>FIND(" Cited ",SLR286_20231202[[#This Row],[Rok, publikacja, cytowania]])+7</f>
        <v>106</v>
      </c>
      <c r="R21">
        <f>FIND(" times",SLR286_20231202[[#This Row],[Rok, publikacja, cytowania]])</f>
        <v>108</v>
      </c>
      <c r="S21">
        <f>SLR286_20231202[[#This Row],[koniecLCyt]]-SLR286_20231202[[#This Row],[poczLCyt]]</f>
        <v>2</v>
      </c>
      <c r="T21" t="s">
        <v>631</v>
      </c>
      <c r="U21" t="s">
        <v>632</v>
      </c>
      <c r="V21" t="s">
        <v>633</v>
      </c>
      <c r="W21">
        <f>COUNTIF(SLR286_20231202[[#This Row],[streszczenie]],"*"&amp;$B$1&amp;"*")</f>
        <v>1</v>
      </c>
      <c r="X21">
        <f>IFERROR(FIND("stake",SLR286_20231202[[#This Row],[streszczenie]]),0)</f>
        <v>337</v>
      </c>
      <c r="Y21">
        <f>IFERROR(FIND("Stake",SLR286_20231202[[#This Row],[streszczenie]]),0)</f>
        <v>0</v>
      </c>
      <c r="Z21">
        <f>IFERROR(FIND("STAKE",SLR286_20231202[[#This Row],[streszczenie]]),0)</f>
        <v>0</v>
      </c>
      <c r="AA21">
        <f>IFERROR(FIND("intere",SLR286_20231202[[#This Row],[streszczenie]]),0)</f>
        <v>0</v>
      </c>
      <c r="AB21">
        <f>IFERROR(FIND("Intere",SLR286_20231202[[#This Row],[streszczenie]]),0)</f>
        <v>0</v>
      </c>
      <c r="AC21">
        <f>IFERROR(FIND("INTERE",SLR286_20231202[[#This Row],[streszczenie]]),0)</f>
        <v>0</v>
      </c>
      <c r="AD21">
        <f>SUM(SLR286_20231202[[#This Row],[stake4]:[INTERE6]])</f>
        <v>337</v>
      </c>
      <c r="AE21" t="s">
        <v>10</v>
      </c>
      <c r="AF21" t="s">
        <v>11</v>
      </c>
      <c r="AG21" t="s">
        <v>12</v>
      </c>
    </row>
    <row r="22" spans="1:33" x14ac:dyDescent="0.45">
      <c r="A22">
        <v>87</v>
      </c>
      <c r="B22" t="s">
        <v>664</v>
      </c>
      <c r="C22" t="s">
        <v>665</v>
      </c>
      <c r="D22" t="s">
        <v>666</v>
      </c>
      <c r="E22" t="s">
        <v>667</v>
      </c>
      <c r="F22">
        <f>IFERROR(FIND("stake",SLR286_20231202[[#This Row],[Tytuł]]),0)</f>
        <v>0</v>
      </c>
      <c r="G22">
        <f>IFERROR(FIND("Stake",SLR286_20231202[[#This Row],[Tytuł]]),0)</f>
        <v>0</v>
      </c>
      <c r="H22">
        <f>IFERROR(FIND("STAKE",SLR286_20231202[[#This Row],[Tytuł]]),0)</f>
        <v>0</v>
      </c>
      <c r="I22">
        <f>IFERROR(FIND("intere",SLR286_20231202[[#This Row],[Tytuł]]),0)</f>
        <v>0</v>
      </c>
      <c r="J22">
        <f>IFERROR(FIND("Intere",SLR286_20231202[[#This Row],[Tytuł]]),0)</f>
        <v>0</v>
      </c>
      <c r="K22">
        <f>IFERROR(FIND("INTERE",SLR286_20231202[[#This Row],[Tytuł]]),0)</f>
        <v>0</v>
      </c>
      <c r="L22">
        <f>SUM(SLR286_20231202[[#This Row],[stake]:[INTERE3]])</f>
        <v>0</v>
      </c>
      <c r="M22">
        <f>COUNTIF(SLR286_20231202[[#This Row],[Tytuł]],"*"&amp;$B$1&amp;"*")</f>
        <v>1</v>
      </c>
      <c r="N22" t="s">
        <v>668</v>
      </c>
      <c r="O22" t="str">
        <f>MID(SLR286_20231202[[#This Row],[Rok, publikacja, cytowania]],2,4)</f>
        <v>2020</v>
      </c>
      <c r="P22" s="4">
        <f>(MID(SLR286_20231202[[#This Row],[Rok, publikacja, cytowania]],FIND(" Cited ",SLR286_20231202[[#This Row],[Rok, publikacja, cytowania]])+7,SLR286_20231202[[#This Row],[IlośćZnakówLCyt]]))+0</f>
        <v>41</v>
      </c>
      <c r="Q22">
        <f>FIND(" Cited ",SLR286_20231202[[#This Row],[Rok, publikacja, cytowania]])+7</f>
        <v>88</v>
      </c>
      <c r="R22">
        <f>FIND(" times",SLR286_20231202[[#This Row],[Rok, publikacja, cytowania]])</f>
        <v>90</v>
      </c>
      <c r="S22">
        <f>SLR286_20231202[[#This Row],[koniecLCyt]]-SLR286_20231202[[#This Row],[poczLCyt]]</f>
        <v>2</v>
      </c>
      <c r="T22" t="s">
        <v>669</v>
      </c>
      <c r="U22" t="s">
        <v>670</v>
      </c>
      <c r="V22" t="s">
        <v>671</v>
      </c>
      <c r="W22">
        <f>COUNTIF(SLR286_20231202[[#This Row],[streszczenie]],"*"&amp;$B$1&amp;"*")</f>
        <v>1</v>
      </c>
      <c r="X22">
        <f>IFERROR(FIND("stake",SLR286_20231202[[#This Row],[streszczenie]]),0)</f>
        <v>975</v>
      </c>
      <c r="Y22">
        <f>IFERROR(FIND("Stake",SLR286_20231202[[#This Row],[streszczenie]]),0)</f>
        <v>0</v>
      </c>
      <c r="Z22">
        <f>IFERROR(FIND("STAKE",SLR286_20231202[[#This Row],[streszczenie]]),0)</f>
        <v>0</v>
      </c>
      <c r="AA22">
        <f>IFERROR(FIND("intere",SLR286_20231202[[#This Row],[streszczenie]]),0)</f>
        <v>63</v>
      </c>
      <c r="AB22">
        <f>IFERROR(FIND("Intere",SLR286_20231202[[#This Row],[streszczenie]]),0)</f>
        <v>0</v>
      </c>
      <c r="AC22">
        <f>IFERROR(FIND("INTERE",SLR286_20231202[[#This Row],[streszczenie]]),0)</f>
        <v>0</v>
      </c>
      <c r="AD22">
        <f>SUM(SLR286_20231202[[#This Row],[stake4]:[INTERE6]])</f>
        <v>1038</v>
      </c>
      <c r="AE22" t="s">
        <v>10</v>
      </c>
      <c r="AF22" t="s">
        <v>11</v>
      </c>
      <c r="AG22" t="s">
        <v>12</v>
      </c>
    </row>
    <row r="23" spans="1:33" x14ac:dyDescent="0.45">
      <c r="A23">
        <v>2</v>
      </c>
      <c r="B23" t="s">
        <v>13</v>
      </c>
      <c r="C23" t="s">
        <v>14</v>
      </c>
      <c r="D23" t="s">
        <v>15</v>
      </c>
      <c r="E23" t="s">
        <v>16</v>
      </c>
      <c r="F23">
        <f>IFERROR(FIND("stake",SLR286_20231202[[#This Row],[Tytuł]]),0)</f>
        <v>0</v>
      </c>
      <c r="G23">
        <f>IFERROR(FIND("Stake",SLR286_20231202[[#This Row],[Tytuł]]),0)</f>
        <v>0</v>
      </c>
      <c r="H23">
        <f>IFERROR(FIND("STAKE",SLR286_20231202[[#This Row],[Tytuł]]),0)</f>
        <v>0</v>
      </c>
      <c r="I23">
        <f>IFERROR(FIND("intere",SLR286_20231202[[#This Row],[Tytuł]]),0)</f>
        <v>0</v>
      </c>
      <c r="J23">
        <f>IFERROR(FIND("Intere",SLR286_20231202[[#This Row],[Tytuł]]),0)</f>
        <v>0</v>
      </c>
      <c r="K23">
        <f>IFERROR(FIND("INTERE",SLR286_20231202[[#This Row],[Tytuł]]),0)</f>
        <v>0</v>
      </c>
      <c r="L23">
        <f>SUM(SLR286_20231202[[#This Row],[stake]:[INTERE3]])</f>
        <v>0</v>
      </c>
      <c r="M23">
        <f>COUNTIF(SLR286_20231202[[#This Row],[Tytuł]],"*"&amp;$B$1&amp;"*")</f>
        <v>0</v>
      </c>
      <c r="N23" t="s">
        <v>17</v>
      </c>
      <c r="O23" t="str">
        <f>MID(SLR286_20231202[[#This Row],[Rok, publikacja, cytowania]],2,4)</f>
        <v>2008</v>
      </c>
      <c r="P23" s="4">
        <f>(MID(SLR286_20231202[[#This Row],[Rok, publikacja, cytowania]],FIND(" Cited ",SLR286_20231202[[#This Row],[Rok, publikacja, cytowania]])+7,SLR286_20231202[[#This Row],[IlośćZnakówLCyt]]))+0</f>
        <v>37</v>
      </c>
      <c r="Q23">
        <f>FIND(" Cited ",SLR286_20231202[[#This Row],[Rok, publikacja, cytowania]])+7</f>
        <v>68</v>
      </c>
      <c r="R23">
        <f>FIND(" times",SLR286_20231202[[#This Row],[Rok, publikacja, cytowania]])</f>
        <v>70</v>
      </c>
      <c r="S23">
        <f>SLR286_20231202[[#This Row],[koniecLCyt]]-SLR286_20231202[[#This Row],[poczLCyt]]</f>
        <v>2</v>
      </c>
      <c r="T23" t="s">
        <v>18</v>
      </c>
      <c r="U23" t="s">
        <v>19</v>
      </c>
      <c r="V23" t="s">
        <v>20</v>
      </c>
      <c r="W23">
        <f>COUNTIF(SLR286_20231202[[#This Row],[streszczenie]],"*"&amp;$B$1&amp;"*")</f>
        <v>1</v>
      </c>
      <c r="X23">
        <f>IFERROR(FIND("stake",SLR286_20231202[[#This Row],[streszczenie]]),0)</f>
        <v>574</v>
      </c>
      <c r="Y23">
        <f>IFERROR(FIND("Stake",SLR286_20231202[[#This Row],[streszczenie]]),0)</f>
        <v>0</v>
      </c>
      <c r="Z23">
        <f>IFERROR(FIND("STAKE",SLR286_20231202[[#This Row],[streszczenie]]),0)</f>
        <v>0</v>
      </c>
      <c r="AA23">
        <f>IFERROR(FIND("intere",SLR286_20231202[[#This Row],[streszczenie]]),0)</f>
        <v>0</v>
      </c>
      <c r="AB23">
        <f>IFERROR(FIND("Intere",SLR286_20231202[[#This Row],[streszczenie]]),0)</f>
        <v>0</v>
      </c>
      <c r="AC23">
        <f>IFERROR(FIND("INTERE",SLR286_20231202[[#This Row],[streszczenie]]),0)</f>
        <v>0</v>
      </c>
      <c r="AD23">
        <f>SUM(SLR286_20231202[[#This Row],[stake4]:[INTERE6]])</f>
        <v>574</v>
      </c>
      <c r="AE23" t="s">
        <v>10</v>
      </c>
      <c r="AF23" t="s">
        <v>11</v>
      </c>
      <c r="AG23" t="s">
        <v>12</v>
      </c>
    </row>
    <row r="24" spans="1:33" x14ac:dyDescent="0.45">
      <c r="A24">
        <v>66</v>
      </c>
      <c r="B24" t="s">
        <v>507</v>
      </c>
      <c r="C24" t="s">
        <v>508</v>
      </c>
      <c r="D24">
        <v>16235144400</v>
      </c>
      <c r="E24" t="s">
        <v>509</v>
      </c>
      <c r="F24">
        <f>IFERROR(FIND("stake",SLR286_20231202[[#This Row],[Tytuł]]),0)</f>
        <v>0</v>
      </c>
      <c r="G24">
        <f>IFERROR(FIND("Stake",SLR286_20231202[[#This Row],[Tytuł]]),0)</f>
        <v>0</v>
      </c>
      <c r="H24">
        <f>IFERROR(FIND("STAKE",SLR286_20231202[[#This Row],[Tytuł]]),0)</f>
        <v>0</v>
      </c>
      <c r="I24">
        <f>IFERROR(FIND("intere",SLR286_20231202[[#This Row],[Tytuł]]),0)</f>
        <v>0</v>
      </c>
      <c r="J24">
        <f>IFERROR(FIND("Intere",SLR286_20231202[[#This Row],[Tytuł]]),0)</f>
        <v>0</v>
      </c>
      <c r="K24">
        <f>IFERROR(FIND("INTERE",SLR286_20231202[[#This Row],[Tytuł]]),0)</f>
        <v>0</v>
      </c>
      <c r="L24">
        <f>SUM(SLR286_20231202[[#This Row],[stake]:[INTERE3]])</f>
        <v>0</v>
      </c>
      <c r="M24">
        <f>COUNTIF(SLR286_20231202[[#This Row],[Tytuł]],"*"&amp;$B$1&amp;"*")</f>
        <v>1</v>
      </c>
      <c r="N24" t="s">
        <v>510</v>
      </c>
      <c r="O24" t="str">
        <f>MID(SLR286_20231202[[#This Row],[Rok, publikacja, cytowania]],2,4)</f>
        <v>2007</v>
      </c>
      <c r="P24" s="4">
        <f>(MID(SLR286_20231202[[#This Row],[Rok, publikacja, cytowania]],FIND(" Cited ",SLR286_20231202[[#This Row],[Rok, publikacja, cytowania]])+7,SLR286_20231202[[#This Row],[IlośćZnakówLCyt]]))+0</f>
        <v>37</v>
      </c>
      <c r="Q24">
        <f>FIND(" Cited ",SLR286_20231202[[#This Row],[Rok, publikacja, cytowania]])+7</f>
        <v>53</v>
      </c>
      <c r="R24">
        <f>FIND(" times",SLR286_20231202[[#This Row],[Rok, publikacja, cytowania]])</f>
        <v>55</v>
      </c>
      <c r="S24">
        <f>SLR286_20231202[[#This Row],[koniecLCyt]]-SLR286_20231202[[#This Row],[poczLCyt]]</f>
        <v>2</v>
      </c>
      <c r="T24">
        <v>0</v>
      </c>
      <c r="U24" t="s">
        <v>511</v>
      </c>
      <c r="V24" t="s">
        <v>512</v>
      </c>
      <c r="W24">
        <f>COUNTIF(SLR286_20231202[[#This Row],[streszczenie]],"*"&amp;$B$1&amp;"*")</f>
        <v>1</v>
      </c>
      <c r="X24">
        <f>IFERROR(FIND("stake",SLR286_20231202[[#This Row],[streszczenie]]),0)</f>
        <v>26</v>
      </c>
      <c r="Y24">
        <f>IFERROR(FIND("Stake",SLR286_20231202[[#This Row],[streszczenie]]),0)</f>
        <v>0</v>
      </c>
      <c r="Z24">
        <f>IFERROR(FIND("STAKE",SLR286_20231202[[#This Row],[streszczenie]]),0)</f>
        <v>0</v>
      </c>
      <c r="AA24">
        <f>IFERROR(FIND("intere",SLR286_20231202[[#This Row],[streszczenie]]),0)</f>
        <v>0</v>
      </c>
      <c r="AB24">
        <f>IFERROR(FIND("Intere",SLR286_20231202[[#This Row],[streszczenie]]),0)</f>
        <v>0</v>
      </c>
      <c r="AC24">
        <f>IFERROR(FIND("INTERE",SLR286_20231202[[#This Row],[streszczenie]]),0)</f>
        <v>0</v>
      </c>
      <c r="AD24">
        <f>SUM(SLR286_20231202[[#This Row],[stake4]:[INTERE6]])</f>
        <v>26</v>
      </c>
      <c r="AE24" t="s">
        <v>10</v>
      </c>
      <c r="AF24" t="s">
        <v>11</v>
      </c>
      <c r="AG24" t="s">
        <v>12</v>
      </c>
    </row>
    <row r="25" spans="1:33" x14ac:dyDescent="0.45">
      <c r="A25">
        <v>1</v>
      </c>
      <c r="B25" t="s">
        <v>2</v>
      </c>
      <c r="C25" t="s">
        <v>3</v>
      </c>
      <c r="D25" t="s">
        <v>4</v>
      </c>
      <c r="E25" t="s">
        <v>5</v>
      </c>
      <c r="F25">
        <f>IFERROR(FIND("stake",SLR286_20231202[[#This Row],[Tytuł]]),0)</f>
        <v>0</v>
      </c>
      <c r="G25">
        <f>IFERROR(FIND("Stake",SLR286_20231202[[#This Row],[Tytuł]]),0)</f>
        <v>0</v>
      </c>
      <c r="H25">
        <f>IFERROR(FIND("STAKE",SLR286_20231202[[#This Row],[Tytuł]]),0)</f>
        <v>0</v>
      </c>
      <c r="I25">
        <f>IFERROR(FIND("intere",SLR286_20231202[[#This Row],[Tytuł]]),0)</f>
        <v>0</v>
      </c>
      <c r="J25">
        <f>IFERROR(FIND("Intere",SLR286_20231202[[#This Row],[Tytuł]]),0)</f>
        <v>0</v>
      </c>
      <c r="K25">
        <f>IFERROR(FIND("INTERE",SLR286_20231202[[#This Row],[Tytuł]]),0)</f>
        <v>0</v>
      </c>
      <c r="L25">
        <f>SUM(SLR286_20231202[[#This Row],[stake]:[INTERE3]])</f>
        <v>0</v>
      </c>
      <c r="M25">
        <f>COUNTIF(SLR286_20231202[[#This Row],[Tytuł]],"*"&amp;$B$1&amp;"*")</f>
        <v>0</v>
      </c>
      <c r="N25" t="s">
        <v>6</v>
      </c>
      <c r="O25" t="str">
        <f>MID(SLR286_20231202[[#This Row],[Rok, publikacja, cytowania]],2,4)</f>
        <v>2010</v>
      </c>
      <c r="P25" s="4">
        <f>(MID(SLR286_20231202[[#This Row],[Rok, publikacja, cytowania]],FIND(" Cited ",SLR286_20231202[[#This Row],[Rok, publikacja, cytowania]])+7,SLR286_20231202[[#This Row],[IlośćZnakówLCyt]]))+0</f>
        <v>35</v>
      </c>
      <c r="Q25">
        <f>FIND(" Cited ",SLR286_20231202[[#This Row],[Rok, publikacja, cytowania]])+7</f>
        <v>102</v>
      </c>
      <c r="R25">
        <f>FIND(" times",SLR286_20231202[[#This Row],[Rok, publikacja, cytowania]])</f>
        <v>104</v>
      </c>
      <c r="S25">
        <f>SLR286_20231202[[#This Row],[koniecLCyt]]-SLR286_20231202[[#This Row],[poczLCyt]]</f>
        <v>2</v>
      </c>
      <c r="T25" t="s">
        <v>7</v>
      </c>
      <c r="U25" t="s">
        <v>8</v>
      </c>
      <c r="V25" t="s">
        <v>9</v>
      </c>
      <c r="W25">
        <f>COUNTIF(SLR286_20231202[[#This Row],[streszczenie]],"*"&amp;$B$1&amp;"*")</f>
        <v>0</v>
      </c>
      <c r="X25">
        <f>IFERROR(FIND("stake",SLR286_20231202[[#This Row],[streszczenie]]),0)</f>
        <v>1112</v>
      </c>
      <c r="Y25">
        <f>IFERROR(FIND("Stake",SLR286_20231202[[#This Row],[streszczenie]]),0)</f>
        <v>0</v>
      </c>
      <c r="Z25">
        <f>IFERROR(FIND("STAKE",SLR286_20231202[[#This Row],[streszczenie]]),0)</f>
        <v>0</v>
      </c>
      <c r="AA25">
        <f>IFERROR(FIND("intere",SLR286_20231202[[#This Row],[streszczenie]]),0)</f>
        <v>0</v>
      </c>
      <c r="AB25">
        <f>IFERROR(FIND("Intere",SLR286_20231202[[#This Row],[streszczenie]]),0)</f>
        <v>0</v>
      </c>
      <c r="AC25">
        <f>IFERROR(FIND("INTERE",SLR286_20231202[[#This Row],[streszczenie]]),0)</f>
        <v>0</v>
      </c>
      <c r="AD25">
        <f>SUM(SLR286_20231202[[#This Row],[stake4]:[INTERE6]])</f>
        <v>1112</v>
      </c>
      <c r="AE25" t="s">
        <v>10</v>
      </c>
      <c r="AF25" t="s">
        <v>11</v>
      </c>
      <c r="AG25" t="s">
        <v>12</v>
      </c>
    </row>
    <row r="26" spans="1:33" x14ac:dyDescent="0.45">
      <c r="A26">
        <v>40</v>
      </c>
      <c r="B26" t="s">
        <v>308</v>
      </c>
      <c r="C26" t="s">
        <v>309</v>
      </c>
      <c r="D26" t="s">
        <v>310</v>
      </c>
      <c r="E26" t="s">
        <v>311</v>
      </c>
      <c r="F26">
        <f>IFERROR(FIND("stake",SLR286_20231202[[#This Row],[Tytuł]]),0)</f>
        <v>0</v>
      </c>
      <c r="G26">
        <f>IFERROR(FIND("Stake",SLR286_20231202[[#This Row],[Tytuł]]),0)</f>
        <v>1</v>
      </c>
      <c r="H26">
        <f>IFERROR(FIND("STAKE",SLR286_20231202[[#This Row],[Tytuł]]),0)</f>
        <v>0</v>
      </c>
      <c r="I26">
        <f>IFERROR(FIND("intere",SLR286_20231202[[#This Row],[Tytuł]]),0)</f>
        <v>0</v>
      </c>
      <c r="J26">
        <f>IFERROR(FIND("Intere",SLR286_20231202[[#This Row],[Tytuł]]),0)</f>
        <v>0</v>
      </c>
      <c r="K26">
        <f>IFERROR(FIND("INTERE",SLR286_20231202[[#This Row],[Tytuł]]),0)</f>
        <v>0</v>
      </c>
      <c r="L26">
        <f>SUM(SLR286_20231202[[#This Row],[stake]:[INTERE3]])</f>
        <v>1</v>
      </c>
      <c r="M26">
        <f>COUNTIF(SLR286_20231202[[#This Row],[Tytuł]],"*"&amp;$B$1&amp;"*")</f>
        <v>0</v>
      </c>
      <c r="N26" t="s">
        <v>312</v>
      </c>
      <c r="O26" t="str">
        <f>MID(SLR286_20231202[[#This Row],[Rok, publikacja, cytowania]],2,4)</f>
        <v>2017</v>
      </c>
      <c r="P26" s="4">
        <f>(MID(SLR286_20231202[[#This Row],[Rok, publikacja, cytowania]],FIND(" Cited ",SLR286_20231202[[#This Row],[Rok, publikacja, cytowania]])+7,SLR286_20231202[[#This Row],[IlośćZnakówLCyt]]))+0</f>
        <v>33</v>
      </c>
      <c r="Q26">
        <f>FIND(" Cited ",SLR286_20231202[[#This Row],[Rok, publikacja, cytowania]])+7</f>
        <v>62</v>
      </c>
      <c r="R26">
        <f>FIND(" times",SLR286_20231202[[#This Row],[Rok, publikacja, cytowania]])</f>
        <v>64</v>
      </c>
      <c r="S26">
        <f>SLR286_20231202[[#This Row],[koniecLCyt]]-SLR286_20231202[[#This Row],[poczLCyt]]</f>
        <v>2</v>
      </c>
      <c r="T26" t="s">
        <v>313</v>
      </c>
      <c r="U26" t="s">
        <v>314</v>
      </c>
      <c r="V26" t="s">
        <v>315</v>
      </c>
      <c r="W26">
        <f>COUNTIF(SLR286_20231202[[#This Row],[streszczenie]],"*"&amp;$B$1&amp;"*")</f>
        <v>1</v>
      </c>
      <c r="X26">
        <f>IFERROR(FIND("stake",SLR286_20231202[[#This Row],[streszczenie]]),0)</f>
        <v>189</v>
      </c>
      <c r="Y26">
        <f>IFERROR(FIND("Stake",SLR286_20231202[[#This Row],[streszczenie]]),0)</f>
        <v>11</v>
      </c>
      <c r="Z26">
        <f>IFERROR(FIND("STAKE",SLR286_20231202[[#This Row],[streszczenie]]),0)</f>
        <v>0</v>
      </c>
      <c r="AA26">
        <f>IFERROR(FIND("intere",SLR286_20231202[[#This Row],[streszczenie]]),0)</f>
        <v>0</v>
      </c>
      <c r="AB26">
        <f>IFERROR(FIND("Intere",SLR286_20231202[[#This Row],[streszczenie]]),0)</f>
        <v>0</v>
      </c>
      <c r="AC26">
        <f>IFERROR(FIND("INTERE",SLR286_20231202[[#This Row],[streszczenie]]),0)</f>
        <v>0</v>
      </c>
      <c r="AD26">
        <f>SUM(SLR286_20231202[[#This Row],[stake4]:[INTERE6]])</f>
        <v>200</v>
      </c>
      <c r="AE26" t="s">
        <v>10</v>
      </c>
      <c r="AF26" t="s">
        <v>11</v>
      </c>
      <c r="AG26" t="s">
        <v>12</v>
      </c>
    </row>
    <row r="27" spans="1:33" x14ac:dyDescent="0.45">
      <c r="A27">
        <v>11</v>
      </c>
      <c r="B27" t="s">
        <v>82</v>
      </c>
      <c r="C27" t="s">
        <v>83</v>
      </c>
      <c r="D27" t="s">
        <v>84</v>
      </c>
      <c r="E27" t="s">
        <v>85</v>
      </c>
      <c r="F27">
        <f>IFERROR(FIND("stake",SLR286_20231202[[#This Row],[Tytuł]]),0)</f>
        <v>0</v>
      </c>
      <c r="G27">
        <f>IFERROR(FIND("Stake",SLR286_20231202[[#This Row],[Tytuł]]),0)</f>
        <v>0</v>
      </c>
      <c r="H27">
        <f>IFERROR(FIND("STAKE",SLR286_20231202[[#This Row],[Tytuł]]),0)</f>
        <v>0</v>
      </c>
      <c r="I27">
        <f>IFERROR(FIND("intere",SLR286_20231202[[#This Row],[Tytuł]]),0)</f>
        <v>0</v>
      </c>
      <c r="J27">
        <f>IFERROR(FIND("Intere",SLR286_20231202[[#This Row],[Tytuł]]),0)</f>
        <v>0</v>
      </c>
      <c r="K27">
        <f>IFERROR(FIND("INTERE",SLR286_20231202[[#This Row],[Tytuł]]),0)</f>
        <v>0</v>
      </c>
      <c r="L27">
        <f>SUM(SLR286_20231202[[#This Row],[stake]:[INTERE3]])</f>
        <v>0</v>
      </c>
      <c r="M27">
        <f>COUNTIF(SLR286_20231202[[#This Row],[Tytuł]],"*"&amp;$B$1&amp;"*")</f>
        <v>1</v>
      </c>
      <c r="N27" t="s">
        <v>86</v>
      </c>
      <c r="O27" t="str">
        <f>MID(SLR286_20231202[[#This Row],[Rok, publikacja, cytowania]],2,4)</f>
        <v>2014</v>
      </c>
      <c r="P27" s="4">
        <f>(MID(SLR286_20231202[[#This Row],[Rok, publikacja, cytowania]],FIND(" Cited ",SLR286_20231202[[#This Row],[Rok, publikacja, cytowania]])+7,SLR286_20231202[[#This Row],[IlośćZnakówLCyt]]))+0</f>
        <v>32</v>
      </c>
      <c r="Q27">
        <f>FIND(" Cited ",SLR286_20231202[[#This Row],[Rok, publikacja, cytowania]])+7</f>
        <v>77</v>
      </c>
      <c r="R27">
        <f>FIND(" times",SLR286_20231202[[#This Row],[Rok, publikacja, cytowania]])</f>
        <v>79</v>
      </c>
      <c r="S27">
        <f>SLR286_20231202[[#This Row],[koniecLCyt]]-SLR286_20231202[[#This Row],[poczLCyt]]</f>
        <v>2</v>
      </c>
      <c r="T27" t="s">
        <v>87</v>
      </c>
      <c r="U27" t="s">
        <v>88</v>
      </c>
      <c r="V27" t="s">
        <v>89</v>
      </c>
      <c r="W27">
        <f>COUNTIF(SLR286_20231202[[#This Row],[streszczenie]],"*"&amp;$B$1&amp;"*")</f>
        <v>1</v>
      </c>
      <c r="X27">
        <f>IFERROR(FIND("stake",SLR286_20231202[[#This Row],[streszczenie]]),0)</f>
        <v>604</v>
      </c>
      <c r="Y27">
        <f>IFERROR(FIND("Stake",SLR286_20231202[[#This Row],[streszczenie]]),0)</f>
        <v>0</v>
      </c>
      <c r="Z27">
        <f>IFERROR(FIND("STAKE",SLR286_20231202[[#This Row],[streszczenie]]),0)</f>
        <v>0</v>
      </c>
      <c r="AA27">
        <f>IFERROR(FIND("intere",SLR286_20231202[[#This Row],[streszczenie]]),0)</f>
        <v>0</v>
      </c>
      <c r="AB27">
        <f>IFERROR(FIND("Intere",SLR286_20231202[[#This Row],[streszczenie]]),0)</f>
        <v>0</v>
      </c>
      <c r="AC27">
        <f>IFERROR(FIND("INTERE",SLR286_20231202[[#This Row],[streszczenie]]),0)</f>
        <v>0</v>
      </c>
      <c r="AD27">
        <f>SUM(SLR286_20231202[[#This Row],[stake4]:[INTERE6]])</f>
        <v>604</v>
      </c>
      <c r="AE27" t="s">
        <v>10</v>
      </c>
      <c r="AF27" t="s">
        <v>11</v>
      </c>
      <c r="AG27" t="s">
        <v>12</v>
      </c>
    </row>
    <row r="28" spans="1:33" x14ac:dyDescent="0.45">
      <c r="A28">
        <v>76</v>
      </c>
      <c r="B28" t="s">
        <v>581</v>
      </c>
      <c r="C28" t="s">
        <v>582</v>
      </c>
      <c r="D28" t="s">
        <v>583</v>
      </c>
      <c r="E28" t="s">
        <v>584</v>
      </c>
      <c r="F28">
        <f>IFERROR(FIND("stake",SLR286_20231202[[#This Row],[Tytuł]]),0)</f>
        <v>0</v>
      </c>
      <c r="G28">
        <f>IFERROR(FIND("Stake",SLR286_20231202[[#This Row],[Tytuł]]),0)</f>
        <v>0</v>
      </c>
      <c r="H28">
        <f>IFERROR(FIND("STAKE",SLR286_20231202[[#This Row],[Tytuł]]),0)</f>
        <v>0</v>
      </c>
      <c r="I28">
        <f>IFERROR(FIND("intere",SLR286_20231202[[#This Row],[Tytuł]]),0)</f>
        <v>0</v>
      </c>
      <c r="J28">
        <f>IFERROR(FIND("Intere",SLR286_20231202[[#This Row],[Tytuł]]),0)</f>
        <v>0</v>
      </c>
      <c r="K28">
        <f>IFERROR(FIND("INTERE",SLR286_20231202[[#This Row],[Tytuł]]),0)</f>
        <v>0</v>
      </c>
      <c r="L28">
        <f>SUM(SLR286_20231202[[#This Row],[stake]:[INTERE3]])</f>
        <v>0</v>
      </c>
      <c r="M28">
        <f>COUNTIF(SLR286_20231202[[#This Row],[Tytuł]],"*"&amp;$B$1&amp;"*")</f>
        <v>1</v>
      </c>
      <c r="N28" t="s">
        <v>585</v>
      </c>
      <c r="O28" t="str">
        <f>MID(SLR286_20231202[[#This Row],[Rok, publikacja, cytowania]],2,4)</f>
        <v>2011</v>
      </c>
      <c r="P28" s="4">
        <f>(MID(SLR286_20231202[[#This Row],[Rok, publikacja, cytowania]],FIND(" Cited ",SLR286_20231202[[#This Row],[Rok, publikacja, cytowania]])+7,SLR286_20231202[[#This Row],[IlośćZnakówLCyt]]))+0</f>
        <v>32</v>
      </c>
      <c r="Q28">
        <f>FIND(" Cited ",SLR286_20231202[[#This Row],[Rok, publikacja, cytowania]])+7</f>
        <v>66</v>
      </c>
      <c r="R28">
        <f>FIND(" times",SLR286_20231202[[#This Row],[Rok, publikacja, cytowania]])</f>
        <v>68</v>
      </c>
      <c r="S28">
        <f>SLR286_20231202[[#This Row],[koniecLCyt]]-SLR286_20231202[[#This Row],[poczLCyt]]</f>
        <v>2</v>
      </c>
      <c r="T28" t="s">
        <v>586</v>
      </c>
      <c r="U28" t="s">
        <v>587</v>
      </c>
      <c r="V28" t="s">
        <v>588</v>
      </c>
      <c r="W28">
        <f>COUNTIF(SLR286_20231202[[#This Row],[streszczenie]],"*"&amp;$B$1&amp;"*")</f>
        <v>1</v>
      </c>
      <c r="X28">
        <f>IFERROR(FIND("stake",SLR286_20231202[[#This Row],[streszczenie]]),0)</f>
        <v>156</v>
      </c>
      <c r="Y28">
        <f>IFERROR(FIND("Stake",SLR286_20231202[[#This Row],[streszczenie]]),0)</f>
        <v>0</v>
      </c>
      <c r="Z28">
        <f>IFERROR(FIND("STAKE",SLR286_20231202[[#This Row],[streszczenie]]),0)</f>
        <v>0</v>
      </c>
      <c r="AA28">
        <f>IFERROR(FIND("intere",SLR286_20231202[[#This Row],[streszczenie]]),0)</f>
        <v>986</v>
      </c>
      <c r="AB28">
        <f>IFERROR(FIND("Intere",SLR286_20231202[[#This Row],[streszczenie]]),0)</f>
        <v>0</v>
      </c>
      <c r="AC28">
        <f>IFERROR(FIND("INTERE",SLR286_20231202[[#This Row],[streszczenie]]),0)</f>
        <v>0</v>
      </c>
      <c r="AD28">
        <f>SUM(SLR286_20231202[[#This Row],[stake4]:[INTERE6]])</f>
        <v>1142</v>
      </c>
      <c r="AE28" t="s">
        <v>10</v>
      </c>
      <c r="AF28" t="s">
        <v>11</v>
      </c>
      <c r="AG28" t="s">
        <v>12</v>
      </c>
    </row>
    <row r="29" spans="1:33" x14ac:dyDescent="0.45">
      <c r="A29">
        <v>59</v>
      </c>
      <c r="B29" t="s">
        <v>453</v>
      </c>
      <c r="C29" t="s">
        <v>454</v>
      </c>
      <c r="D29" t="s">
        <v>455</v>
      </c>
      <c r="E29" t="s">
        <v>456</v>
      </c>
      <c r="F29">
        <f>IFERROR(FIND("stake",SLR286_20231202[[#This Row],[Tytuł]]),0)</f>
        <v>0</v>
      </c>
      <c r="G29">
        <f>IFERROR(FIND("Stake",SLR286_20231202[[#This Row],[Tytuł]]),0)</f>
        <v>0</v>
      </c>
      <c r="H29">
        <f>IFERROR(FIND("STAKE",SLR286_20231202[[#This Row],[Tytuł]]),0)</f>
        <v>0</v>
      </c>
      <c r="I29">
        <f>IFERROR(FIND("intere",SLR286_20231202[[#This Row],[Tytuł]]),0)</f>
        <v>0</v>
      </c>
      <c r="J29">
        <f>IFERROR(FIND("Intere",SLR286_20231202[[#This Row],[Tytuł]]),0)</f>
        <v>0</v>
      </c>
      <c r="K29">
        <f>IFERROR(FIND("INTERE",SLR286_20231202[[#This Row],[Tytuł]]),0)</f>
        <v>0</v>
      </c>
      <c r="L29">
        <f>SUM(SLR286_20231202[[#This Row],[stake]:[INTERE3]])</f>
        <v>0</v>
      </c>
      <c r="M29">
        <f>COUNTIF(SLR286_20231202[[#This Row],[Tytuł]],"*"&amp;$B$1&amp;"*")</f>
        <v>0</v>
      </c>
      <c r="N29" t="s">
        <v>457</v>
      </c>
      <c r="O29" t="str">
        <f>MID(SLR286_20231202[[#This Row],[Rok, publikacja, cytowania]],2,4)</f>
        <v>2021</v>
      </c>
      <c r="P29" s="4">
        <f>(MID(SLR286_20231202[[#This Row],[Rok, publikacja, cytowania]],FIND(" Cited ",SLR286_20231202[[#This Row],[Rok, publikacja, cytowania]])+7,SLR286_20231202[[#This Row],[IlośćZnakówLCyt]]))+0</f>
        <v>32</v>
      </c>
      <c r="Q29">
        <f>FIND(" Cited ",SLR286_20231202[[#This Row],[Rok, publikacja, cytowania]])+7</f>
        <v>64</v>
      </c>
      <c r="R29">
        <f>FIND(" times",SLR286_20231202[[#This Row],[Rok, publikacja, cytowania]])</f>
        <v>66</v>
      </c>
      <c r="S29">
        <f>SLR286_20231202[[#This Row],[koniecLCyt]]-SLR286_20231202[[#This Row],[poczLCyt]]</f>
        <v>2</v>
      </c>
      <c r="T29" t="s">
        <v>458</v>
      </c>
      <c r="U29" t="s">
        <v>459</v>
      </c>
      <c r="V29" t="s">
        <v>460</v>
      </c>
      <c r="W29">
        <f>COUNTIF(SLR286_20231202[[#This Row],[streszczenie]],"*"&amp;$B$1&amp;"*")</f>
        <v>0</v>
      </c>
      <c r="X29">
        <f>IFERROR(FIND("stake",SLR286_20231202[[#This Row],[streszczenie]]),0)</f>
        <v>490</v>
      </c>
      <c r="Y29">
        <f>IFERROR(FIND("Stake",SLR286_20231202[[#This Row],[streszczenie]]),0)</f>
        <v>0</v>
      </c>
      <c r="Z29">
        <f>IFERROR(FIND("STAKE",SLR286_20231202[[#This Row],[streszczenie]]),0)</f>
        <v>0</v>
      </c>
      <c r="AA29">
        <f>IFERROR(FIND("intere",SLR286_20231202[[#This Row],[streszczenie]]),0)</f>
        <v>0</v>
      </c>
      <c r="AB29">
        <f>IFERROR(FIND("Intere",SLR286_20231202[[#This Row],[streszczenie]]),0)</f>
        <v>0</v>
      </c>
      <c r="AC29">
        <f>IFERROR(FIND("INTERE",SLR286_20231202[[#This Row],[streszczenie]]),0)</f>
        <v>0</v>
      </c>
      <c r="AD29">
        <f>SUM(SLR286_20231202[[#This Row],[stake4]:[INTERE6]])</f>
        <v>490</v>
      </c>
      <c r="AE29" t="s">
        <v>10</v>
      </c>
      <c r="AF29" t="s">
        <v>11</v>
      </c>
      <c r="AG29" t="s">
        <v>12</v>
      </c>
    </row>
    <row r="30" spans="1:33" x14ac:dyDescent="0.45">
      <c r="A30">
        <v>73</v>
      </c>
      <c r="B30" t="s">
        <v>558</v>
      </c>
      <c r="C30" t="s">
        <v>559</v>
      </c>
      <c r="D30">
        <v>57193705397</v>
      </c>
      <c r="E30" t="s">
        <v>560</v>
      </c>
      <c r="F30">
        <f>IFERROR(FIND("stake",SLR286_20231202[[#This Row],[Tytuł]]),0)</f>
        <v>0</v>
      </c>
      <c r="G30">
        <f>IFERROR(FIND("Stake",SLR286_20231202[[#This Row],[Tytuł]]),0)</f>
        <v>0</v>
      </c>
      <c r="H30">
        <f>IFERROR(FIND("STAKE",SLR286_20231202[[#This Row],[Tytuł]]),0)</f>
        <v>0</v>
      </c>
      <c r="I30">
        <f>IFERROR(FIND("intere",SLR286_20231202[[#This Row],[Tytuł]]),0)</f>
        <v>0</v>
      </c>
      <c r="J30">
        <f>IFERROR(FIND("Intere",SLR286_20231202[[#This Row],[Tytuł]]),0)</f>
        <v>0</v>
      </c>
      <c r="K30">
        <f>IFERROR(FIND("INTERE",SLR286_20231202[[#This Row],[Tytuł]]),0)</f>
        <v>0</v>
      </c>
      <c r="L30">
        <f>SUM(SLR286_20231202[[#This Row],[stake]:[INTERE3]])</f>
        <v>0</v>
      </c>
      <c r="M30">
        <f>COUNTIF(SLR286_20231202[[#This Row],[Tytuł]],"*"&amp;$B$1&amp;"*")</f>
        <v>0</v>
      </c>
      <c r="N30" t="s">
        <v>561</v>
      </c>
      <c r="O30" t="str">
        <f>MID(SLR286_20231202[[#This Row],[Rok, publikacja, cytowania]],2,4)</f>
        <v>2016</v>
      </c>
      <c r="P30" s="4">
        <f>(MID(SLR286_20231202[[#This Row],[Rok, publikacja, cytowania]],FIND(" Cited ",SLR286_20231202[[#This Row],[Rok, publikacja, cytowania]])+7,SLR286_20231202[[#This Row],[IlośćZnakówLCyt]]))+0</f>
        <v>27</v>
      </c>
      <c r="Q30">
        <f>FIND(" Cited ",SLR286_20231202[[#This Row],[Rok, publikacja, cytowania]])+7</f>
        <v>116</v>
      </c>
      <c r="R30">
        <f>FIND(" times",SLR286_20231202[[#This Row],[Rok, publikacja, cytowania]])</f>
        <v>118</v>
      </c>
      <c r="S30">
        <f>SLR286_20231202[[#This Row],[koniecLCyt]]-SLR286_20231202[[#This Row],[poczLCyt]]</f>
        <v>2</v>
      </c>
      <c r="T30" t="s">
        <v>2186</v>
      </c>
      <c r="U30" t="s">
        <v>563</v>
      </c>
      <c r="V30" t="s">
        <v>564</v>
      </c>
      <c r="W30">
        <f>COUNTIF(SLR286_20231202[[#This Row],[streszczenie]],"*"&amp;$B$1&amp;"*")</f>
        <v>0</v>
      </c>
      <c r="X30">
        <f>IFERROR(FIND("stake",SLR286_20231202[[#This Row],[streszczenie]]),0)</f>
        <v>33</v>
      </c>
      <c r="Y30">
        <f>IFERROR(FIND("Stake",SLR286_20231202[[#This Row],[streszczenie]]),0)</f>
        <v>0</v>
      </c>
      <c r="Z30">
        <f>IFERROR(FIND("STAKE",SLR286_20231202[[#This Row],[streszczenie]]),0)</f>
        <v>0</v>
      </c>
      <c r="AA30">
        <f>IFERROR(FIND("intere",SLR286_20231202[[#This Row],[streszczenie]]),0)</f>
        <v>318</v>
      </c>
      <c r="AB30">
        <f>IFERROR(FIND("Intere",SLR286_20231202[[#This Row],[streszczenie]]),0)</f>
        <v>0</v>
      </c>
      <c r="AC30">
        <f>IFERROR(FIND("INTERE",SLR286_20231202[[#This Row],[streszczenie]]),0)</f>
        <v>0</v>
      </c>
      <c r="AD30">
        <f>SUM(SLR286_20231202[[#This Row],[stake4]:[INTERE6]])</f>
        <v>351</v>
      </c>
      <c r="AE30" t="s">
        <v>10</v>
      </c>
      <c r="AF30" t="s">
        <v>128</v>
      </c>
      <c r="AG30" t="s">
        <v>12</v>
      </c>
    </row>
    <row r="31" spans="1:33" x14ac:dyDescent="0.45">
      <c r="A31">
        <v>95</v>
      </c>
      <c r="B31" t="s">
        <v>724</v>
      </c>
      <c r="C31" t="s">
        <v>725</v>
      </c>
      <c r="D31" t="s">
        <v>726</v>
      </c>
      <c r="E31" t="s">
        <v>727</v>
      </c>
      <c r="F31">
        <f>IFERROR(FIND("stake",SLR286_20231202[[#This Row],[Tytuł]]),0)</f>
        <v>0</v>
      </c>
      <c r="G31">
        <f>IFERROR(FIND("Stake",SLR286_20231202[[#This Row],[Tytuł]]),0)</f>
        <v>0</v>
      </c>
      <c r="H31">
        <f>IFERROR(FIND("STAKE",SLR286_20231202[[#This Row],[Tytuł]]),0)</f>
        <v>0</v>
      </c>
      <c r="I31">
        <f>IFERROR(FIND("intere",SLR286_20231202[[#This Row],[Tytuł]]),0)</f>
        <v>0</v>
      </c>
      <c r="J31">
        <f>IFERROR(FIND("Intere",SLR286_20231202[[#This Row],[Tytuł]]),0)</f>
        <v>0</v>
      </c>
      <c r="K31">
        <f>IFERROR(FIND("INTERE",SLR286_20231202[[#This Row],[Tytuł]]),0)</f>
        <v>0</v>
      </c>
      <c r="L31">
        <f>SUM(SLR286_20231202[[#This Row],[stake]:[INTERE3]])</f>
        <v>0</v>
      </c>
      <c r="M31">
        <f>COUNTIF(SLR286_20231202[[#This Row],[Tytuł]],"*"&amp;$B$1&amp;"*")</f>
        <v>0</v>
      </c>
      <c r="N31" t="s">
        <v>728</v>
      </c>
      <c r="O31" t="str">
        <f>MID(SLR286_20231202[[#This Row],[Rok, publikacja, cytowania]],2,4)</f>
        <v>2020</v>
      </c>
      <c r="P31" s="4">
        <f>(MID(SLR286_20231202[[#This Row],[Rok, publikacja, cytowania]],FIND(" Cited ",SLR286_20231202[[#This Row],[Rok, publikacja, cytowania]])+7,SLR286_20231202[[#This Row],[IlośćZnakówLCyt]]))+0</f>
        <v>26</v>
      </c>
      <c r="Q31">
        <f>FIND(" Cited ",SLR286_20231202[[#This Row],[Rok, publikacja, cytowania]])+7</f>
        <v>80</v>
      </c>
      <c r="R31">
        <f>FIND(" times",SLR286_20231202[[#This Row],[Rok, publikacja, cytowania]])</f>
        <v>82</v>
      </c>
      <c r="S31">
        <f>SLR286_20231202[[#This Row],[koniecLCyt]]-SLR286_20231202[[#This Row],[poczLCyt]]</f>
        <v>2</v>
      </c>
      <c r="T31" t="s">
        <v>729</v>
      </c>
      <c r="U31" t="s">
        <v>730</v>
      </c>
      <c r="V31" t="s">
        <v>731</v>
      </c>
      <c r="W31">
        <f>COUNTIF(SLR286_20231202[[#This Row],[streszczenie]],"*"&amp;$B$1&amp;"*")</f>
        <v>0</v>
      </c>
      <c r="X31">
        <f>IFERROR(FIND("stake",SLR286_20231202[[#This Row],[streszczenie]]),0)</f>
        <v>165</v>
      </c>
      <c r="Y31">
        <f>IFERROR(FIND("Stake",SLR286_20231202[[#This Row],[streszczenie]]),0)</f>
        <v>0</v>
      </c>
      <c r="Z31">
        <f>IFERROR(FIND("STAKE",SLR286_20231202[[#This Row],[streszczenie]]),0)</f>
        <v>0</v>
      </c>
      <c r="AA31">
        <f>IFERROR(FIND("intere",SLR286_20231202[[#This Row],[streszczenie]]),0)</f>
        <v>0</v>
      </c>
      <c r="AB31">
        <f>IFERROR(FIND("Intere",SLR286_20231202[[#This Row],[streszczenie]]),0)</f>
        <v>0</v>
      </c>
      <c r="AC31">
        <f>IFERROR(FIND("INTERE",SLR286_20231202[[#This Row],[streszczenie]]),0)</f>
        <v>0</v>
      </c>
      <c r="AD31">
        <f>SUM(SLR286_20231202[[#This Row],[stake4]:[INTERE6]])</f>
        <v>165</v>
      </c>
      <c r="AE31" t="s">
        <v>10</v>
      </c>
      <c r="AF31" t="s">
        <v>11</v>
      </c>
      <c r="AG31" t="s">
        <v>12</v>
      </c>
    </row>
    <row r="32" spans="1:33" x14ac:dyDescent="0.45">
      <c r="A32">
        <v>52</v>
      </c>
      <c r="B32" t="s">
        <v>400</v>
      </c>
      <c r="C32" t="s">
        <v>401</v>
      </c>
      <c r="D32" t="s">
        <v>402</v>
      </c>
      <c r="E32" t="s">
        <v>403</v>
      </c>
      <c r="F32">
        <f>IFERROR(FIND("stake",SLR286_20231202[[#This Row],[Tytuł]]),0)</f>
        <v>106</v>
      </c>
      <c r="G32">
        <f>IFERROR(FIND("Stake",SLR286_20231202[[#This Row],[Tytuł]]),0)</f>
        <v>0</v>
      </c>
      <c r="H32">
        <f>IFERROR(FIND("STAKE",SLR286_20231202[[#This Row],[Tytuł]]),0)</f>
        <v>0</v>
      </c>
      <c r="I32">
        <f>IFERROR(FIND("intere",SLR286_20231202[[#This Row],[Tytuł]]),0)</f>
        <v>0</v>
      </c>
      <c r="J32">
        <f>IFERROR(FIND("Intere",SLR286_20231202[[#This Row],[Tytuł]]),0)</f>
        <v>0</v>
      </c>
      <c r="K32">
        <f>IFERROR(FIND("INTERE",SLR286_20231202[[#This Row],[Tytuł]]),0)</f>
        <v>0</v>
      </c>
      <c r="L32">
        <f>SUM(SLR286_20231202[[#This Row],[stake]:[INTERE3]])</f>
        <v>106</v>
      </c>
      <c r="M32">
        <f>COUNTIF(SLR286_20231202[[#This Row],[Tytuł]],"*"&amp;$B$1&amp;"*")</f>
        <v>0</v>
      </c>
      <c r="N32" t="s">
        <v>404</v>
      </c>
      <c r="O32" t="str">
        <f>MID(SLR286_20231202[[#This Row],[Rok, publikacja, cytowania]],2,4)</f>
        <v>2015</v>
      </c>
      <c r="P32" s="4">
        <f>(MID(SLR286_20231202[[#This Row],[Rok, publikacja, cytowania]],FIND(" Cited ",SLR286_20231202[[#This Row],[Rok, publikacja, cytowania]])+7,SLR286_20231202[[#This Row],[IlośćZnakówLCyt]]))+0</f>
        <v>25</v>
      </c>
      <c r="Q32">
        <f>FIND(" Cited ",SLR286_20231202[[#This Row],[Rok, publikacja, cytowania]])+7</f>
        <v>66</v>
      </c>
      <c r="R32">
        <f>FIND(" times",SLR286_20231202[[#This Row],[Rok, publikacja, cytowania]])</f>
        <v>68</v>
      </c>
      <c r="S32">
        <f>SLR286_20231202[[#This Row],[koniecLCyt]]-SLR286_20231202[[#This Row],[poczLCyt]]</f>
        <v>2</v>
      </c>
      <c r="T32" t="s">
        <v>405</v>
      </c>
      <c r="U32" t="s">
        <v>406</v>
      </c>
      <c r="V32" t="s">
        <v>407</v>
      </c>
      <c r="W32">
        <f>COUNTIF(SLR286_20231202[[#This Row],[streszczenie]],"*"&amp;$B$1&amp;"*")</f>
        <v>1</v>
      </c>
      <c r="X32">
        <f>IFERROR(FIND("stake",SLR286_20231202[[#This Row],[streszczenie]]),0)</f>
        <v>665</v>
      </c>
      <c r="Y32">
        <f>IFERROR(FIND("Stake",SLR286_20231202[[#This Row],[streszczenie]]),0)</f>
        <v>0</v>
      </c>
      <c r="Z32">
        <f>IFERROR(FIND("STAKE",SLR286_20231202[[#This Row],[streszczenie]]),0)</f>
        <v>0</v>
      </c>
      <c r="AA32">
        <f>IFERROR(FIND("intere",SLR286_20231202[[#This Row],[streszczenie]]),0)</f>
        <v>1273</v>
      </c>
      <c r="AB32">
        <f>IFERROR(FIND("Intere",SLR286_20231202[[#This Row],[streszczenie]]),0)</f>
        <v>0</v>
      </c>
      <c r="AC32">
        <f>IFERROR(FIND("INTERE",SLR286_20231202[[#This Row],[streszczenie]]),0)</f>
        <v>0</v>
      </c>
      <c r="AD32">
        <f>SUM(SLR286_20231202[[#This Row],[stake4]:[INTERE6]])</f>
        <v>1938</v>
      </c>
      <c r="AE32" t="s">
        <v>10</v>
      </c>
      <c r="AF32" t="s">
        <v>11</v>
      </c>
      <c r="AG32" t="s">
        <v>12</v>
      </c>
    </row>
    <row r="33" spans="1:33" x14ac:dyDescent="0.45">
      <c r="A33">
        <v>33</v>
      </c>
      <c r="B33" t="s">
        <v>255</v>
      </c>
      <c r="C33" t="s">
        <v>256</v>
      </c>
      <c r="D33" t="s">
        <v>257</v>
      </c>
      <c r="E33" t="s">
        <v>258</v>
      </c>
      <c r="F33">
        <f>IFERROR(FIND("stake",SLR286_20231202[[#This Row],[Tytuł]]),0)</f>
        <v>95</v>
      </c>
      <c r="G33">
        <f>IFERROR(FIND("Stake",SLR286_20231202[[#This Row],[Tytuł]]),0)</f>
        <v>0</v>
      </c>
      <c r="H33">
        <f>IFERROR(FIND("STAKE",SLR286_20231202[[#This Row],[Tytuł]]),0)</f>
        <v>0</v>
      </c>
      <c r="I33">
        <f>IFERROR(FIND("intere",SLR286_20231202[[#This Row],[Tytuł]]),0)</f>
        <v>0</v>
      </c>
      <c r="J33">
        <f>IFERROR(FIND("Intere",SLR286_20231202[[#This Row],[Tytuł]]),0)</f>
        <v>0</v>
      </c>
      <c r="K33">
        <f>IFERROR(FIND("INTERE",SLR286_20231202[[#This Row],[Tytuł]]),0)</f>
        <v>0</v>
      </c>
      <c r="L33">
        <f>SUM(SLR286_20231202[[#This Row],[stake]:[INTERE3]])</f>
        <v>95</v>
      </c>
      <c r="M33">
        <f>COUNTIF(SLR286_20231202[[#This Row],[Tytuł]],"*"&amp;$B$1&amp;"*")</f>
        <v>0</v>
      </c>
      <c r="N33" t="s">
        <v>259</v>
      </c>
      <c r="O33" t="str">
        <f>MID(SLR286_20231202[[#This Row],[Rok, publikacja, cytowania]],2,4)</f>
        <v>2020</v>
      </c>
      <c r="P33" s="4">
        <f>(MID(SLR286_20231202[[#This Row],[Rok, publikacja, cytowania]],FIND(" Cited ",SLR286_20231202[[#This Row],[Rok, publikacja, cytowania]])+7,SLR286_20231202[[#This Row],[IlośćZnakówLCyt]]))+0</f>
        <v>24</v>
      </c>
      <c r="Q33">
        <f>FIND(" Cited ",SLR286_20231202[[#This Row],[Rok, publikacja, cytowania]])+7</f>
        <v>68</v>
      </c>
      <c r="R33">
        <f>FIND(" times",SLR286_20231202[[#This Row],[Rok, publikacja, cytowania]])</f>
        <v>70</v>
      </c>
      <c r="S33">
        <f>SLR286_20231202[[#This Row],[koniecLCyt]]-SLR286_20231202[[#This Row],[poczLCyt]]</f>
        <v>2</v>
      </c>
      <c r="T33" t="s">
        <v>260</v>
      </c>
      <c r="U33" t="s">
        <v>261</v>
      </c>
      <c r="V33" t="s">
        <v>262</v>
      </c>
      <c r="W33">
        <f>COUNTIF(SLR286_20231202[[#This Row],[streszczenie]],"*"&amp;$B$1&amp;"*")</f>
        <v>0</v>
      </c>
      <c r="X33">
        <f>IFERROR(FIND("stake",SLR286_20231202[[#This Row],[streszczenie]]),0)</f>
        <v>240</v>
      </c>
      <c r="Y33">
        <f>IFERROR(FIND("Stake",SLR286_20231202[[#This Row],[streszczenie]]),0)</f>
        <v>0</v>
      </c>
      <c r="Z33">
        <f>IFERROR(FIND("STAKE",SLR286_20231202[[#This Row],[streszczenie]]),0)</f>
        <v>0</v>
      </c>
      <c r="AA33">
        <f>IFERROR(FIND("intere",SLR286_20231202[[#This Row],[streszczenie]]),0)</f>
        <v>0</v>
      </c>
      <c r="AB33">
        <f>IFERROR(FIND("Intere",SLR286_20231202[[#This Row],[streszczenie]]),0)</f>
        <v>0</v>
      </c>
      <c r="AC33">
        <f>IFERROR(FIND("INTERE",SLR286_20231202[[#This Row],[streszczenie]]),0)</f>
        <v>0</v>
      </c>
      <c r="AD33">
        <f>SUM(SLR286_20231202[[#This Row],[stake4]:[INTERE6]])</f>
        <v>240</v>
      </c>
      <c r="AE33" t="s">
        <v>10</v>
      </c>
      <c r="AF33" t="s">
        <v>11</v>
      </c>
      <c r="AG33" t="s">
        <v>12</v>
      </c>
    </row>
    <row r="34" spans="1:33" x14ac:dyDescent="0.45">
      <c r="A34">
        <v>79</v>
      </c>
      <c r="B34" t="s">
        <v>604</v>
      </c>
      <c r="C34" t="s">
        <v>605</v>
      </c>
      <c r="D34">
        <v>57192099731</v>
      </c>
      <c r="E34" t="s">
        <v>606</v>
      </c>
      <c r="F34">
        <f>IFERROR(FIND("stake",SLR286_20231202[[#This Row],[Tytuł]]),0)</f>
        <v>34</v>
      </c>
      <c r="G34">
        <f>IFERROR(FIND("Stake",SLR286_20231202[[#This Row],[Tytuł]]),0)</f>
        <v>0</v>
      </c>
      <c r="H34">
        <f>IFERROR(FIND("STAKE",SLR286_20231202[[#This Row],[Tytuł]]),0)</f>
        <v>0</v>
      </c>
      <c r="I34">
        <f>IFERROR(FIND("intere",SLR286_20231202[[#This Row],[Tytuł]]),0)</f>
        <v>0</v>
      </c>
      <c r="J34">
        <f>IFERROR(FIND("Intere",SLR286_20231202[[#This Row],[Tytuł]]),0)</f>
        <v>0</v>
      </c>
      <c r="K34">
        <f>IFERROR(FIND("INTERE",SLR286_20231202[[#This Row],[Tytuł]]),0)</f>
        <v>0</v>
      </c>
      <c r="L34">
        <f>SUM(SLR286_20231202[[#This Row],[stake]:[INTERE3]])</f>
        <v>34</v>
      </c>
      <c r="M34">
        <f>COUNTIF(SLR286_20231202[[#This Row],[Tytuł]],"*"&amp;$B$1&amp;"*")</f>
        <v>0</v>
      </c>
      <c r="N34" t="s">
        <v>607</v>
      </c>
      <c r="O34" t="str">
        <f>MID(SLR286_20231202[[#This Row],[Rok, publikacja, cytowania]],2,4)</f>
        <v>2018</v>
      </c>
      <c r="P34" s="4">
        <f>(MID(SLR286_20231202[[#This Row],[Rok, publikacja, cytowania]],FIND(" Cited ",SLR286_20231202[[#This Row],[Rok, publikacja, cytowania]])+7,SLR286_20231202[[#This Row],[IlośćZnakówLCyt]]))+0</f>
        <v>24</v>
      </c>
      <c r="Q34">
        <f>FIND(" Cited ",SLR286_20231202[[#This Row],[Rok, publikacja, cytowania]])+7</f>
        <v>83</v>
      </c>
      <c r="R34">
        <f>FIND(" times",SLR286_20231202[[#This Row],[Rok, publikacja, cytowania]])</f>
        <v>85</v>
      </c>
      <c r="S34">
        <f>SLR286_20231202[[#This Row],[koniecLCyt]]-SLR286_20231202[[#This Row],[poczLCyt]]</f>
        <v>2</v>
      </c>
      <c r="T34" t="s">
        <v>608</v>
      </c>
      <c r="U34" t="s">
        <v>609</v>
      </c>
      <c r="V34" t="s">
        <v>610</v>
      </c>
      <c r="W34">
        <f>COUNTIF(SLR286_20231202[[#This Row],[streszczenie]],"*"&amp;$B$1&amp;"*")</f>
        <v>1</v>
      </c>
      <c r="X34">
        <f>IFERROR(FIND("stake",SLR286_20231202[[#This Row],[streszczenie]]),0)</f>
        <v>84</v>
      </c>
      <c r="Y34">
        <f>IFERROR(FIND("Stake",SLR286_20231202[[#This Row],[streszczenie]]),0)</f>
        <v>0</v>
      </c>
      <c r="Z34">
        <f>IFERROR(FIND("STAKE",SLR286_20231202[[#This Row],[streszczenie]]),0)</f>
        <v>0</v>
      </c>
      <c r="AA34">
        <f>IFERROR(FIND("intere",SLR286_20231202[[#This Row],[streszczenie]]),0)</f>
        <v>0</v>
      </c>
      <c r="AB34">
        <f>IFERROR(FIND("Intere",SLR286_20231202[[#This Row],[streszczenie]]),0)</f>
        <v>0</v>
      </c>
      <c r="AC34">
        <f>IFERROR(FIND("INTERE",SLR286_20231202[[#This Row],[streszczenie]]),0)</f>
        <v>0</v>
      </c>
      <c r="AD34">
        <f>SUM(SLR286_20231202[[#This Row],[stake4]:[INTERE6]])</f>
        <v>84</v>
      </c>
      <c r="AE34" t="s">
        <v>10</v>
      </c>
      <c r="AF34" t="s">
        <v>11</v>
      </c>
      <c r="AG34" t="s">
        <v>12</v>
      </c>
    </row>
    <row r="35" spans="1:33" x14ac:dyDescent="0.45">
      <c r="A35">
        <v>83</v>
      </c>
      <c r="B35" t="s">
        <v>634</v>
      </c>
      <c r="C35" t="s">
        <v>635</v>
      </c>
      <c r="D35">
        <v>57202385802</v>
      </c>
      <c r="E35" t="s">
        <v>636</v>
      </c>
      <c r="F35">
        <f>IFERROR(FIND("stake",SLR286_20231202[[#This Row],[Tytuł]]),0)</f>
        <v>0</v>
      </c>
      <c r="G35">
        <f>IFERROR(FIND("Stake",SLR286_20231202[[#This Row],[Tytuł]]),0)</f>
        <v>0</v>
      </c>
      <c r="H35">
        <f>IFERROR(FIND("STAKE",SLR286_20231202[[#This Row],[Tytuł]]),0)</f>
        <v>0</v>
      </c>
      <c r="I35">
        <f>IFERROR(FIND("intere",SLR286_20231202[[#This Row],[Tytuł]]),0)</f>
        <v>0</v>
      </c>
      <c r="J35">
        <f>IFERROR(FIND("Intere",SLR286_20231202[[#This Row],[Tytuł]]),0)</f>
        <v>0</v>
      </c>
      <c r="K35">
        <f>IFERROR(FIND("INTERE",SLR286_20231202[[#This Row],[Tytuł]]),0)</f>
        <v>0</v>
      </c>
      <c r="L35">
        <f>SUM(SLR286_20231202[[#This Row],[stake]:[INTERE3]])</f>
        <v>0</v>
      </c>
      <c r="M35">
        <f>COUNTIF(SLR286_20231202[[#This Row],[Tytuł]],"*"&amp;$B$1&amp;"*")</f>
        <v>0</v>
      </c>
      <c r="N35" t="s">
        <v>637</v>
      </c>
      <c r="O35" t="str">
        <f>MID(SLR286_20231202[[#This Row],[Rok, publikacja, cytowania]],2,4)</f>
        <v>2020</v>
      </c>
      <c r="P35" s="4">
        <f>(MID(SLR286_20231202[[#This Row],[Rok, publikacja, cytowania]],FIND(" Cited ",SLR286_20231202[[#This Row],[Rok, publikacja, cytowania]])+7,SLR286_20231202[[#This Row],[IlośćZnakówLCyt]]))+0</f>
        <v>24</v>
      </c>
      <c r="Q35">
        <f>FIND(" Cited ",SLR286_20231202[[#This Row],[Rok, publikacja, cytowania]])+7</f>
        <v>67</v>
      </c>
      <c r="R35">
        <f>FIND(" times",SLR286_20231202[[#This Row],[Rok, publikacja, cytowania]])</f>
        <v>69</v>
      </c>
      <c r="S35">
        <f>SLR286_20231202[[#This Row],[koniecLCyt]]-SLR286_20231202[[#This Row],[poczLCyt]]</f>
        <v>2</v>
      </c>
      <c r="T35" t="s">
        <v>638</v>
      </c>
      <c r="U35" t="s">
        <v>639</v>
      </c>
      <c r="V35" t="s">
        <v>640</v>
      </c>
      <c r="W35">
        <f>COUNTIF(SLR286_20231202[[#This Row],[streszczenie]],"*"&amp;$B$1&amp;"*")</f>
        <v>1</v>
      </c>
      <c r="X35">
        <f>IFERROR(FIND("stake",SLR286_20231202[[#This Row],[streszczenie]]),0)</f>
        <v>1814</v>
      </c>
      <c r="Y35">
        <f>IFERROR(FIND("Stake",SLR286_20231202[[#This Row],[streszczenie]]),0)</f>
        <v>0</v>
      </c>
      <c r="Z35">
        <f>IFERROR(FIND("STAKE",SLR286_20231202[[#This Row],[streszczenie]]),0)</f>
        <v>0</v>
      </c>
      <c r="AA35">
        <f>IFERROR(FIND("intere",SLR286_20231202[[#This Row],[streszczenie]]),0)</f>
        <v>0</v>
      </c>
      <c r="AB35">
        <f>IFERROR(FIND("Intere",SLR286_20231202[[#This Row],[streszczenie]]),0)</f>
        <v>0</v>
      </c>
      <c r="AC35">
        <f>IFERROR(FIND("INTERE",SLR286_20231202[[#This Row],[streszczenie]]),0)</f>
        <v>0</v>
      </c>
      <c r="AD35">
        <f>SUM(SLR286_20231202[[#This Row],[stake4]:[INTERE6]])</f>
        <v>1814</v>
      </c>
      <c r="AE35" t="s">
        <v>10</v>
      </c>
      <c r="AF35" t="s">
        <v>11</v>
      </c>
      <c r="AG35" t="s">
        <v>12</v>
      </c>
    </row>
    <row r="36" spans="1:33" x14ac:dyDescent="0.45">
      <c r="A36">
        <v>17</v>
      </c>
      <c r="B36" t="s">
        <v>129</v>
      </c>
      <c r="C36" t="s">
        <v>130</v>
      </c>
      <c r="D36" t="s">
        <v>131</v>
      </c>
      <c r="E36" t="s">
        <v>132</v>
      </c>
      <c r="F36">
        <f>IFERROR(FIND("stake",SLR286_20231202[[#This Row],[Tytuł]]),0)</f>
        <v>0</v>
      </c>
      <c r="G36">
        <f>IFERROR(FIND("Stake",SLR286_20231202[[#This Row],[Tytuł]]),0)</f>
        <v>0</v>
      </c>
      <c r="H36">
        <f>IFERROR(FIND("STAKE",SLR286_20231202[[#This Row],[Tytuł]]),0)</f>
        <v>0</v>
      </c>
      <c r="I36">
        <f>IFERROR(FIND("intere",SLR286_20231202[[#This Row],[Tytuł]]),0)</f>
        <v>0</v>
      </c>
      <c r="J36">
        <f>IFERROR(FIND("Intere",SLR286_20231202[[#This Row],[Tytuł]]),0)</f>
        <v>0</v>
      </c>
      <c r="K36">
        <f>IFERROR(FIND("INTERE",SLR286_20231202[[#This Row],[Tytuł]]),0)</f>
        <v>0</v>
      </c>
      <c r="L36">
        <f>SUM(SLR286_20231202[[#This Row],[stake]:[INTERE3]])</f>
        <v>0</v>
      </c>
      <c r="M36">
        <f>COUNTIF(SLR286_20231202[[#This Row],[Tytuł]],"*"&amp;$B$1&amp;"*")</f>
        <v>0</v>
      </c>
      <c r="N36" t="s">
        <v>133</v>
      </c>
      <c r="O36" t="str">
        <f>MID(SLR286_20231202[[#This Row],[Rok, publikacja, cytowania]],2,4)</f>
        <v>2021</v>
      </c>
      <c r="P36" s="4">
        <f>(MID(SLR286_20231202[[#This Row],[Rok, publikacja, cytowania]],FIND(" Cited ",SLR286_20231202[[#This Row],[Rok, publikacja, cytowania]])+7,SLR286_20231202[[#This Row],[IlośćZnakówLCyt]]))+0</f>
        <v>23</v>
      </c>
      <c r="Q36">
        <f>FIND(" Cited ",SLR286_20231202[[#This Row],[Rok, publikacja, cytowania]])+7</f>
        <v>60</v>
      </c>
      <c r="R36">
        <f>FIND(" times",SLR286_20231202[[#This Row],[Rok, publikacja, cytowania]])</f>
        <v>62</v>
      </c>
      <c r="S36">
        <f>SLR286_20231202[[#This Row],[koniecLCyt]]-SLR286_20231202[[#This Row],[poczLCyt]]</f>
        <v>2</v>
      </c>
      <c r="T36" t="s">
        <v>134</v>
      </c>
      <c r="U36" t="s">
        <v>135</v>
      </c>
      <c r="V36" t="s">
        <v>136</v>
      </c>
      <c r="W36">
        <f>COUNTIF(SLR286_20231202[[#This Row],[streszczenie]],"*"&amp;$B$1&amp;"*")</f>
        <v>1</v>
      </c>
      <c r="X36">
        <f>IFERROR(FIND("stake",SLR286_20231202[[#This Row],[streszczenie]]),0)</f>
        <v>1824</v>
      </c>
      <c r="Y36">
        <f>IFERROR(FIND("Stake",SLR286_20231202[[#This Row],[streszczenie]]),0)</f>
        <v>0</v>
      </c>
      <c r="Z36">
        <f>IFERROR(FIND("STAKE",SLR286_20231202[[#This Row],[streszczenie]]),0)</f>
        <v>0</v>
      </c>
      <c r="AA36">
        <f>IFERROR(FIND("intere",SLR286_20231202[[#This Row],[streszczenie]]),0)</f>
        <v>0</v>
      </c>
      <c r="AB36">
        <f>IFERROR(FIND("Intere",SLR286_20231202[[#This Row],[streszczenie]]),0)</f>
        <v>0</v>
      </c>
      <c r="AC36">
        <f>IFERROR(FIND("INTERE",SLR286_20231202[[#This Row],[streszczenie]]),0)</f>
        <v>0</v>
      </c>
      <c r="AD36">
        <f>SUM(SLR286_20231202[[#This Row],[stake4]:[INTERE6]])</f>
        <v>1824</v>
      </c>
      <c r="AE36" t="s">
        <v>10</v>
      </c>
      <c r="AF36" t="s">
        <v>11</v>
      </c>
      <c r="AG36" t="s">
        <v>12</v>
      </c>
    </row>
    <row r="37" spans="1:33" x14ac:dyDescent="0.45">
      <c r="A37">
        <v>16</v>
      </c>
      <c r="B37" t="s">
        <v>120</v>
      </c>
      <c r="C37" t="s">
        <v>121</v>
      </c>
      <c r="D37" t="s">
        <v>122</v>
      </c>
      <c r="E37" t="s">
        <v>123</v>
      </c>
      <c r="F37">
        <f>IFERROR(FIND("stake",SLR286_20231202[[#This Row],[Tytuł]]),0)</f>
        <v>0</v>
      </c>
      <c r="G37">
        <f>IFERROR(FIND("Stake",SLR286_20231202[[#This Row],[Tytuł]]),0)</f>
        <v>0</v>
      </c>
      <c r="H37">
        <f>IFERROR(FIND("STAKE",SLR286_20231202[[#This Row],[Tytuł]]),0)</f>
        <v>0</v>
      </c>
      <c r="I37">
        <f>IFERROR(FIND("intere",SLR286_20231202[[#This Row],[Tytuł]]),0)</f>
        <v>0</v>
      </c>
      <c r="J37">
        <f>IFERROR(FIND("Intere",SLR286_20231202[[#This Row],[Tytuł]]),0)</f>
        <v>0</v>
      </c>
      <c r="K37">
        <f>IFERROR(FIND("INTERE",SLR286_20231202[[#This Row],[Tytuł]]),0)</f>
        <v>0</v>
      </c>
      <c r="L37">
        <f>SUM(SLR286_20231202[[#This Row],[stake]:[INTERE3]])</f>
        <v>0</v>
      </c>
      <c r="M37">
        <f>COUNTIF(SLR286_20231202[[#This Row],[Tytuł]],"*"&amp;$B$1&amp;"*")</f>
        <v>0</v>
      </c>
      <c r="N37" t="s">
        <v>124</v>
      </c>
      <c r="O37" t="str">
        <f>MID(SLR286_20231202[[#This Row],[Rok, publikacja, cytowania]],2,4)</f>
        <v>2018</v>
      </c>
      <c r="P37" s="4">
        <f>(MID(SLR286_20231202[[#This Row],[Rok, publikacja, cytowania]],FIND(" Cited ",SLR286_20231202[[#This Row],[Rok, publikacja, cytowania]])+7,SLR286_20231202[[#This Row],[IlośćZnakówLCyt]]))+0</f>
        <v>22</v>
      </c>
      <c r="Q37">
        <f>FIND(" Cited ",SLR286_20231202[[#This Row],[Rok, publikacja, cytowania]])+7</f>
        <v>54</v>
      </c>
      <c r="R37">
        <f>FIND(" times",SLR286_20231202[[#This Row],[Rok, publikacja, cytowania]])</f>
        <v>56</v>
      </c>
      <c r="S37">
        <f>SLR286_20231202[[#This Row],[koniecLCyt]]-SLR286_20231202[[#This Row],[poczLCyt]]</f>
        <v>2</v>
      </c>
      <c r="T37" t="s">
        <v>125</v>
      </c>
      <c r="U37" t="s">
        <v>126</v>
      </c>
      <c r="V37" t="s">
        <v>127</v>
      </c>
      <c r="W37">
        <f>COUNTIF(SLR286_20231202[[#This Row],[streszczenie]],"*"&amp;$B$1&amp;"*")</f>
        <v>0</v>
      </c>
      <c r="X37">
        <f>IFERROR(FIND("stake",SLR286_20231202[[#This Row],[streszczenie]]),0)</f>
        <v>947</v>
      </c>
      <c r="Y37">
        <f>IFERROR(FIND("Stake",SLR286_20231202[[#This Row],[streszczenie]]),0)</f>
        <v>0</v>
      </c>
      <c r="Z37">
        <f>IFERROR(FIND("STAKE",SLR286_20231202[[#This Row],[streszczenie]]),0)</f>
        <v>0</v>
      </c>
      <c r="AA37">
        <f>IFERROR(FIND("intere",SLR286_20231202[[#This Row],[streszczenie]]),0)</f>
        <v>0</v>
      </c>
      <c r="AB37">
        <f>IFERROR(FIND("Intere",SLR286_20231202[[#This Row],[streszczenie]]),0)</f>
        <v>0</v>
      </c>
      <c r="AC37">
        <f>IFERROR(FIND("INTERE",SLR286_20231202[[#This Row],[streszczenie]]),0)</f>
        <v>0</v>
      </c>
      <c r="AD37">
        <f>SUM(SLR286_20231202[[#This Row],[stake4]:[INTERE6]])</f>
        <v>947</v>
      </c>
      <c r="AE37" t="s">
        <v>10</v>
      </c>
      <c r="AF37" t="s">
        <v>128</v>
      </c>
      <c r="AG37" t="s">
        <v>12</v>
      </c>
    </row>
    <row r="38" spans="1:33" x14ac:dyDescent="0.45">
      <c r="A38">
        <v>23</v>
      </c>
      <c r="B38" t="s">
        <v>176</v>
      </c>
      <c r="C38" t="s">
        <v>177</v>
      </c>
      <c r="D38">
        <v>56473441500</v>
      </c>
      <c r="E38" t="s">
        <v>178</v>
      </c>
      <c r="F38">
        <f>IFERROR(FIND("stake",SLR286_20231202[[#This Row],[Tytuł]]),0)</f>
        <v>0</v>
      </c>
      <c r="G38">
        <f>IFERROR(FIND("Stake",SLR286_20231202[[#This Row],[Tytuł]]),0)</f>
        <v>0</v>
      </c>
      <c r="H38">
        <f>IFERROR(FIND("STAKE",SLR286_20231202[[#This Row],[Tytuł]]),0)</f>
        <v>0</v>
      </c>
      <c r="I38">
        <f>IFERROR(FIND("intere",SLR286_20231202[[#This Row],[Tytuł]]),0)</f>
        <v>0</v>
      </c>
      <c r="J38">
        <f>IFERROR(FIND("Intere",SLR286_20231202[[#This Row],[Tytuł]]),0)</f>
        <v>0</v>
      </c>
      <c r="K38">
        <f>IFERROR(FIND("INTERE",SLR286_20231202[[#This Row],[Tytuł]]),0)</f>
        <v>0</v>
      </c>
      <c r="L38">
        <f>SUM(SLR286_20231202[[#This Row],[stake]:[INTERE3]])</f>
        <v>0</v>
      </c>
      <c r="M38">
        <f>COUNTIF(SLR286_20231202[[#This Row],[Tytuł]],"*"&amp;$B$1&amp;"*")</f>
        <v>0</v>
      </c>
      <c r="N38" t="s">
        <v>179</v>
      </c>
      <c r="O38" t="str">
        <f>MID(SLR286_20231202[[#This Row],[Rok, publikacja, cytowania]],2,4)</f>
        <v>2004</v>
      </c>
      <c r="P38" s="4">
        <f>(MID(SLR286_20231202[[#This Row],[Rok, publikacja, cytowania]],FIND(" Cited ",SLR286_20231202[[#This Row],[Rok, publikacja, cytowania]])+7,SLR286_20231202[[#This Row],[IlośćZnakówLCyt]]))+0</f>
        <v>21</v>
      </c>
      <c r="Q38">
        <f>FIND(" Cited ",SLR286_20231202[[#This Row],[Rok, publikacja, cytowania]])+7</f>
        <v>64</v>
      </c>
      <c r="R38">
        <f>FIND(" times",SLR286_20231202[[#This Row],[Rok, publikacja, cytowania]])</f>
        <v>66</v>
      </c>
      <c r="S38">
        <f>SLR286_20231202[[#This Row],[koniecLCyt]]-SLR286_20231202[[#This Row],[poczLCyt]]</f>
        <v>2</v>
      </c>
      <c r="T38" t="s">
        <v>180</v>
      </c>
      <c r="U38" t="s">
        <v>181</v>
      </c>
      <c r="V38" t="s">
        <v>182</v>
      </c>
      <c r="W38">
        <f>COUNTIF(SLR286_20231202[[#This Row],[streszczenie]],"*"&amp;$B$1&amp;"*")</f>
        <v>0</v>
      </c>
      <c r="X38">
        <f>IFERROR(FIND("stake",SLR286_20231202[[#This Row],[streszczenie]]),0)</f>
        <v>814</v>
      </c>
      <c r="Y38">
        <f>IFERROR(FIND("Stake",SLR286_20231202[[#This Row],[streszczenie]]),0)</f>
        <v>0</v>
      </c>
      <c r="Z38">
        <f>IFERROR(FIND("STAKE",SLR286_20231202[[#This Row],[streszczenie]]),0)</f>
        <v>0</v>
      </c>
      <c r="AA38">
        <f>IFERROR(FIND("intere",SLR286_20231202[[#This Row],[streszczenie]]),0)</f>
        <v>0</v>
      </c>
      <c r="AB38">
        <f>IFERROR(FIND("Intere",SLR286_20231202[[#This Row],[streszczenie]]),0)</f>
        <v>0</v>
      </c>
      <c r="AC38">
        <f>IFERROR(FIND("INTERE",SLR286_20231202[[#This Row],[streszczenie]]),0)</f>
        <v>0</v>
      </c>
      <c r="AD38">
        <f>SUM(SLR286_20231202[[#This Row],[stake4]:[INTERE6]])</f>
        <v>814</v>
      </c>
      <c r="AE38" t="s">
        <v>10</v>
      </c>
      <c r="AF38" t="s">
        <v>11</v>
      </c>
      <c r="AG38" t="s">
        <v>12</v>
      </c>
    </row>
    <row r="39" spans="1:33" x14ac:dyDescent="0.45">
      <c r="A39">
        <v>41</v>
      </c>
      <c r="B39" t="s">
        <v>316</v>
      </c>
      <c r="C39" t="s">
        <v>317</v>
      </c>
      <c r="D39">
        <v>57194104747</v>
      </c>
      <c r="E39" t="s">
        <v>318</v>
      </c>
      <c r="F39">
        <f>IFERROR(FIND("stake",SLR286_20231202[[#This Row],[Tytuł]]),0)</f>
        <v>0</v>
      </c>
      <c r="G39">
        <f>IFERROR(FIND("Stake",SLR286_20231202[[#This Row],[Tytuł]]),0)</f>
        <v>0</v>
      </c>
      <c r="H39">
        <f>IFERROR(FIND("STAKE",SLR286_20231202[[#This Row],[Tytuł]]),0)</f>
        <v>0</v>
      </c>
      <c r="I39">
        <f>IFERROR(FIND("intere",SLR286_20231202[[#This Row],[Tytuł]]),0)</f>
        <v>0</v>
      </c>
      <c r="J39">
        <f>IFERROR(FIND("Intere",SLR286_20231202[[#This Row],[Tytuł]]),0)</f>
        <v>0</v>
      </c>
      <c r="K39">
        <f>IFERROR(FIND("INTERE",SLR286_20231202[[#This Row],[Tytuł]]),0)</f>
        <v>0</v>
      </c>
      <c r="L39">
        <f>SUM(SLR286_20231202[[#This Row],[stake]:[INTERE3]])</f>
        <v>0</v>
      </c>
      <c r="M39">
        <f>COUNTIF(SLR286_20231202[[#This Row],[Tytuł]],"*"&amp;$B$1&amp;"*")</f>
        <v>0</v>
      </c>
      <c r="N39" t="s">
        <v>319</v>
      </c>
      <c r="O39" t="str">
        <f>MID(SLR286_20231202[[#This Row],[Rok, publikacja, cytowania]],2,4)</f>
        <v>2020</v>
      </c>
      <c r="P39" s="4">
        <f>(MID(SLR286_20231202[[#This Row],[Rok, publikacja, cytowania]],FIND(" Cited ",SLR286_20231202[[#This Row],[Rok, publikacja, cytowania]])+7,SLR286_20231202[[#This Row],[IlośćZnakówLCyt]]))+0</f>
        <v>21</v>
      </c>
      <c r="Q39">
        <f>FIND(" Cited ",SLR286_20231202[[#This Row],[Rok, publikacja, cytowania]])+7</f>
        <v>72</v>
      </c>
      <c r="R39">
        <f>FIND(" times",SLR286_20231202[[#This Row],[Rok, publikacja, cytowania]])</f>
        <v>74</v>
      </c>
      <c r="S39">
        <f>SLR286_20231202[[#This Row],[koniecLCyt]]-SLR286_20231202[[#This Row],[poczLCyt]]</f>
        <v>2</v>
      </c>
      <c r="T39" t="s">
        <v>320</v>
      </c>
      <c r="U39" t="s">
        <v>321</v>
      </c>
      <c r="V39" t="s">
        <v>322</v>
      </c>
      <c r="W39">
        <f>COUNTIF(SLR286_20231202[[#This Row],[streszczenie]],"*"&amp;$B$1&amp;"*")</f>
        <v>0</v>
      </c>
      <c r="X39">
        <f>IFERROR(FIND("stake",SLR286_20231202[[#This Row],[streszczenie]]),0)</f>
        <v>825</v>
      </c>
      <c r="Y39">
        <f>IFERROR(FIND("Stake",SLR286_20231202[[#This Row],[streszczenie]]),0)</f>
        <v>0</v>
      </c>
      <c r="Z39">
        <f>IFERROR(FIND("STAKE",SLR286_20231202[[#This Row],[streszczenie]]),0)</f>
        <v>0</v>
      </c>
      <c r="AA39">
        <f>IFERROR(FIND("intere",SLR286_20231202[[#This Row],[streszczenie]]),0)</f>
        <v>0</v>
      </c>
      <c r="AB39">
        <f>IFERROR(FIND("Intere",SLR286_20231202[[#This Row],[streszczenie]]),0)</f>
        <v>0</v>
      </c>
      <c r="AC39">
        <f>IFERROR(FIND("INTERE",SLR286_20231202[[#This Row],[streszczenie]]),0)</f>
        <v>0</v>
      </c>
      <c r="AD39">
        <f>SUM(SLR286_20231202[[#This Row],[stake4]:[INTERE6]])</f>
        <v>825</v>
      </c>
      <c r="AE39" t="s">
        <v>10</v>
      </c>
      <c r="AF39" t="s">
        <v>11</v>
      </c>
      <c r="AG39" t="s">
        <v>12</v>
      </c>
    </row>
    <row r="40" spans="1:33" x14ac:dyDescent="0.45">
      <c r="A40">
        <v>69</v>
      </c>
      <c r="B40" t="s">
        <v>527</v>
      </c>
      <c r="C40" t="s">
        <v>528</v>
      </c>
      <c r="D40" t="s">
        <v>529</v>
      </c>
      <c r="E40" t="s">
        <v>530</v>
      </c>
      <c r="F40">
        <f>IFERROR(FIND("stake",SLR286_20231202[[#This Row],[Tytuł]]),0)</f>
        <v>0</v>
      </c>
      <c r="G40">
        <f>IFERROR(FIND("Stake",SLR286_20231202[[#This Row],[Tytuł]]),0)</f>
        <v>0</v>
      </c>
      <c r="H40">
        <f>IFERROR(FIND("STAKE",SLR286_20231202[[#This Row],[Tytuł]]),0)</f>
        <v>0</v>
      </c>
      <c r="I40">
        <f>IFERROR(FIND("intere",SLR286_20231202[[#This Row],[Tytuł]]),0)</f>
        <v>0</v>
      </c>
      <c r="J40">
        <f>IFERROR(FIND("Intere",SLR286_20231202[[#This Row],[Tytuł]]),0)</f>
        <v>0</v>
      </c>
      <c r="K40">
        <f>IFERROR(FIND("INTERE",SLR286_20231202[[#This Row],[Tytuł]]),0)</f>
        <v>0</v>
      </c>
      <c r="L40">
        <f>SUM(SLR286_20231202[[#This Row],[stake]:[INTERE3]])</f>
        <v>0</v>
      </c>
      <c r="M40">
        <f>COUNTIF(SLR286_20231202[[#This Row],[Tytuł]],"*"&amp;$B$1&amp;"*")</f>
        <v>0</v>
      </c>
      <c r="N40" t="s">
        <v>531</v>
      </c>
      <c r="O40" t="str">
        <f>MID(SLR286_20231202[[#This Row],[Rok, publikacja, cytowania]],2,4)</f>
        <v>2019</v>
      </c>
      <c r="P40" s="4">
        <f>(MID(SLR286_20231202[[#This Row],[Rok, publikacja, cytowania]],FIND(" Cited ",SLR286_20231202[[#This Row],[Rok, publikacja, cytowania]])+7,SLR286_20231202[[#This Row],[IlośćZnakówLCyt]]))+0</f>
        <v>21</v>
      </c>
      <c r="Q40">
        <f>FIND(" Cited ",SLR286_20231202[[#This Row],[Rok, publikacja, cytowania]])+7</f>
        <v>98</v>
      </c>
      <c r="R40">
        <f>FIND(" times",SLR286_20231202[[#This Row],[Rok, publikacja, cytowania]])</f>
        <v>100</v>
      </c>
      <c r="S40">
        <f>SLR286_20231202[[#This Row],[koniecLCyt]]-SLR286_20231202[[#This Row],[poczLCyt]]</f>
        <v>2</v>
      </c>
      <c r="T40" t="s">
        <v>532</v>
      </c>
      <c r="U40" t="s">
        <v>533</v>
      </c>
      <c r="V40" t="s">
        <v>534</v>
      </c>
      <c r="W40">
        <f>COUNTIF(SLR286_20231202[[#This Row],[streszczenie]],"*"&amp;$B$1&amp;"*")</f>
        <v>0</v>
      </c>
      <c r="X40">
        <f>IFERROR(FIND("stake",SLR286_20231202[[#This Row],[streszczenie]]),0)</f>
        <v>1146</v>
      </c>
      <c r="Y40">
        <f>IFERROR(FIND("Stake",SLR286_20231202[[#This Row],[streszczenie]]),0)</f>
        <v>0</v>
      </c>
      <c r="Z40">
        <f>IFERROR(FIND("STAKE",SLR286_20231202[[#This Row],[streszczenie]]),0)</f>
        <v>0</v>
      </c>
      <c r="AA40">
        <f>IFERROR(FIND("intere",SLR286_20231202[[#This Row],[streszczenie]]),0)</f>
        <v>0</v>
      </c>
      <c r="AB40">
        <f>IFERROR(FIND("Intere",SLR286_20231202[[#This Row],[streszczenie]]),0)</f>
        <v>0</v>
      </c>
      <c r="AC40">
        <f>IFERROR(FIND("INTERE",SLR286_20231202[[#This Row],[streszczenie]]),0)</f>
        <v>0</v>
      </c>
      <c r="AD40">
        <f>SUM(SLR286_20231202[[#This Row],[stake4]:[INTERE6]])</f>
        <v>1146</v>
      </c>
      <c r="AE40" t="s">
        <v>10</v>
      </c>
      <c r="AF40" t="s">
        <v>11</v>
      </c>
      <c r="AG40" t="s">
        <v>12</v>
      </c>
    </row>
    <row r="41" spans="1:33" x14ac:dyDescent="0.45">
      <c r="A41">
        <v>22</v>
      </c>
      <c r="B41" t="s">
        <v>168</v>
      </c>
      <c r="C41" t="s">
        <v>169</v>
      </c>
      <c r="D41">
        <v>7005784600</v>
      </c>
      <c r="E41" t="s">
        <v>170</v>
      </c>
      <c r="F41">
        <f>IFERROR(FIND("stake",SLR286_20231202[[#This Row],[Tytuł]]),0)</f>
        <v>0</v>
      </c>
      <c r="G41">
        <f>IFERROR(FIND("Stake",SLR286_20231202[[#This Row],[Tytuł]]),0)</f>
        <v>0</v>
      </c>
      <c r="H41">
        <f>IFERROR(FIND("STAKE",SLR286_20231202[[#This Row],[Tytuł]]),0)</f>
        <v>0</v>
      </c>
      <c r="I41">
        <f>IFERROR(FIND("intere",SLR286_20231202[[#This Row],[Tytuł]]),0)</f>
        <v>0</v>
      </c>
      <c r="J41">
        <f>IFERROR(FIND("Intere",SLR286_20231202[[#This Row],[Tytuł]]),0)</f>
        <v>0</v>
      </c>
      <c r="K41">
        <f>IFERROR(FIND("INTERE",SLR286_20231202[[#This Row],[Tytuł]]),0)</f>
        <v>0</v>
      </c>
      <c r="L41">
        <f>SUM(SLR286_20231202[[#This Row],[stake]:[INTERE3]])</f>
        <v>0</v>
      </c>
      <c r="M41">
        <f>COUNTIF(SLR286_20231202[[#This Row],[Tytuł]],"*"&amp;$B$1&amp;"*")</f>
        <v>0</v>
      </c>
      <c r="N41" t="s">
        <v>171</v>
      </c>
      <c r="O41" t="str">
        <f>MID(SLR286_20231202[[#This Row],[Rok, publikacja, cytowania]],2,4)</f>
        <v>2001</v>
      </c>
      <c r="P41" s="4">
        <f>(MID(SLR286_20231202[[#This Row],[Rok, publikacja, cytowania]],FIND(" Cited ",SLR286_20231202[[#This Row],[Rok, publikacja, cytowania]])+7,SLR286_20231202[[#This Row],[IlośćZnakówLCyt]]))+0</f>
        <v>20</v>
      </c>
      <c r="Q41">
        <f>FIND(" Cited ",SLR286_20231202[[#This Row],[Rok, publikacja, cytowania]])+7</f>
        <v>69</v>
      </c>
      <c r="R41">
        <f>FIND(" times",SLR286_20231202[[#This Row],[Rok, publikacja, cytowania]])</f>
        <v>71</v>
      </c>
      <c r="S41">
        <f>SLR286_20231202[[#This Row],[koniecLCyt]]-SLR286_20231202[[#This Row],[poczLCyt]]</f>
        <v>2</v>
      </c>
      <c r="T41" t="s">
        <v>172</v>
      </c>
      <c r="U41" t="s">
        <v>173</v>
      </c>
      <c r="V41" t="s">
        <v>174</v>
      </c>
      <c r="W41">
        <f>COUNTIF(SLR286_20231202[[#This Row],[streszczenie]],"*"&amp;$B$1&amp;"*")</f>
        <v>0</v>
      </c>
      <c r="X41">
        <f>IFERROR(FIND("stake",SLR286_20231202[[#This Row],[streszczenie]]),0)</f>
        <v>283</v>
      </c>
      <c r="Y41">
        <f>IFERROR(FIND("Stake",SLR286_20231202[[#This Row],[streszczenie]]),0)</f>
        <v>0</v>
      </c>
      <c r="Z41">
        <f>IFERROR(FIND("STAKE",SLR286_20231202[[#This Row],[streszczenie]]),0)</f>
        <v>0</v>
      </c>
      <c r="AA41">
        <f>IFERROR(FIND("intere",SLR286_20231202[[#This Row],[streszczenie]]),0)</f>
        <v>0</v>
      </c>
      <c r="AB41">
        <f>IFERROR(FIND("Intere",SLR286_20231202[[#This Row],[streszczenie]]),0)</f>
        <v>0</v>
      </c>
      <c r="AC41">
        <f>IFERROR(FIND("INTERE",SLR286_20231202[[#This Row],[streszczenie]]),0)</f>
        <v>0</v>
      </c>
      <c r="AD41">
        <f>SUM(SLR286_20231202[[#This Row],[stake4]:[INTERE6]])</f>
        <v>283</v>
      </c>
      <c r="AE41" t="s">
        <v>10</v>
      </c>
      <c r="AF41" t="s">
        <v>175</v>
      </c>
      <c r="AG41" t="s">
        <v>12</v>
      </c>
    </row>
    <row r="42" spans="1:33" x14ac:dyDescent="0.45">
      <c r="A42">
        <v>45</v>
      </c>
      <c r="B42" t="s">
        <v>347</v>
      </c>
      <c r="C42" t="s">
        <v>348</v>
      </c>
      <c r="D42">
        <v>15845569500</v>
      </c>
      <c r="E42" t="s">
        <v>349</v>
      </c>
      <c r="F42">
        <f>IFERROR(FIND("stake",SLR286_20231202[[#This Row],[Tytuł]]),0)</f>
        <v>0</v>
      </c>
      <c r="G42">
        <f>IFERROR(FIND("Stake",SLR286_20231202[[#This Row],[Tytuł]]),0)</f>
        <v>0</v>
      </c>
      <c r="H42">
        <f>IFERROR(FIND("STAKE",SLR286_20231202[[#This Row],[Tytuł]]),0)</f>
        <v>0</v>
      </c>
      <c r="I42">
        <f>IFERROR(FIND("intere",SLR286_20231202[[#This Row],[Tytuł]]),0)</f>
        <v>0</v>
      </c>
      <c r="J42">
        <f>IFERROR(FIND("Intere",SLR286_20231202[[#This Row],[Tytuł]]),0)</f>
        <v>0</v>
      </c>
      <c r="K42">
        <f>IFERROR(FIND("INTERE",SLR286_20231202[[#This Row],[Tytuł]]),0)</f>
        <v>0</v>
      </c>
      <c r="L42">
        <f>SUM(SLR286_20231202[[#This Row],[stake]:[INTERE3]])</f>
        <v>0</v>
      </c>
      <c r="M42">
        <f>COUNTIF(SLR286_20231202[[#This Row],[Tytuł]],"*"&amp;$B$1&amp;"*")</f>
        <v>1</v>
      </c>
      <c r="N42" t="s">
        <v>350</v>
      </c>
      <c r="O42" t="str">
        <f>MID(SLR286_20231202[[#This Row],[Rok, publikacja, cytowania]],2,4)</f>
        <v>2010</v>
      </c>
      <c r="P42" s="4">
        <f>(MID(SLR286_20231202[[#This Row],[Rok, publikacja, cytowania]],FIND(" Cited ",SLR286_20231202[[#This Row],[Rok, publikacja, cytowania]])+7,SLR286_20231202[[#This Row],[IlośćZnakówLCyt]]))+0</f>
        <v>20</v>
      </c>
      <c r="Q42">
        <f>FIND(" Cited ",SLR286_20231202[[#This Row],[Rok, publikacja, cytowania]])+7</f>
        <v>88</v>
      </c>
      <c r="R42">
        <f>FIND(" times",SLR286_20231202[[#This Row],[Rok, publikacja, cytowania]])</f>
        <v>90</v>
      </c>
      <c r="S42">
        <f>SLR286_20231202[[#This Row],[koniecLCyt]]-SLR286_20231202[[#This Row],[poczLCyt]]</f>
        <v>2</v>
      </c>
      <c r="T42" t="s">
        <v>351</v>
      </c>
      <c r="U42" t="s">
        <v>352</v>
      </c>
      <c r="V42" t="s">
        <v>353</v>
      </c>
      <c r="W42">
        <f>COUNTIF(SLR286_20231202[[#This Row],[streszczenie]],"*"&amp;$B$1&amp;"*")</f>
        <v>1</v>
      </c>
      <c r="X42">
        <f>IFERROR(FIND("stake",SLR286_20231202[[#This Row],[streszczenie]]),0)</f>
        <v>484</v>
      </c>
      <c r="Y42">
        <f>IFERROR(FIND("Stake",SLR286_20231202[[#This Row],[streszczenie]]),0)</f>
        <v>0</v>
      </c>
      <c r="Z42">
        <f>IFERROR(FIND("STAKE",SLR286_20231202[[#This Row],[streszczenie]]),0)</f>
        <v>0</v>
      </c>
      <c r="AA42">
        <f>IFERROR(FIND("intere",SLR286_20231202[[#This Row],[streszczenie]]),0)</f>
        <v>0</v>
      </c>
      <c r="AB42">
        <f>IFERROR(FIND("Intere",SLR286_20231202[[#This Row],[streszczenie]]),0)</f>
        <v>0</v>
      </c>
      <c r="AC42">
        <f>IFERROR(FIND("INTERE",SLR286_20231202[[#This Row],[streszczenie]]),0)</f>
        <v>0</v>
      </c>
      <c r="AD42">
        <f>SUM(SLR286_20231202[[#This Row],[stake4]:[INTERE6]])</f>
        <v>484</v>
      </c>
      <c r="AE42" t="s">
        <v>10</v>
      </c>
      <c r="AF42" t="s">
        <v>11</v>
      </c>
      <c r="AG42" t="s">
        <v>12</v>
      </c>
    </row>
    <row r="43" spans="1:33" x14ac:dyDescent="0.45">
      <c r="A43">
        <v>96</v>
      </c>
      <c r="B43" t="s">
        <v>732</v>
      </c>
      <c r="C43" t="s">
        <v>733</v>
      </c>
      <c r="D43" t="s">
        <v>734</v>
      </c>
      <c r="E43" t="s">
        <v>735</v>
      </c>
      <c r="F43">
        <f>IFERROR(FIND("stake",SLR286_20231202[[#This Row],[Tytuł]]),0)</f>
        <v>0</v>
      </c>
      <c r="G43">
        <f>IFERROR(FIND("Stake",SLR286_20231202[[#This Row],[Tytuł]]),0)</f>
        <v>0</v>
      </c>
      <c r="H43">
        <f>IFERROR(FIND("STAKE",SLR286_20231202[[#This Row],[Tytuł]]),0)</f>
        <v>0</v>
      </c>
      <c r="I43">
        <f>IFERROR(FIND("intere",SLR286_20231202[[#This Row],[Tytuł]]),0)</f>
        <v>0</v>
      </c>
      <c r="J43">
        <f>IFERROR(FIND("Intere",SLR286_20231202[[#This Row],[Tytuł]]),0)</f>
        <v>0</v>
      </c>
      <c r="K43">
        <f>IFERROR(FIND("INTERE",SLR286_20231202[[#This Row],[Tytuł]]),0)</f>
        <v>0</v>
      </c>
      <c r="L43">
        <f>SUM(SLR286_20231202[[#This Row],[stake]:[INTERE3]])</f>
        <v>0</v>
      </c>
      <c r="M43">
        <f>COUNTIF(SLR286_20231202[[#This Row],[Tytuł]],"*"&amp;$B$1&amp;"*")</f>
        <v>1</v>
      </c>
      <c r="N43" t="s">
        <v>736</v>
      </c>
      <c r="O43" t="str">
        <f>MID(SLR286_20231202[[#This Row],[Rok, publikacja, cytowania]],2,4)</f>
        <v>2020</v>
      </c>
      <c r="P43" s="4">
        <f>(MID(SLR286_20231202[[#This Row],[Rok, publikacja, cytowania]],FIND(" Cited ",SLR286_20231202[[#This Row],[Rok, publikacja, cytowania]])+7,SLR286_20231202[[#This Row],[IlośćZnakówLCyt]]))+0</f>
        <v>20</v>
      </c>
      <c r="Q43">
        <f>FIND(" Cited ",SLR286_20231202[[#This Row],[Rok, publikacja, cytowania]])+7</f>
        <v>50</v>
      </c>
      <c r="R43">
        <f>FIND(" times",SLR286_20231202[[#This Row],[Rok, publikacja, cytowania]])</f>
        <v>52</v>
      </c>
      <c r="S43">
        <f>SLR286_20231202[[#This Row],[koniecLCyt]]-SLR286_20231202[[#This Row],[poczLCyt]]</f>
        <v>2</v>
      </c>
      <c r="T43" t="s">
        <v>737</v>
      </c>
      <c r="U43" t="s">
        <v>738</v>
      </c>
      <c r="V43" t="s">
        <v>739</v>
      </c>
      <c r="W43">
        <f>COUNTIF(SLR286_20231202[[#This Row],[streszczenie]],"*"&amp;$B$1&amp;"*")</f>
        <v>1</v>
      </c>
      <c r="X43">
        <f>IFERROR(FIND("stake",SLR286_20231202[[#This Row],[streszczenie]]),0)</f>
        <v>574</v>
      </c>
      <c r="Y43">
        <f>IFERROR(FIND("Stake",SLR286_20231202[[#This Row],[streszczenie]]),0)</f>
        <v>0</v>
      </c>
      <c r="Z43">
        <f>IFERROR(FIND("STAKE",SLR286_20231202[[#This Row],[streszczenie]]),0)</f>
        <v>0</v>
      </c>
      <c r="AA43">
        <f>IFERROR(FIND("intere",SLR286_20231202[[#This Row],[streszczenie]]),0)</f>
        <v>731</v>
      </c>
      <c r="AB43">
        <f>IFERROR(FIND("Intere",SLR286_20231202[[#This Row],[streszczenie]]),0)</f>
        <v>0</v>
      </c>
      <c r="AC43">
        <f>IFERROR(FIND("INTERE",SLR286_20231202[[#This Row],[streszczenie]]),0)</f>
        <v>0</v>
      </c>
      <c r="AD43">
        <f>SUM(SLR286_20231202[[#This Row],[stake4]:[INTERE6]])</f>
        <v>1305</v>
      </c>
      <c r="AE43" t="s">
        <v>10</v>
      </c>
      <c r="AF43" t="s">
        <v>11</v>
      </c>
      <c r="AG43" t="s">
        <v>12</v>
      </c>
    </row>
    <row r="44" spans="1:33" x14ac:dyDescent="0.45">
      <c r="A44">
        <v>64</v>
      </c>
      <c r="B44" t="s">
        <v>491</v>
      </c>
      <c r="C44" t="s">
        <v>492</v>
      </c>
      <c r="D44" t="s">
        <v>493</v>
      </c>
      <c r="E44" t="s">
        <v>494</v>
      </c>
      <c r="F44">
        <f>IFERROR(FIND("stake",SLR286_20231202[[#This Row],[Tytuł]]),0)</f>
        <v>0</v>
      </c>
      <c r="G44">
        <f>IFERROR(FIND("Stake",SLR286_20231202[[#This Row],[Tytuł]]),0)</f>
        <v>0</v>
      </c>
      <c r="H44">
        <f>IFERROR(FIND("STAKE",SLR286_20231202[[#This Row],[Tytuł]]),0)</f>
        <v>0</v>
      </c>
      <c r="I44">
        <f>IFERROR(FIND("intere",SLR286_20231202[[#This Row],[Tytuł]]),0)</f>
        <v>0</v>
      </c>
      <c r="J44">
        <f>IFERROR(FIND("Intere",SLR286_20231202[[#This Row],[Tytuł]]),0)</f>
        <v>0</v>
      </c>
      <c r="K44">
        <f>IFERROR(FIND("INTERE",SLR286_20231202[[#This Row],[Tytuł]]),0)</f>
        <v>0</v>
      </c>
      <c r="L44">
        <f>SUM(SLR286_20231202[[#This Row],[stake]:[INTERE3]])</f>
        <v>0</v>
      </c>
      <c r="M44">
        <f>COUNTIF(SLR286_20231202[[#This Row],[Tytuł]],"*"&amp;$B$1&amp;"*")</f>
        <v>0</v>
      </c>
      <c r="N44" t="s">
        <v>495</v>
      </c>
      <c r="O44" t="str">
        <f>MID(SLR286_20231202[[#This Row],[Rok, publikacja, cytowania]],2,4)</f>
        <v>2018</v>
      </c>
      <c r="P44" s="4">
        <f>(MID(SLR286_20231202[[#This Row],[Rok, publikacja, cytowania]],FIND(" Cited ",SLR286_20231202[[#This Row],[Rok, publikacja, cytowania]])+7,SLR286_20231202[[#This Row],[IlośćZnakówLCyt]]))+0</f>
        <v>20</v>
      </c>
      <c r="Q44">
        <f>FIND(" Cited ",SLR286_20231202[[#This Row],[Rok, publikacja, cytowania]])+7</f>
        <v>71</v>
      </c>
      <c r="R44">
        <f>FIND(" times",SLR286_20231202[[#This Row],[Rok, publikacja, cytowania]])</f>
        <v>73</v>
      </c>
      <c r="S44">
        <f>SLR286_20231202[[#This Row],[koniecLCyt]]-SLR286_20231202[[#This Row],[poczLCyt]]</f>
        <v>2</v>
      </c>
      <c r="T44" t="s">
        <v>496</v>
      </c>
      <c r="U44" t="s">
        <v>497</v>
      </c>
      <c r="V44" t="s">
        <v>498</v>
      </c>
      <c r="W44">
        <f>COUNTIF(SLR286_20231202[[#This Row],[streszczenie]],"*"&amp;$B$1&amp;"*")</f>
        <v>0</v>
      </c>
      <c r="X44">
        <f>IFERROR(FIND("stake",SLR286_20231202[[#This Row],[streszczenie]]),0)</f>
        <v>1981</v>
      </c>
      <c r="Y44">
        <f>IFERROR(FIND("Stake",SLR286_20231202[[#This Row],[streszczenie]]),0)</f>
        <v>0</v>
      </c>
      <c r="Z44">
        <f>IFERROR(FIND("STAKE",SLR286_20231202[[#This Row],[streszczenie]]),0)</f>
        <v>0</v>
      </c>
      <c r="AA44">
        <f>IFERROR(FIND("intere",SLR286_20231202[[#This Row],[streszczenie]]),0)</f>
        <v>0</v>
      </c>
      <c r="AB44">
        <f>IFERROR(FIND("Intere",SLR286_20231202[[#This Row],[streszczenie]]),0)</f>
        <v>0</v>
      </c>
      <c r="AC44">
        <f>IFERROR(FIND("INTERE",SLR286_20231202[[#This Row],[streszczenie]]),0)</f>
        <v>0</v>
      </c>
      <c r="AD44">
        <f>SUM(SLR286_20231202[[#This Row],[stake4]:[INTERE6]])</f>
        <v>1981</v>
      </c>
      <c r="AE44" t="s">
        <v>10</v>
      </c>
      <c r="AF44" t="s">
        <v>11</v>
      </c>
      <c r="AG44" t="s">
        <v>12</v>
      </c>
    </row>
    <row r="45" spans="1:33" x14ac:dyDescent="0.45">
      <c r="A45">
        <v>92</v>
      </c>
      <c r="B45" t="s">
        <v>701</v>
      </c>
      <c r="C45" t="s">
        <v>702</v>
      </c>
      <c r="D45" t="s">
        <v>703</v>
      </c>
      <c r="E45" t="s">
        <v>704</v>
      </c>
      <c r="F45">
        <f>IFERROR(FIND("stake",SLR286_20231202[[#This Row],[Tytuł]]),0)</f>
        <v>0</v>
      </c>
      <c r="G45">
        <f>IFERROR(FIND("Stake",SLR286_20231202[[#This Row],[Tytuł]]),0)</f>
        <v>0</v>
      </c>
      <c r="H45">
        <f>IFERROR(FIND("STAKE",SLR286_20231202[[#This Row],[Tytuł]]),0)</f>
        <v>0</v>
      </c>
      <c r="I45">
        <f>IFERROR(FIND("intere",SLR286_20231202[[#This Row],[Tytuł]]),0)</f>
        <v>0</v>
      </c>
      <c r="J45">
        <f>IFERROR(FIND("Intere",SLR286_20231202[[#This Row],[Tytuł]]),0)</f>
        <v>0</v>
      </c>
      <c r="K45">
        <f>IFERROR(FIND("INTERE",SLR286_20231202[[#This Row],[Tytuł]]),0)</f>
        <v>0</v>
      </c>
      <c r="L45">
        <f>SUM(SLR286_20231202[[#This Row],[stake]:[INTERE3]])</f>
        <v>0</v>
      </c>
      <c r="M45">
        <f>COUNTIF(SLR286_20231202[[#This Row],[Tytuł]],"*"&amp;$B$1&amp;"*")</f>
        <v>0</v>
      </c>
      <c r="N45" t="s">
        <v>705</v>
      </c>
      <c r="O45" t="str">
        <f>MID(SLR286_20231202[[#This Row],[Rok, publikacja, cytowania]],2,4)</f>
        <v>2007</v>
      </c>
      <c r="P45" s="4">
        <f>(MID(SLR286_20231202[[#This Row],[Rok, publikacja, cytowania]],FIND(" Cited ",SLR286_20231202[[#This Row],[Rok, publikacja, cytowania]])+7,SLR286_20231202[[#This Row],[IlośćZnakówLCyt]]))+0</f>
        <v>19</v>
      </c>
      <c r="Q45">
        <f>FIND(" Cited ",SLR286_20231202[[#This Row],[Rok, publikacja, cytowania]])+7</f>
        <v>110</v>
      </c>
      <c r="R45">
        <f>FIND(" times",SLR286_20231202[[#This Row],[Rok, publikacja, cytowania]])</f>
        <v>112</v>
      </c>
      <c r="S45">
        <f>SLR286_20231202[[#This Row],[koniecLCyt]]-SLR286_20231202[[#This Row],[poczLCyt]]</f>
        <v>2</v>
      </c>
      <c r="T45" t="s">
        <v>706</v>
      </c>
      <c r="U45" t="s">
        <v>707</v>
      </c>
      <c r="V45" t="s">
        <v>708</v>
      </c>
      <c r="W45">
        <f>COUNTIF(SLR286_20231202[[#This Row],[streszczenie]],"*"&amp;$B$1&amp;"*")</f>
        <v>0</v>
      </c>
      <c r="X45">
        <f>IFERROR(FIND("stake",SLR286_20231202[[#This Row],[streszczenie]]),0)</f>
        <v>557</v>
      </c>
      <c r="Y45">
        <f>IFERROR(FIND("Stake",SLR286_20231202[[#This Row],[streszczenie]]),0)</f>
        <v>0</v>
      </c>
      <c r="Z45">
        <f>IFERROR(FIND("STAKE",SLR286_20231202[[#This Row],[streszczenie]]),0)</f>
        <v>0</v>
      </c>
      <c r="AA45">
        <f>IFERROR(FIND("intere",SLR286_20231202[[#This Row],[streszczenie]]),0)</f>
        <v>0</v>
      </c>
      <c r="AB45">
        <f>IFERROR(FIND("Intere",SLR286_20231202[[#This Row],[streszczenie]]),0)</f>
        <v>0</v>
      </c>
      <c r="AC45">
        <f>IFERROR(FIND("INTERE",SLR286_20231202[[#This Row],[streszczenie]]),0)</f>
        <v>0</v>
      </c>
      <c r="AD45">
        <f>SUM(SLR286_20231202[[#This Row],[stake4]:[INTERE6]])</f>
        <v>557</v>
      </c>
      <c r="AE45" t="s">
        <v>10</v>
      </c>
      <c r="AF45" t="s">
        <v>207</v>
      </c>
      <c r="AG45" t="s">
        <v>12</v>
      </c>
    </row>
    <row r="46" spans="1:33" x14ac:dyDescent="0.45">
      <c r="A46">
        <v>4</v>
      </c>
      <c r="B46" t="s">
        <v>28</v>
      </c>
      <c r="C46" t="s">
        <v>29</v>
      </c>
      <c r="D46" t="s">
        <v>30</v>
      </c>
      <c r="E46" t="s">
        <v>31</v>
      </c>
      <c r="F46">
        <f>IFERROR(FIND("stake",SLR286_20231202[[#This Row],[Tytuł]]),0)</f>
        <v>0</v>
      </c>
      <c r="G46">
        <f>IFERROR(FIND("Stake",SLR286_20231202[[#This Row],[Tytuł]]),0)</f>
        <v>0</v>
      </c>
      <c r="H46">
        <f>IFERROR(FIND("STAKE",SLR286_20231202[[#This Row],[Tytuł]]),0)</f>
        <v>0</v>
      </c>
      <c r="I46">
        <f>IFERROR(FIND("intere",SLR286_20231202[[#This Row],[Tytuł]]),0)</f>
        <v>0</v>
      </c>
      <c r="J46">
        <f>IFERROR(FIND("Intere",SLR286_20231202[[#This Row],[Tytuł]]),0)</f>
        <v>0</v>
      </c>
      <c r="K46">
        <f>IFERROR(FIND("INTERE",SLR286_20231202[[#This Row],[Tytuł]]),0)</f>
        <v>0</v>
      </c>
      <c r="L46">
        <f>SUM(SLR286_20231202[[#This Row],[stake]:[INTERE3]])</f>
        <v>0</v>
      </c>
      <c r="M46">
        <f>COUNTIF(SLR286_20231202[[#This Row],[Tytuł]],"*"&amp;$B$1&amp;"*")</f>
        <v>0</v>
      </c>
      <c r="N46" t="s">
        <v>32</v>
      </c>
      <c r="O46" t="str">
        <f>MID(SLR286_20231202[[#This Row],[Rok, publikacja, cytowania]],2,4)</f>
        <v>2010</v>
      </c>
      <c r="P46" s="4">
        <f>(MID(SLR286_20231202[[#This Row],[Rok, publikacja, cytowania]],FIND(" Cited ",SLR286_20231202[[#This Row],[Rok, publikacja, cytowania]])+7,SLR286_20231202[[#This Row],[IlośćZnakówLCyt]]))+0</f>
        <v>18</v>
      </c>
      <c r="Q46">
        <f>FIND(" Cited ",SLR286_20231202[[#This Row],[Rok, publikacja, cytowania]])+7</f>
        <v>65</v>
      </c>
      <c r="R46">
        <f>FIND(" times",SLR286_20231202[[#This Row],[Rok, publikacja, cytowania]])</f>
        <v>67</v>
      </c>
      <c r="S46">
        <f>SLR286_20231202[[#This Row],[koniecLCyt]]-SLR286_20231202[[#This Row],[poczLCyt]]</f>
        <v>2</v>
      </c>
      <c r="T46" t="s">
        <v>33</v>
      </c>
      <c r="U46" t="s">
        <v>34</v>
      </c>
      <c r="V46" t="s">
        <v>35</v>
      </c>
      <c r="W46">
        <f>COUNTIF(SLR286_20231202[[#This Row],[streszczenie]],"*"&amp;$B$1&amp;"*")</f>
        <v>1</v>
      </c>
      <c r="X46">
        <f>IFERROR(FIND("stake",SLR286_20231202[[#This Row],[streszczenie]]),0)</f>
        <v>826</v>
      </c>
      <c r="Y46">
        <f>IFERROR(FIND("Stake",SLR286_20231202[[#This Row],[streszczenie]]),0)</f>
        <v>0</v>
      </c>
      <c r="Z46">
        <f>IFERROR(FIND("STAKE",SLR286_20231202[[#This Row],[streszczenie]]),0)</f>
        <v>0</v>
      </c>
      <c r="AA46">
        <f>IFERROR(FIND("intere",SLR286_20231202[[#This Row],[streszczenie]]),0)</f>
        <v>0</v>
      </c>
      <c r="AB46">
        <f>IFERROR(FIND("Intere",SLR286_20231202[[#This Row],[streszczenie]]),0)</f>
        <v>0</v>
      </c>
      <c r="AC46">
        <f>IFERROR(FIND("INTERE",SLR286_20231202[[#This Row],[streszczenie]]),0)</f>
        <v>0</v>
      </c>
      <c r="AD46">
        <f>SUM(SLR286_20231202[[#This Row],[stake4]:[INTERE6]])</f>
        <v>826</v>
      </c>
      <c r="AE46" t="s">
        <v>10</v>
      </c>
      <c r="AF46" t="s">
        <v>11</v>
      </c>
      <c r="AG46" t="s">
        <v>12</v>
      </c>
    </row>
    <row r="47" spans="1:33" x14ac:dyDescent="0.45">
      <c r="A47">
        <v>36</v>
      </c>
      <c r="B47" t="s">
        <v>277</v>
      </c>
      <c r="C47" t="s">
        <v>278</v>
      </c>
      <c r="D47" t="s">
        <v>279</v>
      </c>
      <c r="E47" t="s">
        <v>280</v>
      </c>
      <c r="F47">
        <f>IFERROR(FIND("stake",SLR286_20231202[[#This Row],[Tytuł]]),0)</f>
        <v>0</v>
      </c>
      <c r="G47">
        <f>IFERROR(FIND("Stake",SLR286_20231202[[#This Row],[Tytuł]]),0)</f>
        <v>0</v>
      </c>
      <c r="H47">
        <f>IFERROR(FIND("STAKE",SLR286_20231202[[#This Row],[Tytuł]]),0)</f>
        <v>0</v>
      </c>
      <c r="I47">
        <f>IFERROR(FIND("intere",SLR286_20231202[[#This Row],[Tytuł]]),0)</f>
        <v>0</v>
      </c>
      <c r="J47">
        <f>IFERROR(FIND("Intere",SLR286_20231202[[#This Row],[Tytuł]]),0)</f>
        <v>0</v>
      </c>
      <c r="K47">
        <f>IFERROR(FIND("INTERE",SLR286_20231202[[#This Row],[Tytuł]]),0)</f>
        <v>0</v>
      </c>
      <c r="L47">
        <f>SUM(SLR286_20231202[[#This Row],[stake]:[INTERE3]])</f>
        <v>0</v>
      </c>
      <c r="M47">
        <f>COUNTIF(SLR286_20231202[[#This Row],[Tytuł]],"*"&amp;$B$1&amp;"*")</f>
        <v>0</v>
      </c>
      <c r="N47" t="s">
        <v>281</v>
      </c>
      <c r="O47" t="str">
        <f>MID(SLR286_20231202[[#This Row],[Rok, publikacja, cytowania]],2,4)</f>
        <v>2021</v>
      </c>
      <c r="P47" s="4">
        <f>(MID(SLR286_20231202[[#This Row],[Rok, publikacja, cytowania]],FIND(" Cited ",SLR286_20231202[[#This Row],[Rok, publikacja, cytowania]])+7,SLR286_20231202[[#This Row],[IlośćZnakówLCyt]]))+0</f>
        <v>17</v>
      </c>
      <c r="Q47">
        <f>FIND(" Cited ",SLR286_20231202[[#This Row],[Rok, publikacja, cytowania]])+7</f>
        <v>78</v>
      </c>
      <c r="R47">
        <f>FIND(" times",SLR286_20231202[[#This Row],[Rok, publikacja, cytowania]])</f>
        <v>80</v>
      </c>
      <c r="S47">
        <f>SLR286_20231202[[#This Row],[koniecLCyt]]-SLR286_20231202[[#This Row],[poczLCyt]]</f>
        <v>2</v>
      </c>
      <c r="T47" t="s">
        <v>282</v>
      </c>
      <c r="U47" t="s">
        <v>283</v>
      </c>
      <c r="V47" t="s">
        <v>284</v>
      </c>
      <c r="W47">
        <f>COUNTIF(SLR286_20231202[[#This Row],[streszczenie]],"*"&amp;$B$1&amp;"*")</f>
        <v>0</v>
      </c>
      <c r="X47">
        <f>IFERROR(FIND("stake",SLR286_20231202[[#This Row],[streszczenie]]),0)</f>
        <v>1236</v>
      </c>
      <c r="Y47">
        <f>IFERROR(FIND("Stake",SLR286_20231202[[#This Row],[streszczenie]]),0)</f>
        <v>0</v>
      </c>
      <c r="Z47">
        <f>IFERROR(FIND("STAKE",SLR286_20231202[[#This Row],[streszczenie]]),0)</f>
        <v>0</v>
      </c>
      <c r="AA47">
        <f>IFERROR(FIND("intere",SLR286_20231202[[#This Row],[streszczenie]]),0)</f>
        <v>0</v>
      </c>
      <c r="AB47">
        <f>IFERROR(FIND("Intere",SLR286_20231202[[#This Row],[streszczenie]]),0)</f>
        <v>0</v>
      </c>
      <c r="AC47">
        <f>IFERROR(FIND("INTERE",SLR286_20231202[[#This Row],[streszczenie]]),0)</f>
        <v>0</v>
      </c>
      <c r="AD47">
        <f>SUM(SLR286_20231202[[#This Row],[stake4]:[INTERE6]])</f>
        <v>1236</v>
      </c>
      <c r="AE47" t="s">
        <v>10</v>
      </c>
      <c r="AF47" t="s">
        <v>11</v>
      </c>
      <c r="AG47" t="s">
        <v>12</v>
      </c>
    </row>
    <row r="48" spans="1:33" x14ac:dyDescent="0.45">
      <c r="A48">
        <v>46</v>
      </c>
      <c r="B48" t="s">
        <v>354</v>
      </c>
      <c r="C48" t="s">
        <v>355</v>
      </c>
      <c r="D48" t="s">
        <v>356</v>
      </c>
      <c r="E48" t="s">
        <v>357</v>
      </c>
      <c r="F48">
        <f>IFERROR(FIND("stake",SLR286_20231202[[#This Row],[Tytuł]]),0)</f>
        <v>0</v>
      </c>
      <c r="G48">
        <f>IFERROR(FIND("Stake",SLR286_20231202[[#This Row],[Tytuł]]),0)</f>
        <v>0</v>
      </c>
      <c r="H48">
        <f>IFERROR(FIND("STAKE",SLR286_20231202[[#This Row],[Tytuł]]),0)</f>
        <v>0</v>
      </c>
      <c r="I48">
        <f>IFERROR(FIND("intere",SLR286_20231202[[#This Row],[Tytuł]]),0)</f>
        <v>0</v>
      </c>
      <c r="J48">
        <f>IFERROR(FIND("Intere",SLR286_20231202[[#This Row],[Tytuł]]),0)</f>
        <v>0</v>
      </c>
      <c r="K48">
        <f>IFERROR(FIND("INTERE",SLR286_20231202[[#This Row],[Tytuł]]),0)</f>
        <v>0</v>
      </c>
      <c r="L48">
        <f>SUM(SLR286_20231202[[#This Row],[stake]:[INTERE3]])</f>
        <v>0</v>
      </c>
      <c r="M48">
        <f>COUNTIF(SLR286_20231202[[#This Row],[Tytuł]],"*"&amp;$B$1&amp;"*")</f>
        <v>1</v>
      </c>
      <c r="N48" t="s">
        <v>358</v>
      </c>
      <c r="O48" t="str">
        <f>MID(SLR286_20231202[[#This Row],[Rok, publikacja, cytowania]],2,4)</f>
        <v>2022</v>
      </c>
      <c r="P48" s="4">
        <f>(MID(SLR286_20231202[[#This Row],[Rok, publikacja, cytowania]],FIND(" Cited ",SLR286_20231202[[#This Row],[Rok, publikacja, cytowania]])+7,SLR286_20231202[[#This Row],[IlośćZnakówLCyt]]))+0</f>
        <v>17</v>
      </c>
      <c r="Q48">
        <f>FIND(" Cited ",SLR286_20231202[[#This Row],[Rok, publikacja, cytowania]])+7</f>
        <v>68</v>
      </c>
      <c r="R48">
        <f>FIND(" times",SLR286_20231202[[#This Row],[Rok, publikacja, cytowania]])</f>
        <v>70</v>
      </c>
      <c r="S48">
        <f>SLR286_20231202[[#This Row],[koniecLCyt]]-SLR286_20231202[[#This Row],[poczLCyt]]</f>
        <v>2</v>
      </c>
      <c r="T48" t="s">
        <v>359</v>
      </c>
      <c r="U48" t="s">
        <v>360</v>
      </c>
      <c r="V48" t="s">
        <v>361</v>
      </c>
      <c r="W48">
        <f>COUNTIF(SLR286_20231202[[#This Row],[streszczenie]],"*"&amp;$B$1&amp;"*")</f>
        <v>1</v>
      </c>
      <c r="X48">
        <f>IFERROR(FIND("stake",SLR286_20231202[[#This Row],[streszczenie]]),0)</f>
        <v>1273</v>
      </c>
      <c r="Y48">
        <f>IFERROR(FIND("Stake",SLR286_20231202[[#This Row],[streszczenie]]),0)</f>
        <v>0</v>
      </c>
      <c r="Z48">
        <f>IFERROR(FIND("STAKE",SLR286_20231202[[#This Row],[streszczenie]]),0)</f>
        <v>0</v>
      </c>
      <c r="AA48">
        <f>IFERROR(FIND("intere",SLR286_20231202[[#This Row],[streszczenie]]),0)</f>
        <v>0</v>
      </c>
      <c r="AB48">
        <f>IFERROR(FIND("Intere",SLR286_20231202[[#This Row],[streszczenie]]),0)</f>
        <v>0</v>
      </c>
      <c r="AC48">
        <f>IFERROR(FIND("INTERE",SLR286_20231202[[#This Row],[streszczenie]]),0)</f>
        <v>0</v>
      </c>
      <c r="AD48">
        <f>SUM(SLR286_20231202[[#This Row],[stake4]:[INTERE6]])</f>
        <v>1273</v>
      </c>
      <c r="AE48" t="s">
        <v>10</v>
      </c>
      <c r="AF48" t="s">
        <v>11</v>
      </c>
      <c r="AG48" t="s">
        <v>12</v>
      </c>
    </row>
    <row r="49" spans="1:33" x14ac:dyDescent="0.45">
      <c r="A49">
        <v>86</v>
      </c>
      <c r="B49" t="s">
        <v>656</v>
      </c>
      <c r="C49" t="s">
        <v>657</v>
      </c>
      <c r="D49" t="s">
        <v>658</v>
      </c>
      <c r="E49" t="s">
        <v>659</v>
      </c>
      <c r="F49">
        <f>IFERROR(FIND("stake",SLR286_20231202[[#This Row],[Tytuł]]),0)</f>
        <v>0</v>
      </c>
      <c r="G49">
        <f>IFERROR(FIND("Stake",SLR286_20231202[[#This Row],[Tytuł]]),0)</f>
        <v>0</v>
      </c>
      <c r="H49">
        <f>IFERROR(FIND("STAKE",SLR286_20231202[[#This Row],[Tytuł]]),0)</f>
        <v>0</v>
      </c>
      <c r="I49">
        <f>IFERROR(FIND("intere",SLR286_20231202[[#This Row],[Tytuł]]),0)</f>
        <v>0</v>
      </c>
      <c r="J49">
        <f>IFERROR(FIND("Intere",SLR286_20231202[[#This Row],[Tytuł]]),0)</f>
        <v>0</v>
      </c>
      <c r="K49">
        <f>IFERROR(FIND("INTERE",SLR286_20231202[[#This Row],[Tytuł]]),0)</f>
        <v>0</v>
      </c>
      <c r="L49">
        <f>SUM(SLR286_20231202[[#This Row],[stake]:[INTERE3]])</f>
        <v>0</v>
      </c>
      <c r="M49">
        <f>COUNTIF(SLR286_20231202[[#This Row],[Tytuł]],"*"&amp;$B$1&amp;"*")</f>
        <v>0</v>
      </c>
      <c r="N49" t="s">
        <v>660</v>
      </c>
      <c r="O49" t="str">
        <f>MID(SLR286_20231202[[#This Row],[Rok, publikacja, cytowania]],2,4)</f>
        <v>2020</v>
      </c>
      <c r="P49" s="4">
        <f>(MID(SLR286_20231202[[#This Row],[Rok, publikacja, cytowania]],FIND(" Cited ",SLR286_20231202[[#This Row],[Rok, publikacja, cytowania]])+7,SLR286_20231202[[#This Row],[IlośćZnakówLCyt]]))+0</f>
        <v>17</v>
      </c>
      <c r="Q49">
        <f>FIND(" Cited ",SLR286_20231202[[#This Row],[Rok, publikacja, cytowania]])+7</f>
        <v>77</v>
      </c>
      <c r="R49">
        <f>FIND(" times",SLR286_20231202[[#This Row],[Rok, publikacja, cytowania]])</f>
        <v>79</v>
      </c>
      <c r="S49">
        <f>SLR286_20231202[[#This Row],[koniecLCyt]]-SLR286_20231202[[#This Row],[poczLCyt]]</f>
        <v>2</v>
      </c>
      <c r="T49" t="s">
        <v>661</v>
      </c>
      <c r="U49" t="s">
        <v>662</v>
      </c>
      <c r="V49" t="s">
        <v>663</v>
      </c>
      <c r="W49">
        <f>COUNTIF(SLR286_20231202[[#This Row],[streszczenie]],"*"&amp;$B$1&amp;"*")</f>
        <v>1</v>
      </c>
      <c r="X49">
        <f>IFERROR(FIND("stake",SLR286_20231202[[#This Row],[streszczenie]]),0)</f>
        <v>454</v>
      </c>
      <c r="Y49">
        <f>IFERROR(FIND("Stake",SLR286_20231202[[#This Row],[streszczenie]]),0)</f>
        <v>0</v>
      </c>
      <c r="Z49">
        <f>IFERROR(FIND("STAKE",SLR286_20231202[[#This Row],[streszczenie]]),0)</f>
        <v>0</v>
      </c>
      <c r="AA49">
        <f>IFERROR(FIND("intere",SLR286_20231202[[#This Row],[streszczenie]]),0)</f>
        <v>1189</v>
      </c>
      <c r="AB49">
        <f>IFERROR(FIND("Intere",SLR286_20231202[[#This Row],[streszczenie]]),0)</f>
        <v>0</v>
      </c>
      <c r="AC49">
        <f>IFERROR(FIND("INTERE",SLR286_20231202[[#This Row],[streszczenie]]),0)</f>
        <v>0</v>
      </c>
      <c r="AD49">
        <f>SUM(SLR286_20231202[[#This Row],[stake4]:[INTERE6]])</f>
        <v>1643</v>
      </c>
      <c r="AE49" t="s">
        <v>10</v>
      </c>
      <c r="AF49" t="s">
        <v>207</v>
      </c>
      <c r="AG49" t="s">
        <v>12</v>
      </c>
    </row>
    <row r="50" spans="1:33" x14ac:dyDescent="0.45">
      <c r="A50">
        <v>70</v>
      </c>
      <c r="B50" t="s">
        <v>535</v>
      </c>
      <c r="C50" t="s">
        <v>536</v>
      </c>
      <c r="D50">
        <v>16453733000</v>
      </c>
      <c r="E50" t="s">
        <v>537</v>
      </c>
      <c r="F50">
        <f>IFERROR(FIND("stake",SLR286_20231202[[#This Row],[Tytuł]]),0)</f>
        <v>0</v>
      </c>
      <c r="G50">
        <f>IFERROR(FIND("Stake",SLR286_20231202[[#This Row],[Tytuł]]),0)</f>
        <v>0</v>
      </c>
      <c r="H50">
        <f>IFERROR(FIND("STAKE",SLR286_20231202[[#This Row],[Tytuł]]),0)</f>
        <v>0</v>
      </c>
      <c r="I50">
        <f>IFERROR(FIND("intere",SLR286_20231202[[#This Row],[Tytuł]]),0)</f>
        <v>0</v>
      </c>
      <c r="J50">
        <f>IFERROR(FIND("Intere",SLR286_20231202[[#This Row],[Tytuł]]),0)</f>
        <v>0</v>
      </c>
      <c r="K50">
        <f>IFERROR(FIND("INTERE",SLR286_20231202[[#This Row],[Tytuł]]),0)</f>
        <v>0</v>
      </c>
      <c r="L50">
        <f>SUM(SLR286_20231202[[#This Row],[stake]:[INTERE3]])</f>
        <v>0</v>
      </c>
      <c r="M50">
        <f>COUNTIF(SLR286_20231202[[#This Row],[Tytuł]],"*"&amp;$B$1&amp;"*")</f>
        <v>0</v>
      </c>
      <c r="N50" t="s">
        <v>538</v>
      </c>
      <c r="O50" t="str">
        <f>MID(SLR286_20231202[[#This Row],[Rok, publikacja, cytowania]],2,4)</f>
        <v>1992</v>
      </c>
      <c r="P50" s="4">
        <f>(MID(SLR286_20231202[[#This Row],[Rok, publikacja, cytowania]],FIND(" Cited ",SLR286_20231202[[#This Row],[Rok, publikacja, cytowania]])+7,SLR286_20231202[[#This Row],[IlośćZnakówLCyt]]))+0</f>
        <v>17</v>
      </c>
      <c r="Q50">
        <f>FIND(" Cited ",SLR286_20231202[[#This Row],[Rok, publikacja, cytowania]])+7</f>
        <v>83</v>
      </c>
      <c r="R50">
        <f>FIND(" times",SLR286_20231202[[#This Row],[Rok, publikacja, cytowania]])</f>
        <v>85</v>
      </c>
      <c r="S50">
        <f>SLR286_20231202[[#This Row],[koniecLCyt]]-SLR286_20231202[[#This Row],[poczLCyt]]</f>
        <v>2</v>
      </c>
      <c r="T50" t="s">
        <v>539</v>
      </c>
      <c r="U50" t="s">
        <v>540</v>
      </c>
      <c r="V50" t="s">
        <v>541</v>
      </c>
      <c r="W50">
        <f>COUNTIF(SLR286_20231202[[#This Row],[streszczenie]],"*"&amp;$B$1&amp;"*")</f>
        <v>0</v>
      </c>
      <c r="X50">
        <f>IFERROR(FIND("stake",SLR286_20231202[[#This Row],[streszczenie]]),0)</f>
        <v>577</v>
      </c>
      <c r="Y50">
        <f>IFERROR(FIND("Stake",SLR286_20231202[[#This Row],[streszczenie]]),0)</f>
        <v>0</v>
      </c>
      <c r="Z50">
        <f>IFERROR(FIND("STAKE",SLR286_20231202[[#This Row],[streszczenie]]),0)</f>
        <v>0</v>
      </c>
      <c r="AA50">
        <f>IFERROR(FIND("intere",SLR286_20231202[[#This Row],[streszczenie]]),0)</f>
        <v>0</v>
      </c>
      <c r="AB50">
        <f>IFERROR(FIND("Intere",SLR286_20231202[[#This Row],[streszczenie]]),0)</f>
        <v>0</v>
      </c>
      <c r="AC50">
        <f>IFERROR(FIND("INTERE",SLR286_20231202[[#This Row],[streszczenie]]),0)</f>
        <v>0</v>
      </c>
      <c r="AD50">
        <f>SUM(SLR286_20231202[[#This Row],[stake4]:[INTERE6]])</f>
        <v>577</v>
      </c>
      <c r="AE50" t="s">
        <v>10</v>
      </c>
      <c r="AF50" t="s">
        <v>11</v>
      </c>
      <c r="AG50" t="s">
        <v>12</v>
      </c>
    </row>
    <row r="51" spans="1:33" x14ac:dyDescent="0.45">
      <c r="A51">
        <v>25</v>
      </c>
      <c r="B51" t="s">
        <v>191</v>
      </c>
      <c r="C51" t="s">
        <v>192</v>
      </c>
      <c r="D51" t="s">
        <v>193</v>
      </c>
      <c r="E51" t="s">
        <v>194</v>
      </c>
      <c r="F51">
        <f>IFERROR(FIND("stake",SLR286_20231202[[#This Row],[Tytuł]]),0)</f>
        <v>119</v>
      </c>
      <c r="G51">
        <f>IFERROR(FIND("Stake",SLR286_20231202[[#This Row],[Tytuł]]),0)</f>
        <v>0</v>
      </c>
      <c r="H51">
        <f>IFERROR(FIND("STAKE",SLR286_20231202[[#This Row],[Tytuł]]),0)</f>
        <v>0</v>
      </c>
      <c r="I51">
        <f>IFERROR(FIND("intere",SLR286_20231202[[#This Row],[Tytuł]]),0)</f>
        <v>0</v>
      </c>
      <c r="J51">
        <f>IFERROR(FIND("Intere",SLR286_20231202[[#This Row],[Tytuł]]),0)</f>
        <v>0</v>
      </c>
      <c r="K51">
        <f>IFERROR(FIND("INTERE",SLR286_20231202[[#This Row],[Tytuł]]),0)</f>
        <v>0</v>
      </c>
      <c r="L51">
        <f>SUM(SLR286_20231202[[#This Row],[stake]:[INTERE3]])</f>
        <v>119</v>
      </c>
      <c r="M51">
        <f>COUNTIF(SLR286_20231202[[#This Row],[Tytuł]],"*"&amp;$B$1&amp;"*")</f>
        <v>0</v>
      </c>
      <c r="N51" t="s">
        <v>195</v>
      </c>
      <c r="O51" t="str">
        <f>MID(SLR286_20231202[[#This Row],[Rok, publikacja, cytowania]],2,4)</f>
        <v>2011</v>
      </c>
      <c r="P51" s="4">
        <f>(MID(SLR286_20231202[[#This Row],[Rok, publikacja, cytowania]],FIND(" Cited ",SLR286_20231202[[#This Row],[Rok, publikacja, cytowania]])+7,SLR286_20231202[[#This Row],[IlośćZnakówLCyt]]))+0</f>
        <v>16</v>
      </c>
      <c r="Q51">
        <f>FIND(" Cited ",SLR286_20231202[[#This Row],[Rok, publikacja, cytowania]])+7</f>
        <v>63</v>
      </c>
      <c r="R51">
        <f>FIND(" times",SLR286_20231202[[#This Row],[Rok, publikacja, cytowania]])</f>
        <v>65</v>
      </c>
      <c r="S51">
        <f>SLR286_20231202[[#This Row],[koniecLCyt]]-SLR286_20231202[[#This Row],[poczLCyt]]</f>
        <v>2</v>
      </c>
      <c r="T51" t="s">
        <v>196</v>
      </c>
      <c r="U51" t="s">
        <v>197</v>
      </c>
      <c r="V51" t="s">
        <v>198</v>
      </c>
      <c r="W51">
        <f>COUNTIF(SLR286_20231202[[#This Row],[streszczenie]],"*"&amp;$B$1&amp;"*")</f>
        <v>0</v>
      </c>
      <c r="X51">
        <f>IFERROR(FIND("stake",SLR286_20231202[[#This Row],[streszczenie]]),0)</f>
        <v>95</v>
      </c>
      <c r="Y51">
        <f>IFERROR(FIND("Stake",SLR286_20231202[[#This Row],[streszczenie]]),0)</f>
        <v>0</v>
      </c>
      <c r="Z51">
        <f>IFERROR(FIND("STAKE",SLR286_20231202[[#This Row],[streszczenie]]),0)</f>
        <v>0</v>
      </c>
      <c r="AA51">
        <f>IFERROR(FIND("intere",SLR286_20231202[[#This Row],[streszczenie]]),0)</f>
        <v>0</v>
      </c>
      <c r="AB51">
        <f>IFERROR(FIND("Intere",SLR286_20231202[[#This Row],[streszczenie]]),0)</f>
        <v>0</v>
      </c>
      <c r="AC51">
        <f>IFERROR(FIND("INTERE",SLR286_20231202[[#This Row],[streszczenie]]),0)</f>
        <v>0</v>
      </c>
      <c r="AD51">
        <f>SUM(SLR286_20231202[[#This Row],[stake4]:[INTERE6]])</f>
        <v>95</v>
      </c>
      <c r="AE51" t="s">
        <v>10</v>
      </c>
      <c r="AF51" t="s">
        <v>11</v>
      </c>
      <c r="AG51" t="s">
        <v>12</v>
      </c>
    </row>
    <row r="52" spans="1:33" x14ac:dyDescent="0.45">
      <c r="A52">
        <v>12</v>
      </c>
      <c r="B52" t="s">
        <v>90</v>
      </c>
      <c r="C52" t="s">
        <v>91</v>
      </c>
      <c r="D52" t="s">
        <v>92</v>
      </c>
      <c r="E52" t="s">
        <v>93</v>
      </c>
      <c r="F52">
        <f>IFERROR(FIND("stake",SLR286_20231202[[#This Row],[Tytuł]]),0)</f>
        <v>0</v>
      </c>
      <c r="G52">
        <f>IFERROR(FIND("Stake",SLR286_20231202[[#This Row],[Tytuł]]),0)</f>
        <v>0</v>
      </c>
      <c r="H52">
        <f>IFERROR(FIND("STAKE",SLR286_20231202[[#This Row],[Tytuł]]),0)</f>
        <v>0</v>
      </c>
      <c r="I52">
        <f>IFERROR(FIND("intere",SLR286_20231202[[#This Row],[Tytuł]]),0)</f>
        <v>0</v>
      </c>
      <c r="J52">
        <f>IFERROR(FIND("Intere",SLR286_20231202[[#This Row],[Tytuł]]),0)</f>
        <v>0</v>
      </c>
      <c r="K52">
        <f>IFERROR(FIND("INTERE",SLR286_20231202[[#This Row],[Tytuł]]),0)</f>
        <v>0</v>
      </c>
      <c r="L52">
        <f>SUM(SLR286_20231202[[#This Row],[stake]:[INTERE3]])</f>
        <v>0</v>
      </c>
      <c r="M52">
        <f>COUNTIF(SLR286_20231202[[#This Row],[Tytuł]],"*"&amp;$B$1&amp;"*")</f>
        <v>0</v>
      </c>
      <c r="N52" t="s">
        <v>94</v>
      </c>
      <c r="O52" t="str">
        <f>MID(SLR286_20231202[[#This Row],[Rok, publikacja, cytowania]],2,4)</f>
        <v>2019</v>
      </c>
      <c r="P52" s="4">
        <f>(MID(SLR286_20231202[[#This Row],[Rok, publikacja, cytowania]],FIND(" Cited ",SLR286_20231202[[#This Row],[Rok, publikacja, cytowania]])+7,SLR286_20231202[[#This Row],[IlośćZnakówLCyt]]))+0</f>
        <v>16</v>
      </c>
      <c r="Q52">
        <f>FIND(" Cited ",SLR286_20231202[[#This Row],[Rok, publikacja, cytowania]])+7</f>
        <v>73</v>
      </c>
      <c r="R52">
        <f>FIND(" times",SLR286_20231202[[#This Row],[Rok, publikacja, cytowania]])</f>
        <v>75</v>
      </c>
      <c r="S52">
        <f>SLR286_20231202[[#This Row],[koniecLCyt]]-SLR286_20231202[[#This Row],[poczLCyt]]</f>
        <v>2</v>
      </c>
      <c r="T52" t="s">
        <v>95</v>
      </c>
      <c r="U52" t="s">
        <v>96</v>
      </c>
      <c r="V52" t="s">
        <v>97</v>
      </c>
      <c r="W52">
        <f>COUNTIF(SLR286_20231202[[#This Row],[streszczenie]],"*"&amp;$B$1&amp;"*")</f>
        <v>1</v>
      </c>
      <c r="X52">
        <f>IFERROR(FIND("stake",SLR286_20231202[[#This Row],[streszczenie]]),0)</f>
        <v>462</v>
      </c>
      <c r="Y52">
        <f>IFERROR(FIND("Stake",SLR286_20231202[[#This Row],[streszczenie]]),0)</f>
        <v>180</v>
      </c>
      <c r="Z52">
        <f>IFERROR(FIND("STAKE",SLR286_20231202[[#This Row],[streszczenie]]),0)</f>
        <v>0</v>
      </c>
      <c r="AA52">
        <f>IFERROR(FIND("intere",SLR286_20231202[[#This Row],[streszczenie]]),0)</f>
        <v>0</v>
      </c>
      <c r="AB52">
        <f>IFERROR(FIND("Intere",SLR286_20231202[[#This Row],[streszczenie]]),0)</f>
        <v>0</v>
      </c>
      <c r="AC52">
        <f>IFERROR(FIND("INTERE",SLR286_20231202[[#This Row],[streszczenie]]),0)</f>
        <v>0</v>
      </c>
      <c r="AD52">
        <f>SUM(SLR286_20231202[[#This Row],[stake4]:[INTERE6]])</f>
        <v>642</v>
      </c>
      <c r="AE52" t="s">
        <v>10</v>
      </c>
      <c r="AF52" t="s">
        <v>11</v>
      </c>
      <c r="AG52" t="s">
        <v>12</v>
      </c>
    </row>
    <row r="53" spans="1:33" x14ac:dyDescent="0.45">
      <c r="A53">
        <v>15</v>
      </c>
      <c r="B53" t="s">
        <v>112</v>
      </c>
      <c r="C53" t="s">
        <v>113</v>
      </c>
      <c r="D53" t="s">
        <v>114</v>
      </c>
      <c r="E53" t="s">
        <v>115</v>
      </c>
      <c r="F53">
        <f>IFERROR(FIND("stake",SLR286_20231202[[#This Row],[Tytuł]]),0)</f>
        <v>19</v>
      </c>
      <c r="G53">
        <f>IFERROR(FIND("Stake",SLR286_20231202[[#This Row],[Tytuł]]),0)</f>
        <v>0</v>
      </c>
      <c r="H53">
        <f>IFERROR(FIND("STAKE",SLR286_20231202[[#This Row],[Tytuł]]),0)</f>
        <v>0</v>
      </c>
      <c r="I53">
        <f>IFERROR(FIND("intere",SLR286_20231202[[#This Row],[Tytuł]]),0)</f>
        <v>0</v>
      </c>
      <c r="J53">
        <f>IFERROR(FIND("Intere",SLR286_20231202[[#This Row],[Tytuł]]),0)</f>
        <v>0</v>
      </c>
      <c r="K53">
        <f>IFERROR(FIND("INTERE",SLR286_20231202[[#This Row],[Tytuł]]),0)</f>
        <v>0</v>
      </c>
      <c r="L53">
        <f>SUM(SLR286_20231202[[#This Row],[stake]:[INTERE3]])</f>
        <v>19</v>
      </c>
      <c r="M53">
        <f>COUNTIF(SLR286_20231202[[#This Row],[Tytuł]],"*"&amp;$B$1&amp;"*")</f>
        <v>0</v>
      </c>
      <c r="N53" t="s">
        <v>116</v>
      </c>
      <c r="O53" t="str">
        <f>MID(SLR286_20231202[[#This Row],[Rok, publikacja, cytowania]],2,4)</f>
        <v>2021</v>
      </c>
      <c r="P53" s="4">
        <f>(MID(SLR286_20231202[[#This Row],[Rok, publikacja, cytowania]],FIND(" Cited ",SLR286_20231202[[#This Row],[Rok, publikacja, cytowania]])+7,SLR286_20231202[[#This Row],[IlośćZnakówLCyt]]))+0</f>
        <v>15</v>
      </c>
      <c r="Q53">
        <f>FIND(" Cited ",SLR286_20231202[[#This Row],[Rok, publikacja, cytowania]])+7</f>
        <v>71</v>
      </c>
      <c r="R53">
        <f>FIND(" times",SLR286_20231202[[#This Row],[Rok, publikacja, cytowania]])</f>
        <v>73</v>
      </c>
      <c r="S53">
        <f>SLR286_20231202[[#This Row],[koniecLCyt]]-SLR286_20231202[[#This Row],[poczLCyt]]</f>
        <v>2</v>
      </c>
      <c r="T53" t="s">
        <v>117</v>
      </c>
      <c r="U53" t="s">
        <v>118</v>
      </c>
      <c r="V53" t="s">
        <v>119</v>
      </c>
      <c r="W53">
        <f>COUNTIF(SLR286_20231202[[#This Row],[streszczenie]],"*"&amp;$B$1&amp;"*")</f>
        <v>0</v>
      </c>
      <c r="X53">
        <f>IFERROR(FIND("stake",SLR286_20231202[[#This Row],[streszczenie]]),0)</f>
        <v>71</v>
      </c>
      <c r="Y53">
        <f>IFERROR(FIND("Stake",SLR286_20231202[[#This Row],[streszczenie]]),0)</f>
        <v>0</v>
      </c>
      <c r="Z53">
        <f>IFERROR(FIND("STAKE",SLR286_20231202[[#This Row],[streszczenie]]),0)</f>
        <v>0</v>
      </c>
      <c r="AA53">
        <f>IFERROR(FIND("intere",SLR286_20231202[[#This Row],[streszczenie]]),0)</f>
        <v>0</v>
      </c>
      <c r="AB53">
        <f>IFERROR(FIND("Intere",SLR286_20231202[[#This Row],[streszczenie]]),0)</f>
        <v>0</v>
      </c>
      <c r="AC53">
        <f>IFERROR(FIND("INTERE",SLR286_20231202[[#This Row],[streszczenie]]),0)</f>
        <v>0</v>
      </c>
      <c r="AD53">
        <f>SUM(SLR286_20231202[[#This Row],[stake4]:[INTERE6]])</f>
        <v>71</v>
      </c>
      <c r="AE53" t="s">
        <v>10</v>
      </c>
      <c r="AF53" t="s">
        <v>11</v>
      </c>
      <c r="AG53" t="s">
        <v>12</v>
      </c>
    </row>
    <row r="54" spans="1:33" x14ac:dyDescent="0.45">
      <c r="A54">
        <v>42</v>
      </c>
      <c r="B54" t="s">
        <v>323</v>
      </c>
      <c r="C54" t="s">
        <v>324</v>
      </c>
      <c r="D54" t="s">
        <v>325</v>
      </c>
      <c r="E54" t="s">
        <v>326</v>
      </c>
      <c r="F54">
        <f>IFERROR(FIND("stake",SLR286_20231202[[#This Row],[Tytuł]]),0)</f>
        <v>0</v>
      </c>
      <c r="G54">
        <f>IFERROR(FIND("Stake",SLR286_20231202[[#This Row],[Tytuł]]),0)</f>
        <v>0</v>
      </c>
      <c r="H54">
        <f>IFERROR(FIND("STAKE",SLR286_20231202[[#This Row],[Tytuł]]),0)</f>
        <v>0</v>
      </c>
      <c r="I54">
        <f>IFERROR(FIND("intere",SLR286_20231202[[#This Row],[Tytuł]]),0)</f>
        <v>0</v>
      </c>
      <c r="J54">
        <f>IFERROR(FIND("Intere",SLR286_20231202[[#This Row],[Tytuł]]),0)</f>
        <v>0</v>
      </c>
      <c r="K54">
        <f>IFERROR(FIND("INTERE",SLR286_20231202[[#This Row],[Tytuł]]),0)</f>
        <v>0</v>
      </c>
      <c r="L54">
        <f>SUM(SLR286_20231202[[#This Row],[stake]:[INTERE3]])</f>
        <v>0</v>
      </c>
      <c r="M54">
        <f>COUNTIF(SLR286_20231202[[#This Row],[Tytuł]],"*"&amp;$B$1&amp;"*")</f>
        <v>1</v>
      </c>
      <c r="N54" t="s">
        <v>327</v>
      </c>
      <c r="O54" t="str">
        <f>MID(SLR286_20231202[[#This Row],[Rok, publikacja, cytowania]],2,4)</f>
        <v>2017</v>
      </c>
      <c r="P54" s="4">
        <f>(MID(SLR286_20231202[[#This Row],[Rok, publikacja, cytowania]],FIND(" Cited ",SLR286_20231202[[#This Row],[Rok, publikacja, cytowania]])+7,SLR286_20231202[[#This Row],[IlośćZnakówLCyt]]))+0</f>
        <v>15</v>
      </c>
      <c r="Q54">
        <f>FIND(" Cited ",SLR286_20231202[[#This Row],[Rok, publikacja, cytowania]])+7</f>
        <v>49</v>
      </c>
      <c r="R54">
        <f>FIND(" times",SLR286_20231202[[#This Row],[Rok, publikacja, cytowania]])</f>
        <v>51</v>
      </c>
      <c r="S54">
        <f>SLR286_20231202[[#This Row],[koniecLCyt]]-SLR286_20231202[[#This Row],[poczLCyt]]</f>
        <v>2</v>
      </c>
      <c r="T54" t="s">
        <v>328</v>
      </c>
      <c r="U54" t="s">
        <v>329</v>
      </c>
      <c r="V54" t="s">
        <v>330</v>
      </c>
      <c r="W54">
        <f>COUNTIF(SLR286_20231202[[#This Row],[streszczenie]],"*"&amp;$B$1&amp;"*")</f>
        <v>1</v>
      </c>
      <c r="X54">
        <f>IFERROR(FIND("stake",SLR286_20231202[[#This Row],[streszczenie]]),0)</f>
        <v>1656</v>
      </c>
      <c r="Y54">
        <f>IFERROR(FIND("Stake",SLR286_20231202[[#This Row],[streszczenie]]),0)</f>
        <v>0</v>
      </c>
      <c r="Z54">
        <f>IFERROR(FIND("STAKE",SLR286_20231202[[#This Row],[streszczenie]]),0)</f>
        <v>0</v>
      </c>
      <c r="AA54">
        <f>IFERROR(FIND("intere",SLR286_20231202[[#This Row],[streszczenie]]),0)</f>
        <v>0</v>
      </c>
      <c r="AB54">
        <f>IFERROR(FIND("Intere",SLR286_20231202[[#This Row],[streszczenie]]),0)</f>
        <v>0</v>
      </c>
      <c r="AC54">
        <f>IFERROR(FIND("INTERE",SLR286_20231202[[#This Row],[streszczenie]]),0)</f>
        <v>0</v>
      </c>
      <c r="AD54">
        <f>SUM(SLR286_20231202[[#This Row],[stake4]:[INTERE6]])</f>
        <v>1656</v>
      </c>
      <c r="AE54" t="s">
        <v>10</v>
      </c>
      <c r="AF54" t="s">
        <v>11</v>
      </c>
      <c r="AG54" t="s">
        <v>12</v>
      </c>
    </row>
    <row r="55" spans="1:33" x14ac:dyDescent="0.45">
      <c r="A55">
        <v>90</v>
      </c>
      <c r="B55" t="s">
        <v>686</v>
      </c>
      <c r="C55" t="s">
        <v>687</v>
      </c>
      <c r="D55">
        <v>55829846000</v>
      </c>
      <c r="E55" t="s">
        <v>688</v>
      </c>
      <c r="F55">
        <f>IFERROR(FIND("stake",SLR286_20231202[[#This Row],[Tytuł]]),0)</f>
        <v>0</v>
      </c>
      <c r="G55">
        <f>IFERROR(FIND("Stake",SLR286_20231202[[#This Row],[Tytuł]]),0)</f>
        <v>0</v>
      </c>
      <c r="H55">
        <f>IFERROR(FIND("STAKE",SLR286_20231202[[#This Row],[Tytuł]]),0)</f>
        <v>0</v>
      </c>
      <c r="I55">
        <f>IFERROR(FIND("intere",SLR286_20231202[[#This Row],[Tytuł]]),0)</f>
        <v>0</v>
      </c>
      <c r="J55">
        <f>IFERROR(FIND("Intere",SLR286_20231202[[#This Row],[Tytuł]]),0)</f>
        <v>0</v>
      </c>
      <c r="K55">
        <f>IFERROR(FIND("INTERE",SLR286_20231202[[#This Row],[Tytuł]]),0)</f>
        <v>0</v>
      </c>
      <c r="L55">
        <f>SUM(SLR286_20231202[[#This Row],[stake]:[INTERE3]])</f>
        <v>0</v>
      </c>
      <c r="M55">
        <f>COUNTIF(SLR286_20231202[[#This Row],[Tytuł]],"*"&amp;$B$1&amp;"*")</f>
        <v>0</v>
      </c>
      <c r="N55" t="s">
        <v>689</v>
      </c>
      <c r="O55" t="str">
        <f>MID(SLR286_20231202[[#This Row],[Rok, publikacja, cytowania]],2,4)</f>
        <v>2019</v>
      </c>
      <c r="P55" s="4">
        <f>(MID(SLR286_20231202[[#This Row],[Rok, publikacja, cytowania]],FIND(" Cited ",SLR286_20231202[[#This Row],[Rok, publikacja, cytowania]])+7,SLR286_20231202[[#This Row],[IlośćZnakówLCyt]]))+0</f>
        <v>15</v>
      </c>
      <c r="Q55">
        <f>FIND(" Cited ",SLR286_20231202[[#This Row],[Rok, publikacja, cytowania]])+7</f>
        <v>69</v>
      </c>
      <c r="R55">
        <f>FIND(" times",SLR286_20231202[[#This Row],[Rok, publikacja, cytowania]])</f>
        <v>71</v>
      </c>
      <c r="S55">
        <f>SLR286_20231202[[#This Row],[koniecLCyt]]-SLR286_20231202[[#This Row],[poczLCyt]]</f>
        <v>2</v>
      </c>
      <c r="T55" t="s">
        <v>690</v>
      </c>
      <c r="U55" t="s">
        <v>691</v>
      </c>
      <c r="V55" t="s">
        <v>692</v>
      </c>
      <c r="W55">
        <f>COUNTIF(SLR286_20231202[[#This Row],[streszczenie]],"*"&amp;$B$1&amp;"*")</f>
        <v>0</v>
      </c>
      <c r="X55">
        <f>IFERROR(FIND("stake",SLR286_20231202[[#This Row],[streszczenie]]),0)</f>
        <v>252</v>
      </c>
      <c r="Y55">
        <f>IFERROR(FIND("Stake",SLR286_20231202[[#This Row],[streszczenie]]),0)</f>
        <v>0</v>
      </c>
      <c r="Z55">
        <f>IFERROR(FIND("STAKE",SLR286_20231202[[#This Row],[streszczenie]]),0)</f>
        <v>0</v>
      </c>
      <c r="AA55">
        <f>IFERROR(FIND("intere",SLR286_20231202[[#This Row],[streszczenie]]),0)</f>
        <v>971</v>
      </c>
      <c r="AB55">
        <f>IFERROR(FIND("Intere",SLR286_20231202[[#This Row],[streszczenie]]),0)</f>
        <v>0</v>
      </c>
      <c r="AC55">
        <f>IFERROR(FIND("INTERE",SLR286_20231202[[#This Row],[streszczenie]]),0)</f>
        <v>0</v>
      </c>
      <c r="AD55">
        <f>SUM(SLR286_20231202[[#This Row],[stake4]:[INTERE6]])</f>
        <v>1223</v>
      </c>
      <c r="AE55" t="s">
        <v>10</v>
      </c>
      <c r="AF55" t="s">
        <v>11</v>
      </c>
      <c r="AG55" t="s">
        <v>12</v>
      </c>
    </row>
    <row r="56" spans="1:33" x14ac:dyDescent="0.45">
      <c r="A56">
        <v>71</v>
      </c>
      <c r="B56" t="s">
        <v>542</v>
      </c>
      <c r="C56" t="s">
        <v>543</v>
      </c>
      <c r="D56" t="s">
        <v>544</v>
      </c>
      <c r="E56" t="s">
        <v>545</v>
      </c>
      <c r="F56">
        <f>IFERROR(FIND("stake",SLR286_20231202[[#This Row],[Tytuł]]),0)</f>
        <v>20</v>
      </c>
      <c r="G56">
        <f>IFERROR(FIND("Stake",SLR286_20231202[[#This Row],[Tytuł]]),0)</f>
        <v>0</v>
      </c>
      <c r="H56">
        <f>IFERROR(FIND("STAKE",SLR286_20231202[[#This Row],[Tytuł]]),0)</f>
        <v>0</v>
      </c>
      <c r="I56">
        <f>IFERROR(FIND("intere",SLR286_20231202[[#This Row],[Tytuł]]),0)</f>
        <v>0</v>
      </c>
      <c r="J56">
        <f>IFERROR(FIND("Intere",SLR286_20231202[[#This Row],[Tytuł]]),0)</f>
        <v>0</v>
      </c>
      <c r="K56">
        <f>IFERROR(FIND("INTERE",SLR286_20231202[[#This Row],[Tytuł]]),0)</f>
        <v>0</v>
      </c>
      <c r="L56">
        <f>SUM(SLR286_20231202[[#This Row],[stake]:[INTERE3]])</f>
        <v>20</v>
      </c>
      <c r="M56">
        <f>COUNTIF(SLR286_20231202[[#This Row],[Tytuł]],"*"&amp;$B$1&amp;"*")</f>
        <v>0</v>
      </c>
      <c r="N56" t="s">
        <v>546</v>
      </c>
      <c r="O56" t="str">
        <f>MID(SLR286_20231202[[#This Row],[Rok, publikacja, cytowania]],2,4)</f>
        <v>2018</v>
      </c>
      <c r="P56" s="4">
        <f>(MID(SLR286_20231202[[#This Row],[Rok, publikacja, cytowania]],FIND(" Cited ",SLR286_20231202[[#This Row],[Rok, publikacja, cytowania]])+7,SLR286_20231202[[#This Row],[IlośćZnakówLCyt]]))+0</f>
        <v>14</v>
      </c>
      <c r="Q56">
        <f>FIND(" Cited ",SLR286_20231202[[#This Row],[Rok, publikacja, cytowania]])+7</f>
        <v>75</v>
      </c>
      <c r="R56">
        <f>FIND(" times",SLR286_20231202[[#This Row],[Rok, publikacja, cytowania]])</f>
        <v>77</v>
      </c>
      <c r="S56">
        <f>SLR286_20231202[[#This Row],[koniecLCyt]]-SLR286_20231202[[#This Row],[poczLCyt]]</f>
        <v>2</v>
      </c>
      <c r="T56" t="s">
        <v>547</v>
      </c>
      <c r="U56" t="s">
        <v>548</v>
      </c>
      <c r="V56" t="s">
        <v>549</v>
      </c>
      <c r="W56">
        <f>COUNTIF(SLR286_20231202[[#This Row],[streszczenie]],"*"&amp;$B$1&amp;"*")</f>
        <v>1</v>
      </c>
      <c r="X56">
        <f>IFERROR(FIND("stake",SLR286_20231202[[#This Row],[streszczenie]]),0)</f>
        <v>48</v>
      </c>
      <c r="Y56">
        <f>IFERROR(FIND("Stake",SLR286_20231202[[#This Row],[streszczenie]]),0)</f>
        <v>0</v>
      </c>
      <c r="Z56">
        <f>IFERROR(FIND("STAKE",SLR286_20231202[[#This Row],[streszczenie]]),0)</f>
        <v>0</v>
      </c>
      <c r="AA56">
        <f>IFERROR(FIND("intere",SLR286_20231202[[#This Row],[streszczenie]]),0)</f>
        <v>0</v>
      </c>
      <c r="AB56">
        <f>IFERROR(FIND("Intere",SLR286_20231202[[#This Row],[streszczenie]]),0)</f>
        <v>0</v>
      </c>
      <c r="AC56">
        <f>IFERROR(FIND("INTERE",SLR286_20231202[[#This Row],[streszczenie]]),0)</f>
        <v>0</v>
      </c>
      <c r="AD56">
        <f>SUM(SLR286_20231202[[#This Row],[stake4]:[INTERE6]])</f>
        <v>48</v>
      </c>
      <c r="AE56" t="s">
        <v>10</v>
      </c>
      <c r="AF56" t="s">
        <v>11</v>
      </c>
      <c r="AG56" t="s">
        <v>12</v>
      </c>
    </row>
    <row r="57" spans="1:33" x14ac:dyDescent="0.45">
      <c r="A57">
        <v>98</v>
      </c>
      <c r="B57" t="s">
        <v>748</v>
      </c>
      <c r="C57" t="s">
        <v>749</v>
      </c>
      <c r="D57" t="s">
        <v>750</v>
      </c>
      <c r="E57" t="s">
        <v>751</v>
      </c>
      <c r="F57">
        <f>IFERROR(FIND("stake",SLR286_20231202[[#This Row],[Tytuł]]),0)</f>
        <v>0</v>
      </c>
      <c r="G57">
        <f>IFERROR(FIND("Stake",SLR286_20231202[[#This Row],[Tytuł]]),0)</f>
        <v>0</v>
      </c>
      <c r="H57">
        <f>IFERROR(FIND("STAKE",SLR286_20231202[[#This Row],[Tytuł]]),0)</f>
        <v>0</v>
      </c>
      <c r="I57">
        <f>IFERROR(FIND("intere",SLR286_20231202[[#This Row],[Tytuł]]),0)</f>
        <v>0</v>
      </c>
      <c r="J57">
        <f>IFERROR(FIND("Intere",SLR286_20231202[[#This Row],[Tytuł]]),0)</f>
        <v>0</v>
      </c>
      <c r="K57">
        <f>IFERROR(FIND("INTERE",SLR286_20231202[[#This Row],[Tytuł]]),0)</f>
        <v>0</v>
      </c>
      <c r="L57">
        <f>SUM(SLR286_20231202[[#This Row],[stake]:[INTERE3]])</f>
        <v>0</v>
      </c>
      <c r="M57">
        <f>COUNTIF(SLR286_20231202[[#This Row],[Tytuł]],"*"&amp;$B$1&amp;"*")</f>
        <v>0</v>
      </c>
      <c r="N57" t="s">
        <v>752</v>
      </c>
      <c r="O57" t="str">
        <f>MID(SLR286_20231202[[#This Row],[Rok, publikacja, cytowania]],2,4)</f>
        <v>2019</v>
      </c>
      <c r="P57" s="4">
        <f>(MID(SLR286_20231202[[#This Row],[Rok, publikacja, cytowania]],FIND(" Cited ",SLR286_20231202[[#This Row],[Rok, publikacja, cytowania]])+7,SLR286_20231202[[#This Row],[IlośćZnakówLCyt]]))+0</f>
        <v>14</v>
      </c>
      <c r="Q57">
        <f>FIND(" Cited ",SLR286_20231202[[#This Row],[Rok, publikacja, cytowania]])+7</f>
        <v>84</v>
      </c>
      <c r="R57">
        <f>FIND(" times",SLR286_20231202[[#This Row],[Rok, publikacja, cytowania]])</f>
        <v>86</v>
      </c>
      <c r="S57">
        <f>SLR286_20231202[[#This Row],[koniecLCyt]]-SLR286_20231202[[#This Row],[poczLCyt]]</f>
        <v>2</v>
      </c>
      <c r="T57" t="s">
        <v>753</v>
      </c>
      <c r="U57" t="s">
        <v>754</v>
      </c>
      <c r="V57" t="s">
        <v>755</v>
      </c>
      <c r="W57">
        <f>COUNTIF(SLR286_20231202[[#This Row],[streszczenie]],"*"&amp;$B$1&amp;"*")</f>
        <v>0</v>
      </c>
      <c r="X57">
        <f>IFERROR(FIND("stake",SLR286_20231202[[#This Row],[streszczenie]]),0)</f>
        <v>529</v>
      </c>
      <c r="Y57">
        <f>IFERROR(FIND("Stake",SLR286_20231202[[#This Row],[streszczenie]]),0)</f>
        <v>0</v>
      </c>
      <c r="Z57">
        <f>IFERROR(FIND("STAKE",SLR286_20231202[[#This Row],[streszczenie]]),0)</f>
        <v>0</v>
      </c>
      <c r="AA57">
        <f>IFERROR(FIND("intere",SLR286_20231202[[#This Row],[streszczenie]]),0)</f>
        <v>0</v>
      </c>
      <c r="AB57">
        <f>IFERROR(FIND("Intere",SLR286_20231202[[#This Row],[streszczenie]]),0)</f>
        <v>0</v>
      </c>
      <c r="AC57">
        <f>IFERROR(FIND("INTERE",SLR286_20231202[[#This Row],[streszczenie]]),0)</f>
        <v>0</v>
      </c>
      <c r="AD57">
        <f>SUM(SLR286_20231202[[#This Row],[stake4]:[INTERE6]])</f>
        <v>529</v>
      </c>
      <c r="AE57" t="s">
        <v>10</v>
      </c>
      <c r="AF57" t="s">
        <v>11</v>
      </c>
      <c r="AG57" t="s">
        <v>12</v>
      </c>
    </row>
    <row r="58" spans="1:33" x14ac:dyDescent="0.45">
      <c r="A58">
        <v>37</v>
      </c>
      <c r="B58" t="s">
        <v>285</v>
      </c>
      <c r="C58" t="s">
        <v>286</v>
      </c>
      <c r="D58" t="s">
        <v>287</v>
      </c>
      <c r="E58" t="s">
        <v>288</v>
      </c>
      <c r="F58">
        <f>IFERROR(FIND("stake",SLR286_20231202[[#This Row],[Tytuł]]),0)</f>
        <v>0</v>
      </c>
      <c r="G58">
        <f>IFERROR(FIND("Stake",SLR286_20231202[[#This Row],[Tytuł]]),0)</f>
        <v>0</v>
      </c>
      <c r="H58">
        <f>IFERROR(FIND("STAKE",SLR286_20231202[[#This Row],[Tytuł]]),0)</f>
        <v>0</v>
      </c>
      <c r="I58">
        <f>IFERROR(FIND("intere",SLR286_20231202[[#This Row],[Tytuł]]),0)</f>
        <v>0</v>
      </c>
      <c r="J58">
        <f>IFERROR(FIND("Intere",SLR286_20231202[[#This Row],[Tytuł]]),0)</f>
        <v>0</v>
      </c>
      <c r="K58">
        <f>IFERROR(FIND("INTERE",SLR286_20231202[[#This Row],[Tytuł]]),0)</f>
        <v>0</v>
      </c>
      <c r="L58">
        <f>SUM(SLR286_20231202[[#This Row],[stake]:[INTERE3]])</f>
        <v>0</v>
      </c>
      <c r="M58">
        <f>COUNTIF(SLR286_20231202[[#This Row],[Tytuł]],"*"&amp;$B$1&amp;"*")</f>
        <v>0</v>
      </c>
      <c r="N58" t="s">
        <v>289</v>
      </c>
      <c r="O58" t="str">
        <f>MID(SLR286_20231202[[#This Row],[Rok, publikacja, cytowania]],2,4)</f>
        <v>2021</v>
      </c>
      <c r="P58" s="4">
        <f>(MID(SLR286_20231202[[#This Row],[Rok, publikacja, cytowania]],FIND(" Cited ",SLR286_20231202[[#This Row],[Rok, publikacja, cytowania]])+7,SLR286_20231202[[#This Row],[IlośćZnakówLCyt]]))+0</f>
        <v>13</v>
      </c>
      <c r="Q58">
        <f>FIND(" Cited ",SLR286_20231202[[#This Row],[Rok, publikacja, cytowania]])+7</f>
        <v>67</v>
      </c>
      <c r="R58">
        <f>FIND(" times",SLR286_20231202[[#This Row],[Rok, publikacja, cytowania]])</f>
        <v>69</v>
      </c>
      <c r="S58">
        <f>SLR286_20231202[[#This Row],[koniecLCyt]]-SLR286_20231202[[#This Row],[poczLCyt]]</f>
        <v>2</v>
      </c>
      <c r="T58" t="s">
        <v>290</v>
      </c>
      <c r="U58" t="s">
        <v>291</v>
      </c>
      <c r="V58" t="s">
        <v>292</v>
      </c>
      <c r="W58">
        <f>COUNTIF(SLR286_20231202[[#This Row],[streszczenie]],"*"&amp;$B$1&amp;"*")</f>
        <v>0</v>
      </c>
      <c r="X58">
        <f>IFERROR(FIND("stake",SLR286_20231202[[#This Row],[streszczenie]]),0)</f>
        <v>278</v>
      </c>
      <c r="Y58">
        <f>IFERROR(FIND("Stake",SLR286_20231202[[#This Row],[streszczenie]]),0)</f>
        <v>0</v>
      </c>
      <c r="Z58">
        <f>IFERROR(FIND("STAKE",SLR286_20231202[[#This Row],[streszczenie]]),0)</f>
        <v>0</v>
      </c>
      <c r="AA58">
        <f>IFERROR(FIND("intere",SLR286_20231202[[#This Row],[streszczenie]]),0)</f>
        <v>0</v>
      </c>
      <c r="AB58">
        <f>IFERROR(FIND("Intere",SLR286_20231202[[#This Row],[streszczenie]]),0)</f>
        <v>0</v>
      </c>
      <c r="AC58">
        <f>IFERROR(FIND("INTERE",SLR286_20231202[[#This Row],[streszczenie]]),0)</f>
        <v>0</v>
      </c>
      <c r="AD58">
        <f>SUM(SLR286_20231202[[#This Row],[stake4]:[INTERE6]])</f>
        <v>278</v>
      </c>
      <c r="AE58" t="s">
        <v>10</v>
      </c>
      <c r="AF58" t="s">
        <v>11</v>
      </c>
      <c r="AG58" t="s">
        <v>12</v>
      </c>
    </row>
    <row r="59" spans="1:33" x14ac:dyDescent="0.45">
      <c r="A59">
        <v>47</v>
      </c>
      <c r="B59" t="s">
        <v>362</v>
      </c>
      <c r="C59" t="s">
        <v>363</v>
      </c>
      <c r="D59">
        <v>57708948800</v>
      </c>
      <c r="E59" t="s">
        <v>364</v>
      </c>
      <c r="F59">
        <f>IFERROR(FIND("stake",SLR286_20231202[[#This Row],[Tytuł]]),0)</f>
        <v>0</v>
      </c>
      <c r="G59">
        <f>IFERROR(FIND("Stake",SLR286_20231202[[#This Row],[Tytuł]]),0)</f>
        <v>0</v>
      </c>
      <c r="H59">
        <f>IFERROR(FIND("STAKE",SLR286_20231202[[#This Row],[Tytuł]]),0)</f>
        <v>0</v>
      </c>
      <c r="I59">
        <f>IFERROR(FIND("intere",SLR286_20231202[[#This Row],[Tytuł]]),0)</f>
        <v>0</v>
      </c>
      <c r="J59">
        <f>IFERROR(FIND("Intere",SLR286_20231202[[#This Row],[Tytuł]]),0)</f>
        <v>0</v>
      </c>
      <c r="K59">
        <f>IFERROR(FIND("INTERE",SLR286_20231202[[#This Row],[Tytuł]]),0)</f>
        <v>0</v>
      </c>
      <c r="L59">
        <f>SUM(SLR286_20231202[[#This Row],[stake]:[INTERE3]])</f>
        <v>0</v>
      </c>
      <c r="M59">
        <f>COUNTIF(SLR286_20231202[[#This Row],[Tytuł]],"*"&amp;$B$1&amp;"*")</f>
        <v>0</v>
      </c>
      <c r="N59" t="s">
        <v>365</v>
      </c>
      <c r="O59" t="str">
        <f>MID(SLR286_20231202[[#This Row],[Rok, publikacja, cytowania]],2,4)</f>
        <v>1999</v>
      </c>
      <c r="P59" s="4">
        <f>(MID(SLR286_20231202[[#This Row],[Rok, publikacja, cytowania]],FIND(" Cited ",SLR286_20231202[[#This Row],[Rok, publikacja, cytowania]])+7,SLR286_20231202[[#This Row],[IlośćZnakówLCyt]]))+0</f>
        <v>13</v>
      </c>
      <c r="Q59">
        <f>FIND(" Cited ",SLR286_20231202[[#This Row],[Rok, publikacja, cytowania]])+7</f>
        <v>78</v>
      </c>
      <c r="R59">
        <f>FIND(" times",SLR286_20231202[[#This Row],[Rok, publikacja, cytowania]])</f>
        <v>80</v>
      </c>
      <c r="S59">
        <f>SLR286_20231202[[#This Row],[koniecLCyt]]-SLR286_20231202[[#This Row],[poczLCyt]]</f>
        <v>2</v>
      </c>
      <c r="T59" t="s">
        <v>366</v>
      </c>
      <c r="U59" t="s">
        <v>367</v>
      </c>
      <c r="V59" t="s">
        <v>368</v>
      </c>
      <c r="W59">
        <f>COUNTIF(SLR286_20231202[[#This Row],[streszczenie]],"*"&amp;$B$1&amp;"*")</f>
        <v>0</v>
      </c>
      <c r="X59">
        <f>IFERROR(FIND("stake",SLR286_20231202[[#This Row],[streszczenie]]),0)</f>
        <v>266</v>
      </c>
      <c r="Y59">
        <f>IFERROR(FIND("Stake",SLR286_20231202[[#This Row],[streszczenie]]),0)</f>
        <v>0</v>
      </c>
      <c r="Z59">
        <f>IFERROR(FIND("STAKE",SLR286_20231202[[#This Row],[streszczenie]]),0)</f>
        <v>0</v>
      </c>
      <c r="AA59">
        <f>IFERROR(FIND("intere",SLR286_20231202[[#This Row],[streszczenie]]),0)</f>
        <v>0</v>
      </c>
      <c r="AB59">
        <f>IFERROR(FIND("Intere",SLR286_20231202[[#This Row],[streszczenie]]),0)</f>
        <v>0</v>
      </c>
      <c r="AC59">
        <f>IFERROR(FIND("INTERE",SLR286_20231202[[#This Row],[streszczenie]]),0)</f>
        <v>0</v>
      </c>
      <c r="AD59">
        <f>SUM(SLR286_20231202[[#This Row],[stake4]:[INTERE6]])</f>
        <v>266</v>
      </c>
      <c r="AE59" t="s">
        <v>10</v>
      </c>
      <c r="AF59" t="s">
        <v>11</v>
      </c>
      <c r="AG59" t="s">
        <v>12</v>
      </c>
    </row>
    <row r="60" spans="1:33" x14ac:dyDescent="0.45">
      <c r="A60">
        <v>8</v>
      </c>
      <c r="B60" t="s">
        <v>58</v>
      </c>
      <c r="C60" t="s">
        <v>59</v>
      </c>
      <c r="D60" t="s">
        <v>60</v>
      </c>
      <c r="E60" t="s">
        <v>61</v>
      </c>
      <c r="F60">
        <f>IFERROR(FIND("stake",SLR286_20231202[[#This Row],[Tytuł]]),0)</f>
        <v>0</v>
      </c>
      <c r="G60">
        <f>IFERROR(FIND("Stake",SLR286_20231202[[#This Row],[Tytuł]]),0)</f>
        <v>0</v>
      </c>
      <c r="H60">
        <f>IFERROR(FIND("STAKE",SLR286_20231202[[#This Row],[Tytuł]]),0)</f>
        <v>0</v>
      </c>
      <c r="I60">
        <f>IFERROR(FIND("intere",SLR286_20231202[[#This Row],[Tytuł]]),0)</f>
        <v>0</v>
      </c>
      <c r="J60">
        <f>IFERROR(FIND("Intere",SLR286_20231202[[#This Row],[Tytuł]]),0)</f>
        <v>0</v>
      </c>
      <c r="K60">
        <f>IFERROR(FIND("INTERE",SLR286_20231202[[#This Row],[Tytuł]]),0)</f>
        <v>0</v>
      </c>
      <c r="L60">
        <f>SUM(SLR286_20231202[[#This Row],[stake]:[INTERE3]])</f>
        <v>0</v>
      </c>
      <c r="M60">
        <f>COUNTIF(SLR286_20231202[[#This Row],[Tytuł]],"*"&amp;$B$1&amp;"*")</f>
        <v>0</v>
      </c>
      <c r="N60" t="s">
        <v>62</v>
      </c>
      <c r="O60" t="str">
        <f>MID(SLR286_20231202[[#This Row],[Rok, publikacja, cytowania]],2,4)</f>
        <v>2022</v>
      </c>
      <c r="P60" s="4">
        <f>(MID(SLR286_20231202[[#This Row],[Rok, publikacja, cytowania]],FIND(" Cited ",SLR286_20231202[[#This Row],[Rok, publikacja, cytowania]])+7,SLR286_20231202[[#This Row],[IlośćZnakówLCyt]]))+0</f>
        <v>13</v>
      </c>
      <c r="Q60">
        <f>FIND(" Cited ",SLR286_20231202[[#This Row],[Rok, publikacja, cytowania]])+7</f>
        <v>99</v>
      </c>
      <c r="R60">
        <f>FIND(" times",SLR286_20231202[[#This Row],[Rok, publikacja, cytowania]])</f>
        <v>101</v>
      </c>
      <c r="S60">
        <f>SLR286_20231202[[#This Row],[koniecLCyt]]-SLR286_20231202[[#This Row],[poczLCyt]]</f>
        <v>2</v>
      </c>
      <c r="T60" t="s">
        <v>63</v>
      </c>
      <c r="U60" t="s">
        <v>64</v>
      </c>
      <c r="V60" t="s">
        <v>65</v>
      </c>
      <c r="W60">
        <f>COUNTIF(SLR286_20231202[[#This Row],[streszczenie]],"*"&amp;$B$1&amp;"*")</f>
        <v>1</v>
      </c>
      <c r="X60">
        <f>IFERROR(FIND("stake",SLR286_20231202[[#This Row],[streszczenie]]),0)</f>
        <v>1670</v>
      </c>
      <c r="Y60">
        <f>IFERROR(FIND("Stake",SLR286_20231202[[#This Row],[streszczenie]]),0)</f>
        <v>0</v>
      </c>
      <c r="Z60">
        <f>IFERROR(FIND("STAKE",SLR286_20231202[[#This Row],[streszczenie]]),0)</f>
        <v>0</v>
      </c>
      <c r="AA60">
        <f>IFERROR(FIND("intere",SLR286_20231202[[#This Row],[streszczenie]]),0)</f>
        <v>0</v>
      </c>
      <c r="AB60">
        <f>IFERROR(FIND("Intere",SLR286_20231202[[#This Row],[streszczenie]]),0)</f>
        <v>0</v>
      </c>
      <c r="AC60">
        <f>IFERROR(FIND("INTERE",SLR286_20231202[[#This Row],[streszczenie]]),0)</f>
        <v>0</v>
      </c>
      <c r="AD60">
        <f>SUM(SLR286_20231202[[#This Row],[stake4]:[INTERE6]])</f>
        <v>1670</v>
      </c>
      <c r="AE60" t="s">
        <v>10</v>
      </c>
      <c r="AF60" t="s">
        <v>11</v>
      </c>
      <c r="AG60" t="s">
        <v>12</v>
      </c>
    </row>
    <row r="61" spans="1:33" x14ac:dyDescent="0.45">
      <c r="A61">
        <v>26</v>
      </c>
      <c r="B61" t="s">
        <v>199</v>
      </c>
      <c r="C61" t="s">
        <v>200</v>
      </c>
      <c r="D61" t="s">
        <v>201</v>
      </c>
      <c r="E61" t="s">
        <v>202</v>
      </c>
      <c r="F61">
        <f>IFERROR(FIND("stake",SLR286_20231202[[#This Row],[Tytuł]]),0)</f>
        <v>0</v>
      </c>
      <c r="G61">
        <f>IFERROR(FIND("Stake",SLR286_20231202[[#This Row],[Tytuł]]),0)</f>
        <v>0</v>
      </c>
      <c r="H61">
        <f>IFERROR(FIND("STAKE",SLR286_20231202[[#This Row],[Tytuł]]),0)</f>
        <v>0</v>
      </c>
      <c r="I61">
        <f>IFERROR(FIND("intere",SLR286_20231202[[#This Row],[Tytuł]]),0)</f>
        <v>0</v>
      </c>
      <c r="J61">
        <f>IFERROR(FIND("Intere",SLR286_20231202[[#This Row],[Tytuł]]),0)</f>
        <v>0</v>
      </c>
      <c r="K61">
        <f>IFERROR(FIND("INTERE",SLR286_20231202[[#This Row],[Tytuł]]),0)</f>
        <v>0</v>
      </c>
      <c r="L61">
        <f>SUM(SLR286_20231202[[#This Row],[stake]:[INTERE3]])</f>
        <v>0</v>
      </c>
      <c r="M61">
        <f>COUNTIF(SLR286_20231202[[#This Row],[Tytuł]],"*"&amp;$B$1&amp;"*")</f>
        <v>1</v>
      </c>
      <c r="N61" t="s">
        <v>203</v>
      </c>
      <c r="O61" t="str">
        <f>MID(SLR286_20231202[[#This Row],[Rok, publikacja, cytowania]],2,4)</f>
        <v>2015</v>
      </c>
      <c r="P61" s="4">
        <f>(MID(SLR286_20231202[[#This Row],[Rok, publikacja, cytowania]],FIND(" Cited ",SLR286_20231202[[#This Row],[Rok, publikacja, cytowania]])+7,SLR286_20231202[[#This Row],[IlośćZnakówLCyt]]))+0</f>
        <v>13</v>
      </c>
      <c r="Q61">
        <f>FIND(" Cited ",SLR286_20231202[[#This Row],[Rok, publikacja, cytowania]])+7</f>
        <v>86</v>
      </c>
      <c r="R61">
        <f>FIND(" times",SLR286_20231202[[#This Row],[Rok, publikacja, cytowania]])</f>
        <v>88</v>
      </c>
      <c r="S61">
        <f>SLR286_20231202[[#This Row],[koniecLCyt]]-SLR286_20231202[[#This Row],[poczLCyt]]</f>
        <v>2</v>
      </c>
      <c r="T61" t="s">
        <v>204</v>
      </c>
      <c r="U61" t="s">
        <v>205</v>
      </c>
      <c r="V61" t="s">
        <v>206</v>
      </c>
      <c r="W61">
        <f>COUNTIF(SLR286_20231202[[#This Row],[streszczenie]],"*"&amp;$B$1&amp;"*")</f>
        <v>1</v>
      </c>
      <c r="X61">
        <f>IFERROR(FIND("stake",SLR286_20231202[[#This Row],[streszczenie]]),0)</f>
        <v>272</v>
      </c>
      <c r="Y61">
        <f>IFERROR(FIND("Stake",SLR286_20231202[[#This Row],[streszczenie]]),0)</f>
        <v>0</v>
      </c>
      <c r="Z61">
        <f>IFERROR(FIND("STAKE",SLR286_20231202[[#This Row],[streszczenie]]),0)</f>
        <v>0</v>
      </c>
      <c r="AA61">
        <f>IFERROR(FIND("intere",SLR286_20231202[[#This Row],[streszczenie]]),0)</f>
        <v>0</v>
      </c>
      <c r="AB61">
        <f>IFERROR(FIND("Intere",SLR286_20231202[[#This Row],[streszczenie]]),0)</f>
        <v>0</v>
      </c>
      <c r="AC61">
        <f>IFERROR(FIND("INTERE",SLR286_20231202[[#This Row],[streszczenie]]),0)</f>
        <v>0</v>
      </c>
      <c r="AD61">
        <f>SUM(SLR286_20231202[[#This Row],[stake4]:[INTERE6]])</f>
        <v>272</v>
      </c>
      <c r="AE61" t="s">
        <v>10</v>
      </c>
      <c r="AF61" t="s">
        <v>207</v>
      </c>
      <c r="AG61" t="s">
        <v>12</v>
      </c>
    </row>
    <row r="62" spans="1:33" x14ac:dyDescent="0.45">
      <c r="A62">
        <v>68</v>
      </c>
      <c r="B62" t="s">
        <v>520</v>
      </c>
      <c r="C62" t="s">
        <v>521</v>
      </c>
      <c r="D62">
        <v>57194719620</v>
      </c>
      <c r="E62" t="s">
        <v>522</v>
      </c>
      <c r="F62">
        <f>IFERROR(FIND("stake",SLR286_20231202[[#This Row],[Tytuł]]),0)</f>
        <v>0</v>
      </c>
      <c r="G62">
        <f>IFERROR(FIND("Stake",SLR286_20231202[[#This Row],[Tytuł]]),0)</f>
        <v>0</v>
      </c>
      <c r="H62">
        <f>IFERROR(FIND("STAKE",SLR286_20231202[[#This Row],[Tytuł]]),0)</f>
        <v>0</v>
      </c>
      <c r="I62">
        <f>IFERROR(FIND("intere",SLR286_20231202[[#This Row],[Tytuł]]),0)</f>
        <v>0</v>
      </c>
      <c r="J62">
        <f>IFERROR(FIND("Intere",SLR286_20231202[[#This Row],[Tytuł]]),0)</f>
        <v>0</v>
      </c>
      <c r="K62">
        <f>IFERROR(FIND("INTERE",SLR286_20231202[[#This Row],[Tytuł]]),0)</f>
        <v>0</v>
      </c>
      <c r="L62">
        <f>SUM(SLR286_20231202[[#This Row],[stake]:[INTERE3]])</f>
        <v>0</v>
      </c>
      <c r="M62">
        <f>COUNTIF(SLR286_20231202[[#This Row],[Tytuł]],"*"&amp;$B$1&amp;"*")</f>
        <v>0</v>
      </c>
      <c r="N62" t="s">
        <v>523</v>
      </c>
      <c r="O62" t="str">
        <f>MID(SLR286_20231202[[#This Row],[Rok, publikacja, cytowania]],2,4)</f>
        <v>2019</v>
      </c>
      <c r="P62" s="4">
        <f>(MID(SLR286_20231202[[#This Row],[Rok, publikacja, cytowania]],FIND(" Cited ",SLR286_20231202[[#This Row],[Rok, publikacja, cytowania]])+7,SLR286_20231202[[#This Row],[IlośćZnakówLCyt]]))+0</f>
        <v>13</v>
      </c>
      <c r="Q62">
        <f>FIND(" Cited ",SLR286_20231202[[#This Row],[Rok, publikacja, cytowania]])+7</f>
        <v>61</v>
      </c>
      <c r="R62">
        <f>FIND(" times",SLR286_20231202[[#This Row],[Rok, publikacja, cytowania]])</f>
        <v>63</v>
      </c>
      <c r="S62">
        <f>SLR286_20231202[[#This Row],[koniecLCyt]]-SLR286_20231202[[#This Row],[poczLCyt]]</f>
        <v>2</v>
      </c>
      <c r="T62" t="s">
        <v>524</v>
      </c>
      <c r="U62" t="s">
        <v>525</v>
      </c>
      <c r="V62" t="s">
        <v>526</v>
      </c>
      <c r="W62">
        <f>COUNTIF(SLR286_20231202[[#This Row],[streszczenie]],"*"&amp;$B$1&amp;"*")</f>
        <v>0</v>
      </c>
      <c r="X62">
        <f>IFERROR(FIND("stake",SLR286_20231202[[#This Row],[streszczenie]]),0)</f>
        <v>1379</v>
      </c>
      <c r="Y62">
        <f>IFERROR(FIND("Stake",SLR286_20231202[[#This Row],[streszczenie]]),0)</f>
        <v>0</v>
      </c>
      <c r="Z62">
        <f>IFERROR(FIND("STAKE",SLR286_20231202[[#This Row],[streszczenie]]),0)</f>
        <v>0</v>
      </c>
      <c r="AA62">
        <f>IFERROR(FIND("intere",SLR286_20231202[[#This Row],[streszczenie]]),0)</f>
        <v>0</v>
      </c>
      <c r="AB62">
        <f>IFERROR(FIND("Intere",SLR286_20231202[[#This Row],[streszczenie]]),0)</f>
        <v>0</v>
      </c>
      <c r="AC62">
        <f>IFERROR(FIND("INTERE",SLR286_20231202[[#This Row],[streszczenie]]),0)</f>
        <v>0</v>
      </c>
      <c r="AD62">
        <f>SUM(SLR286_20231202[[#This Row],[stake4]:[INTERE6]])</f>
        <v>1379</v>
      </c>
      <c r="AE62" t="s">
        <v>10</v>
      </c>
      <c r="AF62" t="s">
        <v>11</v>
      </c>
      <c r="AG62" t="s">
        <v>12</v>
      </c>
    </row>
    <row r="63" spans="1:33" x14ac:dyDescent="0.45">
      <c r="A63">
        <v>3</v>
      </c>
      <c r="B63" t="s">
        <v>21</v>
      </c>
      <c r="C63" t="s">
        <v>22</v>
      </c>
      <c r="D63">
        <v>57207917552</v>
      </c>
      <c r="E63" t="s">
        <v>23</v>
      </c>
      <c r="F63">
        <f>IFERROR(FIND("stake",SLR286_20231202[[#This Row],[Tytuł]]),0)</f>
        <v>60</v>
      </c>
      <c r="G63">
        <f>IFERROR(FIND("Stake",SLR286_20231202[[#This Row],[Tytuł]]),0)</f>
        <v>0</v>
      </c>
      <c r="H63">
        <f>IFERROR(FIND("STAKE",SLR286_20231202[[#This Row],[Tytuł]]),0)</f>
        <v>0</v>
      </c>
      <c r="I63">
        <f>IFERROR(FIND("intere",SLR286_20231202[[#This Row],[Tytuł]]),0)</f>
        <v>74</v>
      </c>
      <c r="J63">
        <f>IFERROR(FIND("Intere",SLR286_20231202[[#This Row],[Tytuł]]),0)</f>
        <v>0</v>
      </c>
      <c r="K63">
        <f>IFERROR(FIND("INTERE",SLR286_20231202[[#This Row],[Tytuł]]),0)</f>
        <v>0</v>
      </c>
      <c r="L63">
        <f>SUM(SLR286_20231202[[#This Row],[stake]:[INTERE3]])</f>
        <v>134</v>
      </c>
      <c r="M63">
        <f>COUNTIF(SLR286_20231202[[#This Row],[Tytuł]],"*"&amp;$B$1&amp;"*")</f>
        <v>0</v>
      </c>
      <c r="N63" t="s">
        <v>24</v>
      </c>
      <c r="O63" t="str">
        <f>MID(SLR286_20231202[[#This Row],[Rok, publikacja, cytowania]],2,4)</f>
        <v>2019</v>
      </c>
      <c r="P63" s="4">
        <f>(MID(SLR286_20231202[[#This Row],[Rok, publikacja, cytowania]],FIND(" Cited ",SLR286_20231202[[#This Row],[Rok, publikacja, cytowania]])+7,SLR286_20231202[[#This Row],[IlośćZnakówLCyt]]))+0</f>
        <v>12</v>
      </c>
      <c r="Q63">
        <f>FIND(" Cited ",SLR286_20231202[[#This Row],[Rok, publikacja, cytowania]])+7</f>
        <v>70</v>
      </c>
      <c r="R63">
        <f>FIND(" times",SLR286_20231202[[#This Row],[Rok, publikacja, cytowania]])</f>
        <v>72</v>
      </c>
      <c r="S63">
        <f>SLR286_20231202[[#This Row],[koniecLCyt]]-SLR286_20231202[[#This Row],[poczLCyt]]</f>
        <v>2</v>
      </c>
      <c r="T63" t="s">
        <v>25</v>
      </c>
      <c r="U63" t="s">
        <v>26</v>
      </c>
      <c r="V63" t="s">
        <v>27</v>
      </c>
      <c r="W63">
        <f>COUNTIF(SLR286_20231202[[#This Row],[streszczenie]],"*"&amp;$B$1&amp;"*")</f>
        <v>0</v>
      </c>
      <c r="X63">
        <f>IFERROR(FIND("stake",SLR286_20231202[[#This Row],[streszczenie]]),0)</f>
        <v>169</v>
      </c>
      <c r="Y63">
        <f>IFERROR(FIND("Stake",SLR286_20231202[[#This Row],[streszczenie]]),0)</f>
        <v>0</v>
      </c>
      <c r="Z63">
        <f>IFERROR(FIND("STAKE",SLR286_20231202[[#This Row],[streszczenie]]),0)</f>
        <v>0</v>
      </c>
      <c r="AA63">
        <f>IFERROR(FIND("intere",SLR286_20231202[[#This Row],[streszczenie]]),0)</f>
        <v>524</v>
      </c>
      <c r="AB63">
        <f>IFERROR(FIND("Intere",SLR286_20231202[[#This Row],[streszczenie]]),0)</f>
        <v>0</v>
      </c>
      <c r="AC63">
        <f>IFERROR(FIND("INTERE",SLR286_20231202[[#This Row],[streszczenie]]),0)</f>
        <v>0</v>
      </c>
      <c r="AD63">
        <f>SUM(SLR286_20231202[[#This Row],[stake4]:[INTERE6]])</f>
        <v>693</v>
      </c>
      <c r="AE63" t="s">
        <v>10</v>
      </c>
      <c r="AF63" t="s">
        <v>11</v>
      </c>
      <c r="AG63" t="s">
        <v>12</v>
      </c>
    </row>
    <row r="64" spans="1:33" x14ac:dyDescent="0.45">
      <c r="A64">
        <v>6</v>
      </c>
      <c r="B64" t="s">
        <v>43</v>
      </c>
      <c r="C64" t="s">
        <v>44</v>
      </c>
      <c r="D64">
        <v>56051006100</v>
      </c>
      <c r="E64" t="s">
        <v>45</v>
      </c>
      <c r="F64">
        <f>IFERROR(FIND("stake",SLR286_20231202[[#This Row],[Tytuł]]),0)</f>
        <v>0</v>
      </c>
      <c r="G64">
        <f>IFERROR(FIND("Stake",SLR286_20231202[[#This Row],[Tytuł]]),0)</f>
        <v>0</v>
      </c>
      <c r="H64">
        <f>IFERROR(FIND("STAKE",SLR286_20231202[[#This Row],[Tytuł]]),0)</f>
        <v>0</v>
      </c>
      <c r="I64">
        <f>IFERROR(FIND("intere",SLR286_20231202[[#This Row],[Tytuł]]),0)</f>
        <v>0</v>
      </c>
      <c r="J64">
        <f>IFERROR(FIND("Intere",SLR286_20231202[[#This Row],[Tytuł]]),0)</f>
        <v>0</v>
      </c>
      <c r="K64">
        <f>IFERROR(FIND("INTERE",SLR286_20231202[[#This Row],[Tytuł]]),0)</f>
        <v>0</v>
      </c>
      <c r="L64">
        <f>SUM(SLR286_20231202[[#This Row],[stake]:[INTERE3]])</f>
        <v>0</v>
      </c>
      <c r="M64">
        <f>COUNTIF(SLR286_20231202[[#This Row],[Tytuł]],"*"&amp;$B$1&amp;"*")</f>
        <v>0</v>
      </c>
      <c r="N64" t="s">
        <v>46</v>
      </c>
      <c r="O64" t="str">
        <f>MID(SLR286_20231202[[#This Row],[Rok, publikacja, cytowania]],2,4)</f>
        <v>2020</v>
      </c>
      <c r="P64" s="4">
        <f>(MID(SLR286_20231202[[#This Row],[Rok, publikacja, cytowania]],FIND(" Cited ",SLR286_20231202[[#This Row],[Rok, publikacja, cytowania]])+7,SLR286_20231202[[#This Row],[IlośćZnakówLCyt]]))+0</f>
        <v>12</v>
      </c>
      <c r="Q64">
        <f>FIND(" Cited ",SLR286_20231202[[#This Row],[Rok, publikacja, cytowania]])+7</f>
        <v>84</v>
      </c>
      <c r="R64">
        <f>FIND(" times",SLR286_20231202[[#This Row],[Rok, publikacja, cytowania]])</f>
        <v>86</v>
      </c>
      <c r="S64">
        <f>SLR286_20231202[[#This Row],[koniecLCyt]]-SLR286_20231202[[#This Row],[poczLCyt]]</f>
        <v>2</v>
      </c>
      <c r="T64" t="s">
        <v>47</v>
      </c>
      <c r="U64" t="s">
        <v>48</v>
      </c>
      <c r="V64" t="s">
        <v>49</v>
      </c>
      <c r="W64">
        <f>COUNTIF(SLR286_20231202[[#This Row],[streszczenie]],"*"&amp;$B$1&amp;"*")</f>
        <v>0</v>
      </c>
      <c r="X64">
        <f>IFERROR(FIND("stake",SLR286_20231202[[#This Row],[streszczenie]]),0)</f>
        <v>719</v>
      </c>
      <c r="Y64">
        <f>IFERROR(FIND("Stake",SLR286_20231202[[#This Row],[streszczenie]]),0)</f>
        <v>0</v>
      </c>
      <c r="Z64">
        <f>IFERROR(FIND("STAKE",SLR286_20231202[[#This Row],[streszczenie]]),0)</f>
        <v>0</v>
      </c>
      <c r="AA64">
        <f>IFERROR(FIND("intere",SLR286_20231202[[#This Row],[streszczenie]]),0)</f>
        <v>0</v>
      </c>
      <c r="AB64">
        <f>IFERROR(FIND("Intere",SLR286_20231202[[#This Row],[streszczenie]]),0)</f>
        <v>0</v>
      </c>
      <c r="AC64">
        <f>IFERROR(FIND("INTERE",SLR286_20231202[[#This Row],[streszczenie]]),0)</f>
        <v>0</v>
      </c>
      <c r="AD64">
        <f>SUM(SLR286_20231202[[#This Row],[stake4]:[INTERE6]])</f>
        <v>719</v>
      </c>
      <c r="AE64" t="s">
        <v>10</v>
      </c>
      <c r="AF64" t="s">
        <v>11</v>
      </c>
      <c r="AG64" t="s">
        <v>12</v>
      </c>
    </row>
    <row r="65" spans="1:33" x14ac:dyDescent="0.45">
      <c r="A65">
        <v>28</v>
      </c>
      <c r="B65" t="s">
        <v>216</v>
      </c>
      <c r="C65" t="s">
        <v>217</v>
      </c>
      <c r="D65" t="s">
        <v>218</v>
      </c>
      <c r="E65" t="s">
        <v>219</v>
      </c>
      <c r="F65">
        <f>IFERROR(FIND("stake",SLR286_20231202[[#This Row],[Tytuł]]),0)</f>
        <v>0</v>
      </c>
      <c r="G65">
        <f>IFERROR(FIND("Stake",SLR286_20231202[[#This Row],[Tytuł]]),0)</f>
        <v>0</v>
      </c>
      <c r="H65">
        <f>IFERROR(FIND("STAKE",SLR286_20231202[[#This Row],[Tytuł]]),0)</f>
        <v>0</v>
      </c>
      <c r="I65">
        <f>IFERROR(FIND("intere",SLR286_20231202[[#This Row],[Tytuł]]),0)</f>
        <v>0</v>
      </c>
      <c r="J65">
        <f>IFERROR(FIND("Intere",SLR286_20231202[[#This Row],[Tytuł]]),0)</f>
        <v>0</v>
      </c>
      <c r="K65">
        <f>IFERROR(FIND("INTERE",SLR286_20231202[[#This Row],[Tytuł]]),0)</f>
        <v>0</v>
      </c>
      <c r="L65">
        <f>SUM(SLR286_20231202[[#This Row],[stake]:[INTERE3]])</f>
        <v>0</v>
      </c>
      <c r="M65">
        <f>COUNTIF(SLR286_20231202[[#This Row],[Tytuł]],"*"&amp;$B$1&amp;"*")</f>
        <v>0</v>
      </c>
      <c r="N65" t="s">
        <v>220</v>
      </c>
      <c r="O65" t="str">
        <f>MID(SLR286_20231202[[#This Row],[Rok, publikacja, cytowania]],2,4)</f>
        <v>2019</v>
      </c>
      <c r="P65" s="4">
        <f>(MID(SLR286_20231202[[#This Row],[Rok, publikacja, cytowania]],FIND(" Cited ",SLR286_20231202[[#This Row],[Rok, publikacja, cytowania]])+7,SLR286_20231202[[#This Row],[IlośćZnakówLCyt]]))+0</f>
        <v>12</v>
      </c>
      <c r="Q65">
        <f>FIND(" Cited ",SLR286_20231202[[#This Row],[Rok, publikacja, cytowania]])+7</f>
        <v>66</v>
      </c>
      <c r="R65">
        <f>FIND(" times",SLR286_20231202[[#This Row],[Rok, publikacja, cytowania]])</f>
        <v>68</v>
      </c>
      <c r="S65">
        <f>SLR286_20231202[[#This Row],[koniecLCyt]]-SLR286_20231202[[#This Row],[poczLCyt]]</f>
        <v>2</v>
      </c>
      <c r="T65" t="s">
        <v>221</v>
      </c>
      <c r="U65" t="s">
        <v>222</v>
      </c>
      <c r="V65" t="s">
        <v>223</v>
      </c>
      <c r="W65">
        <f>COUNTIF(SLR286_20231202[[#This Row],[streszczenie]],"*"&amp;$B$1&amp;"*")</f>
        <v>0</v>
      </c>
      <c r="X65">
        <f>IFERROR(FIND("stake",SLR286_20231202[[#This Row],[streszczenie]]),0)</f>
        <v>341</v>
      </c>
      <c r="Y65">
        <f>IFERROR(FIND("Stake",SLR286_20231202[[#This Row],[streszczenie]]),0)</f>
        <v>0</v>
      </c>
      <c r="Z65">
        <f>IFERROR(FIND("STAKE",SLR286_20231202[[#This Row],[streszczenie]]),0)</f>
        <v>0</v>
      </c>
      <c r="AA65">
        <f>IFERROR(FIND("intere",SLR286_20231202[[#This Row],[streszczenie]]),0)</f>
        <v>0</v>
      </c>
      <c r="AB65">
        <f>IFERROR(FIND("Intere",SLR286_20231202[[#This Row],[streszczenie]]),0)</f>
        <v>0</v>
      </c>
      <c r="AC65">
        <f>IFERROR(FIND("INTERE",SLR286_20231202[[#This Row],[streszczenie]]),0)</f>
        <v>0</v>
      </c>
      <c r="AD65">
        <f>SUM(SLR286_20231202[[#This Row],[stake4]:[INTERE6]])</f>
        <v>341</v>
      </c>
      <c r="AE65" t="s">
        <v>10</v>
      </c>
      <c r="AF65" t="s">
        <v>11</v>
      </c>
      <c r="AG65" t="s">
        <v>12</v>
      </c>
    </row>
    <row r="66" spans="1:33" x14ac:dyDescent="0.45">
      <c r="A66">
        <v>55</v>
      </c>
      <c r="B66" t="s">
        <v>423</v>
      </c>
      <c r="C66" t="s">
        <v>424</v>
      </c>
      <c r="D66">
        <v>56697978400</v>
      </c>
      <c r="E66" t="s">
        <v>425</v>
      </c>
      <c r="F66">
        <f>IFERROR(FIND("stake",SLR286_20231202[[#This Row],[Tytuł]]),0)</f>
        <v>97</v>
      </c>
      <c r="G66">
        <f>IFERROR(FIND("Stake",SLR286_20231202[[#This Row],[Tytuł]]),0)</f>
        <v>0</v>
      </c>
      <c r="H66">
        <f>IFERROR(FIND("STAKE",SLR286_20231202[[#This Row],[Tytuł]]),0)</f>
        <v>0</v>
      </c>
      <c r="I66">
        <f>IFERROR(FIND("intere",SLR286_20231202[[#This Row],[Tytuł]]),0)</f>
        <v>0</v>
      </c>
      <c r="J66">
        <f>IFERROR(FIND("Intere",SLR286_20231202[[#This Row],[Tytuł]]),0)</f>
        <v>0</v>
      </c>
      <c r="K66">
        <f>IFERROR(FIND("INTERE",SLR286_20231202[[#This Row],[Tytuł]]),0)</f>
        <v>0</v>
      </c>
      <c r="L66">
        <f>SUM(SLR286_20231202[[#This Row],[stake]:[INTERE3]])</f>
        <v>97</v>
      </c>
      <c r="M66">
        <f>COUNTIF(SLR286_20231202[[#This Row],[Tytuł]],"*"&amp;$B$1&amp;"*")</f>
        <v>0</v>
      </c>
      <c r="N66" t="s">
        <v>426</v>
      </c>
      <c r="O66" t="str">
        <f>MID(SLR286_20231202[[#This Row],[Rok, publikacja, cytowania]],2,4)</f>
        <v>2015</v>
      </c>
      <c r="P66" s="4">
        <f>(MID(SLR286_20231202[[#This Row],[Rok, publikacja, cytowania]],FIND(" Cited ",SLR286_20231202[[#This Row],[Rok, publikacja, cytowania]])+7,SLR286_20231202[[#This Row],[IlośćZnakówLCyt]]))+0</f>
        <v>12</v>
      </c>
      <c r="Q66">
        <f>FIND(" Cited ",SLR286_20231202[[#This Row],[Rok, publikacja, cytowania]])+7</f>
        <v>67</v>
      </c>
      <c r="R66">
        <f>FIND(" times",SLR286_20231202[[#This Row],[Rok, publikacja, cytowania]])</f>
        <v>69</v>
      </c>
      <c r="S66">
        <f>SLR286_20231202[[#This Row],[koniecLCyt]]-SLR286_20231202[[#This Row],[poczLCyt]]</f>
        <v>2</v>
      </c>
      <c r="T66" t="s">
        <v>427</v>
      </c>
      <c r="U66" t="s">
        <v>428</v>
      </c>
      <c r="V66" t="s">
        <v>429</v>
      </c>
      <c r="W66">
        <f>COUNTIF(SLR286_20231202[[#This Row],[streszczenie]],"*"&amp;$B$1&amp;"*")</f>
        <v>1</v>
      </c>
      <c r="X66">
        <f>IFERROR(FIND("stake",SLR286_20231202[[#This Row],[streszczenie]]),0)</f>
        <v>832</v>
      </c>
      <c r="Y66">
        <f>IFERROR(FIND("Stake",SLR286_20231202[[#This Row],[streszczenie]]),0)</f>
        <v>0</v>
      </c>
      <c r="Z66">
        <f>IFERROR(FIND("STAKE",SLR286_20231202[[#This Row],[streszczenie]]),0)</f>
        <v>0</v>
      </c>
      <c r="AA66">
        <f>IFERROR(FIND("intere",SLR286_20231202[[#This Row],[streszczenie]]),0)</f>
        <v>0</v>
      </c>
      <c r="AB66">
        <f>IFERROR(FIND("Intere",SLR286_20231202[[#This Row],[streszczenie]]),0)</f>
        <v>0</v>
      </c>
      <c r="AC66">
        <f>IFERROR(FIND("INTERE",SLR286_20231202[[#This Row],[streszczenie]]),0)</f>
        <v>0</v>
      </c>
      <c r="AD66">
        <f>SUM(SLR286_20231202[[#This Row],[stake4]:[INTERE6]])</f>
        <v>832</v>
      </c>
      <c r="AE66" t="s">
        <v>10</v>
      </c>
      <c r="AF66" t="s">
        <v>11</v>
      </c>
      <c r="AG66" t="s">
        <v>12</v>
      </c>
    </row>
    <row r="67" spans="1:33" x14ac:dyDescent="0.45">
      <c r="A67">
        <v>62</v>
      </c>
      <c r="B67" t="s">
        <v>475</v>
      </c>
      <c r="C67" t="s">
        <v>476</v>
      </c>
      <c r="D67" t="s">
        <v>477</v>
      </c>
      <c r="E67" t="s">
        <v>478</v>
      </c>
      <c r="F67">
        <f>IFERROR(FIND("stake",SLR286_20231202[[#This Row],[Tytuł]]),0)</f>
        <v>84</v>
      </c>
      <c r="G67">
        <f>IFERROR(FIND("Stake",SLR286_20231202[[#This Row],[Tytuł]]),0)</f>
        <v>0</v>
      </c>
      <c r="H67">
        <f>IFERROR(FIND("STAKE",SLR286_20231202[[#This Row],[Tytuł]]),0)</f>
        <v>0</v>
      </c>
      <c r="I67">
        <f>IFERROR(FIND("intere",SLR286_20231202[[#This Row],[Tytuł]]),0)</f>
        <v>0</v>
      </c>
      <c r="J67">
        <f>IFERROR(FIND("Intere",SLR286_20231202[[#This Row],[Tytuł]]),0)</f>
        <v>0</v>
      </c>
      <c r="K67">
        <f>IFERROR(FIND("INTERE",SLR286_20231202[[#This Row],[Tytuł]]),0)</f>
        <v>0</v>
      </c>
      <c r="L67">
        <f>SUM(SLR286_20231202[[#This Row],[stake]:[INTERE3]])</f>
        <v>84</v>
      </c>
      <c r="M67">
        <f>COUNTIF(SLR286_20231202[[#This Row],[Tytuł]],"*"&amp;$B$1&amp;"*")</f>
        <v>0</v>
      </c>
      <c r="N67" t="s">
        <v>479</v>
      </c>
      <c r="O67" t="str">
        <f>MID(SLR286_20231202[[#This Row],[Rok, publikacja, cytowania]],2,4)</f>
        <v>2003</v>
      </c>
      <c r="P67" s="4">
        <f>(MID(SLR286_20231202[[#This Row],[Rok, publikacja, cytowania]],FIND(" Cited ",SLR286_20231202[[#This Row],[Rok, publikacja, cytowania]])+7,SLR286_20231202[[#This Row],[IlośćZnakówLCyt]]))+0</f>
        <v>12</v>
      </c>
      <c r="Q67">
        <f>FIND(" Cited ",SLR286_20231202[[#This Row],[Rok, publikacja, cytowania]])+7</f>
        <v>66</v>
      </c>
      <c r="R67">
        <f>FIND(" times",SLR286_20231202[[#This Row],[Rok, publikacja, cytowania]])</f>
        <v>68</v>
      </c>
      <c r="S67">
        <f>SLR286_20231202[[#This Row],[koniecLCyt]]-SLR286_20231202[[#This Row],[poczLCyt]]</f>
        <v>2</v>
      </c>
      <c r="T67" t="s">
        <v>480</v>
      </c>
      <c r="U67" t="s">
        <v>481</v>
      </c>
      <c r="V67" t="s">
        <v>482</v>
      </c>
      <c r="W67">
        <f>COUNTIF(SLR286_20231202[[#This Row],[streszczenie]],"*"&amp;$B$1&amp;"*")</f>
        <v>1</v>
      </c>
      <c r="X67">
        <f>IFERROR(FIND("stake",SLR286_20231202[[#This Row],[streszczenie]]),0)</f>
        <v>669</v>
      </c>
      <c r="Y67">
        <f>IFERROR(FIND("Stake",SLR286_20231202[[#This Row],[streszczenie]]),0)</f>
        <v>0</v>
      </c>
      <c r="Z67">
        <f>IFERROR(FIND("STAKE",SLR286_20231202[[#This Row],[streszczenie]]),0)</f>
        <v>0</v>
      </c>
      <c r="AA67">
        <f>IFERROR(FIND("intere",SLR286_20231202[[#This Row],[streszczenie]]),0)</f>
        <v>0</v>
      </c>
      <c r="AB67">
        <f>IFERROR(FIND("Intere",SLR286_20231202[[#This Row],[streszczenie]]),0)</f>
        <v>0</v>
      </c>
      <c r="AC67">
        <f>IFERROR(FIND("INTERE",SLR286_20231202[[#This Row],[streszczenie]]),0)</f>
        <v>0</v>
      </c>
      <c r="AD67">
        <f>SUM(SLR286_20231202[[#This Row],[stake4]:[INTERE6]])</f>
        <v>669</v>
      </c>
      <c r="AE67" t="s">
        <v>10</v>
      </c>
      <c r="AF67" t="s">
        <v>11</v>
      </c>
      <c r="AG67" t="s">
        <v>12</v>
      </c>
    </row>
    <row r="68" spans="1:33" x14ac:dyDescent="0.45">
      <c r="A68">
        <v>89</v>
      </c>
      <c r="B68" t="s">
        <v>679</v>
      </c>
      <c r="C68" t="s">
        <v>680</v>
      </c>
      <c r="D68">
        <v>57209744775</v>
      </c>
      <c r="E68" t="s">
        <v>681</v>
      </c>
      <c r="F68">
        <f>IFERROR(FIND("stake",SLR286_20231202[[#This Row],[Tytuł]]),0)</f>
        <v>0</v>
      </c>
      <c r="G68">
        <f>IFERROR(FIND("Stake",SLR286_20231202[[#This Row],[Tytuł]]),0)</f>
        <v>0</v>
      </c>
      <c r="H68">
        <f>IFERROR(FIND("STAKE",SLR286_20231202[[#This Row],[Tytuł]]),0)</f>
        <v>0</v>
      </c>
      <c r="I68">
        <f>IFERROR(FIND("intere",SLR286_20231202[[#This Row],[Tytuł]]),0)</f>
        <v>0</v>
      </c>
      <c r="J68">
        <f>IFERROR(FIND("Intere",SLR286_20231202[[#This Row],[Tytuł]]),0)</f>
        <v>0</v>
      </c>
      <c r="K68">
        <f>IFERROR(FIND("INTERE",SLR286_20231202[[#This Row],[Tytuł]]),0)</f>
        <v>0</v>
      </c>
      <c r="L68">
        <f>SUM(SLR286_20231202[[#This Row],[stake]:[INTERE3]])</f>
        <v>0</v>
      </c>
      <c r="M68">
        <f>COUNTIF(SLR286_20231202[[#This Row],[Tytuł]],"*"&amp;$B$1&amp;"*")</f>
        <v>0</v>
      </c>
      <c r="N68" t="s">
        <v>682</v>
      </c>
      <c r="O68" t="str">
        <f>MID(SLR286_20231202[[#This Row],[Rok, publikacja, cytowania]],2,4)</f>
        <v>2020</v>
      </c>
      <c r="P68" s="4">
        <f>(MID(SLR286_20231202[[#This Row],[Rok, publikacja, cytowania]],FIND(" Cited ",SLR286_20231202[[#This Row],[Rok, publikacja, cytowania]])+7,SLR286_20231202[[#This Row],[IlośćZnakówLCyt]]))+0</f>
        <v>12</v>
      </c>
      <c r="Q68">
        <f>FIND(" Cited ",SLR286_20231202[[#This Row],[Rok, publikacja, cytowania]])+7</f>
        <v>64</v>
      </c>
      <c r="R68">
        <f>FIND(" times",SLR286_20231202[[#This Row],[Rok, publikacja, cytowania]])</f>
        <v>66</v>
      </c>
      <c r="S68">
        <f>SLR286_20231202[[#This Row],[koniecLCyt]]-SLR286_20231202[[#This Row],[poczLCyt]]</f>
        <v>2</v>
      </c>
      <c r="T68" t="s">
        <v>683</v>
      </c>
      <c r="U68" t="s">
        <v>684</v>
      </c>
      <c r="V68" t="s">
        <v>685</v>
      </c>
      <c r="W68">
        <f>COUNTIF(SLR286_20231202[[#This Row],[streszczenie]],"*"&amp;$B$1&amp;"*")</f>
        <v>0</v>
      </c>
      <c r="X68">
        <f>IFERROR(FIND("stake",SLR286_20231202[[#This Row],[streszczenie]]),0)</f>
        <v>1045</v>
      </c>
      <c r="Y68">
        <f>IFERROR(FIND("Stake",SLR286_20231202[[#This Row],[streszczenie]]),0)</f>
        <v>0</v>
      </c>
      <c r="Z68">
        <f>IFERROR(FIND("STAKE",SLR286_20231202[[#This Row],[streszczenie]]),0)</f>
        <v>0</v>
      </c>
      <c r="AA68">
        <f>IFERROR(FIND("intere",SLR286_20231202[[#This Row],[streszczenie]]),0)</f>
        <v>0</v>
      </c>
      <c r="AB68">
        <f>IFERROR(FIND("Intere",SLR286_20231202[[#This Row],[streszczenie]]),0)</f>
        <v>0</v>
      </c>
      <c r="AC68">
        <f>IFERROR(FIND("INTERE",SLR286_20231202[[#This Row],[streszczenie]]),0)</f>
        <v>0</v>
      </c>
      <c r="AD68">
        <f>SUM(SLR286_20231202[[#This Row],[stake4]:[INTERE6]])</f>
        <v>1045</v>
      </c>
      <c r="AE68" t="s">
        <v>10</v>
      </c>
      <c r="AF68" t="s">
        <v>11</v>
      </c>
      <c r="AG68" t="s">
        <v>12</v>
      </c>
    </row>
    <row r="69" spans="1:33" x14ac:dyDescent="0.45">
      <c r="A69">
        <v>31</v>
      </c>
      <c r="B69" t="s">
        <v>240</v>
      </c>
      <c r="C69" t="s">
        <v>241</v>
      </c>
      <c r="D69">
        <v>35219563200</v>
      </c>
      <c r="E69" t="s">
        <v>242</v>
      </c>
      <c r="F69">
        <f>IFERROR(FIND("stake",SLR286_20231202[[#This Row],[Tytuł]]),0)</f>
        <v>0</v>
      </c>
      <c r="G69">
        <f>IFERROR(FIND("Stake",SLR286_20231202[[#This Row],[Tytuł]]),0)</f>
        <v>0</v>
      </c>
      <c r="H69">
        <f>IFERROR(FIND("STAKE",SLR286_20231202[[#This Row],[Tytuł]]),0)</f>
        <v>0</v>
      </c>
      <c r="I69">
        <f>IFERROR(FIND("intere",SLR286_20231202[[#This Row],[Tytuł]]),0)</f>
        <v>0</v>
      </c>
      <c r="J69">
        <f>IFERROR(FIND("Intere",SLR286_20231202[[#This Row],[Tytuł]]),0)</f>
        <v>0</v>
      </c>
      <c r="K69">
        <f>IFERROR(FIND("INTERE",SLR286_20231202[[#This Row],[Tytuł]]),0)</f>
        <v>0</v>
      </c>
      <c r="L69">
        <f>SUM(SLR286_20231202[[#This Row],[stake]:[INTERE3]])</f>
        <v>0</v>
      </c>
      <c r="M69">
        <f>COUNTIF(SLR286_20231202[[#This Row],[Tytuł]],"*"&amp;$B$1&amp;"*")</f>
        <v>1</v>
      </c>
      <c r="N69" t="s">
        <v>243</v>
      </c>
      <c r="O69" t="str">
        <f>MID(SLR286_20231202[[#This Row],[Rok, publikacja, cytowania]],2,4)</f>
        <v>2016</v>
      </c>
      <c r="P69" s="4">
        <f>(MID(SLR286_20231202[[#This Row],[Rok, publikacja, cytowania]],FIND(" Cited ",SLR286_20231202[[#This Row],[Rok, publikacja, cytowania]])+7,SLR286_20231202[[#This Row],[IlośćZnakówLCyt]]))+0</f>
        <v>11</v>
      </c>
      <c r="Q69">
        <f>FIND(" Cited ",SLR286_20231202[[#This Row],[Rok, publikacja, cytowania]])+7</f>
        <v>75</v>
      </c>
      <c r="R69">
        <f>FIND(" times",SLR286_20231202[[#This Row],[Rok, publikacja, cytowania]])</f>
        <v>77</v>
      </c>
      <c r="S69">
        <f>SLR286_20231202[[#This Row],[koniecLCyt]]-SLR286_20231202[[#This Row],[poczLCyt]]</f>
        <v>2</v>
      </c>
      <c r="T69" t="s">
        <v>244</v>
      </c>
      <c r="U69" t="s">
        <v>245</v>
      </c>
      <c r="V69" t="s">
        <v>246</v>
      </c>
      <c r="W69">
        <f>COUNTIF(SLR286_20231202[[#This Row],[streszczenie]],"*"&amp;$B$1&amp;"*")</f>
        <v>1</v>
      </c>
      <c r="X69">
        <f>IFERROR(FIND("stake",SLR286_20231202[[#This Row],[streszczenie]]),0)</f>
        <v>96</v>
      </c>
      <c r="Y69">
        <f>IFERROR(FIND("Stake",SLR286_20231202[[#This Row],[streszczenie]]),0)</f>
        <v>0</v>
      </c>
      <c r="Z69">
        <f>IFERROR(FIND("STAKE",SLR286_20231202[[#This Row],[streszczenie]]),0)</f>
        <v>0</v>
      </c>
      <c r="AA69">
        <f>IFERROR(FIND("intere",SLR286_20231202[[#This Row],[streszczenie]]),0)</f>
        <v>27</v>
      </c>
      <c r="AB69">
        <f>IFERROR(FIND("Intere",SLR286_20231202[[#This Row],[streszczenie]]),0)</f>
        <v>0</v>
      </c>
      <c r="AC69">
        <f>IFERROR(FIND("INTERE",SLR286_20231202[[#This Row],[streszczenie]]),0)</f>
        <v>0</v>
      </c>
      <c r="AD69">
        <f>SUM(SLR286_20231202[[#This Row],[stake4]:[INTERE6]])</f>
        <v>123</v>
      </c>
      <c r="AE69" t="s">
        <v>10</v>
      </c>
      <c r="AF69" t="s">
        <v>11</v>
      </c>
      <c r="AG69" t="s">
        <v>12</v>
      </c>
    </row>
    <row r="70" spans="1:33" x14ac:dyDescent="0.45">
      <c r="A70">
        <v>61</v>
      </c>
      <c r="B70" t="s">
        <v>468</v>
      </c>
      <c r="C70" t="s">
        <v>469</v>
      </c>
      <c r="D70">
        <v>56747586700</v>
      </c>
      <c r="E70" t="s">
        <v>470</v>
      </c>
      <c r="F70">
        <f>IFERROR(FIND("stake",SLR286_20231202[[#This Row],[Tytuł]]),0)</f>
        <v>0</v>
      </c>
      <c r="G70">
        <f>IFERROR(FIND("Stake",SLR286_20231202[[#This Row],[Tytuł]]),0)</f>
        <v>0</v>
      </c>
      <c r="H70">
        <f>IFERROR(FIND("STAKE",SLR286_20231202[[#This Row],[Tytuł]]),0)</f>
        <v>0</v>
      </c>
      <c r="I70">
        <f>IFERROR(FIND("intere",SLR286_20231202[[#This Row],[Tytuł]]),0)</f>
        <v>0</v>
      </c>
      <c r="J70">
        <f>IFERROR(FIND("Intere",SLR286_20231202[[#This Row],[Tytuł]]),0)</f>
        <v>0</v>
      </c>
      <c r="K70">
        <f>IFERROR(FIND("INTERE",SLR286_20231202[[#This Row],[Tytuł]]),0)</f>
        <v>0</v>
      </c>
      <c r="L70">
        <f>SUM(SLR286_20231202[[#This Row],[stake]:[INTERE3]])</f>
        <v>0</v>
      </c>
      <c r="M70">
        <f>COUNTIF(SLR286_20231202[[#This Row],[Tytuł]],"*"&amp;$B$1&amp;"*")</f>
        <v>0</v>
      </c>
      <c r="N70" t="s">
        <v>471</v>
      </c>
      <c r="O70" t="str">
        <f>MID(SLR286_20231202[[#This Row],[Rok, publikacja, cytowania]],2,4)</f>
        <v>2015</v>
      </c>
      <c r="P70" s="4">
        <f>(MID(SLR286_20231202[[#This Row],[Rok, publikacja, cytowania]],FIND(" Cited ",SLR286_20231202[[#This Row],[Rok, publikacja, cytowania]])+7,SLR286_20231202[[#This Row],[IlośćZnakówLCyt]]))+0</f>
        <v>11</v>
      </c>
      <c r="Q70">
        <f>FIND(" Cited ",SLR286_20231202[[#This Row],[Rok, publikacja, cytowania]])+7</f>
        <v>68</v>
      </c>
      <c r="R70">
        <f>FIND(" times",SLR286_20231202[[#This Row],[Rok, publikacja, cytowania]])</f>
        <v>70</v>
      </c>
      <c r="S70">
        <f>SLR286_20231202[[#This Row],[koniecLCyt]]-SLR286_20231202[[#This Row],[poczLCyt]]</f>
        <v>2</v>
      </c>
      <c r="T70" t="s">
        <v>472</v>
      </c>
      <c r="U70" t="s">
        <v>473</v>
      </c>
      <c r="V70" t="s">
        <v>474</v>
      </c>
      <c r="W70">
        <f>COUNTIF(SLR286_20231202[[#This Row],[streszczenie]],"*"&amp;$B$1&amp;"*")</f>
        <v>1</v>
      </c>
      <c r="X70">
        <f>IFERROR(FIND("stake",SLR286_20231202[[#This Row],[streszczenie]]),0)</f>
        <v>488</v>
      </c>
      <c r="Y70">
        <f>IFERROR(FIND("Stake",SLR286_20231202[[#This Row],[streszczenie]]),0)</f>
        <v>0</v>
      </c>
      <c r="Z70">
        <f>IFERROR(FIND("STAKE",SLR286_20231202[[#This Row],[streszczenie]]),0)</f>
        <v>0</v>
      </c>
      <c r="AA70">
        <f>IFERROR(FIND("intere",SLR286_20231202[[#This Row],[streszczenie]]),0)</f>
        <v>0</v>
      </c>
      <c r="AB70">
        <f>IFERROR(FIND("Intere",SLR286_20231202[[#This Row],[streszczenie]]),0)</f>
        <v>0</v>
      </c>
      <c r="AC70">
        <f>IFERROR(FIND("INTERE",SLR286_20231202[[#This Row],[streszczenie]]),0)</f>
        <v>0</v>
      </c>
      <c r="AD70">
        <f>SUM(SLR286_20231202[[#This Row],[stake4]:[INTERE6]])</f>
        <v>488</v>
      </c>
      <c r="AE70" t="s">
        <v>10</v>
      </c>
      <c r="AF70" t="s">
        <v>11</v>
      </c>
      <c r="AG70" t="s">
        <v>12</v>
      </c>
    </row>
    <row r="71" spans="1:33" x14ac:dyDescent="0.45">
      <c r="A71">
        <v>67</v>
      </c>
      <c r="B71" t="s">
        <v>513</v>
      </c>
      <c r="C71" t="s">
        <v>514</v>
      </c>
      <c r="D71">
        <v>57193631238</v>
      </c>
      <c r="E71" t="s">
        <v>515</v>
      </c>
      <c r="F71">
        <f>IFERROR(FIND("stake",SLR286_20231202[[#This Row],[Tytuł]]),0)</f>
        <v>0</v>
      </c>
      <c r="G71">
        <f>IFERROR(FIND("Stake",SLR286_20231202[[#This Row],[Tytuł]]),0)</f>
        <v>0</v>
      </c>
      <c r="H71">
        <f>IFERROR(FIND("STAKE",SLR286_20231202[[#This Row],[Tytuł]]),0)</f>
        <v>0</v>
      </c>
      <c r="I71">
        <f>IFERROR(FIND("intere",SLR286_20231202[[#This Row],[Tytuł]]),0)</f>
        <v>0</v>
      </c>
      <c r="J71">
        <f>IFERROR(FIND("Intere",SLR286_20231202[[#This Row],[Tytuł]]),0)</f>
        <v>0</v>
      </c>
      <c r="K71">
        <f>IFERROR(FIND("INTERE",SLR286_20231202[[#This Row],[Tytuł]]),0)</f>
        <v>0</v>
      </c>
      <c r="L71">
        <f>SUM(SLR286_20231202[[#This Row],[stake]:[INTERE3]])</f>
        <v>0</v>
      </c>
      <c r="M71">
        <f>COUNTIF(SLR286_20231202[[#This Row],[Tytuł]],"*"&amp;$B$1&amp;"*")</f>
        <v>1</v>
      </c>
      <c r="N71" t="s">
        <v>516</v>
      </c>
      <c r="O71" t="str">
        <f>MID(SLR286_20231202[[#This Row],[Rok, publikacja, cytowania]],2,4)</f>
        <v>2016</v>
      </c>
      <c r="P71" s="4">
        <f>(MID(SLR286_20231202[[#This Row],[Rok, publikacja, cytowania]],FIND(" Cited ",SLR286_20231202[[#This Row],[Rok, publikacja, cytowania]])+7,SLR286_20231202[[#This Row],[IlośćZnakówLCyt]]))+0</f>
        <v>11</v>
      </c>
      <c r="Q71">
        <f>FIND(" Cited ",SLR286_20231202[[#This Row],[Rok, publikacja, cytowania]])+7</f>
        <v>67</v>
      </c>
      <c r="R71">
        <f>FIND(" times",SLR286_20231202[[#This Row],[Rok, publikacja, cytowania]])</f>
        <v>69</v>
      </c>
      <c r="S71">
        <f>SLR286_20231202[[#This Row],[koniecLCyt]]-SLR286_20231202[[#This Row],[poczLCyt]]</f>
        <v>2</v>
      </c>
      <c r="T71" t="s">
        <v>517</v>
      </c>
      <c r="U71" t="s">
        <v>518</v>
      </c>
      <c r="V71" t="s">
        <v>519</v>
      </c>
      <c r="W71">
        <f>COUNTIF(SLR286_20231202[[#This Row],[streszczenie]],"*"&amp;$B$1&amp;"*")</f>
        <v>1</v>
      </c>
      <c r="X71">
        <f>IFERROR(FIND("stake",SLR286_20231202[[#This Row],[streszczenie]]),0)</f>
        <v>89</v>
      </c>
      <c r="Y71">
        <f>IFERROR(FIND("Stake",SLR286_20231202[[#This Row],[streszczenie]]),0)</f>
        <v>0</v>
      </c>
      <c r="Z71">
        <f>IFERROR(FIND("STAKE",SLR286_20231202[[#This Row],[streszczenie]]),0)</f>
        <v>0</v>
      </c>
      <c r="AA71">
        <f>IFERROR(FIND("intere",SLR286_20231202[[#This Row],[streszczenie]]),0)</f>
        <v>0</v>
      </c>
      <c r="AB71">
        <f>IFERROR(FIND("Intere",SLR286_20231202[[#This Row],[streszczenie]]),0)</f>
        <v>0</v>
      </c>
      <c r="AC71">
        <f>IFERROR(FIND("INTERE",SLR286_20231202[[#This Row],[streszczenie]]),0)</f>
        <v>0</v>
      </c>
      <c r="AD71">
        <f>SUM(SLR286_20231202[[#This Row],[stake4]:[INTERE6]])</f>
        <v>89</v>
      </c>
      <c r="AE71" t="s">
        <v>10</v>
      </c>
      <c r="AF71" t="s">
        <v>11</v>
      </c>
      <c r="AG71" t="s">
        <v>12</v>
      </c>
    </row>
    <row r="72" spans="1:33" x14ac:dyDescent="0.45">
      <c r="A72">
        <v>72</v>
      </c>
      <c r="B72" t="s">
        <v>550</v>
      </c>
      <c r="C72" t="s">
        <v>551</v>
      </c>
      <c r="D72" t="s">
        <v>552</v>
      </c>
      <c r="E72" t="s">
        <v>553</v>
      </c>
      <c r="F72">
        <f>IFERROR(FIND("stake",SLR286_20231202[[#This Row],[Tytuł]]),0)</f>
        <v>0</v>
      </c>
      <c r="G72">
        <f>IFERROR(FIND("Stake",SLR286_20231202[[#This Row],[Tytuł]]),0)</f>
        <v>0</v>
      </c>
      <c r="H72">
        <f>IFERROR(FIND("STAKE",SLR286_20231202[[#This Row],[Tytuł]]),0)</f>
        <v>0</v>
      </c>
      <c r="I72">
        <f>IFERROR(FIND("intere",SLR286_20231202[[#This Row],[Tytuł]]),0)</f>
        <v>0</v>
      </c>
      <c r="J72">
        <f>IFERROR(FIND("Intere",SLR286_20231202[[#This Row],[Tytuł]]),0)</f>
        <v>0</v>
      </c>
      <c r="K72">
        <f>IFERROR(FIND("INTERE",SLR286_20231202[[#This Row],[Tytuł]]),0)</f>
        <v>0</v>
      </c>
      <c r="L72">
        <f>SUM(SLR286_20231202[[#This Row],[stake]:[INTERE3]])</f>
        <v>0</v>
      </c>
      <c r="M72">
        <f>COUNTIF(SLR286_20231202[[#This Row],[Tytuł]],"*"&amp;$B$1&amp;"*")</f>
        <v>0</v>
      </c>
      <c r="N72" t="s">
        <v>554</v>
      </c>
      <c r="O72" t="str">
        <f>MID(SLR286_20231202[[#This Row],[Rok, publikacja, cytowania]],2,4)</f>
        <v>2017</v>
      </c>
      <c r="P72" s="4">
        <f>(MID(SLR286_20231202[[#This Row],[Rok, publikacja, cytowania]],FIND(" Cited ",SLR286_20231202[[#This Row],[Rok, publikacja, cytowania]])+7,SLR286_20231202[[#This Row],[IlośćZnakówLCyt]]))+0</f>
        <v>10</v>
      </c>
      <c r="Q72">
        <f>FIND(" Cited ",SLR286_20231202[[#This Row],[Rok, publikacja, cytowania]])+7</f>
        <v>72</v>
      </c>
      <c r="R72">
        <f>FIND(" times",SLR286_20231202[[#This Row],[Rok, publikacja, cytowania]])</f>
        <v>74</v>
      </c>
      <c r="S72">
        <f>SLR286_20231202[[#This Row],[koniecLCyt]]-SLR286_20231202[[#This Row],[poczLCyt]]</f>
        <v>2</v>
      </c>
      <c r="T72" t="s">
        <v>555</v>
      </c>
      <c r="U72" t="s">
        <v>556</v>
      </c>
      <c r="V72" t="s">
        <v>557</v>
      </c>
      <c r="W72">
        <f>COUNTIF(SLR286_20231202[[#This Row],[streszczenie]],"*"&amp;$B$1&amp;"*")</f>
        <v>1</v>
      </c>
      <c r="X72">
        <f>IFERROR(FIND("stake",SLR286_20231202[[#This Row],[streszczenie]]),0)</f>
        <v>409</v>
      </c>
      <c r="Y72">
        <f>IFERROR(FIND("Stake",SLR286_20231202[[#This Row],[streszczenie]]),0)</f>
        <v>0</v>
      </c>
      <c r="Z72">
        <f>IFERROR(FIND("STAKE",SLR286_20231202[[#This Row],[streszczenie]]),0)</f>
        <v>0</v>
      </c>
      <c r="AA72">
        <f>IFERROR(FIND("intere",SLR286_20231202[[#This Row],[streszczenie]]),0)</f>
        <v>0</v>
      </c>
      <c r="AB72">
        <f>IFERROR(FIND("Intere",SLR286_20231202[[#This Row],[streszczenie]]),0)</f>
        <v>0</v>
      </c>
      <c r="AC72">
        <f>IFERROR(FIND("INTERE",SLR286_20231202[[#This Row],[streszczenie]]),0)</f>
        <v>0</v>
      </c>
      <c r="AD72">
        <f>SUM(SLR286_20231202[[#This Row],[stake4]:[INTERE6]])</f>
        <v>409</v>
      </c>
      <c r="AE72" t="s">
        <v>10</v>
      </c>
      <c r="AF72" t="s">
        <v>11</v>
      </c>
      <c r="AG72" t="s">
        <v>12</v>
      </c>
    </row>
    <row r="73" spans="1:33" x14ac:dyDescent="0.45">
      <c r="A73">
        <v>81</v>
      </c>
      <c r="B73" t="s">
        <v>618</v>
      </c>
      <c r="C73" t="s">
        <v>619</v>
      </c>
      <c r="D73" t="s">
        <v>620</v>
      </c>
      <c r="E73" t="s">
        <v>621</v>
      </c>
      <c r="F73">
        <f>IFERROR(FIND("stake",SLR286_20231202[[#This Row],[Tytuł]]),0)</f>
        <v>0</v>
      </c>
      <c r="G73">
        <f>IFERROR(FIND("Stake",SLR286_20231202[[#This Row],[Tytuł]]),0)</f>
        <v>0</v>
      </c>
      <c r="H73">
        <f>IFERROR(FIND("STAKE",SLR286_20231202[[#This Row],[Tytuł]]),0)</f>
        <v>0</v>
      </c>
      <c r="I73">
        <f>IFERROR(FIND("intere",SLR286_20231202[[#This Row],[Tytuł]]),0)</f>
        <v>0</v>
      </c>
      <c r="J73">
        <f>IFERROR(FIND("Intere",SLR286_20231202[[#This Row],[Tytuł]]),0)</f>
        <v>0</v>
      </c>
      <c r="K73">
        <f>IFERROR(FIND("INTERE",SLR286_20231202[[#This Row],[Tytuł]]),0)</f>
        <v>0</v>
      </c>
      <c r="L73">
        <f>SUM(SLR286_20231202[[#This Row],[stake]:[INTERE3]])</f>
        <v>0</v>
      </c>
      <c r="M73">
        <f>COUNTIF(SLR286_20231202[[#This Row],[Tytuł]],"*"&amp;$B$1&amp;"*")</f>
        <v>0</v>
      </c>
      <c r="N73" t="s">
        <v>622</v>
      </c>
      <c r="O73" t="str">
        <f>MID(SLR286_20231202[[#This Row],[Rok, publikacja, cytowania]],2,4)</f>
        <v>2014</v>
      </c>
      <c r="P73" s="4">
        <f>(MID(SLR286_20231202[[#This Row],[Rok, publikacja, cytowania]],FIND(" Cited ",SLR286_20231202[[#This Row],[Rok, publikacja, cytowania]])+7,SLR286_20231202[[#This Row],[IlośćZnakówLCyt]]))+0</f>
        <v>10</v>
      </c>
      <c r="Q73">
        <f>FIND(" Cited ",SLR286_20231202[[#This Row],[Rok, publikacja, cytowania]])+7</f>
        <v>64</v>
      </c>
      <c r="R73">
        <f>FIND(" times",SLR286_20231202[[#This Row],[Rok, publikacja, cytowania]])</f>
        <v>66</v>
      </c>
      <c r="S73">
        <f>SLR286_20231202[[#This Row],[koniecLCyt]]-SLR286_20231202[[#This Row],[poczLCyt]]</f>
        <v>2</v>
      </c>
      <c r="T73" t="s">
        <v>623</v>
      </c>
      <c r="U73" t="s">
        <v>624</v>
      </c>
      <c r="V73" t="s">
        <v>625</v>
      </c>
      <c r="W73">
        <f>COUNTIF(SLR286_20231202[[#This Row],[streszczenie]],"*"&amp;$B$1&amp;"*")</f>
        <v>1</v>
      </c>
      <c r="X73">
        <f>IFERROR(FIND("stake",SLR286_20231202[[#This Row],[streszczenie]]),0)</f>
        <v>234</v>
      </c>
      <c r="Y73">
        <f>IFERROR(FIND("Stake",SLR286_20231202[[#This Row],[streszczenie]]),0)</f>
        <v>0</v>
      </c>
      <c r="Z73">
        <f>IFERROR(FIND("STAKE",SLR286_20231202[[#This Row],[streszczenie]]),0)</f>
        <v>0</v>
      </c>
      <c r="AA73">
        <f>IFERROR(FIND("intere",SLR286_20231202[[#This Row],[streszczenie]]),0)</f>
        <v>0</v>
      </c>
      <c r="AB73">
        <f>IFERROR(FIND("Intere",SLR286_20231202[[#This Row],[streszczenie]]),0)</f>
        <v>0</v>
      </c>
      <c r="AC73">
        <f>IFERROR(FIND("INTERE",SLR286_20231202[[#This Row],[streszczenie]]),0)</f>
        <v>0</v>
      </c>
      <c r="AD73">
        <f>SUM(SLR286_20231202[[#This Row],[stake4]:[INTERE6]])</f>
        <v>234</v>
      </c>
      <c r="AE73" t="s">
        <v>10</v>
      </c>
      <c r="AF73" t="s">
        <v>11</v>
      </c>
      <c r="AG73" t="s">
        <v>12</v>
      </c>
    </row>
    <row r="74" spans="1:33" x14ac:dyDescent="0.45">
      <c r="A74">
        <v>88</v>
      </c>
      <c r="B74" t="s">
        <v>672</v>
      </c>
      <c r="C74" t="s">
        <v>673</v>
      </c>
      <c r="D74">
        <v>57213347785</v>
      </c>
      <c r="E74" t="s">
        <v>674</v>
      </c>
      <c r="F74">
        <f>IFERROR(FIND("stake",SLR286_20231202[[#This Row],[Tytuł]]),0)</f>
        <v>0</v>
      </c>
      <c r="G74">
        <f>IFERROR(FIND("Stake",SLR286_20231202[[#This Row],[Tytuł]]),0)</f>
        <v>0</v>
      </c>
      <c r="H74">
        <f>IFERROR(FIND("STAKE",SLR286_20231202[[#This Row],[Tytuł]]),0)</f>
        <v>0</v>
      </c>
      <c r="I74">
        <f>IFERROR(FIND("intere",SLR286_20231202[[#This Row],[Tytuł]]),0)</f>
        <v>0</v>
      </c>
      <c r="J74">
        <f>IFERROR(FIND("Intere",SLR286_20231202[[#This Row],[Tytuł]]),0)</f>
        <v>0</v>
      </c>
      <c r="K74">
        <f>IFERROR(FIND("INTERE",SLR286_20231202[[#This Row],[Tytuł]]),0)</f>
        <v>0</v>
      </c>
      <c r="L74">
        <f>SUM(SLR286_20231202[[#This Row],[stake]:[INTERE3]])</f>
        <v>0</v>
      </c>
      <c r="M74">
        <f>COUNTIF(SLR286_20231202[[#This Row],[Tytuł]],"*"&amp;$B$1&amp;"*")</f>
        <v>0</v>
      </c>
      <c r="N74" t="s">
        <v>675</v>
      </c>
      <c r="O74" t="str">
        <f>MID(SLR286_20231202[[#This Row],[Rok, publikacja, cytowania]],2,4)</f>
        <v>2017</v>
      </c>
      <c r="P74" s="4">
        <f>(MID(SLR286_20231202[[#This Row],[Rok, publikacja, cytowania]],FIND(" Cited ",SLR286_20231202[[#This Row],[Rok, publikacja, cytowania]])+7,SLR286_20231202[[#This Row],[IlośćZnakówLCyt]]))+0</f>
        <v>10</v>
      </c>
      <c r="Q74">
        <f>FIND(" Cited ",SLR286_20231202[[#This Row],[Rok, publikacja, cytowania]])+7</f>
        <v>89</v>
      </c>
      <c r="R74">
        <f>FIND(" times",SLR286_20231202[[#This Row],[Rok, publikacja, cytowania]])</f>
        <v>91</v>
      </c>
      <c r="S74">
        <f>SLR286_20231202[[#This Row],[koniecLCyt]]-SLR286_20231202[[#This Row],[poczLCyt]]</f>
        <v>2</v>
      </c>
      <c r="T74" t="s">
        <v>676</v>
      </c>
      <c r="U74" t="s">
        <v>677</v>
      </c>
      <c r="V74" t="s">
        <v>678</v>
      </c>
      <c r="W74">
        <f>COUNTIF(SLR286_20231202[[#This Row],[streszczenie]],"*"&amp;$B$1&amp;"*")</f>
        <v>1</v>
      </c>
      <c r="X74">
        <f>IFERROR(FIND("stake",SLR286_20231202[[#This Row],[streszczenie]]),0)</f>
        <v>1457</v>
      </c>
      <c r="Y74">
        <f>IFERROR(FIND("Stake",SLR286_20231202[[#This Row],[streszczenie]]),0)</f>
        <v>0</v>
      </c>
      <c r="Z74">
        <f>IFERROR(FIND("STAKE",SLR286_20231202[[#This Row],[streszczenie]]),0)</f>
        <v>0</v>
      </c>
      <c r="AA74">
        <f>IFERROR(FIND("intere",SLR286_20231202[[#This Row],[streszczenie]]),0)</f>
        <v>0</v>
      </c>
      <c r="AB74">
        <f>IFERROR(FIND("Intere",SLR286_20231202[[#This Row],[streszczenie]]),0)</f>
        <v>0</v>
      </c>
      <c r="AC74">
        <f>IFERROR(FIND("INTERE",SLR286_20231202[[#This Row],[streszczenie]]),0)</f>
        <v>0</v>
      </c>
      <c r="AD74">
        <f>SUM(SLR286_20231202[[#This Row],[stake4]:[INTERE6]])</f>
        <v>1457</v>
      </c>
      <c r="AE74" t="s">
        <v>10</v>
      </c>
      <c r="AF74" t="s">
        <v>11</v>
      </c>
      <c r="AG74" t="s">
        <v>12</v>
      </c>
    </row>
    <row r="75" spans="1:33" x14ac:dyDescent="0.45">
      <c r="A75">
        <v>100</v>
      </c>
      <c r="B75" t="s">
        <v>763</v>
      </c>
      <c r="C75" t="s">
        <v>764</v>
      </c>
      <c r="D75" t="s">
        <v>765</v>
      </c>
      <c r="E75" t="s">
        <v>766</v>
      </c>
      <c r="F75">
        <f>IFERROR(FIND("stake",SLR286_20231202[[#This Row],[Tytuł]]),0)</f>
        <v>113</v>
      </c>
      <c r="G75">
        <f>IFERROR(FIND("Stake",SLR286_20231202[[#This Row],[Tytuł]]),0)</f>
        <v>0</v>
      </c>
      <c r="H75">
        <f>IFERROR(FIND("STAKE",SLR286_20231202[[#This Row],[Tytuł]]),0)</f>
        <v>0</v>
      </c>
      <c r="I75">
        <f>IFERROR(FIND("intere",SLR286_20231202[[#This Row],[Tytuł]]),0)</f>
        <v>0</v>
      </c>
      <c r="J75">
        <f>IFERROR(FIND("Intere",SLR286_20231202[[#This Row],[Tytuł]]),0)</f>
        <v>0</v>
      </c>
      <c r="K75">
        <f>IFERROR(FIND("INTERE",SLR286_20231202[[#This Row],[Tytuł]]),0)</f>
        <v>0</v>
      </c>
      <c r="L75">
        <f>SUM(SLR286_20231202[[#This Row],[stake]:[INTERE3]])</f>
        <v>113</v>
      </c>
      <c r="M75">
        <f>COUNTIF(SLR286_20231202[[#This Row],[Tytuł]],"*"&amp;$B$1&amp;"*")</f>
        <v>0</v>
      </c>
      <c r="N75" t="s">
        <v>767</v>
      </c>
      <c r="O75" t="str">
        <f>MID(SLR286_20231202[[#This Row],[Rok, publikacja, cytowania]],2,4)</f>
        <v>2023</v>
      </c>
      <c r="P75" s="4">
        <f>(MID(SLR286_20231202[[#This Row],[Rok, publikacja, cytowania]],FIND(" Cited ",SLR286_20231202[[#This Row],[Rok, publikacja, cytowania]])+7,SLR286_20231202[[#This Row],[IlośćZnakówLCyt]]))+0</f>
        <v>10</v>
      </c>
      <c r="Q75">
        <f>FIND(" Cited ",SLR286_20231202[[#This Row],[Rok, publikacja, cytowania]])+7</f>
        <v>72</v>
      </c>
      <c r="R75">
        <f>FIND(" times",SLR286_20231202[[#This Row],[Rok, publikacja, cytowania]])</f>
        <v>74</v>
      </c>
      <c r="S75">
        <f>SLR286_20231202[[#This Row],[koniecLCyt]]-SLR286_20231202[[#This Row],[poczLCyt]]</f>
        <v>2</v>
      </c>
      <c r="T75" t="s">
        <v>768</v>
      </c>
      <c r="U75" t="s">
        <v>769</v>
      </c>
      <c r="V75" t="s">
        <v>770</v>
      </c>
      <c r="W75">
        <f>COUNTIF(SLR286_20231202[[#This Row],[streszczenie]],"*"&amp;$B$1&amp;"*")</f>
        <v>1</v>
      </c>
      <c r="X75">
        <f>IFERROR(FIND("stake",SLR286_20231202[[#This Row],[streszczenie]]),0)</f>
        <v>610</v>
      </c>
      <c r="Y75">
        <f>IFERROR(FIND("Stake",SLR286_20231202[[#This Row],[streszczenie]]),0)</f>
        <v>0</v>
      </c>
      <c r="Z75">
        <f>IFERROR(FIND("STAKE",SLR286_20231202[[#This Row],[streszczenie]]),0)</f>
        <v>0</v>
      </c>
      <c r="AA75">
        <f>IFERROR(FIND("intere",SLR286_20231202[[#This Row],[streszczenie]]),0)</f>
        <v>0</v>
      </c>
      <c r="AB75">
        <f>IFERROR(FIND("Intere",SLR286_20231202[[#This Row],[streszczenie]]),0)</f>
        <v>0</v>
      </c>
      <c r="AC75">
        <f>IFERROR(FIND("INTERE",SLR286_20231202[[#This Row],[streszczenie]]),0)</f>
        <v>0</v>
      </c>
      <c r="AD75">
        <f>SUM(SLR286_20231202[[#This Row],[stake4]:[INTERE6]])</f>
        <v>610</v>
      </c>
      <c r="AE75" t="s">
        <v>10</v>
      </c>
      <c r="AF75" t="s">
        <v>11</v>
      </c>
      <c r="AG75" t="s">
        <v>12</v>
      </c>
    </row>
    <row r="76" spans="1:33" x14ac:dyDescent="0.45">
      <c r="A76">
        <v>24</v>
      </c>
      <c r="B76" t="s">
        <v>183</v>
      </c>
      <c r="C76" t="s">
        <v>184</v>
      </c>
      <c r="D76" t="s">
        <v>185</v>
      </c>
      <c r="E76" t="s">
        <v>186</v>
      </c>
      <c r="F76">
        <f>IFERROR(FIND("stake",SLR286_20231202[[#This Row],[Tytuł]]),0)</f>
        <v>54</v>
      </c>
      <c r="G76">
        <f>IFERROR(FIND("Stake",SLR286_20231202[[#This Row],[Tytuł]]),0)</f>
        <v>0</v>
      </c>
      <c r="H76">
        <f>IFERROR(FIND("STAKE",SLR286_20231202[[#This Row],[Tytuł]]),0)</f>
        <v>0</v>
      </c>
      <c r="I76">
        <f>IFERROR(FIND("intere",SLR286_20231202[[#This Row],[Tytuł]]),0)</f>
        <v>0</v>
      </c>
      <c r="J76">
        <f>IFERROR(FIND("Intere",SLR286_20231202[[#This Row],[Tytuł]]),0)</f>
        <v>0</v>
      </c>
      <c r="K76">
        <f>IFERROR(FIND("INTERE",SLR286_20231202[[#This Row],[Tytuł]]),0)</f>
        <v>0</v>
      </c>
      <c r="L76">
        <f>SUM(SLR286_20231202[[#This Row],[stake]:[INTERE3]])</f>
        <v>54</v>
      </c>
      <c r="M76">
        <f>COUNTIF(SLR286_20231202[[#This Row],[Tytuł]],"*"&amp;$B$1&amp;"*")</f>
        <v>0</v>
      </c>
      <c r="N76" t="s">
        <v>187</v>
      </c>
      <c r="O76" t="str">
        <f>MID(SLR286_20231202[[#This Row],[Rok, publikacja, cytowania]],2,4)</f>
        <v>2020</v>
      </c>
      <c r="P76" s="4">
        <f>(MID(SLR286_20231202[[#This Row],[Rok, publikacja, cytowania]],FIND(" Cited ",SLR286_20231202[[#This Row],[Rok, publikacja, cytowania]])+7,SLR286_20231202[[#This Row],[IlośćZnakówLCyt]]))+0</f>
        <v>9</v>
      </c>
      <c r="Q76">
        <f>FIND(" Cited ",SLR286_20231202[[#This Row],[Rok, publikacja, cytowania]])+7</f>
        <v>99</v>
      </c>
      <c r="R76">
        <f>FIND(" times",SLR286_20231202[[#This Row],[Rok, publikacja, cytowania]])</f>
        <v>100</v>
      </c>
      <c r="S76">
        <f>SLR286_20231202[[#This Row],[koniecLCyt]]-SLR286_20231202[[#This Row],[poczLCyt]]</f>
        <v>1</v>
      </c>
      <c r="T76" t="s">
        <v>188</v>
      </c>
      <c r="U76" t="s">
        <v>189</v>
      </c>
      <c r="V76" t="s">
        <v>190</v>
      </c>
      <c r="W76">
        <f>COUNTIF(SLR286_20231202[[#This Row],[streszczenie]],"*"&amp;$B$1&amp;"*")</f>
        <v>0</v>
      </c>
      <c r="X76">
        <f>IFERROR(FIND("stake",SLR286_20231202[[#This Row],[streszczenie]]),0)</f>
        <v>285</v>
      </c>
      <c r="Y76">
        <f>IFERROR(FIND("Stake",SLR286_20231202[[#This Row],[streszczenie]]),0)</f>
        <v>0</v>
      </c>
      <c r="Z76">
        <f>IFERROR(FIND("STAKE",SLR286_20231202[[#This Row],[streszczenie]]),0)</f>
        <v>0</v>
      </c>
      <c r="AA76">
        <f>IFERROR(FIND("intere",SLR286_20231202[[#This Row],[streszczenie]]),0)</f>
        <v>0</v>
      </c>
      <c r="AB76">
        <f>IFERROR(FIND("Intere",SLR286_20231202[[#This Row],[streszczenie]]),0)</f>
        <v>0</v>
      </c>
      <c r="AC76">
        <f>IFERROR(FIND("INTERE",SLR286_20231202[[#This Row],[streszczenie]]),0)</f>
        <v>0</v>
      </c>
      <c r="AD76">
        <f>SUM(SLR286_20231202[[#This Row],[stake4]:[INTERE6]])</f>
        <v>285</v>
      </c>
      <c r="AE76" t="s">
        <v>10</v>
      </c>
      <c r="AF76" t="s">
        <v>11</v>
      </c>
      <c r="AG76" t="s">
        <v>12</v>
      </c>
    </row>
    <row r="77" spans="1:33" x14ac:dyDescent="0.45">
      <c r="A77">
        <v>30</v>
      </c>
      <c r="B77" t="s">
        <v>232</v>
      </c>
      <c r="C77" t="s">
        <v>233</v>
      </c>
      <c r="D77" t="s">
        <v>234</v>
      </c>
      <c r="E77" t="s">
        <v>235</v>
      </c>
      <c r="F77">
        <f>IFERROR(FIND("stake",SLR286_20231202[[#This Row],[Tytuł]]),0)</f>
        <v>20</v>
      </c>
      <c r="G77">
        <f>IFERROR(FIND("Stake",SLR286_20231202[[#This Row],[Tytuł]]),0)</f>
        <v>0</v>
      </c>
      <c r="H77">
        <f>IFERROR(FIND("STAKE",SLR286_20231202[[#This Row],[Tytuł]]),0)</f>
        <v>0</v>
      </c>
      <c r="I77">
        <f>IFERROR(FIND("intere",SLR286_20231202[[#This Row],[Tytuł]]),0)</f>
        <v>0</v>
      </c>
      <c r="J77">
        <f>IFERROR(FIND("Intere",SLR286_20231202[[#This Row],[Tytuł]]),0)</f>
        <v>0</v>
      </c>
      <c r="K77">
        <f>IFERROR(FIND("INTERE",SLR286_20231202[[#This Row],[Tytuł]]),0)</f>
        <v>0</v>
      </c>
      <c r="L77">
        <f>SUM(SLR286_20231202[[#This Row],[stake]:[INTERE3]])</f>
        <v>20</v>
      </c>
      <c r="M77">
        <f>COUNTIF(SLR286_20231202[[#This Row],[Tytuł]],"*"&amp;$B$1&amp;"*")</f>
        <v>0</v>
      </c>
      <c r="N77" t="s">
        <v>236</v>
      </c>
      <c r="O77" t="str">
        <f>MID(SLR286_20231202[[#This Row],[Rok, publikacja, cytowania]],2,4)</f>
        <v>2016</v>
      </c>
      <c r="P77" s="4">
        <f>(MID(SLR286_20231202[[#This Row],[Rok, publikacja, cytowania]],FIND(" Cited ",SLR286_20231202[[#This Row],[Rok, publikacja, cytowania]])+7,SLR286_20231202[[#This Row],[IlośćZnakówLCyt]]))+0</f>
        <v>9</v>
      </c>
      <c r="Q77">
        <f>FIND(" Cited ",SLR286_20231202[[#This Row],[Rok, publikacja, cytowania]])+7</f>
        <v>65</v>
      </c>
      <c r="R77">
        <f>FIND(" times",SLR286_20231202[[#This Row],[Rok, publikacja, cytowania]])</f>
        <v>66</v>
      </c>
      <c r="S77">
        <f>SLR286_20231202[[#This Row],[koniecLCyt]]-SLR286_20231202[[#This Row],[poczLCyt]]</f>
        <v>1</v>
      </c>
      <c r="T77" t="s">
        <v>237</v>
      </c>
      <c r="U77" t="s">
        <v>238</v>
      </c>
      <c r="V77" t="s">
        <v>239</v>
      </c>
      <c r="W77">
        <f>COUNTIF(SLR286_20231202[[#This Row],[streszczenie]],"*"&amp;$B$1&amp;"*")</f>
        <v>0</v>
      </c>
      <c r="X77">
        <f>IFERROR(FIND("stake",SLR286_20231202[[#This Row],[streszczenie]]),0)</f>
        <v>399</v>
      </c>
      <c r="Y77">
        <f>IFERROR(FIND("Stake",SLR286_20231202[[#This Row],[streszczenie]]),0)</f>
        <v>0</v>
      </c>
      <c r="Z77">
        <f>IFERROR(FIND("STAKE",SLR286_20231202[[#This Row],[streszczenie]]),0)</f>
        <v>0</v>
      </c>
      <c r="AA77">
        <f>IFERROR(FIND("intere",SLR286_20231202[[#This Row],[streszczenie]]),0)</f>
        <v>0</v>
      </c>
      <c r="AB77">
        <f>IFERROR(FIND("Intere",SLR286_20231202[[#This Row],[streszczenie]]),0)</f>
        <v>0</v>
      </c>
      <c r="AC77">
        <f>IFERROR(FIND("INTERE",SLR286_20231202[[#This Row],[streszczenie]]),0)</f>
        <v>0</v>
      </c>
      <c r="AD77">
        <f>SUM(SLR286_20231202[[#This Row],[stake4]:[INTERE6]])</f>
        <v>399</v>
      </c>
      <c r="AE77" t="s">
        <v>10</v>
      </c>
      <c r="AF77" t="s">
        <v>11</v>
      </c>
      <c r="AG77" t="s">
        <v>12</v>
      </c>
    </row>
    <row r="78" spans="1:33" x14ac:dyDescent="0.45">
      <c r="A78">
        <v>43</v>
      </c>
      <c r="B78" t="s">
        <v>331</v>
      </c>
      <c r="C78" t="s">
        <v>332</v>
      </c>
      <c r="D78">
        <v>55793190008</v>
      </c>
      <c r="E78" t="s">
        <v>333</v>
      </c>
      <c r="F78">
        <f>IFERROR(FIND("stake",SLR286_20231202[[#This Row],[Tytuł]]),0)</f>
        <v>0</v>
      </c>
      <c r="G78">
        <f>IFERROR(FIND("Stake",SLR286_20231202[[#This Row],[Tytuł]]),0)</f>
        <v>0</v>
      </c>
      <c r="H78">
        <f>IFERROR(FIND("STAKE",SLR286_20231202[[#This Row],[Tytuł]]),0)</f>
        <v>0</v>
      </c>
      <c r="I78">
        <f>IFERROR(FIND("intere",SLR286_20231202[[#This Row],[Tytuł]]),0)</f>
        <v>0</v>
      </c>
      <c r="J78">
        <f>IFERROR(FIND("Intere",SLR286_20231202[[#This Row],[Tytuł]]),0)</f>
        <v>0</v>
      </c>
      <c r="K78">
        <f>IFERROR(FIND("INTERE",SLR286_20231202[[#This Row],[Tytuł]]),0)</f>
        <v>0</v>
      </c>
      <c r="L78">
        <f>SUM(SLR286_20231202[[#This Row],[stake]:[INTERE3]])</f>
        <v>0</v>
      </c>
      <c r="M78">
        <f>COUNTIF(SLR286_20231202[[#This Row],[Tytuł]],"*"&amp;$B$1&amp;"*")</f>
        <v>0</v>
      </c>
      <c r="N78" t="s">
        <v>334</v>
      </c>
      <c r="O78" t="str">
        <f>MID(SLR286_20231202[[#This Row],[Rok, publikacja, cytowania]],2,4)</f>
        <v>2020</v>
      </c>
      <c r="P78" s="4">
        <f>(MID(SLR286_20231202[[#This Row],[Rok, publikacja, cytowania]],FIND(" Cited ",SLR286_20231202[[#This Row],[Rok, publikacja, cytowania]])+7,SLR286_20231202[[#This Row],[IlośćZnakówLCyt]]))+0</f>
        <v>9</v>
      </c>
      <c r="Q78">
        <f>FIND(" Cited ",SLR286_20231202[[#This Row],[Rok, publikacja, cytowania]])+7</f>
        <v>69</v>
      </c>
      <c r="R78">
        <f>FIND(" times",SLR286_20231202[[#This Row],[Rok, publikacja, cytowania]])</f>
        <v>70</v>
      </c>
      <c r="S78">
        <f>SLR286_20231202[[#This Row],[koniecLCyt]]-SLR286_20231202[[#This Row],[poczLCyt]]</f>
        <v>1</v>
      </c>
      <c r="T78" t="s">
        <v>335</v>
      </c>
      <c r="U78" t="s">
        <v>336</v>
      </c>
      <c r="V78" t="s">
        <v>337</v>
      </c>
      <c r="W78">
        <f>COUNTIF(SLR286_20231202[[#This Row],[streszczenie]],"*"&amp;$B$1&amp;"*")</f>
        <v>0</v>
      </c>
      <c r="X78">
        <f>IFERROR(FIND("stake",SLR286_20231202[[#This Row],[streszczenie]]),0)</f>
        <v>574</v>
      </c>
      <c r="Y78">
        <f>IFERROR(FIND("Stake",SLR286_20231202[[#This Row],[streszczenie]]),0)</f>
        <v>0</v>
      </c>
      <c r="Z78">
        <f>IFERROR(FIND("STAKE",SLR286_20231202[[#This Row],[streszczenie]]),0)</f>
        <v>0</v>
      </c>
      <c r="AA78">
        <f>IFERROR(FIND("intere",SLR286_20231202[[#This Row],[streszczenie]]),0)</f>
        <v>0</v>
      </c>
      <c r="AB78">
        <f>IFERROR(FIND("Intere",SLR286_20231202[[#This Row],[streszczenie]]),0)</f>
        <v>0</v>
      </c>
      <c r="AC78">
        <f>IFERROR(FIND("INTERE",SLR286_20231202[[#This Row],[streszczenie]]),0)</f>
        <v>0</v>
      </c>
      <c r="AD78">
        <f>SUM(SLR286_20231202[[#This Row],[stake4]:[INTERE6]])</f>
        <v>574</v>
      </c>
      <c r="AE78" t="s">
        <v>10</v>
      </c>
      <c r="AF78" t="s">
        <v>338</v>
      </c>
      <c r="AG78" t="s">
        <v>12</v>
      </c>
    </row>
    <row r="79" spans="1:33" x14ac:dyDescent="0.45">
      <c r="A79">
        <v>5</v>
      </c>
      <c r="B79" t="s">
        <v>36</v>
      </c>
      <c r="C79" t="s">
        <v>37</v>
      </c>
      <c r="D79">
        <v>55574793000</v>
      </c>
      <c r="E79" t="s">
        <v>38</v>
      </c>
      <c r="F79">
        <f>IFERROR(FIND("stake",SLR286_20231202[[#This Row],[Tytuł]]),0)</f>
        <v>0</v>
      </c>
      <c r="G79">
        <f>IFERROR(FIND("Stake",SLR286_20231202[[#This Row],[Tytuł]]),0)</f>
        <v>47</v>
      </c>
      <c r="H79">
        <f>IFERROR(FIND("STAKE",SLR286_20231202[[#This Row],[Tytuł]]),0)</f>
        <v>0</v>
      </c>
      <c r="I79">
        <f>IFERROR(FIND("intere",SLR286_20231202[[#This Row],[Tytuł]]),0)</f>
        <v>0</v>
      </c>
      <c r="J79">
        <f>IFERROR(FIND("Intere",SLR286_20231202[[#This Row],[Tytuł]]),0)</f>
        <v>0</v>
      </c>
      <c r="K79">
        <f>IFERROR(FIND("INTERE",SLR286_20231202[[#This Row],[Tytuł]]),0)</f>
        <v>0</v>
      </c>
      <c r="L79">
        <f>SUM(SLR286_20231202[[#This Row],[stake]:[INTERE3]])</f>
        <v>47</v>
      </c>
      <c r="M79">
        <f>COUNTIF(SLR286_20231202[[#This Row],[Tytuł]],"*"&amp;$B$1&amp;"*")</f>
        <v>0</v>
      </c>
      <c r="N79" t="s">
        <v>39</v>
      </c>
      <c r="O79" t="str">
        <f>MID(SLR286_20231202[[#This Row],[Rok, publikacja, cytowania]],2,4)</f>
        <v>2020</v>
      </c>
      <c r="P79" s="4">
        <f>(MID(SLR286_20231202[[#This Row],[Rok, publikacja, cytowania]],FIND(" Cited ",SLR286_20231202[[#This Row],[Rok, publikacja, cytowania]])+7,SLR286_20231202[[#This Row],[IlośćZnakówLCyt]]))+0</f>
        <v>9</v>
      </c>
      <c r="Q79">
        <f>FIND(" Cited ",SLR286_20231202[[#This Row],[Rok, publikacja, cytowania]])+7</f>
        <v>101</v>
      </c>
      <c r="R79">
        <f>FIND(" times",SLR286_20231202[[#This Row],[Rok, publikacja, cytowania]])</f>
        <v>102</v>
      </c>
      <c r="S79">
        <f>SLR286_20231202[[#This Row],[koniecLCyt]]-SLR286_20231202[[#This Row],[poczLCyt]]</f>
        <v>1</v>
      </c>
      <c r="T79" t="s">
        <v>40</v>
      </c>
      <c r="U79" t="s">
        <v>41</v>
      </c>
      <c r="V79" t="s">
        <v>42</v>
      </c>
      <c r="W79">
        <f>COUNTIF(SLR286_20231202[[#This Row],[streszczenie]],"*"&amp;$B$1&amp;"*")</f>
        <v>1</v>
      </c>
      <c r="X79">
        <f>IFERROR(FIND("stake",SLR286_20231202[[#This Row],[streszczenie]]),0)</f>
        <v>70</v>
      </c>
      <c r="Y79">
        <f>IFERROR(FIND("Stake",SLR286_20231202[[#This Row],[streszczenie]]),0)</f>
        <v>0</v>
      </c>
      <c r="Z79">
        <f>IFERROR(FIND("STAKE",SLR286_20231202[[#This Row],[streszczenie]]),0)</f>
        <v>0</v>
      </c>
      <c r="AA79">
        <f>IFERROR(FIND("intere",SLR286_20231202[[#This Row],[streszczenie]]),0)</f>
        <v>1319</v>
      </c>
      <c r="AB79">
        <f>IFERROR(FIND("Intere",SLR286_20231202[[#This Row],[streszczenie]]),0)</f>
        <v>0</v>
      </c>
      <c r="AC79">
        <f>IFERROR(FIND("INTERE",SLR286_20231202[[#This Row],[streszczenie]]),0)</f>
        <v>0</v>
      </c>
      <c r="AD79">
        <f>SUM(SLR286_20231202[[#This Row],[stake4]:[INTERE6]])</f>
        <v>1389</v>
      </c>
      <c r="AE79" t="s">
        <v>10</v>
      </c>
      <c r="AF79" t="s">
        <v>11</v>
      </c>
      <c r="AG79" t="s">
        <v>12</v>
      </c>
    </row>
    <row r="80" spans="1:33" x14ac:dyDescent="0.45">
      <c r="A80">
        <v>27</v>
      </c>
      <c r="B80" t="s">
        <v>208</v>
      </c>
      <c r="C80" t="s">
        <v>209</v>
      </c>
      <c r="D80" t="s">
        <v>210</v>
      </c>
      <c r="E80" t="s">
        <v>211</v>
      </c>
      <c r="F80">
        <f>IFERROR(FIND("stake",SLR286_20231202[[#This Row],[Tytuł]]),0)</f>
        <v>0</v>
      </c>
      <c r="G80">
        <f>IFERROR(FIND("Stake",SLR286_20231202[[#This Row],[Tytuł]]),0)</f>
        <v>0</v>
      </c>
      <c r="H80">
        <f>IFERROR(FIND("STAKE",SLR286_20231202[[#This Row],[Tytuł]]),0)</f>
        <v>0</v>
      </c>
      <c r="I80">
        <f>IFERROR(FIND("intere",SLR286_20231202[[#This Row],[Tytuł]]),0)</f>
        <v>0</v>
      </c>
      <c r="J80">
        <f>IFERROR(FIND("Intere",SLR286_20231202[[#This Row],[Tytuł]]),0)</f>
        <v>0</v>
      </c>
      <c r="K80">
        <f>IFERROR(FIND("INTERE",SLR286_20231202[[#This Row],[Tytuł]]),0)</f>
        <v>0</v>
      </c>
      <c r="L80">
        <f>SUM(SLR286_20231202[[#This Row],[stake]:[INTERE3]])</f>
        <v>0</v>
      </c>
      <c r="M80">
        <f>COUNTIF(SLR286_20231202[[#This Row],[Tytuł]],"*"&amp;$B$1&amp;"*")</f>
        <v>1</v>
      </c>
      <c r="N80" t="s">
        <v>212</v>
      </c>
      <c r="O80" t="str">
        <f>MID(SLR286_20231202[[#This Row],[Rok, publikacja, cytowania]],2,4)</f>
        <v>2022</v>
      </c>
      <c r="P80" s="4">
        <f>(MID(SLR286_20231202[[#This Row],[Rok, publikacja, cytowania]],FIND(" Cited ",SLR286_20231202[[#This Row],[Rok, publikacja, cytowania]])+7,SLR286_20231202[[#This Row],[IlośćZnakówLCyt]]))+0</f>
        <v>9</v>
      </c>
      <c r="Q80">
        <f>FIND(" Cited ",SLR286_20231202[[#This Row],[Rok, publikacja, cytowania]])+7</f>
        <v>100</v>
      </c>
      <c r="R80">
        <f>FIND(" times",SLR286_20231202[[#This Row],[Rok, publikacja, cytowania]])</f>
        <v>101</v>
      </c>
      <c r="S80">
        <f>SLR286_20231202[[#This Row],[koniecLCyt]]-SLR286_20231202[[#This Row],[poczLCyt]]</f>
        <v>1</v>
      </c>
      <c r="T80" t="s">
        <v>213</v>
      </c>
      <c r="U80" t="s">
        <v>214</v>
      </c>
      <c r="V80" t="s">
        <v>215</v>
      </c>
      <c r="W80">
        <f>COUNTIF(SLR286_20231202[[#This Row],[streszczenie]],"*"&amp;$B$1&amp;"*")</f>
        <v>1</v>
      </c>
      <c r="X80">
        <f>IFERROR(FIND("stake",SLR286_20231202[[#This Row],[streszczenie]]),0)</f>
        <v>2692</v>
      </c>
      <c r="Y80">
        <f>IFERROR(FIND("Stake",SLR286_20231202[[#This Row],[streszczenie]]),0)</f>
        <v>0</v>
      </c>
      <c r="Z80">
        <f>IFERROR(FIND("STAKE",SLR286_20231202[[#This Row],[streszczenie]]),0)</f>
        <v>0</v>
      </c>
      <c r="AA80">
        <f>IFERROR(FIND("intere",SLR286_20231202[[#This Row],[streszczenie]]),0)</f>
        <v>0</v>
      </c>
      <c r="AB80">
        <f>IFERROR(FIND("Intere",SLR286_20231202[[#This Row],[streszczenie]]),0)</f>
        <v>0</v>
      </c>
      <c r="AC80">
        <f>IFERROR(FIND("INTERE",SLR286_20231202[[#This Row],[streszczenie]]),0)</f>
        <v>0</v>
      </c>
      <c r="AD80">
        <f>SUM(SLR286_20231202[[#This Row],[stake4]:[INTERE6]])</f>
        <v>2692</v>
      </c>
      <c r="AE80" t="s">
        <v>10</v>
      </c>
      <c r="AF80" t="s">
        <v>11</v>
      </c>
      <c r="AG80" t="s">
        <v>12</v>
      </c>
    </row>
    <row r="81" spans="1:33" x14ac:dyDescent="0.45">
      <c r="A81">
        <v>58</v>
      </c>
      <c r="B81" t="s">
        <v>445</v>
      </c>
      <c r="C81" t="s">
        <v>446</v>
      </c>
      <c r="D81" t="s">
        <v>447</v>
      </c>
      <c r="E81" t="s">
        <v>448</v>
      </c>
      <c r="F81">
        <f>IFERROR(FIND("stake",SLR286_20231202[[#This Row],[Tytuł]]),0)</f>
        <v>0</v>
      </c>
      <c r="G81">
        <f>IFERROR(FIND("Stake",SLR286_20231202[[#This Row],[Tytuł]]),0)</f>
        <v>0</v>
      </c>
      <c r="H81">
        <f>IFERROR(FIND("STAKE",SLR286_20231202[[#This Row],[Tytuł]]),0)</f>
        <v>0</v>
      </c>
      <c r="I81">
        <f>IFERROR(FIND("intere",SLR286_20231202[[#This Row],[Tytuł]]),0)</f>
        <v>0</v>
      </c>
      <c r="J81">
        <f>IFERROR(FIND("Intere",SLR286_20231202[[#This Row],[Tytuł]]),0)</f>
        <v>0</v>
      </c>
      <c r="K81">
        <f>IFERROR(FIND("INTERE",SLR286_20231202[[#This Row],[Tytuł]]),0)</f>
        <v>0</v>
      </c>
      <c r="L81">
        <f>SUM(SLR286_20231202[[#This Row],[stake]:[INTERE3]])</f>
        <v>0</v>
      </c>
      <c r="M81">
        <f>COUNTIF(SLR286_20231202[[#This Row],[Tytuł]],"*"&amp;$B$1&amp;"*")</f>
        <v>1</v>
      </c>
      <c r="N81" t="s">
        <v>449</v>
      </c>
      <c r="O81" t="str">
        <f>MID(SLR286_20231202[[#This Row],[Rok, publikacja, cytowania]],2,4)</f>
        <v>2019</v>
      </c>
      <c r="P81" s="4">
        <f>(MID(SLR286_20231202[[#This Row],[Rok, publikacja, cytowania]],FIND(" Cited ",SLR286_20231202[[#This Row],[Rok, publikacja, cytowania]])+7,SLR286_20231202[[#This Row],[IlośćZnakówLCyt]]))+0</f>
        <v>9</v>
      </c>
      <c r="Q81">
        <f>FIND(" Cited ",SLR286_20231202[[#This Row],[Rok, publikacja, cytowania]])+7</f>
        <v>71</v>
      </c>
      <c r="R81">
        <f>FIND(" times",SLR286_20231202[[#This Row],[Rok, publikacja, cytowania]])</f>
        <v>72</v>
      </c>
      <c r="S81">
        <f>SLR286_20231202[[#This Row],[koniecLCyt]]-SLR286_20231202[[#This Row],[poczLCyt]]</f>
        <v>1</v>
      </c>
      <c r="T81" t="s">
        <v>450</v>
      </c>
      <c r="U81" t="s">
        <v>451</v>
      </c>
      <c r="V81" t="s">
        <v>452</v>
      </c>
      <c r="W81">
        <f>COUNTIF(SLR286_20231202[[#This Row],[streszczenie]],"*"&amp;$B$1&amp;"*")</f>
        <v>1</v>
      </c>
      <c r="X81">
        <f>IFERROR(FIND("stake",SLR286_20231202[[#This Row],[streszczenie]]),0)</f>
        <v>284</v>
      </c>
      <c r="Y81">
        <f>IFERROR(FIND("Stake",SLR286_20231202[[#This Row],[streszczenie]]),0)</f>
        <v>0</v>
      </c>
      <c r="Z81">
        <f>IFERROR(FIND("STAKE",SLR286_20231202[[#This Row],[streszczenie]]),0)</f>
        <v>0</v>
      </c>
      <c r="AA81">
        <f>IFERROR(FIND("intere",SLR286_20231202[[#This Row],[streszczenie]]),0)</f>
        <v>0</v>
      </c>
      <c r="AB81">
        <f>IFERROR(FIND("Intere",SLR286_20231202[[#This Row],[streszczenie]]),0)</f>
        <v>0</v>
      </c>
      <c r="AC81">
        <f>IFERROR(FIND("INTERE",SLR286_20231202[[#This Row],[streszczenie]]),0)</f>
        <v>0</v>
      </c>
      <c r="AD81">
        <f>SUM(SLR286_20231202[[#This Row],[stake4]:[INTERE6]])</f>
        <v>284</v>
      </c>
      <c r="AE81" t="s">
        <v>10</v>
      </c>
      <c r="AF81" t="s">
        <v>11</v>
      </c>
      <c r="AG81" t="s">
        <v>12</v>
      </c>
    </row>
    <row r="82" spans="1:33" x14ac:dyDescent="0.45">
      <c r="A82">
        <v>85</v>
      </c>
      <c r="B82" t="s">
        <v>648</v>
      </c>
      <c r="C82" t="s">
        <v>649</v>
      </c>
      <c r="D82" t="s">
        <v>650</v>
      </c>
      <c r="E82" t="s">
        <v>651</v>
      </c>
      <c r="F82">
        <f>IFERROR(FIND("stake",SLR286_20231202[[#This Row],[Tytuł]]),0)</f>
        <v>0</v>
      </c>
      <c r="G82">
        <f>IFERROR(FIND("Stake",SLR286_20231202[[#This Row],[Tytuł]]),0)</f>
        <v>0</v>
      </c>
      <c r="H82">
        <f>IFERROR(FIND("STAKE",SLR286_20231202[[#This Row],[Tytuł]]),0)</f>
        <v>0</v>
      </c>
      <c r="I82">
        <f>IFERROR(FIND("intere",SLR286_20231202[[#This Row],[Tytuł]]),0)</f>
        <v>0</v>
      </c>
      <c r="J82">
        <f>IFERROR(FIND("Intere",SLR286_20231202[[#This Row],[Tytuł]]),0)</f>
        <v>0</v>
      </c>
      <c r="K82">
        <f>IFERROR(FIND("INTERE",SLR286_20231202[[#This Row],[Tytuł]]),0)</f>
        <v>0</v>
      </c>
      <c r="L82">
        <f>SUM(SLR286_20231202[[#This Row],[stake]:[INTERE3]])</f>
        <v>0</v>
      </c>
      <c r="M82">
        <f>COUNTIF(SLR286_20231202[[#This Row],[Tytuł]],"*"&amp;$B$1&amp;"*")</f>
        <v>0</v>
      </c>
      <c r="N82" t="s">
        <v>652</v>
      </c>
      <c r="O82" t="str">
        <f>MID(SLR286_20231202[[#This Row],[Rok, publikacja, cytowania]],2,4)</f>
        <v>2020</v>
      </c>
      <c r="P82" s="4">
        <f>(MID(SLR286_20231202[[#This Row],[Rok, publikacja, cytowania]],FIND(" Cited ",SLR286_20231202[[#This Row],[Rok, publikacja, cytowania]])+7,SLR286_20231202[[#This Row],[IlośćZnakówLCyt]]))+0</f>
        <v>9</v>
      </c>
      <c r="Q82">
        <f>FIND(" Cited ",SLR286_20231202[[#This Row],[Rok, publikacja, cytowania]])+7</f>
        <v>69</v>
      </c>
      <c r="R82">
        <f>FIND(" times",SLR286_20231202[[#This Row],[Rok, publikacja, cytowania]])</f>
        <v>70</v>
      </c>
      <c r="S82">
        <f>SLR286_20231202[[#This Row],[koniecLCyt]]-SLR286_20231202[[#This Row],[poczLCyt]]</f>
        <v>1</v>
      </c>
      <c r="T82" t="s">
        <v>653</v>
      </c>
      <c r="U82" t="s">
        <v>654</v>
      </c>
      <c r="V82" t="s">
        <v>655</v>
      </c>
      <c r="W82">
        <f>COUNTIF(SLR286_20231202[[#This Row],[streszczenie]],"*"&amp;$B$1&amp;"*")</f>
        <v>1</v>
      </c>
      <c r="X82">
        <f>IFERROR(FIND("stake",SLR286_20231202[[#This Row],[streszczenie]]),0)</f>
        <v>1882</v>
      </c>
      <c r="Y82">
        <f>IFERROR(FIND("Stake",SLR286_20231202[[#This Row],[streszczenie]]),0)</f>
        <v>0</v>
      </c>
      <c r="Z82">
        <f>IFERROR(FIND("STAKE",SLR286_20231202[[#This Row],[streszczenie]]),0)</f>
        <v>0</v>
      </c>
      <c r="AA82">
        <f>IFERROR(FIND("intere",SLR286_20231202[[#This Row],[streszczenie]]),0)</f>
        <v>0</v>
      </c>
      <c r="AB82">
        <f>IFERROR(FIND("Intere",SLR286_20231202[[#This Row],[streszczenie]]),0)</f>
        <v>0</v>
      </c>
      <c r="AC82">
        <f>IFERROR(FIND("INTERE",SLR286_20231202[[#This Row],[streszczenie]]),0)</f>
        <v>0</v>
      </c>
      <c r="AD82">
        <f>SUM(SLR286_20231202[[#This Row],[stake4]:[INTERE6]])</f>
        <v>1882</v>
      </c>
      <c r="AE82" t="s">
        <v>10</v>
      </c>
      <c r="AF82" t="s">
        <v>11</v>
      </c>
      <c r="AG82" t="s">
        <v>12</v>
      </c>
    </row>
    <row r="83" spans="1:33" x14ac:dyDescent="0.45">
      <c r="A83">
        <v>39</v>
      </c>
      <c r="B83" t="s">
        <v>300</v>
      </c>
      <c r="C83" t="s">
        <v>301</v>
      </c>
      <c r="D83" t="s">
        <v>302</v>
      </c>
      <c r="E83" s="3" t="s">
        <v>303</v>
      </c>
      <c r="F83">
        <f>IFERROR(FIND("stake",SLR286_20231202[[#This Row],[Tytuł]]),0)</f>
        <v>0</v>
      </c>
      <c r="G83">
        <f>IFERROR(FIND("Stake",SLR286_20231202[[#This Row],[Tytuł]]),0)</f>
        <v>42</v>
      </c>
      <c r="H83">
        <f>IFERROR(FIND("STAKE",SLR286_20231202[[#This Row],[Tytuł]]),0)</f>
        <v>0</v>
      </c>
      <c r="I83">
        <f>IFERROR(FIND("intere",SLR286_20231202[[#This Row],[Tytuł]]),0)</f>
        <v>0</v>
      </c>
      <c r="J83">
        <f>IFERROR(FIND("Intere",SLR286_20231202[[#This Row],[Tytuł]]),0)</f>
        <v>0</v>
      </c>
      <c r="K83">
        <f>IFERROR(FIND("INTERE",SLR286_20231202[[#This Row],[Tytuł]]),0)</f>
        <v>0</v>
      </c>
      <c r="L83">
        <f>SUM(SLR286_20231202[[#This Row],[stake]:[INTERE3]])</f>
        <v>42</v>
      </c>
      <c r="M83">
        <f>COUNTIF(SLR286_20231202[[#This Row],[Tytuł]],"*"&amp;$B$1&amp;"*")</f>
        <v>0</v>
      </c>
      <c r="N83" t="s">
        <v>304</v>
      </c>
      <c r="O83" t="str">
        <f>MID(SLR286_20231202[[#This Row],[Rok, publikacja, cytowania]],2,4)</f>
        <v>2022</v>
      </c>
      <c r="P83" s="4">
        <f>(MID(SLR286_20231202[[#This Row],[Rok, publikacja, cytowania]],FIND(" Cited ",SLR286_20231202[[#This Row],[Rok, publikacja, cytowania]])+7,SLR286_20231202[[#This Row],[IlośćZnakówLCyt]]))+0</f>
        <v>8</v>
      </c>
      <c r="Q83">
        <f>FIND(" Cited ",SLR286_20231202[[#This Row],[Rok, publikacja, cytowania]])+7</f>
        <v>66</v>
      </c>
      <c r="R83">
        <f>FIND(" times",SLR286_20231202[[#This Row],[Rok, publikacja, cytowania]])</f>
        <v>67</v>
      </c>
      <c r="S83">
        <f>SLR286_20231202[[#This Row],[koniecLCyt]]-SLR286_20231202[[#This Row],[poczLCyt]]</f>
        <v>1</v>
      </c>
      <c r="T83" t="s">
        <v>305</v>
      </c>
      <c r="U83" t="s">
        <v>306</v>
      </c>
      <c r="V83">
        <v>0</v>
      </c>
      <c r="W83">
        <f>COUNTIF(SLR286_20231202[[#This Row],[streszczenie]],"*"&amp;$B$1&amp;"*")</f>
        <v>0</v>
      </c>
      <c r="X83">
        <f>IFERROR(FIND("stake",SLR286_20231202[[#This Row],[streszczenie]]),0)</f>
        <v>0</v>
      </c>
      <c r="Y83">
        <f>IFERROR(FIND("Stake",SLR286_20231202[[#This Row],[streszczenie]]),0)</f>
        <v>0</v>
      </c>
      <c r="Z83">
        <f>IFERROR(FIND("STAKE",SLR286_20231202[[#This Row],[streszczenie]]),0)</f>
        <v>0</v>
      </c>
      <c r="AA83">
        <f>IFERROR(FIND("intere",SLR286_20231202[[#This Row],[streszczenie]]),0)</f>
        <v>0</v>
      </c>
      <c r="AB83">
        <f>IFERROR(FIND("Intere",SLR286_20231202[[#This Row],[streszczenie]]),0)</f>
        <v>0</v>
      </c>
      <c r="AC83">
        <f>IFERROR(FIND("INTERE",SLR286_20231202[[#This Row],[streszczenie]]),0)</f>
        <v>0</v>
      </c>
      <c r="AD83">
        <f>SUM(SLR286_20231202[[#This Row],[stake4]:[INTERE6]])</f>
        <v>0</v>
      </c>
      <c r="AE83" t="s">
        <v>10</v>
      </c>
      <c r="AF83" t="s">
        <v>307</v>
      </c>
      <c r="AG83" t="s">
        <v>12</v>
      </c>
    </row>
    <row r="84" spans="1:33" x14ac:dyDescent="0.45">
      <c r="A84">
        <v>50</v>
      </c>
      <c r="B84" t="s">
        <v>384</v>
      </c>
      <c r="C84" t="s">
        <v>385</v>
      </c>
      <c r="D84" t="s">
        <v>386</v>
      </c>
      <c r="E84" t="s">
        <v>387</v>
      </c>
      <c r="F84">
        <f>IFERROR(FIND("stake",SLR286_20231202[[#This Row],[Tytuł]]),0)</f>
        <v>0</v>
      </c>
      <c r="G84">
        <f>IFERROR(FIND("Stake",SLR286_20231202[[#This Row],[Tytuł]]),0)</f>
        <v>0</v>
      </c>
      <c r="H84">
        <f>IFERROR(FIND("STAKE",SLR286_20231202[[#This Row],[Tytuł]]),0)</f>
        <v>0</v>
      </c>
      <c r="I84">
        <f>IFERROR(FIND("intere",SLR286_20231202[[#This Row],[Tytuł]]),0)</f>
        <v>0</v>
      </c>
      <c r="J84">
        <f>IFERROR(FIND("Intere",SLR286_20231202[[#This Row],[Tytuł]]),0)</f>
        <v>0</v>
      </c>
      <c r="K84">
        <f>IFERROR(FIND("INTERE",SLR286_20231202[[#This Row],[Tytuł]]),0)</f>
        <v>0</v>
      </c>
      <c r="L84">
        <f>SUM(SLR286_20231202[[#This Row],[stake]:[INTERE3]])</f>
        <v>0</v>
      </c>
      <c r="M84">
        <f>COUNTIF(SLR286_20231202[[#This Row],[Tytuł]],"*"&amp;$B$1&amp;"*")</f>
        <v>0</v>
      </c>
      <c r="N84" t="s">
        <v>388</v>
      </c>
      <c r="O84" t="str">
        <f>MID(SLR286_20231202[[#This Row],[Rok, publikacja, cytowania]],2,4)</f>
        <v>2021</v>
      </c>
      <c r="P84" s="4">
        <f>(MID(SLR286_20231202[[#This Row],[Rok, publikacja, cytowania]],FIND(" Cited ",SLR286_20231202[[#This Row],[Rok, publikacja, cytowania]])+7,SLR286_20231202[[#This Row],[IlośćZnakówLCyt]]))+0</f>
        <v>8</v>
      </c>
      <c r="Q84">
        <f>FIND(" Cited ",SLR286_20231202[[#This Row],[Rok, publikacja, cytowania]])+7</f>
        <v>69</v>
      </c>
      <c r="R84">
        <f>FIND(" times",SLR286_20231202[[#This Row],[Rok, publikacja, cytowania]])</f>
        <v>70</v>
      </c>
      <c r="S84">
        <f>SLR286_20231202[[#This Row],[koniecLCyt]]-SLR286_20231202[[#This Row],[poczLCyt]]</f>
        <v>1</v>
      </c>
      <c r="T84" t="s">
        <v>389</v>
      </c>
      <c r="U84" t="s">
        <v>390</v>
      </c>
      <c r="V84" t="s">
        <v>391</v>
      </c>
      <c r="W84">
        <f>COUNTIF(SLR286_20231202[[#This Row],[streszczenie]],"*"&amp;$B$1&amp;"*")</f>
        <v>0</v>
      </c>
      <c r="X84">
        <f>IFERROR(FIND("stake",SLR286_20231202[[#This Row],[streszczenie]]),0)</f>
        <v>1095</v>
      </c>
      <c r="Y84">
        <f>IFERROR(FIND("Stake",SLR286_20231202[[#This Row],[streszczenie]]),0)</f>
        <v>0</v>
      </c>
      <c r="Z84">
        <f>IFERROR(FIND("STAKE",SLR286_20231202[[#This Row],[streszczenie]]),0)</f>
        <v>0</v>
      </c>
      <c r="AA84">
        <f>IFERROR(FIND("intere",SLR286_20231202[[#This Row],[streszczenie]]),0)</f>
        <v>615</v>
      </c>
      <c r="AB84">
        <f>IFERROR(FIND("Intere",SLR286_20231202[[#This Row],[streszczenie]]),0)</f>
        <v>0</v>
      </c>
      <c r="AC84">
        <f>IFERROR(FIND("INTERE",SLR286_20231202[[#This Row],[streszczenie]]),0)</f>
        <v>0</v>
      </c>
      <c r="AD84">
        <f>SUM(SLR286_20231202[[#This Row],[stake4]:[INTERE6]])</f>
        <v>1710</v>
      </c>
      <c r="AE84" t="s">
        <v>10</v>
      </c>
      <c r="AF84" t="s">
        <v>11</v>
      </c>
      <c r="AG84" t="s">
        <v>12</v>
      </c>
    </row>
    <row r="85" spans="1:33" x14ac:dyDescent="0.45">
      <c r="A85">
        <v>54</v>
      </c>
      <c r="B85" t="s">
        <v>415</v>
      </c>
      <c r="C85" t="s">
        <v>416</v>
      </c>
      <c r="D85" t="s">
        <v>417</v>
      </c>
      <c r="E85" t="s">
        <v>418</v>
      </c>
      <c r="F85">
        <f>IFERROR(FIND("stake",SLR286_20231202[[#This Row],[Tytuł]]),0)</f>
        <v>19</v>
      </c>
      <c r="G85">
        <f>IFERROR(FIND("Stake",SLR286_20231202[[#This Row],[Tytuł]]),0)</f>
        <v>0</v>
      </c>
      <c r="H85">
        <f>IFERROR(FIND("STAKE",SLR286_20231202[[#This Row],[Tytuł]]),0)</f>
        <v>0</v>
      </c>
      <c r="I85">
        <f>IFERROR(FIND("intere",SLR286_20231202[[#This Row],[Tytuł]]),0)</f>
        <v>0</v>
      </c>
      <c r="J85">
        <f>IFERROR(FIND("Intere",SLR286_20231202[[#This Row],[Tytuł]]),0)</f>
        <v>0</v>
      </c>
      <c r="K85">
        <f>IFERROR(FIND("INTERE",SLR286_20231202[[#This Row],[Tytuł]]),0)</f>
        <v>0</v>
      </c>
      <c r="L85">
        <f>SUM(SLR286_20231202[[#This Row],[stake]:[INTERE3]])</f>
        <v>19</v>
      </c>
      <c r="M85">
        <f>COUNTIF(SLR286_20231202[[#This Row],[Tytuł]],"*"&amp;$B$1&amp;"*")</f>
        <v>0</v>
      </c>
      <c r="N85" t="s">
        <v>419</v>
      </c>
      <c r="O85" t="str">
        <f>MID(SLR286_20231202[[#This Row],[Rok, publikacja, cytowania]],2,4)</f>
        <v>2014</v>
      </c>
      <c r="P85" s="4">
        <f>(MID(SLR286_20231202[[#This Row],[Rok, publikacja, cytowania]],FIND(" Cited ",SLR286_20231202[[#This Row],[Rok, publikacja, cytowania]])+7,SLR286_20231202[[#This Row],[IlośćZnakówLCyt]]))+0</f>
        <v>8</v>
      </c>
      <c r="Q85">
        <f>FIND(" Cited ",SLR286_20231202[[#This Row],[Rok, publikacja, cytowania]])+7</f>
        <v>86</v>
      </c>
      <c r="R85">
        <f>FIND(" times",SLR286_20231202[[#This Row],[Rok, publikacja, cytowania]])</f>
        <v>87</v>
      </c>
      <c r="S85">
        <f>SLR286_20231202[[#This Row],[koniecLCyt]]-SLR286_20231202[[#This Row],[poczLCyt]]</f>
        <v>1</v>
      </c>
      <c r="T85" t="s">
        <v>420</v>
      </c>
      <c r="U85" t="s">
        <v>421</v>
      </c>
      <c r="V85" t="s">
        <v>422</v>
      </c>
      <c r="W85">
        <f>COUNTIF(SLR286_20231202[[#This Row],[streszczenie]],"*"&amp;$B$1&amp;"*")</f>
        <v>0</v>
      </c>
      <c r="X85">
        <f>IFERROR(FIND("stake",SLR286_20231202[[#This Row],[streszczenie]]),0)</f>
        <v>383</v>
      </c>
      <c r="Y85">
        <f>IFERROR(FIND("Stake",SLR286_20231202[[#This Row],[streszczenie]]),0)</f>
        <v>0</v>
      </c>
      <c r="Z85">
        <f>IFERROR(FIND("STAKE",SLR286_20231202[[#This Row],[streszczenie]]),0)</f>
        <v>0</v>
      </c>
      <c r="AA85">
        <f>IFERROR(FIND("intere",SLR286_20231202[[#This Row],[streszczenie]]),0)</f>
        <v>0</v>
      </c>
      <c r="AB85">
        <f>IFERROR(FIND("Intere",SLR286_20231202[[#This Row],[streszczenie]]),0)</f>
        <v>0</v>
      </c>
      <c r="AC85">
        <f>IFERROR(FIND("INTERE",SLR286_20231202[[#This Row],[streszczenie]]),0)</f>
        <v>0</v>
      </c>
      <c r="AD85">
        <f>SUM(SLR286_20231202[[#This Row],[stake4]:[INTERE6]])</f>
        <v>383</v>
      </c>
      <c r="AE85" t="s">
        <v>10</v>
      </c>
      <c r="AF85" t="s">
        <v>11</v>
      </c>
      <c r="AG85" t="s">
        <v>12</v>
      </c>
    </row>
    <row r="86" spans="1:33" x14ac:dyDescent="0.45">
      <c r="A86">
        <v>65</v>
      </c>
      <c r="B86" t="s">
        <v>499</v>
      </c>
      <c r="C86" t="s">
        <v>500</v>
      </c>
      <c r="D86" t="s">
        <v>501</v>
      </c>
      <c r="E86" t="s">
        <v>502</v>
      </c>
      <c r="F86">
        <f>IFERROR(FIND("stake",SLR286_20231202[[#This Row],[Tytuł]]),0)</f>
        <v>0</v>
      </c>
      <c r="G86">
        <f>IFERROR(FIND("Stake",SLR286_20231202[[#This Row],[Tytuł]]),0)</f>
        <v>0</v>
      </c>
      <c r="H86">
        <f>IFERROR(FIND("STAKE",SLR286_20231202[[#This Row],[Tytuł]]),0)</f>
        <v>0</v>
      </c>
      <c r="I86">
        <f>IFERROR(FIND("intere",SLR286_20231202[[#This Row],[Tytuł]]),0)</f>
        <v>0</v>
      </c>
      <c r="J86">
        <f>IFERROR(FIND("Intere",SLR286_20231202[[#This Row],[Tytuł]]),0)</f>
        <v>0</v>
      </c>
      <c r="K86">
        <f>IFERROR(FIND("INTERE",SLR286_20231202[[#This Row],[Tytuł]]),0)</f>
        <v>0</v>
      </c>
      <c r="L86">
        <f>SUM(SLR286_20231202[[#This Row],[stake]:[INTERE3]])</f>
        <v>0</v>
      </c>
      <c r="M86">
        <f>COUNTIF(SLR286_20231202[[#This Row],[Tytuł]],"*"&amp;$B$1&amp;"*")</f>
        <v>0</v>
      </c>
      <c r="N86" t="s">
        <v>503</v>
      </c>
      <c r="O86" t="str">
        <f>MID(SLR286_20231202[[#This Row],[Rok, publikacja, cytowania]],2,4)</f>
        <v>2021</v>
      </c>
      <c r="P86" s="4">
        <f>(MID(SLR286_20231202[[#This Row],[Rok, publikacja, cytowania]],FIND(" Cited ",SLR286_20231202[[#This Row],[Rok, publikacja, cytowania]])+7,SLR286_20231202[[#This Row],[IlośćZnakówLCyt]]))+0</f>
        <v>8</v>
      </c>
      <c r="Q86">
        <f>FIND(" Cited ",SLR286_20231202[[#This Row],[Rok, publikacja, cytowania]])+7</f>
        <v>88</v>
      </c>
      <c r="R86">
        <f>FIND(" times",SLR286_20231202[[#This Row],[Rok, publikacja, cytowania]])</f>
        <v>89</v>
      </c>
      <c r="S86">
        <f>SLR286_20231202[[#This Row],[koniecLCyt]]-SLR286_20231202[[#This Row],[poczLCyt]]</f>
        <v>1</v>
      </c>
      <c r="T86" t="s">
        <v>504</v>
      </c>
      <c r="U86" t="s">
        <v>505</v>
      </c>
      <c r="V86" t="s">
        <v>506</v>
      </c>
      <c r="W86">
        <f>COUNTIF(SLR286_20231202[[#This Row],[streszczenie]],"*"&amp;$B$1&amp;"*")</f>
        <v>0</v>
      </c>
      <c r="X86">
        <f>IFERROR(FIND("stake",SLR286_20231202[[#This Row],[streszczenie]]),0)</f>
        <v>1003</v>
      </c>
      <c r="Y86">
        <f>IFERROR(FIND("Stake",SLR286_20231202[[#This Row],[streszczenie]]),0)</f>
        <v>0</v>
      </c>
      <c r="Z86">
        <f>IFERROR(FIND("STAKE",SLR286_20231202[[#This Row],[streszczenie]]),0)</f>
        <v>0</v>
      </c>
      <c r="AA86">
        <f>IFERROR(FIND("intere",SLR286_20231202[[#This Row],[streszczenie]]),0)</f>
        <v>0</v>
      </c>
      <c r="AB86">
        <f>IFERROR(FIND("Intere",SLR286_20231202[[#This Row],[streszczenie]]),0)</f>
        <v>0</v>
      </c>
      <c r="AC86">
        <f>IFERROR(FIND("INTERE",SLR286_20231202[[#This Row],[streszczenie]]),0)</f>
        <v>0</v>
      </c>
      <c r="AD86">
        <f>SUM(SLR286_20231202[[#This Row],[stake4]:[INTERE6]])</f>
        <v>1003</v>
      </c>
      <c r="AE86" t="s">
        <v>10</v>
      </c>
      <c r="AF86" t="s">
        <v>11</v>
      </c>
      <c r="AG86" t="s">
        <v>12</v>
      </c>
    </row>
    <row r="87" spans="1:33" x14ac:dyDescent="0.45">
      <c r="A87">
        <v>9</v>
      </c>
      <c r="B87" t="s">
        <v>66</v>
      </c>
      <c r="C87" t="s">
        <v>67</v>
      </c>
      <c r="D87" t="s">
        <v>68</v>
      </c>
      <c r="E87" t="s">
        <v>69</v>
      </c>
      <c r="F87">
        <f>IFERROR(FIND("stake",SLR286_20231202[[#This Row],[Tytuł]]),0)</f>
        <v>0</v>
      </c>
      <c r="G87">
        <f>IFERROR(FIND("Stake",SLR286_20231202[[#This Row],[Tytuł]]),0)</f>
        <v>0</v>
      </c>
      <c r="H87">
        <f>IFERROR(FIND("STAKE",SLR286_20231202[[#This Row],[Tytuł]]),0)</f>
        <v>0</v>
      </c>
      <c r="I87">
        <f>IFERROR(FIND("intere",SLR286_20231202[[#This Row],[Tytuł]]),0)</f>
        <v>0</v>
      </c>
      <c r="J87">
        <f>IFERROR(FIND("Intere",SLR286_20231202[[#This Row],[Tytuł]]),0)</f>
        <v>0</v>
      </c>
      <c r="K87">
        <f>IFERROR(FIND("INTERE",SLR286_20231202[[#This Row],[Tytuł]]),0)</f>
        <v>0</v>
      </c>
      <c r="L87">
        <f>SUM(SLR286_20231202[[#This Row],[stake]:[INTERE3]])</f>
        <v>0</v>
      </c>
      <c r="M87">
        <f>COUNTIF(SLR286_20231202[[#This Row],[Tytuł]],"*"&amp;$B$1&amp;"*")</f>
        <v>0</v>
      </c>
      <c r="N87" t="s">
        <v>70</v>
      </c>
      <c r="O87" t="str">
        <f>MID(SLR286_20231202[[#This Row],[Rok, publikacja, cytowania]],2,4)</f>
        <v>2000</v>
      </c>
      <c r="P87" s="4">
        <f>(MID(SLR286_20231202[[#This Row],[Rok, publikacja, cytowania]],FIND(" Cited ",SLR286_20231202[[#This Row],[Rok, publikacja, cytowania]])+7,SLR286_20231202[[#This Row],[IlośćZnakówLCyt]]))+0</f>
        <v>8</v>
      </c>
      <c r="Q87">
        <f>FIND(" Cited ",SLR286_20231202[[#This Row],[Rok, publikacja, cytowania]])+7</f>
        <v>54</v>
      </c>
      <c r="R87">
        <f>FIND(" times",SLR286_20231202[[#This Row],[Rok, publikacja, cytowania]])</f>
        <v>55</v>
      </c>
      <c r="S87">
        <f>SLR286_20231202[[#This Row],[koniecLCyt]]-SLR286_20231202[[#This Row],[poczLCyt]]</f>
        <v>1</v>
      </c>
      <c r="T87" t="s">
        <v>71</v>
      </c>
      <c r="U87" t="s">
        <v>72</v>
      </c>
      <c r="V87" t="s">
        <v>73</v>
      </c>
      <c r="W87">
        <f>COUNTIF(SLR286_20231202[[#This Row],[streszczenie]],"*"&amp;$B$1&amp;"*")</f>
        <v>1</v>
      </c>
      <c r="X87">
        <f>IFERROR(FIND("stake",SLR286_20231202[[#This Row],[streszczenie]]),0)</f>
        <v>965</v>
      </c>
      <c r="Y87">
        <f>IFERROR(FIND("Stake",SLR286_20231202[[#This Row],[streszczenie]]),0)</f>
        <v>0</v>
      </c>
      <c r="Z87">
        <f>IFERROR(FIND("STAKE",SLR286_20231202[[#This Row],[streszczenie]]),0)</f>
        <v>0</v>
      </c>
      <c r="AA87">
        <f>IFERROR(FIND("intere",SLR286_20231202[[#This Row],[streszczenie]]),0)</f>
        <v>0</v>
      </c>
      <c r="AB87">
        <f>IFERROR(FIND("Intere",SLR286_20231202[[#This Row],[streszczenie]]),0)</f>
        <v>0</v>
      </c>
      <c r="AC87">
        <f>IFERROR(FIND("INTERE",SLR286_20231202[[#This Row],[streszczenie]]),0)</f>
        <v>0</v>
      </c>
      <c r="AD87">
        <f>SUM(SLR286_20231202[[#This Row],[stake4]:[INTERE6]])</f>
        <v>965</v>
      </c>
      <c r="AE87" t="s">
        <v>10</v>
      </c>
      <c r="AF87" t="s">
        <v>11</v>
      </c>
      <c r="AG87" t="s">
        <v>12</v>
      </c>
    </row>
    <row r="88" spans="1:33" x14ac:dyDescent="0.45">
      <c r="A88">
        <v>38</v>
      </c>
      <c r="B88" t="s">
        <v>293</v>
      </c>
      <c r="C88" t="s">
        <v>294</v>
      </c>
      <c r="D88">
        <v>57194149867</v>
      </c>
      <c r="E88" t="s">
        <v>295</v>
      </c>
      <c r="F88">
        <f>IFERROR(FIND("stake",SLR286_20231202[[#This Row],[Tytuł]]),0)</f>
        <v>0</v>
      </c>
      <c r="G88">
        <f>IFERROR(FIND("Stake",SLR286_20231202[[#This Row],[Tytuł]]),0)</f>
        <v>0</v>
      </c>
      <c r="H88">
        <f>IFERROR(FIND("STAKE",SLR286_20231202[[#This Row],[Tytuł]]),0)</f>
        <v>0</v>
      </c>
      <c r="I88">
        <f>IFERROR(FIND("intere",SLR286_20231202[[#This Row],[Tytuł]]),0)</f>
        <v>0</v>
      </c>
      <c r="J88">
        <f>IFERROR(FIND("Intere",SLR286_20231202[[#This Row],[Tytuł]]),0)</f>
        <v>0</v>
      </c>
      <c r="K88">
        <f>IFERROR(FIND("INTERE",SLR286_20231202[[#This Row],[Tytuł]]),0)</f>
        <v>0</v>
      </c>
      <c r="L88">
        <f>SUM(SLR286_20231202[[#This Row],[stake]:[INTERE3]])</f>
        <v>0</v>
      </c>
      <c r="M88">
        <f>COUNTIF(SLR286_20231202[[#This Row],[Tytuł]],"*"&amp;$B$1&amp;"*")</f>
        <v>0</v>
      </c>
      <c r="N88" t="s">
        <v>296</v>
      </c>
      <c r="O88" t="str">
        <f>MID(SLR286_20231202[[#This Row],[Rok, publikacja, cytowania]],2,4)</f>
        <v>2019</v>
      </c>
      <c r="P88" s="4">
        <f>(MID(SLR286_20231202[[#This Row],[Rok, publikacja, cytowania]],FIND(" Cited ",SLR286_20231202[[#This Row],[Rok, publikacja, cytowania]])+7,SLR286_20231202[[#This Row],[IlośćZnakówLCyt]]))+0</f>
        <v>8</v>
      </c>
      <c r="Q88">
        <f>FIND(" Cited ",SLR286_20231202[[#This Row],[Rok, publikacja, cytowania]])+7</f>
        <v>66</v>
      </c>
      <c r="R88">
        <f>FIND(" times",SLR286_20231202[[#This Row],[Rok, publikacja, cytowania]])</f>
        <v>67</v>
      </c>
      <c r="S88">
        <f>SLR286_20231202[[#This Row],[koniecLCyt]]-SLR286_20231202[[#This Row],[poczLCyt]]</f>
        <v>1</v>
      </c>
      <c r="T88" t="s">
        <v>297</v>
      </c>
      <c r="U88" t="s">
        <v>298</v>
      </c>
      <c r="V88" t="s">
        <v>299</v>
      </c>
      <c r="W88">
        <f>COUNTIF(SLR286_20231202[[#This Row],[streszczenie]],"*"&amp;$B$1&amp;"*")</f>
        <v>1</v>
      </c>
      <c r="X88">
        <f>IFERROR(FIND("stake",SLR286_20231202[[#This Row],[streszczenie]]),0)</f>
        <v>206</v>
      </c>
      <c r="Y88">
        <f>IFERROR(FIND("Stake",SLR286_20231202[[#This Row],[streszczenie]]),0)</f>
        <v>0</v>
      </c>
      <c r="Z88">
        <f>IFERROR(FIND("STAKE",SLR286_20231202[[#This Row],[streszczenie]]),0)</f>
        <v>0</v>
      </c>
      <c r="AA88">
        <f>IFERROR(FIND("intere",SLR286_20231202[[#This Row],[streszczenie]]),0)</f>
        <v>0</v>
      </c>
      <c r="AB88">
        <f>IFERROR(FIND("Intere",SLR286_20231202[[#This Row],[streszczenie]]),0)</f>
        <v>0</v>
      </c>
      <c r="AC88">
        <f>IFERROR(FIND("INTERE",SLR286_20231202[[#This Row],[streszczenie]]),0)</f>
        <v>0</v>
      </c>
      <c r="AD88">
        <f>SUM(SLR286_20231202[[#This Row],[stake4]:[INTERE6]])</f>
        <v>206</v>
      </c>
      <c r="AE88" t="s">
        <v>10</v>
      </c>
      <c r="AF88" t="s">
        <v>11</v>
      </c>
      <c r="AG88" t="s">
        <v>12</v>
      </c>
    </row>
    <row r="89" spans="1:33" x14ac:dyDescent="0.45">
      <c r="A89">
        <v>57</v>
      </c>
      <c r="B89" t="s">
        <v>437</v>
      </c>
      <c r="C89" t="s">
        <v>438</v>
      </c>
      <c r="D89" t="s">
        <v>439</v>
      </c>
      <c r="E89" t="s">
        <v>440</v>
      </c>
      <c r="F89">
        <f>IFERROR(FIND("stake",SLR286_20231202[[#This Row],[Tytuł]]),0)</f>
        <v>0</v>
      </c>
      <c r="G89">
        <f>IFERROR(FIND("Stake",SLR286_20231202[[#This Row],[Tytuł]]),0)</f>
        <v>72</v>
      </c>
      <c r="H89">
        <f>IFERROR(FIND("STAKE",SLR286_20231202[[#This Row],[Tytuł]]),0)</f>
        <v>0</v>
      </c>
      <c r="I89">
        <f>IFERROR(FIND("intere",SLR286_20231202[[#This Row],[Tytuł]]),0)</f>
        <v>0</v>
      </c>
      <c r="J89">
        <f>IFERROR(FIND("Intere",SLR286_20231202[[#This Row],[Tytuł]]),0)</f>
        <v>0</v>
      </c>
      <c r="K89">
        <f>IFERROR(FIND("INTERE",SLR286_20231202[[#This Row],[Tytuł]]),0)</f>
        <v>0</v>
      </c>
      <c r="L89">
        <f>SUM(SLR286_20231202[[#This Row],[stake]:[INTERE3]])</f>
        <v>72</v>
      </c>
      <c r="M89">
        <f>COUNTIF(SLR286_20231202[[#This Row],[Tytuł]],"*"&amp;$B$1&amp;"*")</f>
        <v>0</v>
      </c>
      <c r="N89" t="s">
        <v>441</v>
      </c>
      <c r="O89" t="str">
        <f>MID(SLR286_20231202[[#This Row],[Rok, publikacja, cytowania]],2,4)</f>
        <v>2019</v>
      </c>
      <c r="P89" s="4">
        <f>(MID(SLR286_20231202[[#This Row],[Rok, publikacja, cytowania]],FIND(" Cited ",SLR286_20231202[[#This Row],[Rok, publikacja, cytowania]])+7,SLR286_20231202[[#This Row],[IlośćZnakówLCyt]]))+0</f>
        <v>8</v>
      </c>
      <c r="Q89">
        <f>FIND(" Cited ",SLR286_20231202[[#This Row],[Rok, publikacja, cytowania]])+7</f>
        <v>50</v>
      </c>
      <c r="R89">
        <f>FIND(" times",SLR286_20231202[[#This Row],[Rok, publikacja, cytowania]])</f>
        <v>51</v>
      </c>
      <c r="S89">
        <f>SLR286_20231202[[#This Row],[koniecLCyt]]-SLR286_20231202[[#This Row],[poczLCyt]]</f>
        <v>1</v>
      </c>
      <c r="T89" t="s">
        <v>442</v>
      </c>
      <c r="U89" t="s">
        <v>443</v>
      </c>
      <c r="V89" t="s">
        <v>444</v>
      </c>
      <c r="W89">
        <f>COUNTIF(SLR286_20231202[[#This Row],[streszczenie]],"*"&amp;$B$1&amp;"*")</f>
        <v>1</v>
      </c>
      <c r="X89">
        <f>IFERROR(FIND("stake",SLR286_20231202[[#This Row],[streszczenie]]),0)</f>
        <v>298</v>
      </c>
      <c r="Y89">
        <f>IFERROR(FIND("Stake",SLR286_20231202[[#This Row],[streszczenie]]),0)</f>
        <v>0</v>
      </c>
      <c r="Z89">
        <f>IFERROR(FIND("STAKE",SLR286_20231202[[#This Row],[streszczenie]]),0)</f>
        <v>0</v>
      </c>
      <c r="AA89">
        <f>IFERROR(FIND("intere",SLR286_20231202[[#This Row],[streszczenie]]),0)</f>
        <v>0</v>
      </c>
      <c r="AB89">
        <f>IFERROR(FIND("Intere",SLR286_20231202[[#This Row],[streszczenie]]),0)</f>
        <v>0</v>
      </c>
      <c r="AC89">
        <f>IFERROR(FIND("INTERE",SLR286_20231202[[#This Row],[streszczenie]]),0)</f>
        <v>0</v>
      </c>
      <c r="AD89">
        <f>SUM(SLR286_20231202[[#This Row],[stake4]:[INTERE6]])</f>
        <v>298</v>
      </c>
      <c r="AE89" t="s">
        <v>10</v>
      </c>
      <c r="AF89" t="s">
        <v>11</v>
      </c>
      <c r="AG89" t="s">
        <v>12</v>
      </c>
    </row>
    <row r="90" spans="1:33" x14ac:dyDescent="0.45">
      <c r="A90">
        <v>91</v>
      </c>
      <c r="B90" t="s">
        <v>693</v>
      </c>
      <c r="C90" t="s">
        <v>694</v>
      </c>
      <c r="D90" t="s">
        <v>695</v>
      </c>
      <c r="E90" t="s">
        <v>696</v>
      </c>
      <c r="F90">
        <f>IFERROR(FIND("stake",SLR286_20231202[[#This Row],[Tytuł]]),0)</f>
        <v>0</v>
      </c>
      <c r="G90">
        <f>IFERROR(FIND("Stake",SLR286_20231202[[#This Row],[Tytuł]]),0)</f>
        <v>0</v>
      </c>
      <c r="H90">
        <f>IFERROR(FIND("STAKE",SLR286_20231202[[#This Row],[Tytuł]]),0)</f>
        <v>0</v>
      </c>
      <c r="I90">
        <f>IFERROR(FIND("intere",SLR286_20231202[[#This Row],[Tytuł]]),0)</f>
        <v>0</v>
      </c>
      <c r="J90">
        <f>IFERROR(FIND("Intere",SLR286_20231202[[#This Row],[Tytuł]]),0)</f>
        <v>0</v>
      </c>
      <c r="K90">
        <f>IFERROR(FIND("INTERE",SLR286_20231202[[#This Row],[Tytuł]]),0)</f>
        <v>0</v>
      </c>
      <c r="L90">
        <f>SUM(SLR286_20231202[[#This Row],[stake]:[INTERE3]])</f>
        <v>0</v>
      </c>
      <c r="M90">
        <f>COUNTIF(SLR286_20231202[[#This Row],[Tytuł]],"*"&amp;$B$1&amp;"*")</f>
        <v>0</v>
      </c>
      <c r="N90" t="s">
        <v>697</v>
      </c>
      <c r="O90" t="str">
        <f>MID(SLR286_20231202[[#This Row],[Rok, publikacja, cytowania]],2,4)</f>
        <v>2016</v>
      </c>
      <c r="P90" s="4">
        <f>(MID(SLR286_20231202[[#This Row],[Rok, publikacja, cytowania]],FIND(" Cited ",SLR286_20231202[[#This Row],[Rok, publikacja, cytowania]])+7,SLR286_20231202[[#This Row],[IlośćZnakówLCyt]]))+0</f>
        <v>8</v>
      </c>
      <c r="Q90">
        <f>FIND(" Cited ",SLR286_20231202[[#This Row],[Rok, publikacja, cytowania]])+7</f>
        <v>91</v>
      </c>
      <c r="R90">
        <f>FIND(" times",SLR286_20231202[[#This Row],[Rok, publikacja, cytowania]])</f>
        <v>92</v>
      </c>
      <c r="S90">
        <f>SLR286_20231202[[#This Row],[koniecLCyt]]-SLR286_20231202[[#This Row],[poczLCyt]]</f>
        <v>1</v>
      </c>
      <c r="T90" t="s">
        <v>698</v>
      </c>
      <c r="U90" t="s">
        <v>699</v>
      </c>
      <c r="V90" t="s">
        <v>700</v>
      </c>
      <c r="W90">
        <f>COUNTIF(SLR286_20231202[[#This Row],[streszczenie]],"*"&amp;$B$1&amp;"*")</f>
        <v>0</v>
      </c>
      <c r="X90">
        <f>IFERROR(FIND("stake",SLR286_20231202[[#This Row],[streszczenie]]),0)</f>
        <v>1693</v>
      </c>
      <c r="Y90">
        <f>IFERROR(FIND("Stake",SLR286_20231202[[#This Row],[streszczenie]]),0)</f>
        <v>0</v>
      </c>
      <c r="Z90">
        <f>IFERROR(FIND("STAKE",SLR286_20231202[[#This Row],[streszczenie]]),0)</f>
        <v>0</v>
      </c>
      <c r="AA90">
        <f>IFERROR(FIND("intere",SLR286_20231202[[#This Row],[streszczenie]]),0)</f>
        <v>1113</v>
      </c>
      <c r="AB90">
        <f>IFERROR(FIND("Intere",SLR286_20231202[[#This Row],[streszczenie]]),0)</f>
        <v>0</v>
      </c>
      <c r="AC90">
        <f>IFERROR(FIND("INTERE",SLR286_20231202[[#This Row],[streszczenie]]),0)</f>
        <v>0</v>
      </c>
      <c r="AD90">
        <f>SUM(SLR286_20231202[[#This Row],[stake4]:[INTERE6]])</f>
        <v>2806</v>
      </c>
      <c r="AE90" t="s">
        <v>10</v>
      </c>
      <c r="AF90" t="s">
        <v>11</v>
      </c>
      <c r="AG90" t="s">
        <v>12</v>
      </c>
    </row>
    <row r="91" spans="1:33" x14ac:dyDescent="0.45">
      <c r="A91">
        <v>13</v>
      </c>
      <c r="B91" t="s">
        <v>98</v>
      </c>
      <c r="C91" t="s">
        <v>99</v>
      </c>
      <c r="D91">
        <v>56960526600</v>
      </c>
      <c r="E91" t="s">
        <v>100</v>
      </c>
      <c r="F91">
        <f>IFERROR(FIND("stake",SLR286_20231202[[#This Row],[Tytuł]]),0)</f>
        <v>0</v>
      </c>
      <c r="G91">
        <f>IFERROR(FIND("Stake",SLR286_20231202[[#This Row],[Tytuł]]),0)</f>
        <v>37</v>
      </c>
      <c r="H91">
        <f>IFERROR(FIND("STAKE",SLR286_20231202[[#This Row],[Tytuł]]),0)</f>
        <v>0</v>
      </c>
      <c r="I91">
        <f>IFERROR(FIND("intere",SLR286_20231202[[#This Row],[Tytuł]]),0)</f>
        <v>0</v>
      </c>
      <c r="J91">
        <f>IFERROR(FIND("Intere",SLR286_20231202[[#This Row],[Tytuł]]),0)</f>
        <v>0</v>
      </c>
      <c r="K91">
        <f>IFERROR(FIND("INTERE",SLR286_20231202[[#This Row],[Tytuł]]),0)</f>
        <v>0</v>
      </c>
      <c r="L91">
        <f>SUM(SLR286_20231202[[#This Row],[stake]:[INTERE3]])</f>
        <v>37</v>
      </c>
      <c r="M91">
        <f>COUNTIF(SLR286_20231202[[#This Row],[Tytuł]],"*"&amp;$B$1&amp;"*")</f>
        <v>0</v>
      </c>
      <c r="N91" t="s">
        <v>101</v>
      </c>
      <c r="O91" t="str">
        <f>MID(SLR286_20231202[[#This Row],[Rok, publikacja, cytowania]],2,4)</f>
        <v>2018</v>
      </c>
      <c r="P91" s="4">
        <f>(MID(SLR286_20231202[[#This Row],[Rok, publikacja, cytowania]],FIND(" Cited ",SLR286_20231202[[#This Row],[Rok, publikacja, cytowania]])+7,SLR286_20231202[[#This Row],[IlośćZnakówLCyt]]))+0</f>
        <v>7</v>
      </c>
      <c r="Q91">
        <f>FIND(" Cited ",SLR286_20231202[[#This Row],[Rok, publikacja, cytowania]])+7</f>
        <v>53</v>
      </c>
      <c r="R91">
        <f>FIND(" times",SLR286_20231202[[#This Row],[Rok, publikacja, cytowania]])</f>
        <v>54</v>
      </c>
      <c r="S91">
        <f>SLR286_20231202[[#This Row],[koniecLCyt]]-SLR286_20231202[[#This Row],[poczLCyt]]</f>
        <v>1</v>
      </c>
      <c r="T91" t="s">
        <v>102</v>
      </c>
      <c r="U91" t="s">
        <v>103</v>
      </c>
      <c r="V91" t="s">
        <v>104</v>
      </c>
      <c r="W91">
        <f>COUNTIF(SLR286_20231202[[#This Row],[streszczenie]],"*"&amp;$B$1&amp;"*")</f>
        <v>0</v>
      </c>
      <c r="X91">
        <f>IFERROR(FIND("stake",SLR286_20231202[[#This Row],[streszczenie]]),0)</f>
        <v>412</v>
      </c>
      <c r="Y91">
        <f>IFERROR(FIND("Stake",SLR286_20231202[[#This Row],[streszczenie]]),0)</f>
        <v>0</v>
      </c>
      <c r="Z91">
        <f>IFERROR(FIND("STAKE",SLR286_20231202[[#This Row],[streszczenie]]),0)</f>
        <v>0</v>
      </c>
      <c r="AA91">
        <f>IFERROR(FIND("intere",SLR286_20231202[[#This Row],[streszczenie]]),0)</f>
        <v>0</v>
      </c>
      <c r="AB91">
        <f>IFERROR(FIND("Intere",SLR286_20231202[[#This Row],[streszczenie]]),0)</f>
        <v>0</v>
      </c>
      <c r="AC91">
        <f>IFERROR(FIND("INTERE",SLR286_20231202[[#This Row],[streszczenie]]),0)</f>
        <v>0</v>
      </c>
      <c r="AD91">
        <f>SUM(SLR286_20231202[[#This Row],[stake4]:[INTERE6]])</f>
        <v>412</v>
      </c>
      <c r="AE91" t="s">
        <v>10</v>
      </c>
      <c r="AF91" t="s">
        <v>11</v>
      </c>
      <c r="AG91" t="s">
        <v>12</v>
      </c>
    </row>
    <row r="92" spans="1:33" x14ac:dyDescent="0.45">
      <c r="A92">
        <v>56</v>
      </c>
      <c r="B92" t="s">
        <v>430</v>
      </c>
      <c r="C92" t="s">
        <v>431</v>
      </c>
      <c r="D92">
        <v>7202674246</v>
      </c>
      <c r="E92" t="s">
        <v>432</v>
      </c>
      <c r="F92">
        <f>IFERROR(FIND("stake",SLR286_20231202[[#This Row],[Tytuł]]),0)</f>
        <v>0</v>
      </c>
      <c r="G92">
        <f>IFERROR(FIND("Stake",SLR286_20231202[[#This Row],[Tytuł]]),0)</f>
        <v>0</v>
      </c>
      <c r="H92">
        <f>IFERROR(FIND("STAKE",SLR286_20231202[[#This Row],[Tytuł]]),0)</f>
        <v>0</v>
      </c>
      <c r="I92">
        <f>IFERROR(FIND("intere",SLR286_20231202[[#This Row],[Tytuł]]),0)</f>
        <v>0</v>
      </c>
      <c r="J92">
        <f>IFERROR(FIND("Intere",SLR286_20231202[[#This Row],[Tytuł]]),0)</f>
        <v>0</v>
      </c>
      <c r="K92">
        <f>IFERROR(FIND("INTERE",SLR286_20231202[[#This Row],[Tytuł]]),0)</f>
        <v>0</v>
      </c>
      <c r="L92">
        <f>SUM(SLR286_20231202[[#This Row],[stake]:[INTERE3]])</f>
        <v>0</v>
      </c>
      <c r="M92">
        <f>COUNTIF(SLR286_20231202[[#This Row],[Tytuł]],"*"&amp;$B$1&amp;"*")</f>
        <v>0</v>
      </c>
      <c r="N92" t="s">
        <v>433</v>
      </c>
      <c r="O92" t="str">
        <f>MID(SLR286_20231202[[#This Row],[Rok, publikacja, cytowania]],2,4)</f>
        <v>2020</v>
      </c>
      <c r="P92" s="4">
        <f>(MID(SLR286_20231202[[#This Row],[Rok, publikacja, cytowania]],FIND(" Cited ",SLR286_20231202[[#This Row],[Rok, publikacja, cytowania]])+7,SLR286_20231202[[#This Row],[IlośćZnakówLCyt]]))+0</f>
        <v>7</v>
      </c>
      <c r="Q92">
        <f>FIND(" Cited ",SLR286_20231202[[#This Row],[Rok, publikacja, cytowania]])+7</f>
        <v>117</v>
      </c>
      <c r="R92">
        <f>FIND(" times",SLR286_20231202[[#This Row],[Rok, publikacja, cytowania]])</f>
        <v>118</v>
      </c>
      <c r="S92">
        <f>SLR286_20231202[[#This Row],[koniecLCyt]]-SLR286_20231202[[#This Row],[poczLCyt]]</f>
        <v>1</v>
      </c>
      <c r="T92" t="s">
        <v>434</v>
      </c>
      <c r="U92" t="s">
        <v>435</v>
      </c>
      <c r="V92" t="s">
        <v>436</v>
      </c>
      <c r="W92">
        <f>COUNTIF(SLR286_20231202[[#This Row],[streszczenie]],"*"&amp;$B$1&amp;"*")</f>
        <v>0</v>
      </c>
      <c r="X92">
        <f>IFERROR(FIND("stake",SLR286_20231202[[#This Row],[streszczenie]]),0)</f>
        <v>113</v>
      </c>
      <c r="Y92">
        <f>IFERROR(FIND("Stake",SLR286_20231202[[#This Row],[streszczenie]]),0)</f>
        <v>0</v>
      </c>
      <c r="Z92">
        <f>IFERROR(FIND("STAKE",SLR286_20231202[[#This Row],[streszczenie]]),0)</f>
        <v>0</v>
      </c>
      <c r="AA92">
        <f>IFERROR(FIND("intere",SLR286_20231202[[#This Row],[streszczenie]]),0)</f>
        <v>0</v>
      </c>
      <c r="AB92">
        <f>IFERROR(FIND("Intere",SLR286_20231202[[#This Row],[streszczenie]]),0)</f>
        <v>0</v>
      </c>
      <c r="AC92">
        <f>IFERROR(FIND("INTERE",SLR286_20231202[[#This Row],[streszczenie]]),0)</f>
        <v>0</v>
      </c>
      <c r="AD92">
        <f>SUM(SLR286_20231202[[#This Row],[stake4]:[INTERE6]])</f>
        <v>113</v>
      </c>
      <c r="AE92" t="s">
        <v>10</v>
      </c>
      <c r="AF92" t="s">
        <v>338</v>
      </c>
      <c r="AG92" t="s">
        <v>12</v>
      </c>
    </row>
    <row r="93" spans="1:33" x14ac:dyDescent="0.45">
      <c r="A93">
        <v>78</v>
      </c>
      <c r="B93" t="s">
        <v>597</v>
      </c>
      <c r="C93" t="s">
        <v>598</v>
      </c>
      <c r="D93">
        <v>57194873722</v>
      </c>
      <c r="E93" t="s">
        <v>599</v>
      </c>
      <c r="F93">
        <f>IFERROR(FIND("stake",SLR286_20231202[[#This Row],[Tytuł]]),0)</f>
        <v>0</v>
      </c>
      <c r="G93">
        <f>IFERROR(FIND("Stake",SLR286_20231202[[#This Row],[Tytuł]]),0)</f>
        <v>0</v>
      </c>
      <c r="H93">
        <f>IFERROR(FIND("STAKE",SLR286_20231202[[#This Row],[Tytuł]]),0)</f>
        <v>0</v>
      </c>
      <c r="I93">
        <f>IFERROR(FIND("intere",SLR286_20231202[[#This Row],[Tytuł]]),0)</f>
        <v>0</v>
      </c>
      <c r="J93">
        <f>IFERROR(FIND("Intere",SLR286_20231202[[#This Row],[Tytuł]]),0)</f>
        <v>0</v>
      </c>
      <c r="K93">
        <f>IFERROR(FIND("INTERE",SLR286_20231202[[#This Row],[Tytuł]]),0)</f>
        <v>0</v>
      </c>
      <c r="L93">
        <f>SUM(SLR286_20231202[[#This Row],[stake]:[INTERE3]])</f>
        <v>0</v>
      </c>
      <c r="M93">
        <f>COUNTIF(SLR286_20231202[[#This Row],[Tytuł]],"*"&amp;$B$1&amp;"*")</f>
        <v>0</v>
      </c>
      <c r="N93" t="s">
        <v>600</v>
      </c>
      <c r="O93" t="str">
        <f>MID(SLR286_20231202[[#This Row],[Rok, publikacja, cytowania]],2,4)</f>
        <v>2021</v>
      </c>
      <c r="P93" s="4">
        <f>(MID(SLR286_20231202[[#This Row],[Rok, publikacja, cytowania]],FIND(" Cited ",SLR286_20231202[[#This Row],[Rok, publikacja, cytowania]])+7,SLR286_20231202[[#This Row],[IlośćZnakówLCyt]]))+0</f>
        <v>7</v>
      </c>
      <c r="Q93">
        <f>FIND(" Cited ",SLR286_20231202[[#This Row],[Rok, publikacja, cytowania]])+7</f>
        <v>75</v>
      </c>
      <c r="R93">
        <f>FIND(" times",SLR286_20231202[[#This Row],[Rok, publikacja, cytowania]])</f>
        <v>76</v>
      </c>
      <c r="S93">
        <f>SLR286_20231202[[#This Row],[koniecLCyt]]-SLR286_20231202[[#This Row],[poczLCyt]]</f>
        <v>1</v>
      </c>
      <c r="T93" t="s">
        <v>601</v>
      </c>
      <c r="U93" t="s">
        <v>602</v>
      </c>
      <c r="V93" t="s">
        <v>603</v>
      </c>
      <c r="W93">
        <f>COUNTIF(SLR286_20231202[[#This Row],[streszczenie]],"*"&amp;$B$1&amp;"*")</f>
        <v>0</v>
      </c>
      <c r="X93">
        <f>IFERROR(FIND("stake",SLR286_20231202[[#This Row],[streszczenie]]),0)</f>
        <v>1068</v>
      </c>
      <c r="Y93">
        <f>IFERROR(FIND("Stake",SLR286_20231202[[#This Row],[streszczenie]]),0)</f>
        <v>0</v>
      </c>
      <c r="Z93">
        <f>IFERROR(FIND("STAKE",SLR286_20231202[[#This Row],[streszczenie]]),0)</f>
        <v>0</v>
      </c>
      <c r="AA93">
        <f>IFERROR(FIND("intere",SLR286_20231202[[#This Row],[streszczenie]]),0)</f>
        <v>0</v>
      </c>
      <c r="AB93">
        <f>IFERROR(FIND("Intere",SLR286_20231202[[#This Row],[streszczenie]]),0)</f>
        <v>0</v>
      </c>
      <c r="AC93">
        <f>IFERROR(FIND("INTERE",SLR286_20231202[[#This Row],[streszczenie]]),0)</f>
        <v>0</v>
      </c>
      <c r="AD93">
        <f>SUM(SLR286_20231202[[#This Row],[stake4]:[INTERE6]])</f>
        <v>1068</v>
      </c>
      <c r="AE93" t="s">
        <v>10</v>
      </c>
      <c r="AF93" t="s">
        <v>11</v>
      </c>
      <c r="AG93" t="s">
        <v>12</v>
      </c>
    </row>
    <row r="94" spans="1:33" x14ac:dyDescent="0.45">
      <c r="A94">
        <v>80</v>
      </c>
      <c r="B94" t="s">
        <v>611</v>
      </c>
      <c r="C94" t="s">
        <v>612</v>
      </c>
      <c r="D94" t="s">
        <v>613</v>
      </c>
      <c r="E94" t="s">
        <v>614</v>
      </c>
      <c r="F94">
        <f>IFERROR(FIND("stake",SLR286_20231202[[#This Row],[Tytuł]]),0)</f>
        <v>19</v>
      </c>
      <c r="G94">
        <f>IFERROR(FIND("Stake",SLR286_20231202[[#This Row],[Tytuł]]),0)</f>
        <v>0</v>
      </c>
      <c r="H94">
        <f>IFERROR(FIND("STAKE",SLR286_20231202[[#This Row],[Tytuł]]),0)</f>
        <v>0</v>
      </c>
      <c r="I94">
        <f>IFERROR(FIND("intere",SLR286_20231202[[#This Row],[Tytuł]]),0)</f>
        <v>0</v>
      </c>
      <c r="J94">
        <f>IFERROR(FIND("Intere",SLR286_20231202[[#This Row],[Tytuł]]),0)</f>
        <v>0</v>
      </c>
      <c r="K94">
        <f>IFERROR(FIND("INTERE",SLR286_20231202[[#This Row],[Tytuł]]),0)</f>
        <v>0</v>
      </c>
      <c r="L94">
        <f>SUM(SLR286_20231202[[#This Row],[stake]:[INTERE3]])</f>
        <v>19</v>
      </c>
      <c r="M94">
        <f>COUNTIF(SLR286_20231202[[#This Row],[Tytuł]],"*"&amp;$B$1&amp;"*")</f>
        <v>0</v>
      </c>
      <c r="N94" t="s">
        <v>615</v>
      </c>
      <c r="O94" t="str">
        <f>MID(SLR286_20231202[[#This Row],[Rok, publikacja, cytowania]],2,4)</f>
        <v>2014</v>
      </c>
      <c r="P94" s="4">
        <f>(MID(SLR286_20231202[[#This Row],[Rok, publikacja, cytowania]],FIND(" Cited ",SLR286_20231202[[#This Row],[Rok, publikacja, cytowania]])+7,SLR286_20231202[[#This Row],[IlośćZnakówLCyt]]))+0</f>
        <v>7</v>
      </c>
      <c r="Q94">
        <f>FIND(" Cited ",SLR286_20231202[[#This Row],[Rok, publikacja, cytowania]])+7</f>
        <v>49</v>
      </c>
      <c r="R94">
        <f>FIND(" times",SLR286_20231202[[#This Row],[Rok, publikacja, cytowania]])</f>
        <v>50</v>
      </c>
      <c r="S94">
        <f>SLR286_20231202[[#This Row],[koniecLCyt]]-SLR286_20231202[[#This Row],[poczLCyt]]</f>
        <v>1</v>
      </c>
      <c r="T94">
        <v>0</v>
      </c>
      <c r="U94" t="s">
        <v>616</v>
      </c>
      <c r="V94" t="s">
        <v>617</v>
      </c>
      <c r="W94">
        <f>COUNTIF(SLR286_20231202[[#This Row],[streszczenie]],"*"&amp;$B$1&amp;"*")</f>
        <v>0</v>
      </c>
      <c r="X94">
        <f>IFERROR(FIND("stake",SLR286_20231202[[#This Row],[streszczenie]]),0)</f>
        <v>325</v>
      </c>
      <c r="Y94">
        <f>IFERROR(FIND("Stake",SLR286_20231202[[#This Row],[streszczenie]]),0)</f>
        <v>0</v>
      </c>
      <c r="Z94">
        <f>IFERROR(FIND("STAKE",SLR286_20231202[[#This Row],[streszczenie]]),0)</f>
        <v>0</v>
      </c>
      <c r="AA94">
        <f>IFERROR(FIND("intere",SLR286_20231202[[#This Row],[streszczenie]]),0)</f>
        <v>0</v>
      </c>
      <c r="AB94">
        <f>IFERROR(FIND("Intere",SLR286_20231202[[#This Row],[streszczenie]]),0)</f>
        <v>0</v>
      </c>
      <c r="AC94">
        <f>IFERROR(FIND("INTERE",SLR286_20231202[[#This Row],[streszczenie]]),0)</f>
        <v>0</v>
      </c>
      <c r="AD94">
        <f>SUM(SLR286_20231202[[#This Row],[stake4]:[INTERE6]])</f>
        <v>325</v>
      </c>
      <c r="AE94" t="s">
        <v>10</v>
      </c>
      <c r="AF94" t="s">
        <v>11</v>
      </c>
      <c r="AG94" t="s">
        <v>12</v>
      </c>
    </row>
    <row r="95" spans="1:33" x14ac:dyDescent="0.45">
      <c r="A95">
        <v>60</v>
      </c>
      <c r="B95" t="s">
        <v>461</v>
      </c>
      <c r="C95" t="s">
        <v>462</v>
      </c>
      <c r="D95">
        <v>56219120200</v>
      </c>
      <c r="E95" t="s">
        <v>463</v>
      </c>
      <c r="F95">
        <f>IFERROR(FIND("stake",SLR286_20231202[[#This Row],[Tytuł]]),0)</f>
        <v>0</v>
      </c>
      <c r="G95">
        <f>IFERROR(FIND("Stake",SLR286_20231202[[#This Row],[Tytuł]]),0)</f>
        <v>0</v>
      </c>
      <c r="H95">
        <f>IFERROR(FIND("STAKE",SLR286_20231202[[#This Row],[Tytuł]]),0)</f>
        <v>0</v>
      </c>
      <c r="I95">
        <f>IFERROR(FIND("intere",SLR286_20231202[[#This Row],[Tytuł]]),0)</f>
        <v>0</v>
      </c>
      <c r="J95">
        <f>IFERROR(FIND("Intere",SLR286_20231202[[#This Row],[Tytuł]]),0)</f>
        <v>0</v>
      </c>
      <c r="K95">
        <f>IFERROR(FIND("INTERE",SLR286_20231202[[#This Row],[Tytuł]]),0)</f>
        <v>0</v>
      </c>
      <c r="L95">
        <f>SUM(SLR286_20231202[[#This Row],[stake]:[INTERE3]])</f>
        <v>0</v>
      </c>
      <c r="M95">
        <f>COUNTIF(SLR286_20231202[[#This Row],[Tytuł]],"*"&amp;$B$1&amp;"*")</f>
        <v>0</v>
      </c>
      <c r="N95" t="s">
        <v>464</v>
      </c>
      <c r="O95" t="str">
        <f>MID(SLR286_20231202[[#This Row],[Rok, publikacja, cytowania]],2,4)</f>
        <v>2013</v>
      </c>
      <c r="P95" s="4">
        <f>(MID(SLR286_20231202[[#This Row],[Rok, publikacja, cytowania]],FIND(" Cited ",SLR286_20231202[[#This Row],[Rok, publikacja, cytowania]])+7,SLR286_20231202[[#This Row],[IlośćZnakówLCyt]]))+0</f>
        <v>7</v>
      </c>
      <c r="Q95">
        <f>FIND(" Cited ",SLR286_20231202[[#This Row],[Rok, publikacja, cytowania]])+7</f>
        <v>75</v>
      </c>
      <c r="R95">
        <f>FIND(" times",SLR286_20231202[[#This Row],[Rok, publikacja, cytowania]])</f>
        <v>76</v>
      </c>
      <c r="S95">
        <f>SLR286_20231202[[#This Row],[koniecLCyt]]-SLR286_20231202[[#This Row],[poczLCyt]]</f>
        <v>1</v>
      </c>
      <c r="T95" t="s">
        <v>465</v>
      </c>
      <c r="U95" t="s">
        <v>466</v>
      </c>
      <c r="V95" t="s">
        <v>467</v>
      </c>
      <c r="W95">
        <f>COUNTIF(SLR286_20231202[[#This Row],[streszczenie]],"*"&amp;$B$1&amp;"*")</f>
        <v>1</v>
      </c>
      <c r="X95">
        <f>IFERROR(FIND("stake",SLR286_20231202[[#This Row],[streszczenie]]),0)</f>
        <v>86</v>
      </c>
      <c r="Y95">
        <f>IFERROR(FIND("Stake",SLR286_20231202[[#This Row],[streszczenie]]),0)</f>
        <v>0</v>
      </c>
      <c r="Z95">
        <f>IFERROR(FIND("STAKE",SLR286_20231202[[#This Row],[streszczenie]]),0)</f>
        <v>0</v>
      </c>
      <c r="AA95">
        <f>IFERROR(FIND("intere",SLR286_20231202[[#This Row],[streszczenie]]),0)</f>
        <v>0</v>
      </c>
      <c r="AB95">
        <f>IFERROR(FIND("Intere",SLR286_20231202[[#This Row],[streszczenie]]),0)</f>
        <v>0</v>
      </c>
      <c r="AC95">
        <f>IFERROR(FIND("INTERE",SLR286_20231202[[#This Row],[streszczenie]]),0)</f>
        <v>0</v>
      </c>
      <c r="AD95">
        <f>SUM(SLR286_20231202[[#This Row],[stake4]:[INTERE6]])</f>
        <v>86</v>
      </c>
      <c r="AE95" t="s">
        <v>10</v>
      </c>
      <c r="AF95" t="s">
        <v>11</v>
      </c>
      <c r="AG95" t="s">
        <v>12</v>
      </c>
    </row>
    <row r="96" spans="1:33" x14ac:dyDescent="0.45">
      <c r="A96">
        <v>44</v>
      </c>
      <c r="B96" t="s">
        <v>339</v>
      </c>
      <c r="C96" t="s">
        <v>340</v>
      </c>
      <c r="D96" t="s">
        <v>341</v>
      </c>
      <c r="E96" t="s">
        <v>342</v>
      </c>
      <c r="F96">
        <f>IFERROR(FIND("stake",SLR286_20231202[[#This Row],[Tytuł]]),0)</f>
        <v>0</v>
      </c>
      <c r="G96">
        <f>IFERROR(FIND("Stake",SLR286_20231202[[#This Row],[Tytuł]]),0)</f>
        <v>0</v>
      </c>
      <c r="H96">
        <f>IFERROR(FIND("STAKE",SLR286_20231202[[#This Row],[Tytuł]]),0)</f>
        <v>0</v>
      </c>
      <c r="I96">
        <f>IFERROR(FIND("intere",SLR286_20231202[[#This Row],[Tytuł]]),0)</f>
        <v>0</v>
      </c>
      <c r="J96">
        <f>IFERROR(FIND("Intere",SLR286_20231202[[#This Row],[Tytuł]]),0)</f>
        <v>0</v>
      </c>
      <c r="K96">
        <f>IFERROR(FIND("INTERE",SLR286_20231202[[#This Row],[Tytuł]]),0)</f>
        <v>0</v>
      </c>
      <c r="L96">
        <f>SUM(SLR286_20231202[[#This Row],[stake]:[INTERE3]])</f>
        <v>0</v>
      </c>
      <c r="M96">
        <f>COUNTIF(SLR286_20231202[[#This Row],[Tytuł]],"*"&amp;$B$1&amp;"*")</f>
        <v>0</v>
      </c>
      <c r="N96" t="s">
        <v>343</v>
      </c>
      <c r="O96" t="str">
        <f>MID(SLR286_20231202[[#This Row],[Rok, publikacja, cytowania]],2,4)</f>
        <v>2019</v>
      </c>
      <c r="P96" s="4">
        <f>(MID(SLR286_20231202[[#This Row],[Rok, publikacja, cytowania]],FIND(" Cited ",SLR286_20231202[[#This Row],[Rok, publikacja, cytowania]])+7,SLR286_20231202[[#This Row],[IlośćZnakówLCyt]]))+0</f>
        <v>6</v>
      </c>
      <c r="Q96">
        <f>FIND(" Cited ",SLR286_20231202[[#This Row],[Rok, publikacja, cytowania]])+7</f>
        <v>64</v>
      </c>
      <c r="R96">
        <f>FIND(" times",SLR286_20231202[[#This Row],[Rok, publikacja, cytowania]])</f>
        <v>65</v>
      </c>
      <c r="S96">
        <f>SLR286_20231202[[#This Row],[koniecLCyt]]-SLR286_20231202[[#This Row],[poczLCyt]]</f>
        <v>1</v>
      </c>
      <c r="T96" t="s">
        <v>344</v>
      </c>
      <c r="U96" t="s">
        <v>345</v>
      </c>
      <c r="V96" t="s">
        <v>346</v>
      </c>
      <c r="W96">
        <f>COUNTIF(SLR286_20231202[[#This Row],[streszczenie]],"*"&amp;$B$1&amp;"*")</f>
        <v>0</v>
      </c>
      <c r="X96">
        <f>IFERROR(FIND("stake",SLR286_20231202[[#This Row],[streszczenie]]),0)</f>
        <v>51</v>
      </c>
      <c r="Y96">
        <f>IFERROR(FIND("Stake",SLR286_20231202[[#This Row],[streszczenie]]),0)</f>
        <v>0</v>
      </c>
      <c r="Z96">
        <f>IFERROR(FIND("STAKE",SLR286_20231202[[#This Row],[streszczenie]]),0)</f>
        <v>0</v>
      </c>
      <c r="AA96">
        <f>IFERROR(FIND("intere",SLR286_20231202[[#This Row],[streszczenie]]),0)</f>
        <v>0</v>
      </c>
      <c r="AB96">
        <f>IFERROR(FIND("Intere",SLR286_20231202[[#This Row],[streszczenie]]),0)</f>
        <v>0</v>
      </c>
      <c r="AC96">
        <f>IFERROR(FIND("INTERE",SLR286_20231202[[#This Row],[streszczenie]]),0)</f>
        <v>0</v>
      </c>
      <c r="AD96">
        <f>SUM(SLR286_20231202[[#This Row],[stake4]:[INTERE6]])</f>
        <v>51</v>
      </c>
      <c r="AE96" t="s">
        <v>10</v>
      </c>
      <c r="AF96" t="s">
        <v>11</v>
      </c>
      <c r="AG96" t="s">
        <v>12</v>
      </c>
    </row>
    <row r="97" spans="1:33" x14ac:dyDescent="0.45">
      <c r="A97">
        <v>48</v>
      </c>
      <c r="B97" t="s">
        <v>369</v>
      </c>
      <c r="C97" t="s">
        <v>370</v>
      </c>
      <c r="D97" t="s">
        <v>371</v>
      </c>
      <c r="E97" t="s">
        <v>372</v>
      </c>
      <c r="F97">
        <f>IFERROR(FIND("stake",SLR286_20231202[[#This Row],[Tytuł]]),0)</f>
        <v>0</v>
      </c>
      <c r="G97">
        <f>IFERROR(FIND("Stake",SLR286_20231202[[#This Row],[Tytuł]]),0)</f>
        <v>0</v>
      </c>
      <c r="H97">
        <f>IFERROR(FIND("STAKE",SLR286_20231202[[#This Row],[Tytuł]]),0)</f>
        <v>0</v>
      </c>
      <c r="I97">
        <f>IFERROR(FIND("intere",SLR286_20231202[[#This Row],[Tytuł]]),0)</f>
        <v>0</v>
      </c>
      <c r="J97">
        <f>IFERROR(FIND("Intere",SLR286_20231202[[#This Row],[Tytuł]]),0)</f>
        <v>0</v>
      </c>
      <c r="K97">
        <f>IFERROR(FIND("INTERE",SLR286_20231202[[#This Row],[Tytuł]]),0)</f>
        <v>0</v>
      </c>
      <c r="L97">
        <f>SUM(SLR286_20231202[[#This Row],[stake]:[INTERE3]])</f>
        <v>0</v>
      </c>
      <c r="M97">
        <f>COUNTIF(SLR286_20231202[[#This Row],[Tytuł]],"*"&amp;$B$1&amp;"*")</f>
        <v>0</v>
      </c>
      <c r="N97" t="s">
        <v>373</v>
      </c>
      <c r="O97" t="str">
        <f>MID(SLR286_20231202[[#This Row],[Rok, publikacja, cytowania]],2,4)</f>
        <v>2012</v>
      </c>
      <c r="P97" s="4">
        <f>(MID(SLR286_20231202[[#This Row],[Rok, publikacja, cytowania]],FIND(" Cited ",SLR286_20231202[[#This Row],[Rok, publikacja, cytowania]])+7,SLR286_20231202[[#This Row],[IlośćZnakówLCyt]]))+0</f>
        <v>6</v>
      </c>
      <c r="Q97">
        <f>FIND(" Cited ",SLR286_20231202[[#This Row],[Rok, publikacja, cytowania]])+7</f>
        <v>81</v>
      </c>
      <c r="R97">
        <f>FIND(" times",SLR286_20231202[[#This Row],[Rok, publikacja, cytowania]])</f>
        <v>82</v>
      </c>
      <c r="S97">
        <f>SLR286_20231202[[#This Row],[koniecLCyt]]-SLR286_20231202[[#This Row],[poczLCyt]]</f>
        <v>1</v>
      </c>
      <c r="T97" t="s">
        <v>374</v>
      </c>
      <c r="U97" t="s">
        <v>375</v>
      </c>
      <c r="V97" t="s">
        <v>376</v>
      </c>
      <c r="W97">
        <f>COUNTIF(SLR286_20231202[[#This Row],[streszczenie]],"*"&amp;$B$1&amp;"*")</f>
        <v>0</v>
      </c>
      <c r="X97">
        <f>IFERROR(FIND("stake",SLR286_20231202[[#This Row],[streszczenie]]),0)</f>
        <v>1059</v>
      </c>
      <c r="Y97">
        <f>IFERROR(FIND("Stake",SLR286_20231202[[#This Row],[streszczenie]]),0)</f>
        <v>0</v>
      </c>
      <c r="Z97">
        <f>IFERROR(FIND("STAKE",SLR286_20231202[[#This Row],[streszczenie]]),0)</f>
        <v>0</v>
      </c>
      <c r="AA97">
        <f>IFERROR(FIND("intere",SLR286_20231202[[#This Row],[streszczenie]]),0)</f>
        <v>0</v>
      </c>
      <c r="AB97">
        <f>IFERROR(FIND("Intere",SLR286_20231202[[#This Row],[streszczenie]]),0)</f>
        <v>0</v>
      </c>
      <c r="AC97">
        <f>IFERROR(FIND("INTERE",SLR286_20231202[[#This Row],[streszczenie]]),0)</f>
        <v>0</v>
      </c>
      <c r="AD97">
        <f>SUM(SLR286_20231202[[#This Row],[stake4]:[INTERE6]])</f>
        <v>1059</v>
      </c>
      <c r="AE97" t="s">
        <v>10</v>
      </c>
      <c r="AF97" t="s">
        <v>11</v>
      </c>
      <c r="AG97" t="s">
        <v>12</v>
      </c>
    </row>
    <row r="98" spans="1:33" x14ac:dyDescent="0.45">
      <c r="A98">
        <v>51</v>
      </c>
      <c r="B98" t="s">
        <v>392</v>
      </c>
      <c r="C98" t="s">
        <v>393</v>
      </c>
      <c r="D98" t="s">
        <v>394</v>
      </c>
      <c r="E98" t="s">
        <v>395</v>
      </c>
      <c r="F98">
        <f>IFERROR(FIND("stake",SLR286_20231202[[#This Row],[Tytuł]]),0)</f>
        <v>112</v>
      </c>
      <c r="G98">
        <f>IFERROR(FIND("Stake",SLR286_20231202[[#This Row],[Tytuł]]),0)</f>
        <v>0</v>
      </c>
      <c r="H98">
        <f>IFERROR(FIND("STAKE",SLR286_20231202[[#This Row],[Tytuł]]),0)</f>
        <v>0</v>
      </c>
      <c r="I98">
        <f>IFERROR(FIND("intere",SLR286_20231202[[#This Row],[Tytuł]]),0)</f>
        <v>0</v>
      </c>
      <c r="J98">
        <f>IFERROR(FIND("Intere",SLR286_20231202[[#This Row],[Tytuł]]),0)</f>
        <v>0</v>
      </c>
      <c r="K98">
        <f>IFERROR(FIND("INTERE",SLR286_20231202[[#This Row],[Tytuł]]),0)</f>
        <v>0</v>
      </c>
      <c r="L98">
        <f>SUM(SLR286_20231202[[#This Row],[stake]:[INTERE3]])</f>
        <v>112</v>
      </c>
      <c r="M98">
        <f>COUNTIF(SLR286_20231202[[#This Row],[Tytuł]],"*"&amp;$B$1&amp;"*")</f>
        <v>0</v>
      </c>
      <c r="N98" t="s">
        <v>396</v>
      </c>
      <c r="O98" t="str">
        <f>MID(SLR286_20231202[[#This Row],[Rok, publikacja, cytowania]],2,4)</f>
        <v>2022</v>
      </c>
      <c r="P98" s="4">
        <f>(MID(SLR286_20231202[[#This Row],[Rok, publikacja, cytowania]],FIND(" Cited ",SLR286_20231202[[#This Row],[Rok, publikacja, cytowania]])+7,SLR286_20231202[[#This Row],[IlośćZnakówLCyt]]))+0</f>
        <v>6</v>
      </c>
      <c r="Q98">
        <f>FIND(" Cited ",SLR286_20231202[[#This Row],[Rok, publikacja, cytowania]])+7</f>
        <v>78</v>
      </c>
      <c r="R98">
        <f>FIND(" times",SLR286_20231202[[#This Row],[Rok, publikacja, cytowania]])</f>
        <v>79</v>
      </c>
      <c r="S98">
        <f>SLR286_20231202[[#This Row],[koniecLCyt]]-SLR286_20231202[[#This Row],[poczLCyt]]</f>
        <v>1</v>
      </c>
      <c r="T98" t="s">
        <v>397</v>
      </c>
      <c r="U98" t="s">
        <v>398</v>
      </c>
      <c r="V98" t="s">
        <v>399</v>
      </c>
      <c r="W98">
        <f>COUNTIF(SLR286_20231202[[#This Row],[streszczenie]],"*"&amp;$B$1&amp;"*")</f>
        <v>0</v>
      </c>
      <c r="X98">
        <f>IFERROR(FIND("stake",SLR286_20231202[[#This Row],[streszczenie]]),0)</f>
        <v>161</v>
      </c>
      <c r="Y98">
        <f>IFERROR(FIND("Stake",SLR286_20231202[[#This Row],[streszczenie]]),0)</f>
        <v>0</v>
      </c>
      <c r="Z98">
        <f>IFERROR(FIND("STAKE",SLR286_20231202[[#This Row],[streszczenie]]),0)</f>
        <v>0</v>
      </c>
      <c r="AA98">
        <f>IFERROR(FIND("intere",SLR286_20231202[[#This Row],[streszczenie]]),0)</f>
        <v>0</v>
      </c>
      <c r="AB98">
        <f>IFERROR(FIND("Intere",SLR286_20231202[[#This Row],[streszczenie]]),0)</f>
        <v>0</v>
      </c>
      <c r="AC98">
        <f>IFERROR(FIND("INTERE",SLR286_20231202[[#This Row],[streszczenie]]),0)</f>
        <v>0</v>
      </c>
      <c r="AD98">
        <f>SUM(SLR286_20231202[[#This Row],[stake4]:[INTERE6]])</f>
        <v>161</v>
      </c>
      <c r="AE98" t="s">
        <v>10</v>
      </c>
      <c r="AF98" t="s">
        <v>11</v>
      </c>
      <c r="AG98" t="s">
        <v>12</v>
      </c>
    </row>
    <row r="99" spans="1:33" x14ac:dyDescent="0.45">
      <c r="A99">
        <v>20</v>
      </c>
      <c r="B99" t="s">
        <v>152</v>
      </c>
      <c r="C99" t="s">
        <v>153</v>
      </c>
      <c r="D99" t="s">
        <v>154</v>
      </c>
      <c r="E99" t="s">
        <v>155</v>
      </c>
      <c r="F99">
        <f>IFERROR(FIND("stake",SLR286_20231202[[#This Row],[Tytuł]]),0)</f>
        <v>0</v>
      </c>
      <c r="G99">
        <f>IFERROR(FIND("Stake",SLR286_20231202[[#This Row],[Tytuł]]),0)</f>
        <v>0</v>
      </c>
      <c r="H99">
        <f>IFERROR(FIND("STAKE",SLR286_20231202[[#This Row],[Tytuł]]),0)</f>
        <v>0</v>
      </c>
      <c r="I99">
        <f>IFERROR(FIND("intere",SLR286_20231202[[#This Row],[Tytuł]]),0)</f>
        <v>0</v>
      </c>
      <c r="J99">
        <f>IFERROR(FIND("Intere",SLR286_20231202[[#This Row],[Tytuł]]),0)</f>
        <v>0</v>
      </c>
      <c r="K99">
        <f>IFERROR(FIND("INTERE",SLR286_20231202[[#This Row],[Tytuł]]),0)</f>
        <v>0</v>
      </c>
      <c r="L99">
        <f>SUM(SLR286_20231202[[#This Row],[stake]:[INTERE3]])</f>
        <v>0</v>
      </c>
      <c r="M99">
        <f>COUNTIF(SLR286_20231202[[#This Row],[Tytuł]],"*"&amp;$B$1&amp;"*")</f>
        <v>0</v>
      </c>
      <c r="N99" t="s">
        <v>156</v>
      </c>
      <c r="O99" t="str">
        <f>MID(SLR286_20231202[[#This Row],[Rok, publikacja, cytowania]],2,4)</f>
        <v>2010</v>
      </c>
      <c r="P99" s="4">
        <f>(MID(SLR286_20231202[[#This Row],[Rok, publikacja, cytowania]],FIND(" Cited ",SLR286_20231202[[#This Row],[Rok, publikacja, cytowania]])+7,SLR286_20231202[[#This Row],[IlośćZnakówLCyt]]))+0</f>
        <v>6</v>
      </c>
      <c r="Q99">
        <f>FIND(" Cited ",SLR286_20231202[[#This Row],[Rok, publikacja, cytowania]])+7</f>
        <v>67</v>
      </c>
      <c r="R99">
        <f>FIND(" times",SLR286_20231202[[#This Row],[Rok, publikacja, cytowania]])</f>
        <v>68</v>
      </c>
      <c r="S99">
        <f>SLR286_20231202[[#This Row],[koniecLCyt]]-SLR286_20231202[[#This Row],[poczLCyt]]</f>
        <v>1</v>
      </c>
      <c r="T99" t="s">
        <v>157</v>
      </c>
      <c r="U99" t="s">
        <v>158</v>
      </c>
      <c r="V99" t="s">
        <v>159</v>
      </c>
      <c r="W99">
        <f>COUNTIF(SLR286_20231202[[#This Row],[streszczenie]],"*"&amp;$B$1&amp;"*")</f>
        <v>1</v>
      </c>
      <c r="X99">
        <f>IFERROR(FIND("stake",SLR286_20231202[[#This Row],[streszczenie]]),0)</f>
        <v>684</v>
      </c>
      <c r="Y99">
        <f>IFERROR(FIND("Stake",SLR286_20231202[[#This Row],[streszczenie]]),0)</f>
        <v>0</v>
      </c>
      <c r="Z99">
        <f>IFERROR(FIND("STAKE",SLR286_20231202[[#This Row],[streszczenie]]),0)</f>
        <v>0</v>
      </c>
      <c r="AA99">
        <f>IFERROR(FIND("intere",SLR286_20231202[[#This Row],[streszczenie]]),0)</f>
        <v>0</v>
      </c>
      <c r="AB99">
        <f>IFERROR(FIND("Intere",SLR286_20231202[[#This Row],[streszczenie]]),0)</f>
        <v>0</v>
      </c>
      <c r="AC99">
        <f>IFERROR(FIND("INTERE",SLR286_20231202[[#This Row],[streszczenie]]),0)</f>
        <v>0</v>
      </c>
      <c r="AD99">
        <f>SUM(SLR286_20231202[[#This Row],[stake4]:[INTERE6]])</f>
        <v>684</v>
      </c>
      <c r="AE99" t="s">
        <v>10</v>
      </c>
      <c r="AF99" t="s">
        <v>11</v>
      </c>
      <c r="AG99" t="s">
        <v>12</v>
      </c>
    </row>
    <row r="100" spans="1:33" x14ac:dyDescent="0.45">
      <c r="A100">
        <v>34</v>
      </c>
      <c r="B100" t="s">
        <v>263</v>
      </c>
      <c r="C100" t="s">
        <v>264</v>
      </c>
      <c r="D100">
        <v>57205137846</v>
      </c>
      <c r="E100" t="s">
        <v>265</v>
      </c>
      <c r="F100">
        <f>IFERROR(FIND("stake",SLR286_20231202[[#This Row],[Tytuł]]),0)</f>
        <v>0</v>
      </c>
      <c r="G100">
        <f>IFERROR(FIND("Stake",SLR286_20231202[[#This Row],[Tytuł]]),0)</f>
        <v>0</v>
      </c>
      <c r="H100">
        <f>IFERROR(FIND("STAKE",SLR286_20231202[[#This Row],[Tytuł]]),0)</f>
        <v>0</v>
      </c>
      <c r="I100">
        <f>IFERROR(FIND("intere",SLR286_20231202[[#This Row],[Tytuł]]),0)</f>
        <v>0</v>
      </c>
      <c r="J100">
        <f>IFERROR(FIND("Intere",SLR286_20231202[[#This Row],[Tytuł]]),0)</f>
        <v>0</v>
      </c>
      <c r="K100">
        <f>IFERROR(FIND("INTERE",SLR286_20231202[[#This Row],[Tytuł]]),0)</f>
        <v>0</v>
      </c>
      <c r="L100">
        <f>SUM(SLR286_20231202[[#This Row],[stake]:[INTERE3]])</f>
        <v>0</v>
      </c>
      <c r="M100">
        <f>COUNTIF(SLR286_20231202[[#This Row],[Tytuł]],"*"&amp;$B$1&amp;"*")</f>
        <v>0</v>
      </c>
      <c r="N100" t="s">
        <v>266</v>
      </c>
      <c r="O100" t="str">
        <f>MID(SLR286_20231202[[#This Row],[Rok, publikacja, cytowania]],2,4)</f>
        <v>2017</v>
      </c>
      <c r="P100" s="4">
        <f>(MID(SLR286_20231202[[#This Row],[Rok, publikacja, cytowania]],FIND(" Cited ",SLR286_20231202[[#This Row],[Rok, publikacja, cytowania]])+7,SLR286_20231202[[#This Row],[IlośćZnakówLCyt]]))+0</f>
        <v>6</v>
      </c>
      <c r="Q100">
        <f>FIND(" Cited ",SLR286_20231202[[#This Row],[Rok, publikacja, cytowania]])+7</f>
        <v>77</v>
      </c>
      <c r="R100">
        <f>FIND(" times",SLR286_20231202[[#This Row],[Rok, publikacja, cytowania]])</f>
        <v>78</v>
      </c>
      <c r="S100">
        <f>SLR286_20231202[[#This Row],[koniecLCyt]]-SLR286_20231202[[#This Row],[poczLCyt]]</f>
        <v>1</v>
      </c>
      <c r="T100" t="s">
        <v>267</v>
      </c>
      <c r="U100" t="s">
        <v>268</v>
      </c>
      <c r="V100" t="s">
        <v>269</v>
      </c>
      <c r="W100">
        <f>COUNTIF(SLR286_20231202[[#This Row],[streszczenie]],"*"&amp;$B$1&amp;"*")</f>
        <v>1</v>
      </c>
      <c r="X100">
        <f>IFERROR(FIND("stake",SLR286_20231202[[#This Row],[streszczenie]]),0)</f>
        <v>2244</v>
      </c>
      <c r="Y100">
        <f>IFERROR(FIND("Stake",SLR286_20231202[[#This Row],[streszczenie]]),0)</f>
        <v>0</v>
      </c>
      <c r="Z100">
        <f>IFERROR(FIND("STAKE",SLR286_20231202[[#This Row],[streszczenie]]),0)</f>
        <v>0</v>
      </c>
      <c r="AA100">
        <f>IFERROR(FIND("intere",SLR286_20231202[[#This Row],[streszczenie]]),0)</f>
        <v>0</v>
      </c>
      <c r="AB100">
        <f>IFERROR(FIND("Intere",SLR286_20231202[[#This Row],[streszczenie]]),0)</f>
        <v>0</v>
      </c>
      <c r="AC100">
        <f>IFERROR(FIND("INTERE",SLR286_20231202[[#This Row],[streszczenie]]),0)</f>
        <v>0</v>
      </c>
      <c r="AD100">
        <f>SUM(SLR286_20231202[[#This Row],[stake4]:[INTERE6]])</f>
        <v>2244</v>
      </c>
      <c r="AE100" t="s">
        <v>10</v>
      </c>
      <c r="AF100" t="s">
        <v>128</v>
      </c>
      <c r="AG100" t="s">
        <v>12</v>
      </c>
    </row>
    <row r="101" spans="1:33" x14ac:dyDescent="0.45">
      <c r="A101">
        <v>93</v>
      </c>
      <c r="B101" t="s">
        <v>709</v>
      </c>
      <c r="C101" t="s">
        <v>710</v>
      </c>
      <c r="D101" t="s">
        <v>711</v>
      </c>
      <c r="E101" t="s">
        <v>712</v>
      </c>
      <c r="F101">
        <f>IFERROR(FIND("stake",SLR286_20231202[[#This Row],[Tytuł]]),0)</f>
        <v>0</v>
      </c>
      <c r="G101">
        <f>IFERROR(FIND("Stake",SLR286_20231202[[#This Row],[Tytuł]]),0)</f>
        <v>0</v>
      </c>
      <c r="H101">
        <f>IFERROR(FIND("STAKE",SLR286_20231202[[#This Row],[Tytuł]]),0)</f>
        <v>0</v>
      </c>
      <c r="I101">
        <f>IFERROR(FIND("intere",SLR286_20231202[[#This Row],[Tytuł]]),0)</f>
        <v>0</v>
      </c>
      <c r="J101">
        <f>IFERROR(FIND("Intere",SLR286_20231202[[#This Row],[Tytuł]]),0)</f>
        <v>0</v>
      </c>
      <c r="K101">
        <f>IFERROR(FIND("INTERE",SLR286_20231202[[#This Row],[Tytuł]]),0)</f>
        <v>0</v>
      </c>
      <c r="L101">
        <f>SUM(SLR286_20231202[[#This Row],[stake]:[INTERE3]])</f>
        <v>0</v>
      </c>
      <c r="M101">
        <f>COUNTIF(SLR286_20231202[[#This Row],[Tytuł]],"*"&amp;$B$1&amp;"*")</f>
        <v>0</v>
      </c>
      <c r="N101" t="s">
        <v>713</v>
      </c>
      <c r="O101" t="str">
        <f>MID(SLR286_20231202[[#This Row],[Rok, publikacja, cytowania]],2,4)</f>
        <v>2011</v>
      </c>
      <c r="P101" s="4">
        <f>(MID(SLR286_20231202[[#This Row],[Rok, publikacja, cytowania]],FIND(" Cited ",SLR286_20231202[[#This Row],[Rok, publikacja, cytowania]])+7,SLR286_20231202[[#This Row],[IlośćZnakówLCyt]]))+0</f>
        <v>6</v>
      </c>
      <c r="Q101">
        <f>FIND(" Cited ",SLR286_20231202[[#This Row],[Rok, publikacja, cytowania]])+7</f>
        <v>121</v>
      </c>
      <c r="R101">
        <f>FIND(" times",SLR286_20231202[[#This Row],[Rok, publikacja, cytowania]])</f>
        <v>122</v>
      </c>
      <c r="S101">
        <f>SLR286_20231202[[#This Row],[koniecLCyt]]-SLR286_20231202[[#This Row],[poczLCyt]]</f>
        <v>1</v>
      </c>
      <c r="T101">
        <v>0</v>
      </c>
      <c r="U101" t="s">
        <v>714</v>
      </c>
      <c r="V101" t="s">
        <v>715</v>
      </c>
      <c r="W101">
        <f>COUNTIF(SLR286_20231202[[#This Row],[streszczenie]],"*"&amp;$B$1&amp;"*")</f>
        <v>1</v>
      </c>
      <c r="X101">
        <f>IFERROR(FIND("stake",SLR286_20231202[[#This Row],[streszczenie]]),0)</f>
        <v>546</v>
      </c>
      <c r="Y101">
        <f>IFERROR(FIND("Stake",SLR286_20231202[[#This Row],[streszczenie]]),0)</f>
        <v>0</v>
      </c>
      <c r="Z101">
        <f>IFERROR(FIND("STAKE",SLR286_20231202[[#This Row],[streszczenie]]),0)</f>
        <v>0</v>
      </c>
      <c r="AA101">
        <f>IFERROR(FIND("intere",SLR286_20231202[[#This Row],[streszczenie]]),0)</f>
        <v>0</v>
      </c>
      <c r="AB101">
        <f>IFERROR(FIND("Intere",SLR286_20231202[[#This Row],[streszczenie]]),0)</f>
        <v>0</v>
      </c>
      <c r="AC101">
        <f>IFERROR(FIND("INTERE",SLR286_20231202[[#This Row],[streszczenie]]),0)</f>
        <v>0</v>
      </c>
      <c r="AD101">
        <f>SUM(SLR286_20231202[[#This Row],[stake4]:[INTERE6]])</f>
        <v>546</v>
      </c>
      <c r="AE101" t="s">
        <v>10</v>
      </c>
      <c r="AF101" t="s">
        <v>207</v>
      </c>
      <c r="AG101" t="s">
        <v>12</v>
      </c>
    </row>
    <row r="102" spans="1:33" x14ac:dyDescent="0.45">
      <c r="A102">
        <v>94</v>
      </c>
      <c r="B102" t="s">
        <v>716</v>
      </c>
      <c r="C102" t="s">
        <v>717</v>
      </c>
      <c r="D102" t="s">
        <v>718</v>
      </c>
      <c r="E102" t="s">
        <v>719</v>
      </c>
      <c r="F102">
        <f>IFERROR(FIND("stake",SLR286_20231202[[#This Row],[Tytuł]]),0)</f>
        <v>0</v>
      </c>
      <c r="G102">
        <f>IFERROR(FIND("Stake",SLR286_20231202[[#This Row],[Tytuł]]),0)</f>
        <v>0</v>
      </c>
      <c r="H102">
        <f>IFERROR(FIND("STAKE",SLR286_20231202[[#This Row],[Tytuł]]),0)</f>
        <v>0</v>
      </c>
      <c r="I102">
        <f>IFERROR(FIND("intere",SLR286_20231202[[#This Row],[Tytuł]]),0)</f>
        <v>0</v>
      </c>
      <c r="J102">
        <f>IFERROR(FIND("Intere",SLR286_20231202[[#This Row],[Tytuł]]),0)</f>
        <v>0</v>
      </c>
      <c r="K102">
        <f>IFERROR(FIND("INTERE",SLR286_20231202[[#This Row],[Tytuł]]),0)</f>
        <v>0</v>
      </c>
      <c r="L102">
        <f>SUM(SLR286_20231202[[#This Row],[stake]:[INTERE3]])</f>
        <v>0</v>
      </c>
      <c r="M102">
        <f>COUNTIF(SLR286_20231202[[#This Row],[Tytuł]],"*"&amp;$B$1&amp;"*")</f>
        <v>1</v>
      </c>
      <c r="N102" t="s">
        <v>720</v>
      </c>
      <c r="O102" t="str">
        <f>MID(SLR286_20231202[[#This Row],[Rok, publikacja, cytowania]],2,4)</f>
        <v>2019</v>
      </c>
      <c r="P102" s="4">
        <f>(MID(SLR286_20231202[[#This Row],[Rok, publikacja, cytowania]],FIND(" Cited ",SLR286_20231202[[#This Row],[Rok, publikacja, cytowania]])+7,SLR286_20231202[[#This Row],[IlośćZnakówLCyt]]))+0</f>
        <v>6</v>
      </c>
      <c r="Q102">
        <f>FIND(" Cited ",SLR286_20231202[[#This Row],[Rok, publikacja, cytowania]])+7</f>
        <v>134</v>
      </c>
      <c r="R102">
        <f>FIND(" times",SLR286_20231202[[#This Row],[Rok, publikacja, cytowania]])</f>
        <v>135</v>
      </c>
      <c r="S102">
        <f>SLR286_20231202[[#This Row],[koniecLCyt]]-SLR286_20231202[[#This Row],[poczLCyt]]</f>
        <v>1</v>
      </c>
      <c r="T102" t="s">
        <v>721</v>
      </c>
      <c r="U102" t="s">
        <v>722</v>
      </c>
      <c r="V102" t="s">
        <v>723</v>
      </c>
      <c r="W102">
        <f>COUNTIF(SLR286_20231202[[#This Row],[streszczenie]],"*"&amp;$B$1&amp;"*")</f>
        <v>1</v>
      </c>
      <c r="X102">
        <f>IFERROR(FIND("stake",SLR286_20231202[[#This Row],[streszczenie]]),0)</f>
        <v>66</v>
      </c>
      <c r="Y102">
        <f>IFERROR(FIND("Stake",SLR286_20231202[[#This Row],[streszczenie]]),0)</f>
        <v>0</v>
      </c>
      <c r="Z102">
        <f>IFERROR(FIND("STAKE",SLR286_20231202[[#This Row],[streszczenie]]),0)</f>
        <v>0</v>
      </c>
      <c r="AA102">
        <f>IFERROR(FIND("intere",SLR286_20231202[[#This Row],[streszczenie]]),0)</f>
        <v>0</v>
      </c>
      <c r="AB102">
        <f>IFERROR(FIND("Intere",SLR286_20231202[[#This Row],[streszczenie]]),0)</f>
        <v>0</v>
      </c>
      <c r="AC102">
        <f>IFERROR(FIND("INTERE",SLR286_20231202[[#This Row],[streszczenie]]),0)</f>
        <v>0</v>
      </c>
      <c r="AD102">
        <f>SUM(SLR286_20231202[[#This Row],[stake4]:[INTERE6]])</f>
        <v>66</v>
      </c>
      <c r="AE102" t="s">
        <v>10</v>
      </c>
      <c r="AF102" t="s">
        <v>207</v>
      </c>
      <c r="AG102" t="s">
        <v>12</v>
      </c>
    </row>
    <row r="103" spans="1:33" x14ac:dyDescent="0.45">
      <c r="A103">
        <v>123</v>
      </c>
      <c r="B103" t="s">
        <v>942</v>
      </c>
      <c r="C103" t="s">
        <v>943</v>
      </c>
      <c r="D103" t="s">
        <v>944</v>
      </c>
      <c r="E103" t="s">
        <v>945</v>
      </c>
      <c r="F103">
        <f>IFERROR(FIND("stake",SLR286_20231202[[#This Row],[Tytuł]]),0)</f>
        <v>0</v>
      </c>
      <c r="G103">
        <f>IFERROR(FIND("Stake",SLR286_20231202[[#This Row],[Tytuł]]),0)</f>
        <v>0</v>
      </c>
      <c r="H103">
        <f>IFERROR(FIND("STAKE",SLR286_20231202[[#This Row],[Tytuł]]),0)</f>
        <v>0</v>
      </c>
      <c r="I103">
        <f>IFERROR(FIND("intere",SLR286_20231202[[#This Row],[Tytuł]]),0)</f>
        <v>0</v>
      </c>
      <c r="J103">
        <f>IFERROR(FIND("Intere",SLR286_20231202[[#This Row],[Tytuł]]),0)</f>
        <v>0</v>
      </c>
      <c r="K103">
        <f>IFERROR(FIND("INTERE",SLR286_20231202[[#This Row],[Tytuł]]),0)</f>
        <v>0</v>
      </c>
      <c r="L103">
        <f>SUM(SLR286_20231202[[#This Row],[stake]:[INTERE3]])</f>
        <v>0</v>
      </c>
      <c r="M103">
        <f>COUNTIF(SLR286_20231202[[#This Row],[Tytuł]],"*"&amp;$B$1&amp;"*")</f>
        <v>0</v>
      </c>
      <c r="N103" t="s">
        <v>946</v>
      </c>
      <c r="O103" t="str">
        <f>MID(SLR286_20231202[[#This Row],[Rok, publikacja, cytowania]],2,4)</f>
        <v>2019</v>
      </c>
      <c r="P103" s="4">
        <f>(MID(SLR286_20231202[[#This Row],[Rok, publikacja, cytowania]],FIND(" Cited ",SLR286_20231202[[#This Row],[Rok, publikacja, cytowania]])+7,SLR286_20231202[[#This Row],[IlośćZnakówLCyt]]))+0</f>
        <v>5</v>
      </c>
      <c r="Q103">
        <f>FIND(" Cited ",SLR286_20231202[[#This Row],[Rok, publikacja, cytowania]])+7</f>
        <v>84</v>
      </c>
      <c r="R103">
        <f>FIND(" times",SLR286_20231202[[#This Row],[Rok, publikacja, cytowania]])</f>
        <v>85</v>
      </c>
      <c r="S103">
        <f>SLR286_20231202[[#This Row],[koniecLCyt]]-SLR286_20231202[[#This Row],[poczLCyt]]</f>
        <v>1</v>
      </c>
      <c r="T103" t="s">
        <v>947</v>
      </c>
      <c r="U103" t="s">
        <v>948</v>
      </c>
      <c r="V103" t="s">
        <v>949</v>
      </c>
      <c r="W103">
        <f>COUNTIF(SLR286_20231202[[#This Row],[streszczenie]],"*"&amp;$B$1&amp;"*")</f>
        <v>1</v>
      </c>
      <c r="X103">
        <f>IFERROR(FIND("stake",SLR286_20231202[[#This Row],[streszczenie]]),0)</f>
        <v>973</v>
      </c>
      <c r="Y103">
        <f>IFERROR(FIND("Stake",SLR286_20231202[[#This Row],[streszczenie]]),0)</f>
        <v>0</v>
      </c>
      <c r="Z103">
        <f>IFERROR(FIND("STAKE",SLR286_20231202[[#This Row],[streszczenie]]),0)</f>
        <v>0</v>
      </c>
      <c r="AA103">
        <f>IFERROR(FIND("intere",SLR286_20231202[[#This Row],[streszczenie]]),0)</f>
        <v>0</v>
      </c>
      <c r="AB103">
        <f>IFERROR(FIND("Intere",SLR286_20231202[[#This Row],[streszczenie]]),0)</f>
        <v>0</v>
      </c>
      <c r="AC103">
        <f>IFERROR(FIND("INTERE",SLR286_20231202[[#This Row],[streszczenie]]),0)</f>
        <v>0</v>
      </c>
      <c r="AD103">
        <f>SUM(SLR286_20231202[[#This Row],[stake4]:[INTERE6]])</f>
        <v>973</v>
      </c>
      <c r="AE103" t="s">
        <v>10</v>
      </c>
      <c r="AF103" t="s">
        <v>11</v>
      </c>
      <c r="AG103" t="s">
        <v>12</v>
      </c>
    </row>
    <row r="104" spans="1:33" x14ac:dyDescent="0.45">
      <c r="A104">
        <v>138</v>
      </c>
      <c r="B104" t="s">
        <v>1055</v>
      </c>
      <c r="C104" t="s">
        <v>1056</v>
      </c>
      <c r="D104" t="s">
        <v>1057</v>
      </c>
      <c r="E104" t="s">
        <v>1058</v>
      </c>
      <c r="F104">
        <f>IFERROR(FIND("stake",SLR286_20231202[[#This Row],[Tytuł]]),0)</f>
        <v>0</v>
      </c>
      <c r="G104">
        <f>IFERROR(FIND("Stake",SLR286_20231202[[#This Row],[Tytuł]]),0)</f>
        <v>0</v>
      </c>
      <c r="H104">
        <f>IFERROR(FIND("STAKE",SLR286_20231202[[#This Row],[Tytuł]]),0)</f>
        <v>0</v>
      </c>
      <c r="I104">
        <f>IFERROR(FIND("intere",SLR286_20231202[[#This Row],[Tytuł]]),0)</f>
        <v>0</v>
      </c>
      <c r="J104">
        <f>IFERROR(FIND("Intere",SLR286_20231202[[#This Row],[Tytuł]]),0)</f>
        <v>0</v>
      </c>
      <c r="K104">
        <f>IFERROR(FIND("INTERE",SLR286_20231202[[#This Row],[Tytuł]]),0)</f>
        <v>0</v>
      </c>
      <c r="L104">
        <f>SUM(SLR286_20231202[[#This Row],[stake]:[INTERE3]])</f>
        <v>0</v>
      </c>
      <c r="M104">
        <f>COUNTIF(SLR286_20231202[[#This Row],[Tytuł]],"*"&amp;$B$1&amp;"*")</f>
        <v>0</v>
      </c>
      <c r="N104" t="s">
        <v>1059</v>
      </c>
      <c r="O104" t="str">
        <f>MID(SLR286_20231202[[#This Row],[Rok, publikacja, cytowania]],2,4)</f>
        <v>2022</v>
      </c>
      <c r="P104" s="4">
        <f>(MID(SLR286_20231202[[#This Row],[Rok, publikacja, cytowania]],FIND(" Cited ",SLR286_20231202[[#This Row],[Rok, publikacja, cytowania]])+7,SLR286_20231202[[#This Row],[IlośćZnakówLCyt]]))+0</f>
        <v>5</v>
      </c>
      <c r="Q104">
        <f>FIND(" Cited ",SLR286_20231202[[#This Row],[Rok, publikacja, cytowania]])+7</f>
        <v>65</v>
      </c>
      <c r="R104">
        <f>FIND(" times",SLR286_20231202[[#This Row],[Rok, publikacja, cytowania]])</f>
        <v>66</v>
      </c>
      <c r="S104">
        <f>SLR286_20231202[[#This Row],[koniecLCyt]]-SLR286_20231202[[#This Row],[poczLCyt]]</f>
        <v>1</v>
      </c>
      <c r="T104" t="s">
        <v>1060</v>
      </c>
      <c r="U104" t="s">
        <v>1061</v>
      </c>
      <c r="V104" t="s">
        <v>1062</v>
      </c>
      <c r="W104">
        <f>COUNTIF(SLR286_20231202[[#This Row],[streszczenie]],"*"&amp;$B$1&amp;"*")</f>
        <v>1</v>
      </c>
      <c r="X104">
        <f>IFERROR(FIND("stake",SLR286_20231202[[#This Row],[streszczenie]]),0)</f>
        <v>1801</v>
      </c>
      <c r="Y104">
        <f>IFERROR(FIND("Stake",SLR286_20231202[[#This Row],[streszczenie]]),0)</f>
        <v>0</v>
      </c>
      <c r="Z104">
        <f>IFERROR(FIND("STAKE",SLR286_20231202[[#This Row],[streszczenie]]),0)</f>
        <v>0</v>
      </c>
      <c r="AA104">
        <f>IFERROR(FIND("intere",SLR286_20231202[[#This Row],[streszczenie]]),0)</f>
        <v>0</v>
      </c>
      <c r="AB104">
        <f>IFERROR(FIND("Intere",SLR286_20231202[[#This Row],[streszczenie]]),0)</f>
        <v>0</v>
      </c>
      <c r="AC104">
        <f>IFERROR(FIND("INTERE",SLR286_20231202[[#This Row],[streszczenie]]),0)</f>
        <v>0</v>
      </c>
      <c r="AD104">
        <f>SUM(SLR286_20231202[[#This Row],[stake4]:[INTERE6]])</f>
        <v>1801</v>
      </c>
      <c r="AE104" t="s">
        <v>10</v>
      </c>
      <c r="AF104" t="s">
        <v>11</v>
      </c>
      <c r="AG104" t="s">
        <v>12</v>
      </c>
    </row>
    <row r="105" spans="1:33" x14ac:dyDescent="0.45">
      <c r="A105">
        <v>149</v>
      </c>
      <c r="B105" t="s">
        <v>1146</v>
      </c>
      <c r="C105" t="s">
        <v>1147</v>
      </c>
      <c r="D105">
        <v>57197459114</v>
      </c>
      <c r="E105" t="s">
        <v>1148</v>
      </c>
      <c r="F105">
        <f>IFERROR(FIND("stake",SLR286_20231202[[#This Row],[Tytuł]]),0)</f>
        <v>0</v>
      </c>
      <c r="G105">
        <f>IFERROR(FIND("Stake",SLR286_20231202[[#This Row],[Tytuł]]),0)</f>
        <v>0</v>
      </c>
      <c r="H105">
        <f>IFERROR(FIND("STAKE",SLR286_20231202[[#This Row],[Tytuł]]),0)</f>
        <v>0</v>
      </c>
      <c r="I105">
        <f>IFERROR(FIND("intere",SLR286_20231202[[#This Row],[Tytuł]]),0)</f>
        <v>0</v>
      </c>
      <c r="J105">
        <f>IFERROR(FIND("Intere",SLR286_20231202[[#This Row],[Tytuł]]),0)</f>
        <v>0</v>
      </c>
      <c r="K105">
        <f>IFERROR(FIND("INTERE",SLR286_20231202[[#This Row],[Tytuł]]),0)</f>
        <v>0</v>
      </c>
      <c r="L105">
        <f>SUM(SLR286_20231202[[#This Row],[stake]:[INTERE3]])</f>
        <v>0</v>
      </c>
      <c r="M105">
        <f>COUNTIF(SLR286_20231202[[#This Row],[Tytuł]],"*"&amp;$B$1&amp;"*")</f>
        <v>0</v>
      </c>
      <c r="N105" t="s">
        <v>1149</v>
      </c>
      <c r="O105" t="str">
        <f>MID(SLR286_20231202[[#This Row],[Rok, publikacja, cytowania]],2,4)</f>
        <v>2018</v>
      </c>
      <c r="P105" s="4">
        <f>(MID(SLR286_20231202[[#This Row],[Rok, publikacja, cytowania]],FIND(" Cited ",SLR286_20231202[[#This Row],[Rok, publikacja, cytowania]])+7,SLR286_20231202[[#This Row],[IlośćZnakówLCyt]]))+0</f>
        <v>5</v>
      </c>
      <c r="Q105">
        <f>FIND(" Cited ",SLR286_20231202[[#This Row],[Rok, publikacja, cytowania]])+7</f>
        <v>72</v>
      </c>
      <c r="R105">
        <f>FIND(" times",SLR286_20231202[[#This Row],[Rok, publikacja, cytowania]])</f>
        <v>73</v>
      </c>
      <c r="S105">
        <f>SLR286_20231202[[#This Row],[koniecLCyt]]-SLR286_20231202[[#This Row],[poczLCyt]]</f>
        <v>1</v>
      </c>
      <c r="T105" t="s">
        <v>1150</v>
      </c>
      <c r="U105" t="s">
        <v>1151</v>
      </c>
      <c r="V105" t="s">
        <v>1152</v>
      </c>
      <c r="W105">
        <f>COUNTIF(SLR286_20231202[[#This Row],[streszczenie]],"*"&amp;$B$1&amp;"*")</f>
        <v>1</v>
      </c>
      <c r="X105">
        <f>IFERROR(FIND("stake",SLR286_20231202[[#This Row],[streszczenie]]),0)</f>
        <v>1291</v>
      </c>
      <c r="Y105">
        <f>IFERROR(FIND("Stake",SLR286_20231202[[#This Row],[streszczenie]]),0)</f>
        <v>0</v>
      </c>
      <c r="Z105">
        <f>IFERROR(FIND("STAKE",SLR286_20231202[[#This Row],[streszczenie]]),0)</f>
        <v>0</v>
      </c>
      <c r="AA105">
        <f>IFERROR(FIND("intere",SLR286_20231202[[#This Row],[streszczenie]]),0)</f>
        <v>0</v>
      </c>
      <c r="AB105">
        <f>IFERROR(FIND("Intere",SLR286_20231202[[#This Row],[streszczenie]]),0)</f>
        <v>0</v>
      </c>
      <c r="AC105">
        <f>IFERROR(FIND("INTERE",SLR286_20231202[[#This Row],[streszczenie]]),0)</f>
        <v>0</v>
      </c>
      <c r="AD105">
        <f>SUM(SLR286_20231202[[#This Row],[stake4]:[INTERE6]])</f>
        <v>1291</v>
      </c>
      <c r="AE105" t="s">
        <v>10</v>
      </c>
      <c r="AF105" t="s">
        <v>11</v>
      </c>
      <c r="AG105" t="s">
        <v>12</v>
      </c>
    </row>
    <row r="106" spans="1:33" x14ac:dyDescent="0.45">
      <c r="A106">
        <v>156</v>
      </c>
      <c r="B106" t="s">
        <v>1199</v>
      </c>
      <c r="C106" t="s">
        <v>1200</v>
      </c>
      <c r="D106">
        <v>57213147688</v>
      </c>
      <c r="E106" t="s">
        <v>1201</v>
      </c>
      <c r="F106">
        <f>IFERROR(FIND("stake",SLR286_20231202[[#This Row],[Tytuł]]),0)</f>
        <v>0</v>
      </c>
      <c r="G106">
        <f>IFERROR(FIND("Stake",SLR286_20231202[[#This Row],[Tytuł]]),0)</f>
        <v>0</v>
      </c>
      <c r="H106">
        <f>IFERROR(FIND("STAKE",SLR286_20231202[[#This Row],[Tytuł]]),0)</f>
        <v>0</v>
      </c>
      <c r="I106">
        <f>IFERROR(FIND("intere",SLR286_20231202[[#This Row],[Tytuł]]),0)</f>
        <v>0</v>
      </c>
      <c r="J106">
        <f>IFERROR(FIND("Intere",SLR286_20231202[[#This Row],[Tytuł]]),0)</f>
        <v>0</v>
      </c>
      <c r="K106">
        <f>IFERROR(FIND("INTERE",SLR286_20231202[[#This Row],[Tytuł]]),0)</f>
        <v>0</v>
      </c>
      <c r="L106">
        <f>SUM(SLR286_20231202[[#This Row],[stake]:[INTERE3]])</f>
        <v>0</v>
      </c>
      <c r="M106">
        <f>COUNTIF(SLR286_20231202[[#This Row],[Tytuł]],"*"&amp;$B$1&amp;"*")</f>
        <v>1</v>
      </c>
      <c r="N106" t="s">
        <v>1202</v>
      </c>
      <c r="O106" t="str">
        <f>MID(SLR286_20231202[[#This Row],[Rok, publikacja, cytowania]],2,4)</f>
        <v>2021</v>
      </c>
      <c r="P106" s="4">
        <f>(MID(SLR286_20231202[[#This Row],[Rok, publikacja, cytowania]],FIND(" Cited ",SLR286_20231202[[#This Row],[Rok, publikacja, cytowania]])+7,SLR286_20231202[[#This Row],[IlośćZnakówLCyt]]))+0</f>
        <v>5</v>
      </c>
      <c r="Q106">
        <f>FIND(" Cited ",SLR286_20231202[[#This Row],[Rok, publikacja, cytowania]])+7</f>
        <v>83</v>
      </c>
      <c r="R106">
        <f>FIND(" times",SLR286_20231202[[#This Row],[Rok, publikacja, cytowania]])</f>
        <v>84</v>
      </c>
      <c r="S106">
        <f>SLR286_20231202[[#This Row],[koniecLCyt]]-SLR286_20231202[[#This Row],[poczLCyt]]</f>
        <v>1</v>
      </c>
      <c r="T106">
        <v>0</v>
      </c>
      <c r="U106" t="s">
        <v>1203</v>
      </c>
      <c r="V106" t="s">
        <v>1204</v>
      </c>
      <c r="W106">
        <f>COUNTIF(SLR286_20231202[[#This Row],[streszczenie]],"*"&amp;$B$1&amp;"*")</f>
        <v>1</v>
      </c>
      <c r="X106">
        <f>IFERROR(FIND("stake",SLR286_20231202[[#This Row],[streszczenie]]),0)</f>
        <v>146</v>
      </c>
      <c r="Y106">
        <f>IFERROR(FIND("Stake",SLR286_20231202[[#This Row],[streszczenie]]),0)</f>
        <v>0</v>
      </c>
      <c r="Z106">
        <f>IFERROR(FIND("STAKE",SLR286_20231202[[#This Row],[streszczenie]]),0)</f>
        <v>0</v>
      </c>
      <c r="AA106">
        <f>IFERROR(FIND("intere",SLR286_20231202[[#This Row],[streszczenie]]),0)</f>
        <v>0</v>
      </c>
      <c r="AB106">
        <f>IFERROR(FIND("Intere",SLR286_20231202[[#This Row],[streszczenie]]),0)</f>
        <v>0</v>
      </c>
      <c r="AC106">
        <f>IFERROR(FIND("INTERE",SLR286_20231202[[#This Row],[streszczenie]]),0)</f>
        <v>0</v>
      </c>
      <c r="AD106">
        <f>SUM(SLR286_20231202[[#This Row],[stake4]:[INTERE6]])</f>
        <v>146</v>
      </c>
      <c r="AE106" t="s">
        <v>10</v>
      </c>
      <c r="AF106" t="s">
        <v>11</v>
      </c>
      <c r="AG106" t="s">
        <v>12</v>
      </c>
    </row>
    <row r="107" spans="1:33" x14ac:dyDescent="0.45">
      <c r="A107">
        <v>176</v>
      </c>
      <c r="B107" t="s">
        <v>1352</v>
      </c>
      <c r="C107" t="s">
        <v>1353</v>
      </c>
      <c r="D107" t="s">
        <v>1354</v>
      </c>
      <c r="E107" s="3" t="s">
        <v>1355</v>
      </c>
      <c r="F107">
        <f>IFERROR(FIND("stake",SLR286_20231202[[#This Row],[Tytuł]]),0)</f>
        <v>72</v>
      </c>
      <c r="G107">
        <f>IFERROR(FIND("Stake",SLR286_20231202[[#This Row],[Tytuł]]),0)</f>
        <v>0</v>
      </c>
      <c r="H107">
        <f>IFERROR(FIND("STAKE",SLR286_20231202[[#This Row],[Tytuł]]),0)</f>
        <v>0</v>
      </c>
      <c r="I107">
        <f>IFERROR(FIND("intere",SLR286_20231202[[#This Row],[Tytuł]]),0)</f>
        <v>0</v>
      </c>
      <c r="J107">
        <f>IFERROR(FIND("Intere",SLR286_20231202[[#This Row],[Tytuł]]),0)</f>
        <v>0</v>
      </c>
      <c r="K107">
        <f>IFERROR(FIND("INTERE",SLR286_20231202[[#This Row],[Tytuł]]),0)</f>
        <v>0</v>
      </c>
      <c r="L107">
        <f>SUM(SLR286_20231202[[#This Row],[stake]:[INTERE3]])</f>
        <v>72</v>
      </c>
      <c r="M107">
        <f>COUNTIF(SLR286_20231202[[#This Row],[Tytuł]],"*"&amp;$B$1&amp;"*")</f>
        <v>0</v>
      </c>
      <c r="N107" t="s">
        <v>1356</v>
      </c>
      <c r="O107" t="str">
        <f>MID(SLR286_20231202[[#This Row],[Rok, publikacja, cytowania]],2,4)</f>
        <v>2018</v>
      </c>
      <c r="P107" s="4">
        <f>(MID(SLR286_20231202[[#This Row],[Rok, publikacja, cytowania]],FIND(" Cited ",SLR286_20231202[[#This Row],[Rok, publikacja, cytowania]])+7,SLR286_20231202[[#This Row],[IlośćZnakówLCyt]]))+0</f>
        <v>5</v>
      </c>
      <c r="Q107">
        <f>FIND(" Cited ",SLR286_20231202[[#This Row],[Rok, publikacja, cytowania]])+7</f>
        <v>86</v>
      </c>
      <c r="R107">
        <f>FIND(" times",SLR286_20231202[[#This Row],[Rok, publikacja, cytowania]])</f>
        <v>87</v>
      </c>
      <c r="S107">
        <f>SLR286_20231202[[#This Row],[koniecLCyt]]-SLR286_20231202[[#This Row],[poczLCyt]]</f>
        <v>1</v>
      </c>
      <c r="T107" t="s">
        <v>1357</v>
      </c>
      <c r="U107" t="s">
        <v>1358</v>
      </c>
      <c r="V107" t="s">
        <v>1359</v>
      </c>
      <c r="W107">
        <f>COUNTIF(SLR286_20231202[[#This Row],[streszczenie]],"*"&amp;$B$1&amp;"*")</f>
        <v>1</v>
      </c>
      <c r="X107">
        <f>IFERROR(FIND("stake",SLR286_20231202[[#This Row],[streszczenie]]),0)</f>
        <v>0</v>
      </c>
      <c r="Y107">
        <f>IFERROR(FIND("Stake",SLR286_20231202[[#This Row],[streszczenie]]),0)</f>
        <v>0</v>
      </c>
      <c r="Z107">
        <f>IFERROR(FIND("STAKE",SLR286_20231202[[#This Row],[streszczenie]]),0)</f>
        <v>0</v>
      </c>
      <c r="AA107">
        <f>IFERROR(FIND("intere",SLR286_20231202[[#This Row],[streszczenie]]),0)</f>
        <v>0</v>
      </c>
      <c r="AB107">
        <f>IFERROR(FIND("Intere",SLR286_20231202[[#This Row],[streszczenie]]),0)</f>
        <v>0</v>
      </c>
      <c r="AC107">
        <f>IFERROR(FIND("INTERE",SLR286_20231202[[#This Row],[streszczenie]]),0)</f>
        <v>0</v>
      </c>
      <c r="AD107">
        <f>SUM(SLR286_20231202[[#This Row],[stake4]:[INTERE6]])</f>
        <v>0</v>
      </c>
      <c r="AE107" t="s">
        <v>10</v>
      </c>
      <c r="AF107" t="s">
        <v>207</v>
      </c>
      <c r="AG107" t="s">
        <v>12</v>
      </c>
    </row>
    <row r="108" spans="1:33" x14ac:dyDescent="0.45">
      <c r="A108">
        <v>187</v>
      </c>
      <c r="B108" t="s">
        <v>1437</v>
      </c>
      <c r="C108" t="s">
        <v>1438</v>
      </c>
      <c r="D108" t="s">
        <v>1439</v>
      </c>
      <c r="E108" t="s">
        <v>1440</v>
      </c>
      <c r="F108">
        <f>IFERROR(FIND("stake",SLR286_20231202[[#This Row],[Tytuł]]),0)</f>
        <v>0</v>
      </c>
      <c r="G108">
        <f>IFERROR(FIND("Stake",SLR286_20231202[[#This Row],[Tytuł]]),0)</f>
        <v>0</v>
      </c>
      <c r="H108">
        <f>IFERROR(FIND("STAKE",SLR286_20231202[[#This Row],[Tytuł]]),0)</f>
        <v>0</v>
      </c>
      <c r="I108">
        <f>IFERROR(FIND("intere",SLR286_20231202[[#This Row],[Tytuł]]),0)</f>
        <v>0</v>
      </c>
      <c r="J108">
        <f>IFERROR(FIND("Intere",SLR286_20231202[[#This Row],[Tytuł]]),0)</f>
        <v>0</v>
      </c>
      <c r="K108">
        <f>IFERROR(FIND("INTERE",SLR286_20231202[[#This Row],[Tytuł]]),0)</f>
        <v>0</v>
      </c>
      <c r="L108">
        <f>SUM(SLR286_20231202[[#This Row],[stake]:[INTERE3]])</f>
        <v>0</v>
      </c>
      <c r="M108">
        <f>COUNTIF(SLR286_20231202[[#This Row],[Tytuł]],"*"&amp;$B$1&amp;"*")</f>
        <v>0</v>
      </c>
      <c r="N108" t="s">
        <v>1441</v>
      </c>
      <c r="O108" t="str">
        <f>MID(SLR286_20231202[[#This Row],[Rok, publikacja, cytowania]],2,4)</f>
        <v>2020</v>
      </c>
      <c r="P108" s="4">
        <f>(MID(SLR286_20231202[[#This Row],[Rok, publikacja, cytowania]],FIND(" Cited ",SLR286_20231202[[#This Row],[Rok, publikacja, cytowania]])+7,SLR286_20231202[[#This Row],[IlośćZnakówLCyt]]))+0</f>
        <v>5</v>
      </c>
      <c r="Q108">
        <f>FIND(" Cited ",SLR286_20231202[[#This Row],[Rok, publikacja, cytowania]])+7</f>
        <v>111</v>
      </c>
      <c r="R108">
        <f>FIND(" times",SLR286_20231202[[#This Row],[Rok, publikacja, cytowania]])</f>
        <v>112</v>
      </c>
      <c r="S108">
        <f>SLR286_20231202[[#This Row],[koniecLCyt]]-SLR286_20231202[[#This Row],[poczLCyt]]</f>
        <v>1</v>
      </c>
      <c r="T108" t="s">
        <v>1442</v>
      </c>
      <c r="U108" t="s">
        <v>1443</v>
      </c>
      <c r="V108" t="s">
        <v>1444</v>
      </c>
      <c r="W108">
        <f>COUNTIF(SLR286_20231202[[#This Row],[streszczenie]],"*"&amp;$B$1&amp;"*")</f>
        <v>1</v>
      </c>
      <c r="X108">
        <f>IFERROR(FIND("stake",SLR286_20231202[[#This Row],[streszczenie]]),0)</f>
        <v>1065</v>
      </c>
      <c r="Y108">
        <f>IFERROR(FIND("Stake",SLR286_20231202[[#This Row],[streszczenie]]),0)</f>
        <v>0</v>
      </c>
      <c r="Z108">
        <f>IFERROR(FIND("STAKE",SLR286_20231202[[#This Row],[streszczenie]]),0)</f>
        <v>0</v>
      </c>
      <c r="AA108">
        <f>IFERROR(FIND("intere",SLR286_20231202[[#This Row],[streszczenie]]),0)</f>
        <v>0</v>
      </c>
      <c r="AB108">
        <f>IFERROR(FIND("Intere",SLR286_20231202[[#This Row],[streszczenie]]),0)</f>
        <v>0</v>
      </c>
      <c r="AC108">
        <f>IFERROR(FIND("INTERE",SLR286_20231202[[#This Row],[streszczenie]]),0)</f>
        <v>0</v>
      </c>
      <c r="AD108">
        <f>SUM(SLR286_20231202[[#This Row],[stake4]:[INTERE6]])</f>
        <v>1065</v>
      </c>
      <c r="AE108" t="s">
        <v>10</v>
      </c>
      <c r="AF108" t="s">
        <v>11</v>
      </c>
      <c r="AG108" t="s">
        <v>12</v>
      </c>
    </row>
    <row r="109" spans="1:33" x14ac:dyDescent="0.45">
      <c r="A109">
        <v>120</v>
      </c>
      <c r="B109" t="s">
        <v>923</v>
      </c>
      <c r="C109" t="s">
        <v>924</v>
      </c>
      <c r="D109">
        <v>57208248685</v>
      </c>
      <c r="E109" t="s">
        <v>925</v>
      </c>
      <c r="F109">
        <f>IFERROR(FIND("stake",SLR286_20231202[[#This Row],[Tytuł]]),0)</f>
        <v>54</v>
      </c>
      <c r="G109">
        <f>IFERROR(FIND("Stake",SLR286_20231202[[#This Row],[Tytuł]]),0)</f>
        <v>0</v>
      </c>
      <c r="H109">
        <f>IFERROR(FIND("STAKE",SLR286_20231202[[#This Row],[Tytuł]]),0)</f>
        <v>0</v>
      </c>
      <c r="I109">
        <f>IFERROR(FIND("intere",SLR286_20231202[[#This Row],[Tytuł]]),0)</f>
        <v>0</v>
      </c>
      <c r="J109">
        <f>IFERROR(FIND("Intere",SLR286_20231202[[#This Row],[Tytuł]]),0)</f>
        <v>0</v>
      </c>
      <c r="K109">
        <f>IFERROR(FIND("INTERE",SLR286_20231202[[#This Row],[Tytuł]]),0)</f>
        <v>0</v>
      </c>
      <c r="L109">
        <f>SUM(SLR286_20231202[[#This Row],[stake]:[INTERE3]])</f>
        <v>54</v>
      </c>
      <c r="M109">
        <f>COUNTIF(SLR286_20231202[[#This Row],[Tytuł]],"*"&amp;$B$1&amp;"*")</f>
        <v>0</v>
      </c>
      <c r="N109" t="s">
        <v>926</v>
      </c>
      <c r="O109" t="str">
        <f>MID(SLR286_20231202[[#This Row],[Rok, publikacja, cytowania]],2,4)</f>
        <v>2022</v>
      </c>
      <c r="P109" s="4">
        <f>(MID(SLR286_20231202[[#This Row],[Rok, publikacja, cytowania]],FIND(" Cited ",SLR286_20231202[[#This Row],[Rok, publikacja, cytowania]])+7,SLR286_20231202[[#This Row],[IlośćZnakówLCyt]]))+0</f>
        <v>5</v>
      </c>
      <c r="Q109">
        <f>FIND(" Cited ",SLR286_20231202[[#This Row],[Rok, publikacja, cytowania]])+7</f>
        <v>64</v>
      </c>
      <c r="R109">
        <f>FIND(" times",SLR286_20231202[[#This Row],[Rok, publikacja, cytowania]])</f>
        <v>65</v>
      </c>
      <c r="S109">
        <f>SLR286_20231202[[#This Row],[koniecLCyt]]-SLR286_20231202[[#This Row],[poczLCyt]]</f>
        <v>1</v>
      </c>
      <c r="T109" t="s">
        <v>927</v>
      </c>
      <c r="U109" t="s">
        <v>928</v>
      </c>
      <c r="V109" t="s">
        <v>929</v>
      </c>
      <c r="W109">
        <f>COUNTIF(SLR286_20231202[[#This Row],[streszczenie]],"*"&amp;$B$1&amp;"*")</f>
        <v>0</v>
      </c>
      <c r="X109">
        <f>IFERROR(FIND("stake",SLR286_20231202[[#This Row],[streszczenie]]),0)</f>
        <v>375</v>
      </c>
      <c r="Y109">
        <f>IFERROR(FIND("Stake",SLR286_20231202[[#This Row],[streszczenie]]),0)</f>
        <v>0</v>
      </c>
      <c r="Z109">
        <f>IFERROR(FIND("STAKE",SLR286_20231202[[#This Row],[streszczenie]]),0)</f>
        <v>0</v>
      </c>
      <c r="AA109">
        <f>IFERROR(FIND("intere",SLR286_20231202[[#This Row],[streszczenie]]),0)</f>
        <v>0</v>
      </c>
      <c r="AB109">
        <f>IFERROR(FIND("Intere",SLR286_20231202[[#This Row],[streszczenie]]),0)</f>
        <v>0</v>
      </c>
      <c r="AC109">
        <f>IFERROR(FIND("INTERE",SLR286_20231202[[#This Row],[streszczenie]]),0)</f>
        <v>0</v>
      </c>
      <c r="AD109">
        <f>SUM(SLR286_20231202[[#This Row],[stake4]:[INTERE6]])</f>
        <v>375</v>
      </c>
      <c r="AE109" t="s">
        <v>10</v>
      </c>
      <c r="AF109" t="s">
        <v>11</v>
      </c>
      <c r="AG109" t="s">
        <v>12</v>
      </c>
    </row>
    <row r="110" spans="1:33" x14ac:dyDescent="0.45">
      <c r="A110">
        <v>125</v>
      </c>
      <c r="B110" t="s">
        <v>957</v>
      </c>
      <c r="C110" t="s">
        <v>958</v>
      </c>
      <c r="D110" t="s">
        <v>959</v>
      </c>
      <c r="E110" t="s">
        <v>960</v>
      </c>
      <c r="F110">
        <f>IFERROR(FIND("stake",SLR286_20231202[[#This Row],[Tytuł]]),0)</f>
        <v>0</v>
      </c>
      <c r="G110">
        <f>IFERROR(FIND("Stake",SLR286_20231202[[#This Row],[Tytuł]]),0)</f>
        <v>0</v>
      </c>
      <c r="H110">
        <f>IFERROR(FIND("STAKE",SLR286_20231202[[#This Row],[Tytuł]]),0)</f>
        <v>0</v>
      </c>
      <c r="I110">
        <f>IFERROR(FIND("intere",SLR286_20231202[[#This Row],[Tytuł]]),0)</f>
        <v>0</v>
      </c>
      <c r="J110">
        <f>IFERROR(FIND("Intere",SLR286_20231202[[#This Row],[Tytuł]]),0)</f>
        <v>0</v>
      </c>
      <c r="K110">
        <f>IFERROR(FIND("INTERE",SLR286_20231202[[#This Row],[Tytuł]]),0)</f>
        <v>0</v>
      </c>
      <c r="L110">
        <f>SUM(SLR286_20231202[[#This Row],[stake]:[INTERE3]])</f>
        <v>0</v>
      </c>
      <c r="M110">
        <f>COUNTIF(SLR286_20231202[[#This Row],[Tytuł]],"*"&amp;$B$1&amp;"*")</f>
        <v>0</v>
      </c>
      <c r="N110" t="s">
        <v>961</v>
      </c>
      <c r="O110" t="str">
        <f>MID(SLR286_20231202[[#This Row],[Rok, publikacja, cytowania]],2,4)</f>
        <v>2023</v>
      </c>
      <c r="P110" s="4">
        <f>(MID(SLR286_20231202[[#This Row],[Rok, publikacja, cytowania]],FIND(" Cited ",SLR286_20231202[[#This Row],[Rok, publikacja, cytowania]])+7,SLR286_20231202[[#This Row],[IlośćZnakówLCyt]]))+0</f>
        <v>5</v>
      </c>
      <c r="Q110">
        <f>FIND(" Cited ",SLR286_20231202[[#This Row],[Rok, publikacja, cytowania]])+7</f>
        <v>68</v>
      </c>
      <c r="R110">
        <f>FIND(" times",SLR286_20231202[[#This Row],[Rok, publikacja, cytowania]])</f>
        <v>69</v>
      </c>
      <c r="S110">
        <f>SLR286_20231202[[#This Row],[koniecLCyt]]-SLR286_20231202[[#This Row],[poczLCyt]]</f>
        <v>1</v>
      </c>
      <c r="T110" t="s">
        <v>962</v>
      </c>
      <c r="U110" t="s">
        <v>963</v>
      </c>
      <c r="V110" t="s">
        <v>964</v>
      </c>
      <c r="W110">
        <f>COUNTIF(SLR286_20231202[[#This Row],[streszczenie]],"*"&amp;$B$1&amp;"*")</f>
        <v>0</v>
      </c>
      <c r="X110">
        <f>IFERROR(FIND("stake",SLR286_20231202[[#This Row],[streszczenie]]),0)</f>
        <v>328</v>
      </c>
      <c r="Y110">
        <f>IFERROR(FIND("Stake",SLR286_20231202[[#This Row],[streszczenie]]),0)</f>
        <v>0</v>
      </c>
      <c r="Z110">
        <f>IFERROR(FIND("STAKE",SLR286_20231202[[#This Row],[streszczenie]]),0)</f>
        <v>0</v>
      </c>
      <c r="AA110">
        <f>IFERROR(FIND("intere",SLR286_20231202[[#This Row],[streszczenie]]),0)</f>
        <v>0</v>
      </c>
      <c r="AB110">
        <f>IFERROR(FIND("Intere",SLR286_20231202[[#This Row],[streszczenie]]),0)</f>
        <v>0</v>
      </c>
      <c r="AC110">
        <f>IFERROR(FIND("INTERE",SLR286_20231202[[#This Row],[streszczenie]]),0)</f>
        <v>0</v>
      </c>
      <c r="AD110">
        <f>SUM(SLR286_20231202[[#This Row],[stake4]:[INTERE6]])</f>
        <v>328</v>
      </c>
      <c r="AE110" t="s">
        <v>10</v>
      </c>
      <c r="AF110" t="s">
        <v>11</v>
      </c>
      <c r="AG110" t="s">
        <v>12</v>
      </c>
    </row>
    <row r="111" spans="1:33" x14ac:dyDescent="0.45">
      <c r="A111">
        <v>126</v>
      </c>
      <c r="B111" t="s">
        <v>965</v>
      </c>
      <c r="C111" t="s">
        <v>966</v>
      </c>
      <c r="D111" t="s">
        <v>967</v>
      </c>
      <c r="E111" t="s">
        <v>968</v>
      </c>
      <c r="F111">
        <f>IFERROR(FIND("stake",SLR286_20231202[[#This Row],[Tytuł]]),0)</f>
        <v>0</v>
      </c>
      <c r="G111">
        <f>IFERROR(FIND("Stake",SLR286_20231202[[#This Row],[Tytuł]]),0)</f>
        <v>0</v>
      </c>
      <c r="H111">
        <f>IFERROR(FIND("STAKE",SLR286_20231202[[#This Row],[Tytuł]]),0)</f>
        <v>0</v>
      </c>
      <c r="I111">
        <f>IFERROR(FIND("intere",SLR286_20231202[[#This Row],[Tytuł]]),0)</f>
        <v>0</v>
      </c>
      <c r="J111">
        <f>IFERROR(FIND("Intere",SLR286_20231202[[#This Row],[Tytuł]]),0)</f>
        <v>0</v>
      </c>
      <c r="K111">
        <f>IFERROR(FIND("INTERE",SLR286_20231202[[#This Row],[Tytuł]]),0)</f>
        <v>0</v>
      </c>
      <c r="L111">
        <f>SUM(SLR286_20231202[[#This Row],[stake]:[INTERE3]])</f>
        <v>0</v>
      </c>
      <c r="M111">
        <f>COUNTIF(SLR286_20231202[[#This Row],[Tytuł]],"*"&amp;$B$1&amp;"*")</f>
        <v>0</v>
      </c>
      <c r="N111" t="s">
        <v>969</v>
      </c>
      <c r="O111" t="str">
        <f>MID(SLR286_20231202[[#This Row],[Rok, publikacja, cytowania]],2,4)</f>
        <v>2023</v>
      </c>
      <c r="P111" s="4">
        <f>(MID(SLR286_20231202[[#This Row],[Rok, publikacja, cytowania]],FIND(" Cited ",SLR286_20231202[[#This Row],[Rok, publikacja, cytowania]])+7,SLR286_20231202[[#This Row],[IlośćZnakówLCyt]]))+0</f>
        <v>5</v>
      </c>
      <c r="Q111">
        <f>FIND(" Cited ",SLR286_20231202[[#This Row],[Rok, publikacja, cytowania]])+7</f>
        <v>66</v>
      </c>
      <c r="R111">
        <f>FIND(" times",SLR286_20231202[[#This Row],[Rok, publikacja, cytowania]])</f>
        <v>67</v>
      </c>
      <c r="S111">
        <f>SLR286_20231202[[#This Row],[koniecLCyt]]-SLR286_20231202[[#This Row],[poczLCyt]]</f>
        <v>1</v>
      </c>
      <c r="T111" t="s">
        <v>970</v>
      </c>
      <c r="U111" t="s">
        <v>971</v>
      </c>
      <c r="V111" t="s">
        <v>972</v>
      </c>
      <c r="W111">
        <f>COUNTIF(SLR286_20231202[[#This Row],[streszczenie]],"*"&amp;$B$1&amp;"*")</f>
        <v>0</v>
      </c>
      <c r="X111">
        <f>IFERROR(FIND("stake",SLR286_20231202[[#This Row],[streszczenie]]),0)</f>
        <v>890</v>
      </c>
      <c r="Y111">
        <f>IFERROR(FIND("Stake",SLR286_20231202[[#This Row],[streszczenie]]),0)</f>
        <v>0</v>
      </c>
      <c r="Z111">
        <f>IFERROR(FIND("STAKE",SLR286_20231202[[#This Row],[streszczenie]]),0)</f>
        <v>0</v>
      </c>
      <c r="AA111">
        <f>IFERROR(FIND("intere",SLR286_20231202[[#This Row],[streszczenie]]),0)</f>
        <v>0</v>
      </c>
      <c r="AB111">
        <f>IFERROR(FIND("Intere",SLR286_20231202[[#This Row],[streszczenie]]),0)</f>
        <v>0</v>
      </c>
      <c r="AC111">
        <f>IFERROR(FIND("INTERE",SLR286_20231202[[#This Row],[streszczenie]]),0)</f>
        <v>0</v>
      </c>
      <c r="AD111">
        <f>SUM(SLR286_20231202[[#This Row],[stake4]:[INTERE6]])</f>
        <v>890</v>
      </c>
      <c r="AE111" t="s">
        <v>10</v>
      </c>
      <c r="AF111" t="s">
        <v>11</v>
      </c>
      <c r="AG111" t="s">
        <v>12</v>
      </c>
    </row>
    <row r="112" spans="1:33" x14ac:dyDescent="0.45">
      <c r="A112">
        <v>139</v>
      </c>
      <c r="B112" t="s">
        <v>1063</v>
      </c>
      <c r="C112" t="s">
        <v>1064</v>
      </c>
      <c r="D112">
        <v>56277679400</v>
      </c>
      <c r="E112" t="s">
        <v>1065</v>
      </c>
      <c r="F112">
        <f>IFERROR(FIND("stake",SLR286_20231202[[#This Row],[Tytuł]]),0)</f>
        <v>0</v>
      </c>
      <c r="G112">
        <f>IFERROR(FIND("Stake",SLR286_20231202[[#This Row],[Tytuł]]),0)</f>
        <v>0</v>
      </c>
      <c r="H112">
        <f>IFERROR(FIND("STAKE",SLR286_20231202[[#This Row],[Tytuł]]),0)</f>
        <v>0</v>
      </c>
      <c r="I112">
        <f>IFERROR(FIND("intere",SLR286_20231202[[#This Row],[Tytuł]]),0)</f>
        <v>0</v>
      </c>
      <c r="J112">
        <f>IFERROR(FIND("Intere",SLR286_20231202[[#This Row],[Tytuł]]),0)</f>
        <v>0</v>
      </c>
      <c r="K112">
        <f>IFERROR(FIND("INTERE",SLR286_20231202[[#This Row],[Tytuł]]),0)</f>
        <v>0</v>
      </c>
      <c r="L112">
        <f>SUM(SLR286_20231202[[#This Row],[stake]:[INTERE3]])</f>
        <v>0</v>
      </c>
      <c r="M112">
        <f>COUNTIF(SLR286_20231202[[#This Row],[Tytuł]],"*"&amp;$B$1&amp;"*")</f>
        <v>0</v>
      </c>
      <c r="N112" t="s">
        <v>1066</v>
      </c>
      <c r="O112" t="str">
        <f>MID(SLR286_20231202[[#This Row],[Rok, publikacja, cytowania]],2,4)</f>
        <v>2016</v>
      </c>
      <c r="P112" s="4">
        <f>(MID(SLR286_20231202[[#This Row],[Rok, publikacja, cytowania]],FIND(" Cited ",SLR286_20231202[[#This Row],[Rok, publikacja, cytowania]])+7,SLR286_20231202[[#This Row],[IlośćZnakówLCyt]]))+0</f>
        <v>5</v>
      </c>
      <c r="Q112">
        <f>FIND(" Cited ",SLR286_20231202[[#This Row],[Rok, publikacja, cytowania]])+7</f>
        <v>77</v>
      </c>
      <c r="R112">
        <f>FIND(" times",SLR286_20231202[[#This Row],[Rok, publikacja, cytowania]])</f>
        <v>78</v>
      </c>
      <c r="S112">
        <f>SLR286_20231202[[#This Row],[koniecLCyt]]-SLR286_20231202[[#This Row],[poczLCyt]]</f>
        <v>1</v>
      </c>
      <c r="T112" t="s">
        <v>1067</v>
      </c>
      <c r="U112" t="s">
        <v>1068</v>
      </c>
      <c r="V112" t="s">
        <v>1069</v>
      </c>
      <c r="W112">
        <f>COUNTIF(SLR286_20231202[[#This Row],[streszczenie]],"*"&amp;$B$1&amp;"*")</f>
        <v>0</v>
      </c>
      <c r="X112">
        <f>IFERROR(FIND("stake",SLR286_20231202[[#This Row],[streszczenie]]),0)</f>
        <v>112</v>
      </c>
      <c r="Y112">
        <f>IFERROR(FIND("Stake",SLR286_20231202[[#This Row],[streszczenie]]),0)</f>
        <v>0</v>
      </c>
      <c r="Z112">
        <f>IFERROR(FIND("STAKE",SLR286_20231202[[#This Row],[streszczenie]]),0)</f>
        <v>0</v>
      </c>
      <c r="AA112">
        <f>IFERROR(FIND("intere",SLR286_20231202[[#This Row],[streszczenie]]),0)</f>
        <v>0</v>
      </c>
      <c r="AB112">
        <f>IFERROR(FIND("Intere",SLR286_20231202[[#This Row],[streszczenie]]),0)</f>
        <v>0</v>
      </c>
      <c r="AC112">
        <f>IFERROR(FIND("INTERE",SLR286_20231202[[#This Row],[streszczenie]]),0)</f>
        <v>0</v>
      </c>
      <c r="AD112">
        <f>SUM(SLR286_20231202[[#This Row],[stake4]:[INTERE6]])</f>
        <v>112</v>
      </c>
      <c r="AE112" t="s">
        <v>10</v>
      </c>
      <c r="AF112" t="s">
        <v>11</v>
      </c>
      <c r="AG112" t="s">
        <v>12</v>
      </c>
    </row>
    <row r="113" spans="1:33" x14ac:dyDescent="0.45">
      <c r="A113">
        <v>192</v>
      </c>
      <c r="B113" t="s">
        <v>1475</v>
      </c>
      <c r="C113" t="s">
        <v>1476</v>
      </c>
      <c r="D113">
        <v>14036092900</v>
      </c>
      <c r="E113" t="s">
        <v>1477</v>
      </c>
      <c r="F113">
        <f>IFERROR(FIND("stake",SLR286_20231202[[#This Row],[Tytuł]]),0)</f>
        <v>0</v>
      </c>
      <c r="G113">
        <f>IFERROR(FIND("Stake",SLR286_20231202[[#This Row],[Tytuł]]),0)</f>
        <v>0</v>
      </c>
      <c r="H113">
        <f>IFERROR(FIND("STAKE",SLR286_20231202[[#This Row],[Tytuł]]),0)</f>
        <v>0</v>
      </c>
      <c r="I113">
        <f>IFERROR(FIND("intere",SLR286_20231202[[#This Row],[Tytuł]]),0)</f>
        <v>0</v>
      </c>
      <c r="J113">
        <f>IFERROR(FIND("Intere",SLR286_20231202[[#This Row],[Tytuł]]),0)</f>
        <v>0</v>
      </c>
      <c r="K113">
        <f>IFERROR(FIND("INTERE",SLR286_20231202[[#This Row],[Tytuł]]),0)</f>
        <v>0</v>
      </c>
      <c r="L113">
        <f>SUM(SLR286_20231202[[#This Row],[stake]:[INTERE3]])</f>
        <v>0</v>
      </c>
      <c r="M113">
        <f>COUNTIF(SLR286_20231202[[#This Row],[Tytuł]],"*"&amp;$B$1&amp;"*")</f>
        <v>0</v>
      </c>
      <c r="N113" t="s">
        <v>1478</v>
      </c>
      <c r="O113" t="str">
        <f>MID(SLR286_20231202[[#This Row],[Rok, publikacja, cytowania]],2,4)</f>
        <v>2019</v>
      </c>
      <c r="P113" s="4">
        <f>(MID(SLR286_20231202[[#This Row],[Rok, publikacja, cytowania]],FIND(" Cited ",SLR286_20231202[[#This Row],[Rok, publikacja, cytowania]])+7,SLR286_20231202[[#This Row],[IlośćZnakówLCyt]]))+0</f>
        <v>5</v>
      </c>
      <c r="Q113">
        <f>FIND(" Cited ",SLR286_20231202[[#This Row],[Rok, publikacja, cytowania]])+7</f>
        <v>68</v>
      </c>
      <c r="R113">
        <f>FIND(" times",SLR286_20231202[[#This Row],[Rok, publikacja, cytowania]])</f>
        <v>69</v>
      </c>
      <c r="S113">
        <f>SLR286_20231202[[#This Row],[koniecLCyt]]-SLR286_20231202[[#This Row],[poczLCyt]]</f>
        <v>1</v>
      </c>
      <c r="T113" t="s">
        <v>1479</v>
      </c>
      <c r="U113" t="s">
        <v>1480</v>
      </c>
      <c r="V113" t="s">
        <v>1481</v>
      </c>
      <c r="W113">
        <f>COUNTIF(SLR286_20231202[[#This Row],[streszczenie]],"*"&amp;$B$1&amp;"*")</f>
        <v>0</v>
      </c>
      <c r="X113">
        <f>IFERROR(FIND("stake",SLR286_20231202[[#This Row],[streszczenie]]),0)</f>
        <v>1429</v>
      </c>
      <c r="Y113">
        <f>IFERROR(FIND("Stake",SLR286_20231202[[#This Row],[streszczenie]]),0)</f>
        <v>0</v>
      </c>
      <c r="Z113">
        <f>IFERROR(FIND("STAKE",SLR286_20231202[[#This Row],[streszczenie]]),0)</f>
        <v>0</v>
      </c>
      <c r="AA113">
        <f>IFERROR(FIND("intere",SLR286_20231202[[#This Row],[streszczenie]]),0)</f>
        <v>0</v>
      </c>
      <c r="AB113">
        <f>IFERROR(FIND("Intere",SLR286_20231202[[#This Row],[streszczenie]]),0)</f>
        <v>0</v>
      </c>
      <c r="AC113">
        <f>IFERROR(FIND("INTERE",SLR286_20231202[[#This Row],[streszczenie]]),0)</f>
        <v>0</v>
      </c>
      <c r="AD113">
        <f>SUM(SLR286_20231202[[#This Row],[stake4]:[INTERE6]])</f>
        <v>1429</v>
      </c>
      <c r="AE113" t="s">
        <v>10</v>
      </c>
      <c r="AF113" t="s">
        <v>11</v>
      </c>
      <c r="AG113" t="s">
        <v>12</v>
      </c>
    </row>
    <row r="114" spans="1:33" x14ac:dyDescent="0.45">
      <c r="A114">
        <v>101</v>
      </c>
      <c r="B114" t="s">
        <v>771</v>
      </c>
      <c r="C114" t="s">
        <v>772</v>
      </c>
      <c r="D114" t="s">
        <v>773</v>
      </c>
      <c r="E114" t="s">
        <v>774</v>
      </c>
      <c r="F114">
        <f>IFERROR(FIND("stake",SLR286_20231202[[#This Row],[Tytuł]]),0)</f>
        <v>0</v>
      </c>
      <c r="G114">
        <f>IFERROR(FIND("Stake",SLR286_20231202[[#This Row],[Tytuł]]),0)</f>
        <v>0</v>
      </c>
      <c r="H114">
        <f>IFERROR(FIND("STAKE",SLR286_20231202[[#This Row],[Tytuł]]),0)</f>
        <v>0</v>
      </c>
      <c r="I114">
        <f>IFERROR(FIND("intere",SLR286_20231202[[#This Row],[Tytuł]]),0)</f>
        <v>0</v>
      </c>
      <c r="J114">
        <f>IFERROR(FIND("Intere",SLR286_20231202[[#This Row],[Tytuł]]),0)</f>
        <v>0</v>
      </c>
      <c r="K114">
        <f>IFERROR(FIND("INTERE",SLR286_20231202[[#This Row],[Tytuł]]),0)</f>
        <v>0</v>
      </c>
      <c r="L114">
        <f>SUM(SLR286_20231202[[#This Row],[stake]:[INTERE3]])</f>
        <v>0</v>
      </c>
      <c r="M114">
        <f>COUNTIF(SLR286_20231202[[#This Row],[Tytuł]],"*"&amp;$B$1&amp;"*")</f>
        <v>0</v>
      </c>
      <c r="N114" t="s">
        <v>775</v>
      </c>
      <c r="O114" t="str">
        <f>MID(SLR286_20231202[[#This Row],[Rok, publikacja, cytowania]],2,4)</f>
        <v>2019</v>
      </c>
      <c r="P114" s="4">
        <f>(MID(SLR286_20231202[[#This Row],[Rok, publikacja, cytowania]],FIND(" Cited ",SLR286_20231202[[#This Row],[Rok, publikacja, cytowania]])+7,SLR286_20231202[[#This Row],[IlośćZnakówLCyt]]))+0</f>
        <v>4</v>
      </c>
      <c r="Q114">
        <f>FIND(" Cited ",SLR286_20231202[[#This Row],[Rok, publikacja, cytowania]])+7</f>
        <v>77</v>
      </c>
      <c r="R114">
        <f>FIND(" times",SLR286_20231202[[#This Row],[Rok, publikacja, cytowania]])</f>
        <v>78</v>
      </c>
      <c r="S114">
        <f>SLR286_20231202[[#This Row],[koniecLCyt]]-SLR286_20231202[[#This Row],[poczLCyt]]</f>
        <v>1</v>
      </c>
      <c r="T114" t="s">
        <v>776</v>
      </c>
      <c r="U114" t="s">
        <v>777</v>
      </c>
      <c r="V114" t="s">
        <v>778</v>
      </c>
      <c r="W114">
        <f>COUNTIF(SLR286_20231202[[#This Row],[streszczenie]],"*"&amp;$B$1&amp;"*")</f>
        <v>0</v>
      </c>
      <c r="X114">
        <f>IFERROR(FIND("stake",SLR286_20231202[[#This Row],[streszczenie]]),0)</f>
        <v>638</v>
      </c>
      <c r="Y114">
        <f>IFERROR(FIND("Stake",SLR286_20231202[[#This Row],[streszczenie]]),0)</f>
        <v>0</v>
      </c>
      <c r="Z114">
        <f>IFERROR(FIND("STAKE",SLR286_20231202[[#This Row],[streszczenie]]),0)</f>
        <v>0</v>
      </c>
      <c r="AA114">
        <f>IFERROR(FIND("intere",SLR286_20231202[[#This Row],[streszczenie]]),0)</f>
        <v>0</v>
      </c>
      <c r="AB114">
        <f>IFERROR(FIND("Intere",SLR286_20231202[[#This Row],[streszczenie]]),0)</f>
        <v>0</v>
      </c>
      <c r="AC114">
        <f>IFERROR(FIND("INTERE",SLR286_20231202[[#This Row],[streszczenie]]),0)</f>
        <v>0</v>
      </c>
      <c r="AD114">
        <f>SUM(SLR286_20231202[[#This Row],[stake4]:[INTERE6]])</f>
        <v>638</v>
      </c>
      <c r="AE114" t="s">
        <v>10</v>
      </c>
      <c r="AF114" t="s">
        <v>128</v>
      </c>
      <c r="AG114" t="s">
        <v>12</v>
      </c>
    </row>
    <row r="115" spans="1:33" x14ac:dyDescent="0.45">
      <c r="A115">
        <v>102</v>
      </c>
      <c r="B115" t="s">
        <v>779</v>
      </c>
      <c r="C115" t="s">
        <v>780</v>
      </c>
      <c r="D115" t="s">
        <v>781</v>
      </c>
      <c r="E115" t="s">
        <v>782</v>
      </c>
      <c r="F115">
        <f>IFERROR(FIND("stake",SLR286_20231202[[#This Row],[Tytuł]]),0)</f>
        <v>0</v>
      </c>
      <c r="G115">
        <f>IFERROR(FIND("Stake",SLR286_20231202[[#This Row],[Tytuł]]),0)</f>
        <v>0</v>
      </c>
      <c r="H115">
        <f>IFERROR(FIND("STAKE",SLR286_20231202[[#This Row],[Tytuł]]),0)</f>
        <v>0</v>
      </c>
      <c r="I115">
        <f>IFERROR(FIND("intere",SLR286_20231202[[#This Row],[Tytuł]]),0)</f>
        <v>0</v>
      </c>
      <c r="J115">
        <f>IFERROR(FIND("Intere",SLR286_20231202[[#This Row],[Tytuł]]),0)</f>
        <v>0</v>
      </c>
      <c r="K115">
        <f>IFERROR(FIND("INTERE",SLR286_20231202[[#This Row],[Tytuł]]),0)</f>
        <v>0</v>
      </c>
      <c r="L115">
        <f>SUM(SLR286_20231202[[#This Row],[stake]:[INTERE3]])</f>
        <v>0</v>
      </c>
      <c r="M115">
        <f>COUNTIF(SLR286_20231202[[#This Row],[Tytuł]],"*"&amp;$B$1&amp;"*")</f>
        <v>0</v>
      </c>
      <c r="N115" t="s">
        <v>783</v>
      </c>
      <c r="O115" t="str">
        <f>MID(SLR286_20231202[[#This Row],[Rok, publikacja, cytowania]],2,4)</f>
        <v>2018</v>
      </c>
      <c r="P115" s="4">
        <f>(MID(SLR286_20231202[[#This Row],[Rok, publikacja, cytowania]],FIND(" Cited ",SLR286_20231202[[#This Row],[Rok, publikacja, cytowania]])+7,SLR286_20231202[[#This Row],[IlośćZnakówLCyt]]))+0</f>
        <v>4</v>
      </c>
      <c r="Q115">
        <f>FIND(" Cited ",SLR286_20231202[[#This Row],[Rok, publikacja, cytowania]])+7</f>
        <v>75</v>
      </c>
      <c r="R115">
        <f>FIND(" times",SLR286_20231202[[#This Row],[Rok, publikacja, cytowania]])</f>
        <v>76</v>
      </c>
      <c r="S115">
        <f>SLR286_20231202[[#This Row],[koniecLCyt]]-SLR286_20231202[[#This Row],[poczLCyt]]</f>
        <v>1</v>
      </c>
      <c r="T115" t="s">
        <v>784</v>
      </c>
      <c r="U115" t="s">
        <v>785</v>
      </c>
      <c r="V115" t="s">
        <v>786</v>
      </c>
      <c r="W115">
        <f>COUNTIF(SLR286_20231202[[#This Row],[streszczenie]],"*"&amp;$B$1&amp;"*")</f>
        <v>1</v>
      </c>
      <c r="X115">
        <f>IFERROR(FIND("stake",SLR286_20231202[[#This Row],[streszczenie]]),0)</f>
        <v>553</v>
      </c>
      <c r="Y115">
        <f>IFERROR(FIND("Stake",SLR286_20231202[[#This Row],[streszczenie]]),0)</f>
        <v>0</v>
      </c>
      <c r="Z115">
        <f>IFERROR(FIND("STAKE",SLR286_20231202[[#This Row],[streszczenie]]),0)</f>
        <v>0</v>
      </c>
      <c r="AA115">
        <f>IFERROR(FIND("intere",SLR286_20231202[[#This Row],[streszczenie]]),0)</f>
        <v>0</v>
      </c>
      <c r="AB115">
        <f>IFERROR(FIND("Intere",SLR286_20231202[[#This Row],[streszczenie]]),0)</f>
        <v>0</v>
      </c>
      <c r="AC115">
        <f>IFERROR(FIND("INTERE",SLR286_20231202[[#This Row],[streszczenie]]),0)</f>
        <v>0</v>
      </c>
      <c r="AD115">
        <f>SUM(SLR286_20231202[[#This Row],[stake4]:[INTERE6]])</f>
        <v>553</v>
      </c>
      <c r="AE115" t="s">
        <v>10</v>
      </c>
      <c r="AF115" t="s">
        <v>11</v>
      </c>
      <c r="AG115" t="s">
        <v>12</v>
      </c>
    </row>
    <row r="116" spans="1:33" x14ac:dyDescent="0.45">
      <c r="A116">
        <v>111</v>
      </c>
      <c r="B116" t="s">
        <v>851</v>
      </c>
      <c r="C116" t="s">
        <v>852</v>
      </c>
      <c r="D116" t="s">
        <v>853</v>
      </c>
      <c r="E116" s="3" t="s">
        <v>854</v>
      </c>
      <c r="F116">
        <f>IFERROR(FIND("stake",SLR286_20231202[[#This Row],[Tytuł]]),0)</f>
        <v>0</v>
      </c>
      <c r="G116">
        <f>IFERROR(FIND("Stake",SLR286_20231202[[#This Row],[Tytuł]]),0)</f>
        <v>32</v>
      </c>
      <c r="H116">
        <f>IFERROR(FIND("STAKE",SLR286_20231202[[#This Row],[Tytuł]]),0)</f>
        <v>0</v>
      </c>
      <c r="I116">
        <f>IFERROR(FIND("intere",SLR286_20231202[[#This Row],[Tytuł]]),0)</f>
        <v>0</v>
      </c>
      <c r="J116">
        <f>IFERROR(FIND("Intere",SLR286_20231202[[#This Row],[Tytuł]]),0)</f>
        <v>0</v>
      </c>
      <c r="K116">
        <f>IFERROR(FIND("INTERE",SLR286_20231202[[#This Row],[Tytuł]]),0)</f>
        <v>0</v>
      </c>
      <c r="L116">
        <f>SUM(SLR286_20231202[[#This Row],[stake]:[INTERE3]])</f>
        <v>32</v>
      </c>
      <c r="M116">
        <f>COUNTIF(SLR286_20231202[[#This Row],[Tytuł]],"*"&amp;$B$1&amp;"*")</f>
        <v>0</v>
      </c>
      <c r="N116" t="s">
        <v>855</v>
      </c>
      <c r="O116" t="str">
        <f>MID(SLR286_20231202[[#This Row],[Rok, publikacja, cytowania]],2,4)</f>
        <v>2018</v>
      </c>
      <c r="P116" s="4">
        <f>(MID(SLR286_20231202[[#This Row],[Rok, publikacja, cytowania]],FIND(" Cited ",SLR286_20231202[[#This Row],[Rok, publikacja, cytowania]])+7,SLR286_20231202[[#This Row],[IlośćZnakówLCyt]]))+0</f>
        <v>4</v>
      </c>
      <c r="Q116">
        <f>FIND(" Cited ",SLR286_20231202[[#This Row],[Rok, publikacja, cytowania]])+7</f>
        <v>64</v>
      </c>
      <c r="R116">
        <f>FIND(" times",SLR286_20231202[[#This Row],[Rok, publikacja, cytowania]])</f>
        <v>65</v>
      </c>
      <c r="S116">
        <f>SLR286_20231202[[#This Row],[koniecLCyt]]-SLR286_20231202[[#This Row],[poczLCyt]]</f>
        <v>1</v>
      </c>
      <c r="T116" t="s">
        <v>856</v>
      </c>
      <c r="U116" t="s">
        <v>857</v>
      </c>
      <c r="V116" t="s">
        <v>858</v>
      </c>
      <c r="W116">
        <f>COUNTIF(SLR286_20231202[[#This Row],[streszczenie]],"*"&amp;$B$1&amp;"*")</f>
        <v>0</v>
      </c>
      <c r="X116">
        <f>IFERROR(FIND("stake",SLR286_20231202[[#This Row],[streszczenie]]),0)</f>
        <v>0</v>
      </c>
      <c r="Y116">
        <f>IFERROR(FIND("Stake",SLR286_20231202[[#This Row],[streszczenie]]),0)</f>
        <v>0</v>
      </c>
      <c r="Z116">
        <f>IFERROR(FIND("STAKE",SLR286_20231202[[#This Row],[streszczenie]]),0)</f>
        <v>0</v>
      </c>
      <c r="AA116">
        <f>IFERROR(FIND("intere",SLR286_20231202[[#This Row],[streszczenie]]),0)</f>
        <v>0</v>
      </c>
      <c r="AB116">
        <f>IFERROR(FIND("Intere",SLR286_20231202[[#This Row],[streszczenie]]),0)</f>
        <v>0</v>
      </c>
      <c r="AC116">
        <f>IFERROR(FIND("INTERE",SLR286_20231202[[#This Row],[streszczenie]]),0)</f>
        <v>0</v>
      </c>
      <c r="AD116">
        <f>SUM(SLR286_20231202[[#This Row],[stake4]:[INTERE6]])</f>
        <v>0</v>
      </c>
      <c r="AE116" t="s">
        <v>10</v>
      </c>
      <c r="AF116" t="s">
        <v>128</v>
      </c>
      <c r="AG116" t="s">
        <v>12</v>
      </c>
    </row>
    <row r="117" spans="1:33" x14ac:dyDescent="0.45">
      <c r="A117">
        <v>113</v>
      </c>
      <c r="B117" t="s">
        <v>867</v>
      </c>
      <c r="C117" t="s">
        <v>868</v>
      </c>
      <c r="D117" t="s">
        <v>869</v>
      </c>
      <c r="E117" t="s">
        <v>870</v>
      </c>
      <c r="F117">
        <f>IFERROR(FIND("stake",SLR286_20231202[[#This Row],[Tytuł]]),0)</f>
        <v>0</v>
      </c>
      <c r="G117">
        <f>IFERROR(FIND("Stake",SLR286_20231202[[#This Row],[Tytuł]]),0)</f>
        <v>0</v>
      </c>
      <c r="H117">
        <f>IFERROR(FIND("STAKE",SLR286_20231202[[#This Row],[Tytuł]]),0)</f>
        <v>0</v>
      </c>
      <c r="I117">
        <f>IFERROR(FIND("intere",SLR286_20231202[[#This Row],[Tytuł]]),0)</f>
        <v>0</v>
      </c>
      <c r="J117">
        <f>IFERROR(FIND("Intere",SLR286_20231202[[#This Row],[Tytuł]]),0)</f>
        <v>0</v>
      </c>
      <c r="K117">
        <f>IFERROR(FIND("INTERE",SLR286_20231202[[#This Row],[Tytuł]]),0)</f>
        <v>0</v>
      </c>
      <c r="L117">
        <f>SUM(SLR286_20231202[[#This Row],[stake]:[INTERE3]])</f>
        <v>0</v>
      </c>
      <c r="M117">
        <f>COUNTIF(SLR286_20231202[[#This Row],[Tytuł]],"*"&amp;$B$1&amp;"*")</f>
        <v>0</v>
      </c>
      <c r="N117" t="s">
        <v>871</v>
      </c>
      <c r="O117" t="str">
        <f>MID(SLR286_20231202[[#This Row],[Rok, publikacja, cytowania]],2,4)</f>
        <v>2022</v>
      </c>
      <c r="P117" s="4">
        <f>(MID(SLR286_20231202[[#This Row],[Rok, publikacja, cytowania]],FIND(" Cited ",SLR286_20231202[[#This Row],[Rok, publikacja, cytowania]])+7,SLR286_20231202[[#This Row],[IlośćZnakówLCyt]]))+0</f>
        <v>4</v>
      </c>
      <c r="Q117">
        <f>FIND(" Cited ",SLR286_20231202[[#This Row],[Rok, publikacja, cytowania]])+7</f>
        <v>57</v>
      </c>
      <c r="R117">
        <f>FIND(" times",SLR286_20231202[[#This Row],[Rok, publikacja, cytowania]])</f>
        <v>58</v>
      </c>
      <c r="S117">
        <f>SLR286_20231202[[#This Row],[koniecLCyt]]-SLR286_20231202[[#This Row],[poczLCyt]]</f>
        <v>1</v>
      </c>
      <c r="T117" t="s">
        <v>872</v>
      </c>
      <c r="U117" t="s">
        <v>873</v>
      </c>
      <c r="V117" t="s">
        <v>874</v>
      </c>
      <c r="W117">
        <f>COUNTIF(SLR286_20231202[[#This Row],[streszczenie]],"*"&amp;$B$1&amp;"*")</f>
        <v>1</v>
      </c>
      <c r="X117">
        <f>IFERROR(FIND("stake",SLR286_20231202[[#This Row],[streszczenie]]),0)</f>
        <v>827</v>
      </c>
      <c r="Y117">
        <f>IFERROR(FIND("Stake",SLR286_20231202[[#This Row],[streszczenie]]),0)</f>
        <v>0</v>
      </c>
      <c r="Z117">
        <f>IFERROR(FIND("STAKE",SLR286_20231202[[#This Row],[streszczenie]]),0)</f>
        <v>0</v>
      </c>
      <c r="AA117">
        <f>IFERROR(FIND("intere",SLR286_20231202[[#This Row],[streszczenie]]),0)</f>
        <v>0</v>
      </c>
      <c r="AB117">
        <f>IFERROR(FIND("Intere",SLR286_20231202[[#This Row],[streszczenie]]),0)</f>
        <v>0</v>
      </c>
      <c r="AC117">
        <f>IFERROR(FIND("INTERE",SLR286_20231202[[#This Row],[streszczenie]]),0)</f>
        <v>0</v>
      </c>
      <c r="AD117">
        <f>SUM(SLR286_20231202[[#This Row],[stake4]:[INTERE6]])</f>
        <v>827</v>
      </c>
      <c r="AE117" t="s">
        <v>10</v>
      </c>
      <c r="AF117" t="s">
        <v>11</v>
      </c>
      <c r="AG117" t="s">
        <v>12</v>
      </c>
    </row>
    <row r="118" spans="1:33" x14ac:dyDescent="0.45">
      <c r="A118">
        <v>114</v>
      </c>
      <c r="B118" t="s">
        <v>875</v>
      </c>
      <c r="C118" t="s">
        <v>876</v>
      </c>
      <c r="D118" t="s">
        <v>877</v>
      </c>
      <c r="E118" t="s">
        <v>878</v>
      </c>
      <c r="F118">
        <f>IFERROR(FIND("stake",SLR286_20231202[[#This Row],[Tytuł]]),0)</f>
        <v>0</v>
      </c>
      <c r="G118">
        <f>IFERROR(FIND("Stake",SLR286_20231202[[#This Row],[Tytuł]]),0)</f>
        <v>0</v>
      </c>
      <c r="H118">
        <f>IFERROR(FIND("STAKE",SLR286_20231202[[#This Row],[Tytuł]]),0)</f>
        <v>0</v>
      </c>
      <c r="I118">
        <f>IFERROR(FIND("intere",SLR286_20231202[[#This Row],[Tytuł]]),0)</f>
        <v>0</v>
      </c>
      <c r="J118">
        <f>IFERROR(FIND("Intere",SLR286_20231202[[#This Row],[Tytuł]]),0)</f>
        <v>0</v>
      </c>
      <c r="K118">
        <f>IFERROR(FIND("INTERE",SLR286_20231202[[#This Row],[Tytuł]]),0)</f>
        <v>0</v>
      </c>
      <c r="L118">
        <f>SUM(SLR286_20231202[[#This Row],[stake]:[INTERE3]])</f>
        <v>0</v>
      </c>
      <c r="M118">
        <f>COUNTIF(SLR286_20231202[[#This Row],[Tytuł]],"*"&amp;$B$1&amp;"*")</f>
        <v>0</v>
      </c>
      <c r="N118" t="s">
        <v>879</v>
      </c>
      <c r="O118" t="str">
        <f>MID(SLR286_20231202[[#This Row],[Rok, publikacja, cytowania]],2,4)</f>
        <v>2022</v>
      </c>
      <c r="P118" s="4">
        <f>(MID(SLR286_20231202[[#This Row],[Rok, publikacja, cytowania]],FIND(" Cited ",SLR286_20231202[[#This Row],[Rok, publikacja, cytowania]])+7,SLR286_20231202[[#This Row],[IlośćZnakówLCyt]]))+0</f>
        <v>4</v>
      </c>
      <c r="Q118">
        <f>FIND(" Cited ",SLR286_20231202[[#This Row],[Rok, publikacja, cytowania]])+7</f>
        <v>86</v>
      </c>
      <c r="R118">
        <f>FIND(" times",SLR286_20231202[[#This Row],[Rok, publikacja, cytowania]])</f>
        <v>87</v>
      </c>
      <c r="S118">
        <f>SLR286_20231202[[#This Row],[koniecLCyt]]-SLR286_20231202[[#This Row],[poczLCyt]]</f>
        <v>1</v>
      </c>
      <c r="T118" t="s">
        <v>880</v>
      </c>
      <c r="U118" t="s">
        <v>881</v>
      </c>
      <c r="V118" t="s">
        <v>882</v>
      </c>
      <c r="W118">
        <f>COUNTIF(SLR286_20231202[[#This Row],[streszczenie]],"*"&amp;$B$1&amp;"*")</f>
        <v>0</v>
      </c>
      <c r="X118">
        <f>IFERROR(FIND("stake",SLR286_20231202[[#This Row],[streszczenie]]),0)</f>
        <v>2686</v>
      </c>
      <c r="Y118">
        <f>IFERROR(FIND("Stake",SLR286_20231202[[#This Row],[streszczenie]]),0)</f>
        <v>0</v>
      </c>
      <c r="Z118">
        <f>IFERROR(FIND("STAKE",SLR286_20231202[[#This Row],[streszczenie]]),0)</f>
        <v>0</v>
      </c>
      <c r="AA118">
        <f>IFERROR(FIND("intere",SLR286_20231202[[#This Row],[streszczenie]]),0)</f>
        <v>0</v>
      </c>
      <c r="AB118">
        <f>IFERROR(FIND("Intere",SLR286_20231202[[#This Row],[streszczenie]]),0)</f>
        <v>0</v>
      </c>
      <c r="AC118">
        <f>IFERROR(FIND("INTERE",SLR286_20231202[[#This Row],[streszczenie]]),0)</f>
        <v>0</v>
      </c>
      <c r="AD118">
        <f>SUM(SLR286_20231202[[#This Row],[stake4]:[INTERE6]])</f>
        <v>2686</v>
      </c>
      <c r="AE118" t="s">
        <v>10</v>
      </c>
      <c r="AF118" t="s">
        <v>11</v>
      </c>
      <c r="AG118" t="s">
        <v>12</v>
      </c>
    </row>
    <row r="119" spans="1:33" x14ac:dyDescent="0.45">
      <c r="A119">
        <v>117</v>
      </c>
      <c r="B119" t="s">
        <v>899</v>
      </c>
      <c r="C119" t="s">
        <v>900</v>
      </c>
      <c r="D119" t="s">
        <v>901</v>
      </c>
      <c r="E119" t="s">
        <v>902</v>
      </c>
      <c r="F119">
        <f>IFERROR(FIND("stake",SLR286_20231202[[#This Row],[Tytuł]]),0)</f>
        <v>0</v>
      </c>
      <c r="G119">
        <f>IFERROR(FIND("Stake",SLR286_20231202[[#This Row],[Tytuł]]),0)</f>
        <v>0</v>
      </c>
      <c r="H119">
        <f>IFERROR(FIND("STAKE",SLR286_20231202[[#This Row],[Tytuł]]),0)</f>
        <v>0</v>
      </c>
      <c r="I119">
        <f>IFERROR(FIND("intere",SLR286_20231202[[#This Row],[Tytuł]]),0)</f>
        <v>0</v>
      </c>
      <c r="J119">
        <f>IFERROR(FIND("Intere",SLR286_20231202[[#This Row],[Tytuł]]),0)</f>
        <v>0</v>
      </c>
      <c r="K119">
        <f>IFERROR(FIND("INTERE",SLR286_20231202[[#This Row],[Tytuł]]),0)</f>
        <v>0</v>
      </c>
      <c r="L119">
        <f>SUM(SLR286_20231202[[#This Row],[stake]:[INTERE3]])</f>
        <v>0</v>
      </c>
      <c r="M119">
        <f>COUNTIF(SLR286_20231202[[#This Row],[Tytuł]],"*"&amp;$B$1&amp;"*")</f>
        <v>0</v>
      </c>
      <c r="N119" t="s">
        <v>903</v>
      </c>
      <c r="O119" t="str">
        <f>MID(SLR286_20231202[[#This Row],[Rok, publikacja, cytowania]],2,4)</f>
        <v>2018</v>
      </c>
      <c r="P119" s="4">
        <f>(MID(SLR286_20231202[[#This Row],[Rok, publikacja, cytowania]],FIND(" Cited ",SLR286_20231202[[#This Row],[Rok, publikacja, cytowania]])+7,SLR286_20231202[[#This Row],[IlośćZnakówLCyt]]))+0</f>
        <v>4</v>
      </c>
      <c r="Q119">
        <f>FIND(" Cited ",SLR286_20231202[[#This Row],[Rok, publikacja, cytowania]])+7</f>
        <v>153</v>
      </c>
      <c r="R119">
        <f>FIND(" times",SLR286_20231202[[#This Row],[Rok, publikacja, cytowania]])</f>
        <v>154</v>
      </c>
      <c r="S119">
        <f>SLR286_20231202[[#This Row],[koniecLCyt]]-SLR286_20231202[[#This Row],[poczLCyt]]</f>
        <v>1</v>
      </c>
      <c r="T119" t="s">
        <v>904</v>
      </c>
      <c r="U119" t="s">
        <v>905</v>
      </c>
      <c r="V119" t="s">
        <v>906</v>
      </c>
      <c r="W119">
        <f>COUNTIF(SLR286_20231202[[#This Row],[streszczenie]],"*"&amp;$B$1&amp;"*")</f>
        <v>1</v>
      </c>
      <c r="X119">
        <f>IFERROR(FIND("stake",SLR286_20231202[[#This Row],[streszczenie]]),0)</f>
        <v>698</v>
      </c>
      <c r="Y119">
        <f>IFERROR(FIND("Stake",SLR286_20231202[[#This Row],[streszczenie]]),0)</f>
        <v>0</v>
      </c>
      <c r="Z119">
        <f>IFERROR(FIND("STAKE",SLR286_20231202[[#This Row],[streszczenie]]),0)</f>
        <v>0</v>
      </c>
      <c r="AA119">
        <f>IFERROR(FIND("intere",SLR286_20231202[[#This Row],[streszczenie]]),0)</f>
        <v>0</v>
      </c>
      <c r="AB119">
        <f>IFERROR(FIND("Intere",SLR286_20231202[[#This Row],[streszczenie]]),0)</f>
        <v>0</v>
      </c>
      <c r="AC119">
        <f>IFERROR(FIND("INTERE",SLR286_20231202[[#This Row],[streszczenie]]),0)</f>
        <v>0</v>
      </c>
      <c r="AD119">
        <f>SUM(SLR286_20231202[[#This Row],[stake4]:[INTERE6]])</f>
        <v>698</v>
      </c>
      <c r="AE119" t="s">
        <v>10</v>
      </c>
      <c r="AF119" t="s">
        <v>207</v>
      </c>
      <c r="AG119" t="s">
        <v>12</v>
      </c>
    </row>
    <row r="120" spans="1:33" x14ac:dyDescent="0.45">
      <c r="A120">
        <v>177</v>
      </c>
      <c r="B120" t="s">
        <v>1360</v>
      </c>
      <c r="C120" t="s">
        <v>1361</v>
      </c>
      <c r="D120" t="s">
        <v>1362</v>
      </c>
      <c r="E120" t="s">
        <v>1363</v>
      </c>
      <c r="F120">
        <f>IFERROR(FIND("stake",SLR286_20231202[[#This Row],[Tytuł]]),0)</f>
        <v>0</v>
      </c>
      <c r="G120">
        <f>IFERROR(FIND("Stake",SLR286_20231202[[#This Row],[Tytuł]]),0)</f>
        <v>0</v>
      </c>
      <c r="H120">
        <f>IFERROR(FIND("STAKE",SLR286_20231202[[#This Row],[Tytuł]]),0)</f>
        <v>0</v>
      </c>
      <c r="I120">
        <f>IFERROR(FIND("intere",SLR286_20231202[[#This Row],[Tytuł]]),0)</f>
        <v>0</v>
      </c>
      <c r="J120">
        <f>IFERROR(FIND("Intere",SLR286_20231202[[#This Row],[Tytuł]]),0)</f>
        <v>0</v>
      </c>
      <c r="K120">
        <f>IFERROR(FIND("INTERE",SLR286_20231202[[#This Row],[Tytuł]]),0)</f>
        <v>0</v>
      </c>
      <c r="L120">
        <f>SUM(SLR286_20231202[[#This Row],[stake]:[INTERE3]])</f>
        <v>0</v>
      </c>
      <c r="M120">
        <f>COUNTIF(SLR286_20231202[[#This Row],[Tytuł]],"*"&amp;$B$1&amp;"*")</f>
        <v>1</v>
      </c>
      <c r="N120" t="s">
        <v>1364</v>
      </c>
      <c r="O120" t="str">
        <f>MID(SLR286_20231202[[#This Row],[Rok, publikacja, cytowania]],2,4)</f>
        <v>2019</v>
      </c>
      <c r="P120" s="4">
        <f>(MID(SLR286_20231202[[#This Row],[Rok, publikacja, cytowania]],FIND(" Cited ",SLR286_20231202[[#This Row],[Rok, publikacja, cytowania]])+7,SLR286_20231202[[#This Row],[IlośćZnakówLCyt]]))+0</f>
        <v>4</v>
      </c>
      <c r="Q120">
        <f>FIND(" Cited ",SLR286_20231202[[#This Row],[Rok, publikacja, cytowania]])+7</f>
        <v>97</v>
      </c>
      <c r="R120">
        <f>FIND(" times",SLR286_20231202[[#This Row],[Rok, publikacja, cytowania]])</f>
        <v>98</v>
      </c>
      <c r="S120">
        <f>SLR286_20231202[[#This Row],[koniecLCyt]]-SLR286_20231202[[#This Row],[poczLCyt]]</f>
        <v>1</v>
      </c>
      <c r="T120" t="s">
        <v>1365</v>
      </c>
      <c r="U120" t="s">
        <v>1366</v>
      </c>
      <c r="V120" t="s">
        <v>1367</v>
      </c>
      <c r="W120">
        <f>COUNTIF(SLR286_20231202[[#This Row],[streszczenie]],"*"&amp;$B$1&amp;"*")</f>
        <v>1</v>
      </c>
      <c r="X120">
        <f>IFERROR(FIND("stake",SLR286_20231202[[#This Row],[streszczenie]]),0)</f>
        <v>218</v>
      </c>
      <c r="Y120">
        <f>IFERROR(FIND("Stake",SLR286_20231202[[#This Row],[streszczenie]]),0)</f>
        <v>0</v>
      </c>
      <c r="Z120">
        <f>IFERROR(FIND("STAKE",SLR286_20231202[[#This Row],[streszczenie]]),0)</f>
        <v>0</v>
      </c>
      <c r="AA120">
        <f>IFERROR(FIND("intere",SLR286_20231202[[#This Row],[streszczenie]]),0)</f>
        <v>0</v>
      </c>
      <c r="AB120">
        <f>IFERROR(FIND("Intere",SLR286_20231202[[#This Row],[streszczenie]]),0)</f>
        <v>0</v>
      </c>
      <c r="AC120">
        <f>IFERROR(FIND("INTERE",SLR286_20231202[[#This Row],[streszczenie]]),0)</f>
        <v>0</v>
      </c>
      <c r="AD120">
        <f>SUM(SLR286_20231202[[#This Row],[stake4]:[INTERE6]])</f>
        <v>218</v>
      </c>
      <c r="AE120" t="s">
        <v>10</v>
      </c>
      <c r="AF120" t="s">
        <v>128</v>
      </c>
      <c r="AG120" t="s">
        <v>12</v>
      </c>
    </row>
    <row r="121" spans="1:33" x14ac:dyDescent="0.45">
      <c r="A121">
        <v>194</v>
      </c>
      <c r="B121" t="s">
        <v>1489</v>
      </c>
      <c r="C121" t="s">
        <v>1490</v>
      </c>
      <c r="D121" t="s">
        <v>1491</v>
      </c>
      <c r="E121" t="s">
        <v>1492</v>
      </c>
      <c r="F121">
        <f>IFERROR(FIND("stake",SLR286_20231202[[#This Row],[Tytuł]]),0)</f>
        <v>0</v>
      </c>
      <c r="G121">
        <f>IFERROR(FIND("Stake",SLR286_20231202[[#This Row],[Tytuł]]),0)</f>
        <v>0</v>
      </c>
      <c r="H121">
        <f>IFERROR(FIND("STAKE",SLR286_20231202[[#This Row],[Tytuł]]),0)</f>
        <v>0</v>
      </c>
      <c r="I121">
        <f>IFERROR(FIND("intere",SLR286_20231202[[#This Row],[Tytuł]]),0)</f>
        <v>11</v>
      </c>
      <c r="J121">
        <f>IFERROR(FIND("Intere",SLR286_20231202[[#This Row],[Tytuł]]),0)</f>
        <v>0</v>
      </c>
      <c r="K121">
        <f>IFERROR(FIND("INTERE",SLR286_20231202[[#This Row],[Tytuł]]),0)</f>
        <v>0</v>
      </c>
      <c r="L121">
        <f>SUM(SLR286_20231202[[#This Row],[stake]:[INTERE3]])</f>
        <v>11</v>
      </c>
      <c r="M121">
        <f>COUNTIF(SLR286_20231202[[#This Row],[Tytuł]],"*"&amp;$B$1&amp;"*")</f>
        <v>0</v>
      </c>
      <c r="N121" t="s">
        <v>1493</v>
      </c>
      <c r="O121" t="str">
        <f>MID(SLR286_20231202[[#This Row],[Rok, publikacja, cytowania]],2,4)</f>
        <v>2021</v>
      </c>
      <c r="P121" s="4">
        <f>(MID(SLR286_20231202[[#This Row],[Rok, publikacja, cytowania]],FIND(" Cited ",SLR286_20231202[[#This Row],[Rok, publikacja, cytowania]])+7,SLR286_20231202[[#This Row],[IlośćZnakówLCyt]]))+0</f>
        <v>4</v>
      </c>
      <c r="Q121">
        <f>FIND(" Cited ",SLR286_20231202[[#This Row],[Rok, publikacja, cytowania]])+7</f>
        <v>67</v>
      </c>
      <c r="R121">
        <f>FIND(" times",SLR286_20231202[[#This Row],[Rok, publikacja, cytowania]])</f>
        <v>68</v>
      </c>
      <c r="S121">
        <f>SLR286_20231202[[#This Row],[koniecLCyt]]-SLR286_20231202[[#This Row],[poczLCyt]]</f>
        <v>1</v>
      </c>
      <c r="T121" t="s">
        <v>1494</v>
      </c>
      <c r="U121" t="s">
        <v>1495</v>
      </c>
      <c r="V121" t="s">
        <v>1496</v>
      </c>
      <c r="W121">
        <f>COUNTIF(SLR286_20231202[[#This Row],[streszczenie]],"*"&amp;$B$1&amp;"*")</f>
        <v>1</v>
      </c>
      <c r="X121">
        <f>IFERROR(FIND("stake",SLR286_20231202[[#This Row],[streszczenie]]),0)</f>
        <v>353</v>
      </c>
      <c r="Y121">
        <f>IFERROR(FIND("Stake",SLR286_20231202[[#This Row],[streszczenie]]),0)</f>
        <v>0</v>
      </c>
      <c r="Z121">
        <f>IFERROR(FIND("STAKE",SLR286_20231202[[#This Row],[streszczenie]]),0)</f>
        <v>0</v>
      </c>
      <c r="AA121">
        <f>IFERROR(FIND("intere",SLR286_20231202[[#This Row],[streszczenie]]),0)</f>
        <v>28</v>
      </c>
      <c r="AB121">
        <f>IFERROR(FIND("Intere",SLR286_20231202[[#This Row],[streszczenie]]),0)</f>
        <v>0</v>
      </c>
      <c r="AC121">
        <f>IFERROR(FIND("INTERE",SLR286_20231202[[#This Row],[streszczenie]]),0)</f>
        <v>0</v>
      </c>
      <c r="AD121">
        <f>SUM(SLR286_20231202[[#This Row],[stake4]:[INTERE6]])</f>
        <v>381</v>
      </c>
      <c r="AE121" t="s">
        <v>10</v>
      </c>
      <c r="AF121" t="s">
        <v>11</v>
      </c>
      <c r="AG121" t="s">
        <v>12</v>
      </c>
    </row>
    <row r="122" spans="1:33" x14ac:dyDescent="0.45">
      <c r="A122">
        <v>195</v>
      </c>
      <c r="B122" t="s">
        <v>1497</v>
      </c>
      <c r="C122" t="s">
        <v>1498</v>
      </c>
      <c r="D122" t="s">
        <v>1499</v>
      </c>
      <c r="E122" t="s">
        <v>1500</v>
      </c>
      <c r="F122">
        <f>IFERROR(FIND("stake",SLR286_20231202[[#This Row],[Tytuł]]),0)</f>
        <v>0</v>
      </c>
      <c r="G122">
        <f>IFERROR(FIND("Stake",SLR286_20231202[[#This Row],[Tytuł]]),0)</f>
        <v>0</v>
      </c>
      <c r="H122">
        <f>IFERROR(FIND("STAKE",SLR286_20231202[[#This Row],[Tytuł]]),0)</f>
        <v>0</v>
      </c>
      <c r="I122">
        <f>IFERROR(FIND("intere",SLR286_20231202[[#This Row],[Tytuł]]),0)</f>
        <v>0</v>
      </c>
      <c r="J122">
        <f>IFERROR(FIND("Intere",SLR286_20231202[[#This Row],[Tytuł]]),0)</f>
        <v>0</v>
      </c>
      <c r="K122">
        <f>IFERROR(FIND("INTERE",SLR286_20231202[[#This Row],[Tytuł]]),0)</f>
        <v>0</v>
      </c>
      <c r="L122">
        <f>SUM(SLR286_20231202[[#This Row],[stake]:[INTERE3]])</f>
        <v>0</v>
      </c>
      <c r="M122">
        <f>COUNTIF(SLR286_20231202[[#This Row],[Tytuł]],"*"&amp;$B$1&amp;"*")</f>
        <v>0</v>
      </c>
      <c r="N122" t="s">
        <v>1501</v>
      </c>
      <c r="O122" t="str">
        <f>MID(SLR286_20231202[[#This Row],[Rok, publikacja, cytowania]],2,4)</f>
        <v>2020</v>
      </c>
      <c r="P122" s="4">
        <f>(MID(SLR286_20231202[[#This Row],[Rok, publikacja, cytowania]],FIND(" Cited ",SLR286_20231202[[#This Row],[Rok, publikacja, cytowania]])+7,SLR286_20231202[[#This Row],[IlośćZnakówLCyt]]))+0</f>
        <v>4</v>
      </c>
      <c r="Q122">
        <f>FIND(" Cited ",SLR286_20231202[[#This Row],[Rok, publikacja, cytowania]])+7</f>
        <v>70</v>
      </c>
      <c r="R122">
        <f>FIND(" times",SLR286_20231202[[#This Row],[Rok, publikacja, cytowania]])</f>
        <v>71</v>
      </c>
      <c r="S122">
        <f>SLR286_20231202[[#This Row],[koniecLCyt]]-SLR286_20231202[[#This Row],[poczLCyt]]</f>
        <v>1</v>
      </c>
      <c r="T122" t="s">
        <v>1502</v>
      </c>
      <c r="U122" t="s">
        <v>1503</v>
      </c>
      <c r="V122" t="s">
        <v>1504</v>
      </c>
      <c r="W122">
        <f>COUNTIF(SLR286_20231202[[#This Row],[streszczenie]],"*"&amp;$B$1&amp;"*")</f>
        <v>1</v>
      </c>
      <c r="X122">
        <f>IFERROR(FIND("stake",SLR286_20231202[[#This Row],[streszczenie]]),0)</f>
        <v>502</v>
      </c>
      <c r="Y122">
        <f>IFERROR(FIND("Stake",SLR286_20231202[[#This Row],[streszczenie]]),0)</f>
        <v>0</v>
      </c>
      <c r="Z122">
        <f>IFERROR(FIND("STAKE",SLR286_20231202[[#This Row],[streszczenie]]),0)</f>
        <v>0</v>
      </c>
      <c r="AA122">
        <f>IFERROR(FIND("intere",SLR286_20231202[[#This Row],[streszczenie]]),0)</f>
        <v>0</v>
      </c>
      <c r="AB122">
        <f>IFERROR(FIND("Intere",SLR286_20231202[[#This Row],[streszczenie]]),0)</f>
        <v>0</v>
      </c>
      <c r="AC122">
        <f>IFERROR(FIND("INTERE",SLR286_20231202[[#This Row],[streszczenie]]),0)</f>
        <v>0</v>
      </c>
      <c r="AD122">
        <f>SUM(SLR286_20231202[[#This Row],[stake4]:[INTERE6]])</f>
        <v>502</v>
      </c>
      <c r="AE122" t="s">
        <v>10</v>
      </c>
      <c r="AF122" t="s">
        <v>11</v>
      </c>
      <c r="AG122" t="s">
        <v>12</v>
      </c>
    </row>
    <row r="123" spans="1:33" x14ac:dyDescent="0.45">
      <c r="A123">
        <v>124</v>
      </c>
      <c r="B123" t="s">
        <v>950</v>
      </c>
      <c r="C123" t="s">
        <v>951</v>
      </c>
      <c r="D123">
        <v>54397614600</v>
      </c>
      <c r="E123" t="s">
        <v>952</v>
      </c>
      <c r="F123">
        <f>IFERROR(FIND("stake",SLR286_20231202[[#This Row],[Tytuł]]),0)</f>
        <v>15</v>
      </c>
      <c r="G123">
        <f>IFERROR(FIND("Stake",SLR286_20231202[[#This Row],[Tytuł]]),0)</f>
        <v>0</v>
      </c>
      <c r="H123">
        <f>IFERROR(FIND("STAKE",SLR286_20231202[[#This Row],[Tytuł]]),0)</f>
        <v>0</v>
      </c>
      <c r="I123">
        <f>IFERROR(FIND("intere",SLR286_20231202[[#This Row],[Tytuł]]),0)</f>
        <v>0</v>
      </c>
      <c r="J123">
        <f>IFERROR(FIND("Intere",SLR286_20231202[[#This Row],[Tytuł]]),0)</f>
        <v>0</v>
      </c>
      <c r="K123">
        <f>IFERROR(FIND("INTERE",SLR286_20231202[[#This Row],[Tytuł]]),0)</f>
        <v>0</v>
      </c>
      <c r="L123">
        <f>SUM(SLR286_20231202[[#This Row],[stake]:[INTERE3]])</f>
        <v>15</v>
      </c>
      <c r="M123">
        <f>COUNTIF(SLR286_20231202[[#This Row],[Tytuł]],"*"&amp;$B$1&amp;"*")</f>
        <v>0</v>
      </c>
      <c r="N123" t="s">
        <v>953</v>
      </c>
      <c r="O123" t="str">
        <f>MID(SLR286_20231202[[#This Row],[Rok, publikacja, cytowania]],2,4)</f>
        <v>2021</v>
      </c>
      <c r="P123" s="4">
        <f>(MID(SLR286_20231202[[#This Row],[Rok, publikacja, cytowania]],FIND(" Cited ",SLR286_20231202[[#This Row],[Rok, publikacja, cytowania]])+7,SLR286_20231202[[#This Row],[IlośćZnakówLCyt]]))+0</f>
        <v>4</v>
      </c>
      <c r="Q123">
        <f>FIND(" Cited ",SLR286_20231202[[#This Row],[Rok, publikacja, cytowania]])+7</f>
        <v>85</v>
      </c>
      <c r="R123">
        <f>FIND(" times",SLR286_20231202[[#This Row],[Rok, publikacja, cytowania]])</f>
        <v>86</v>
      </c>
      <c r="S123">
        <f>SLR286_20231202[[#This Row],[koniecLCyt]]-SLR286_20231202[[#This Row],[poczLCyt]]</f>
        <v>1</v>
      </c>
      <c r="T123" t="s">
        <v>954</v>
      </c>
      <c r="U123" t="s">
        <v>955</v>
      </c>
      <c r="V123" t="s">
        <v>956</v>
      </c>
      <c r="W123">
        <f>COUNTIF(SLR286_20231202[[#This Row],[streszczenie]],"*"&amp;$B$1&amp;"*")</f>
        <v>0</v>
      </c>
      <c r="X123">
        <f>IFERROR(FIND("stake",SLR286_20231202[[#This Row],[streszczenie]]),0)</f>
        <v>377</v>
      </c>
      <c r="Y123">
        <f>IFERROR(FIND("Stake",SLR286_20231202[[#This Row],[streszczenie]]),0)</f>
        <v>0</v>
      </c>
      <c r="Z123">
        <f>IFERROR(FIND("STAKE",SLR286_20231202[[#This Row],[streszczenie]]),0)</f>
        <v>0</v>
      </c>
      <c r="AA123">
        <f>IFERROR(FIND("intere",SLR286_20231202[[#This Row],[streszczenie]]),0)</f>
        <v>0</v>
      </c>
      <c r="AB123">
        <f>IFERROR(FIND("Intere",SLR286_20231202[[#This Row],[streszczenie]]),0)</f>
        <v>0</v>
      </c>
      <c r="AC123">
        <f>IFERROR(FIND("INTERE",SLR286_20231202[[#This Row],[streszczenie]]),0)</f>
        <v>0</v>
      </c>
      <c r="AD123">
        <f>SUM(SLR286_20231202[[#This Row],[stake4]:[INTERE6]])</f>
        <v>377</v>
      </c>
      <c r="AE123" t="s">
        <v>10</v>
      </c>
      <c r="AF123" t="s">
        <v>11</v>
      </c>
      <c r="AG123" t="s">
        <v>12</v>
      </c>
    </row>
    <row r="124" spans="1:33" x14ac:dyDescent="0.45">
      <c r="A124">
        <v>129</v>
      </c>
      <c r="B124" t="s">
        <v>987</v>
      </c>
      <c r="C124" t="s">
        <v>988</v>
      </c>
      <c r="D124" t="s">
        <v>989</v>
      </c>
      <c r="E124" t="s">
        <v>990</v>
      </c>
      <c r="F124">
        <f>IFERROR(FIND("stake",SLR286_20231202[[#This Row],[Tytuł]]),0)</f>
        <v>10</v>
      </c>
      <c r="G124">
        <f>IFERROR(FIND("Stake",SLR286_20231202[[#This Row],[Tytuł]]),0)</f>
        <v>0</v>
      </c>
      <c r="H124">
        <f>IFERROR(FIND("STAKE",SLR286_20231202[[#This Row],[Tytuł]]),0)</f>
        <v>0</v>
      </c>
      <c r="I124">
        <f>IFERROR(FIND("intere",SLR286_20231202[[#This Row],[Tytuł]]),0)</f>
        <v>0</v>
      </c>
      <c r="J124">
        <f>IFERROR(FIND("Intere",SLR286_20231202[[#This Row],[Tytuł]]),0)</f>
        <v>0</v>
      </c>
      <c r="K124">
        <f>IFERROR(FIND("INTERE",SLR286_20231202[[#This Row],[Tytuł]]),0)</f>
        <v>0</v>
      </c>
      <c r="L124">
        <f>SUM(SLR286_20231202[[#This Row],[stake]:[INTERE3]])</f>
        <v>10</v>
      </c>
      <c r="M124">
        <f>COUNTIF(SLR286_20231202[[#This Row],[Tytuł]],"*"&amp;$B$1&amp;"*")</f>
        <v>0</v>
      </c>
      <c r="N124" t="s">
        <v>991</v>
      </c>
      <c r="O124" t="str">
        <f>MID(SLR286_20231202[[#This Row],[Rok, publikacja, cytowania]],2,4)</f>
        <v>2019</v>
      </c>
      <c r="P124" s="4">
        <f>(MID(SLR286_20231202[[#This Row],[Rok, publikacja, cytowania]],FIND(" Cited ",SLR286_20231202[[#This Row],[Rok, publikacja, cytowania]])+7,SLR286_20231202[[#This Row],[IlośćZnakówLCyt]]))+0</f>
        <v>4</v>
      </c>
      <c r="Q124">
        <f>FIND(" Cited ",SLR286_20231202[[#This Row],[Rok, publikacja, cytowania]])+7</f>
        <v>89</v>
      </c>
      <c r="R124">
        <f>FIND(" times",SLR286_20231202[[#This Row],[Rok, publikacja, cytowania]])</f>
        <v>90</v>
      </c>
      <c r="S124">
        <f>SLR286_20231202[[#This Row],[koniecLCyt]]-SLR286_20231202[[#This Row],[poczLCyt]]</f>
        <v>1</v>
      </c>
      <c r="T124" t="s">
        <v>992</v>
      </c>
      <c r="U124" t="s">
        <v>993</v>
      </c>
      <c r="V124" t="s">
        <v>994</v>
      </c>
      <c r="W124">
        <f>COUNTIF(SLR286_20231202[[#This Row],[streszczenie]],"*"&amp;$B$1&amp;"*")</f>
        <v>0</v>
      </c>
      <c r="X124">
        <f>IFERROR(FIND("stake",SLR286_20231202[[#This Row],[streszczenie]]),0)</f>
        <v>466</v>
      </c>
      <c r="Y124">
        <f>IFERROR(FIND("Stake",SLR286_20231202[[#This Row],[streszczenie]]),0)</f>
        <v>0</v>
      </c>
      <c r="Z124">
        <f>IFERROR(FIND("STAKE",SLR286_20231202[[#This Row],[streszczenie]]),0)</f>
        <v>0</v>
      </c>
      <c r="AA124">
        <f>IFERROR(FIND("intere",SLR286_20231202[[#This Row],[streszczenie]]),0)</f>
        <v>816</v>
      </c>
      <c r="AB124">
        <f>IFERROR(FIND("Intere",SLR286_20231202[[#This Row],[streszczenie]]),0)</f>
        <v>0</v>
      </c>
      <c r="AC124">
        <f>IFERROR(FIND("INTERE",SLR286_20231202[[#This Row],[streszczenie]]),0)</f>
        <v>0</v>
      </c>
      <c r="AD124">
        <f>SUM(SLR286_20231202[[#This Row],[stake4]:[INTERE6]])</f>
        <v>1282</v>
      </c>
      <c r="AE124" t="s">
        <v>10</v>
      </c>
      <c r="AF124" t="s">
        <v>11</v>
      </c>
      <c r="AG124" t="s">
        <v>12</v>
      </c>
    </row>
    <row r="125" spans="1:33" x14ac:dyDescent="0.45">
      <c r="A125">
        <v>130</v>
      </c>
      <c r="B125" t="s">
        <v>995</v>
      </c>
      <c r="C125" t="s">
        <v>996</v>
      </c>
      <c r="D125" t="s">
        <v>997</v>
      </c>
      <c r="E125" t="s">
        <v>998</v>
      </c>
      <c r="F125">
        <f>IFERROR(FIND("stake",SLR286_20231202[[#This Row],[Tytuł]]),0)</f>
        <v>0</v>
      </c>
      <c r="G125">
        <f>IFERROR(FIND("Stake",SLR286_20231202[[#This Row],[Tytuł]]),0)</f>
        <v>0</v>
      </c>
      <c r="H125">
        <f>IFERROR(FIND("STAKE",SLR286_20231202[[#This Row],[Tytuł]]),0)</f>
        <v>0</v>
      </c>
      <c r="I125">
        <f>IFERROR(FIND("intere",SLR286_20231202[[#This Row],[Tytuł]]),0)</f>
        <v>0</v>
      </c>
      <c r="J125">
        <f>IFERROR(FIND("Intere",SLR286_20231202[[#This Row],[Tytuł]]),0)</f>
        <v>0</v>
      </c>
      <c r="K125">
        <f>IFERROR(FIND("INTERE",SLR286_20231202[[#This Row],[Tytuł]]),0)</f>
        <v>0</v>
      </c>
      <c r="L125">
        <f>SUM(SLR286_20231202[[#This Row],[stake]:[INTERE3]])</f>
        <v>0</v>
      </c>
      <c r="M125">
        <f>COUNTIF(SLR286_20231202[[#This Row],[Tytuł]],"*"&amp;$B$1&amp;"*")</f>
        <v>0</v>
      </c>
      <c r="N125" t="s">
        <v>999</v>
      </c>
      <c r="O125" t="str">
        <f>MID(SLR286_20231202[[#This Row],[Rok, publikacja, cytowania]],2,4)</f>
        <v>2014</v>
      </c>
      <c r="P125" s="4">
        <f>(MID(SLR286_20231202[[#This Row],[Rok, publikacja, cytowania]],FIND(" Cited ",SLR286_20231202[[#This Row],[Rok, publikacja, cytowania]])+7,SLR286_20231202[[#This Row],[IlośćZnakówLCyt]]))+0</f>
        <v>4</v>
      </c>
      <c r="Q125">
        <f>FIND(" Cited ",SLR286_20231202[[#This Row],[Rok, publikacja, cytowania]])+7</f>
        <v>61</v>
      </c>
      <c r="R125">
        <f>FIND(" times",SLR286_20231202[[#This Row],[Rok, publikacja, cytowania]])</f>
        <v>62</v>
      </c>
      <c r="S125">
        <f>SLR286_20231202[[#This Row],[koniecLCyt]]-SLR286_20231202[[#This Row],[poczLCyt]]</f>
        <v>1</v>
      </c>
      <c r="T125" t="s">
        <v>1000</v>
      </c>
      <c r="U125" t="s">
        <v>1001</v>
      </c>
      <c r="V125" t="s">
        <v>1002</v>
      </c>
      <c r="W125">
        <f>COUNTIF(SLR286_20231202[[#This Row],[streszczenie]],"*"&amp;$B$1&amp;"*")</f>
        <v>0</v>
      </c>
      <c r="X125">
        <f>IFERROR(FIND("stake",SLR286_20231202[[#This Row],[streszczenie]]),0)</f>
        <v>1389</v>
      </c>
      <c r="Y125">
        <f>IFERROR(FIND("Stake",SLR286_20231202[[#This Row],[streszczenie]]),0)</f>
        <v>0</v>
      </c>
      <c r="Z125">
        <f>IFERROR(FIND("STAKE",SLR286_20231202[[#This Row],[streszczenie]]),0)</f>
        <v>0</v>
      </c>
      <c r="AA125">
        <f>IFERROR(FIND("intere",SLR286_20231202[[#This Row],[streszczenie]]),0)</f>
        <v>0</v>
      </c>
      <c r="AB125">
        <f>IFERROR(FIND("Intere",SLR286_20231202[[#This Row],[streszczenie]]),0)</f>
        <v>0</v>
      </c>
      <c r="AC125">
        <f>IFERROR(FIND("INTERE",SLR286_20231202[[#This Row],[streszczenie]]),0)</f>
        <v>0</v>
      </c>
      <c r="AD125">
        <f>SUM(SLR286_20231202[[#This Row],[stake4]:[INTERE6]])</f>
        <v>1389</v>
      </c>
      <c r="AE125" t="s">
        <v>10</v>
      </c>
      <c r="AF125" t="s">
        <v>11</v>
      </c>
      <c r="AG125" t="s">
        <v>12</v>
      </c>
    </row>
    <row r="126" spans="1:33" x14ac:dyDescent="0.45">
      <c r="A126">
        <v>155</v>
      </c>
      <c r="B126" t="s">
        <v>1190</v>
      </c>
      <c r="C126" t="s">
        <v>1191</v>
      </c>
      <c r="D126" t="s">
        <v>1192</v>
      </c>
      <c r="E126" t="s">
        <v>1193</v>
      </c>
      <c r="F126">
        <f>IFERROR(FIND("stake",SLR286_20231202[[#This Row],[Tytuł]]),0)</f>
        <v>0</v>
      </c>
      <c r="G126">
        <f>IFERROR(FIND("Stake",SLR286_20231202[[#This Row],[Tytuł]]),0)</f>
        <v>0</v>
      </c>
      <c r="H126">
        <f>IFERROR(FIND("STAKE",SLR286_20231202[[#This Row],[Tytuł]]),0)</f>
        <v>0</v>
      </c>
      <c r="I126">
        <f>IFERROR(FIND("intere",SLR286_20231202[[#This Row],[Tytuł]]),0)</f>
        <v>0</v>
      </c>
      <c r="J126">
        <f>IFERROR(FIND("Intere",SLR286_20231202[[#This Row],[Tytuł]]),0)</f>
        <v>0</v>
      </c>
      <c r="K126">
        <f>IFERROR(FIND("INTERE",SLR286_20231202[[#This Row],[Tytuł]]),0)</f>
        <v>0</v>
      </c>
      <c r="L126">
        <f>SUM(SLR286_20231202[[#This Row],[stake]:[INTERE3]])</f>
        <v>0</v>
      </c>
      <c r="M126">
        <f>COUNTIF(SLR286_20231202[[#This Row],[Tytuł]],"*"&amp;$B$1&amp;"*")</f>
        <v>0</v>
      </c>
      <c r="N126" t="s">
        <v>1194</v>
      </c>
      <c r="O126" t="str">
        <f>MID(SLR286_20231202[[#This Row],[Rok, publikacja, cytowania]],2,4)</f>
        <v>2018</v>
      </c>
      <c r="P126" s="4">
        <f>(MID(SLR286_20231202[[#This Row],[Rok, publikacja, cytowania]],FIND(" Cited ",SLR286_20231202[[#This Row],[Rok, publikacja, cytowania]])+7,SLR286_20231202[[#This Row],[IlośćZnakówLCyt]]))+0</f>
        <v>4</v>
      </c>
      <c r="Q126">
        <f>FIND(" Cited ",SLR286_20231202[[#This Row],[Rok, publikacja, cytowania]])+7</f>
        <v>61</v>
      </c>
      <c r="R126">
        <f>FIND(" times",SLR286_20231202[[#This Row],[Rok, publikacja, cytowania]])</f>
        <v>62</v>
      </c>
      <c r="S126">
        <f>SLR286_20231202[[#This Row],[koniecLCyt]]-SLR286_20231202[[#This Row],[poczLCyt]]</f>
        <v>1</v>
      </c>
      <c r="T126" t="s">
        <v>1195</v>
      </c>
      <c r="U126" t="s">
        <v>1196</v>
      </c>
      <c r="V126" t="s">
        <v>1197</v>
      </c>
      <c r="W126">
        <f>COUNTIF(SLR286_20231202[[#This Row],[streszczenie]],"*"&amp;$B$1&amp;"*")</f>
        <v>0</v>
      </c>
      <c r="X126">
        <f>IFERROR(FIND("stake",SLR286_20231202[[#This Row],[streszczenie]]),0)</f>
        <v>1251</v>
      </c>
      <c r="Y126">
        <f>IFERROR(FIND("Stake",SLR286_20231202[[#This Row],[streszczenie]]),0)</f>
        <v>0</v>
      </c>
      <c r="Z126">
        <f>IFERROR(FIND("STAKE",SLR286_20231202[[#This Row],[streszczenie]]),0)</f>
        <v>0</v>
      </c>
      <c r="AA126">
        <f>IFERROR(FIND("intere",SLR286_20231202[[#This Row],[streszczenie]]),0)</f>
        <v>0</v>
      </c>
      <c r="AB126">
        <f>IFERROR(FIND("Intere",SLR286_20231202[[#This Row],[streszczenie]]),0)</f>
        <v>0</v>
      </c>
      <c r="AC126">
        <f>IFERROR(FIND("INTERE",SLR286_20231202[[#This Row],[streszczenie]]),0)</f>
        <v>0</v>
      </c>
      <c r="AD126">
        <f>SUM(SLR286_20231202[[#This Row],[stake4]:[INTERE6]])</f>
        <v>1251</v>
      </c>
      <c r="AE126" t="s">
        <v>1198</v>
      </c>
      <c r="AF126" t="s">
        <v>11</v>
      </c>
      <c r="AG126" t="s">
        <v>12</v>
      </c>
    </row>
    <row r="127" spans="1:33" x14ac:dyDescent="0.45">
      <c r="A127">
        <v>160</v>
      </c>
      <c r="B127" t="s">
        <v>1228</v>
      </c>
      <c r="C127" t="s">
        <v>1229</v>
      </c>
      <c r="D127" t="s">
        <v>1230</v>
      </c>
      <c r="E127" t="s">
        <v>1231</v>
      </c>
      <c r="F127">
        <f>IFERROR(FIND("stake",SLR286_20231202[[#This Row],[Tytuł]]),0)</f>
        <v>30</v>
      </c>
      <c r="G127">
        <f>IFERROR(FIND("Stake",SLR286_20231202[[#This Row],[Tytuł]]),0)</f>
        <v>0</v>
      </c>
      <c r="H127">
        <f>IFERROR(FIND("STAKE",SLR286_20231202[[#This Row],[Tytuł]]),0)</f>
        <v>0</v>
      </c>
      <c r="I127">
        <f>IFERROR(FIND("intere",SLR286_20231202[[#This Row],[Tytuł]]),0)</f>
        <v>0</v>
      </c>
      <c r="J127">
        <f>IFERROR(FIND("Intere",SLR286_20231202[[#This Row],[Tytuł]]),0)</f>
        <v>0</v>
      </c>
      <c r="K127">
        <f>IFERROR(FIND("INTERE",SLR286_20231202[[#This Row],[Tytuł]]),0)</f>
        <v>0</v>
      </c>
      <c r="L127">
        <f>SUM(SLR286_20231202[[#This Row],[stake]:[INTERE3]])</f>
        <v>30</v>
      </c>
      <c r="M127">
        <f>COUNTIF(SLR286_20231202[[#This Row],[Tytuł]],"*"&amp;$B$1&amp;"*")</f>
        <v>0</v>
      </c>
      <c r="N127" t="s">
        <v>1232</v>
      </c>
      <c r="O127" t="str">
        <f>MID(SLR286_20231202[[#This Row],[Rok, publikacja, cytowania]],2,4)</f>
        <v>2021</v>
      </c>
      <c r="P127" s="4">
        <f>(MID(SLR286_20231202[[#This Row],[Rok, publikacja, cytowania]],FIND(" Cited ",SLR286_20231202[[#This Row],[Rok, publikacja, cytowania]])+7,SLR286_20231202[[#This Row],[IlośćZnakówLCyt]]))+0</f>
        <v>4</v>
      </c>
      <c r="Q127">
        <f>FIND(" Cited ",SLR286_20231202[[#This Row],[Rok, publikacja, cytowania]])+7</f>
        <v>58</v>
      </c>
      <c r="R127">
        <f>FIND(" times",SLR286_20231202[[#This Row],[Rok, publikacja, cytowania]])</f>
        <v>59</v>
      </c>
      <c r="S127">
        <f>SLR286_20231202[[#This Row],[koniecLCyt]]-SLR286_20231202[[#This Row],[poczLCyt]]</f>
        <v>1</v>
      </c>
      <c r="T127" t="s">
        <v>1233</v>
      </c>
      <c r="U127" t="s">
        <v>1234</v>
      </c>
      <c r="V127" t="s">
        <v>1235</v>
      </c>
      <c r="W127">
        <f>COUNTIF(SLR286_20231202[[#This Row],[streszczenie]],"*"&amp;$B$1&amp;"*")</f>
        <v>0</v>
      </c>
      <c r="X127">
        <f>IFERROR(FIND("stake",SLR286_20231202[[#This Row],[streszczenie]]),0)</f>
        <v>15</v>
      </c>
      <c r="Y127">
        <f>IFERROR(FIND("Stake",SLR286_20231202[[#This Row],[streszczenie]]),0)</f>
        <v>0</v>
      </c>
      <c r="Z127">
        <f>IFERROR(FIND("STAKE",SLR286_20231202[[#This Row],[streszczenie]]),0)</f>
        <v>0</v>
      </c>
      <c r="AA127">
        <f>IFERROR(FIND("intere",SLR286_20231202[[#This Row],[streszczenie]]),0)</f>
        <v>0</v>
      </c>
      <c r="AB127">
        <f>IFERROR(FIND("Intere",SLR286_20231202[[#This Row],[streszczenie]]),0)</f>
        <v>0</v>
      </c>
      <c r="AC127">
        <f>IFERROR(FIND("INTERE",SLR286_20231202[[#This Row],[streszczenie]]),0)</f>
        <v>0</v>
      </c>
      <c r="AD127">
        <f>SUM(SLR286_20231202[[#This Row],[stake4]:[INTERE6]])</f>
        <v>15</v>
      </c>
      <c r="AE127" t="s">
        <v>10</v>
      </c>
      <c r="AF127" t="s">
        <v>128</v>
      </c>
      <c r="AG127" t="s">
        <v>12</v>
      </c>
    </row>
    <row r="128" spans="1:33" x14ac:dyDescent="0.45">
      <c r="A128">
        <v>103</v>
      </c>
      <c r="B128" t="s">
        <v>787</v>
      </c>
      <c r="C128" t="s">
        <v>788</v>
      </c>
      <c r="D128" t="s">
        <v>789</v>
      </c>
      <c r="E128" t="s">
        <v>790</v>
      </c>
      <c r="F128">
        <f>IFERROR(FIND("stake",SLR286_20231202[[#This Row],[Tytuł]]),0)</f>
        <v>0</v>
      </c>
      <c r="G128">
        <f>IFERROR(FIND("Stake",SLR286_20231202[[#This Row],[Tytuł]]),0)</f>
        <v>0</v>
      </c>
      <c r="H128">
        <f>IFERROR(FIND("STAKE",SLR286_20231202[[#This Row],[Tytuł]]),0)</f>
        <v>0</v>
      </c>
      <c r="I128">
        <f>IFERROR(FIND("intere",SLR286_20231202[[#This Row],[Tytuł]]),0)</f>
        <v>0</v>
      </c>
      <c r="J128">
        <f>IFERROR(FIND("Intere",SLR286_20231202[[#This Row],[Tytuł]]),0)</f>
        <v>0</v>
      </c>
      <c r="K128">
        <f>IFERROR(FIND("INTERE",SLR286_20231202[[#This Row],[Tytuł]]),0)</f>
        <v>0</v>
      </c>
      <c r="L128">
        <f>SUM(SLR286_20231202[[#This Row],[stake]:[INTERE3]])</f>
        <v>0</v>
      </c>
      <c r="M128">
        <f>COUNTIF(SLR286_20231202[[#This Row],[Tytuł]],"*"&amp;$B$1&amp;"*")</f>
        <v>0</v>
      </c>
      <c r="N128" t="s">
        <v>791</v>
      </c>
      <c r="O128" t="str">
        <f>MID(SLR286_20231202[[#This Row],[Rok, publikacja, cytowania]],2,4)</f>
        <v>2020</v>
      </c>
      <c r="P128" s="4">
        <f>(MID(SLR286_20231202[[#This Row],[Rok, publikacja, cytowania]],FIND(" Cited ",SLR286_20231202[[#This Row],[Rok, publikacja, cytowania]])+7,SLR286_20231202[[#This Row],[IlośćZnakówLCyt]]))+0</f>
        <v>3</v>
      </c>
      <c r="Q128">
        <f>FIND(" Cited ",SLR286_20231202[[#This Row],[Rok, publikacja, cytowania]])+7</f>
        <v>163</v>
      </c>
      <c r="R128">
        <f>FIND(" times",SLR286_20231202[[#This Row],[Rok, publikacja, cytowania]])</f>
        <v>164</v>
      </c>
      <c r="S128">
        <f>SLR286_20231202[[#This Row],[koniecLCyt]]-SLR286_20231202[[#This Row],[poczLCyt]]</f>
        <v>1</v>
      </c>
      <c r="T128" t="s">
        <v>792</v>
      </c>
      <c r="U128" t="s">
        <v>793</v>
      </c>
      <c r="V128" t="s">
        <v>794</v>
      </c>
      <c r="W128">
        <f>COUNTIF(SLR286_20231202[[#This Row],[streszczenie]],"*"&amp;$B$1&amp;"*")</f>
        <v>1</v>
      </c>
      <c r="X128">
        <f>IFERROR(FIND("stake",SLR286_20231202[[#This Row],[streszczenie]]),0)</f>
        <v>441</v>
      </c>
      <c r="Y128">
        <f>IFERROR(FIND("Stake",SLR286_20231202[[#This Row],[streszczenie]]),0)</f>
        <v>0</v>
      </c>
      <c r="Z128">
        <f>IFERROR(FIND("STAKE",SLR286_20231202[[#This Row],[streszczenie]]),0)</f>
        <v>0</v>
      </c>
      <c r="AA128">
        <f>IFERROR(FIND("intere",SLR286_20231202[[#This Row],[streszczenie]]),0)</f>
        <v>0</v>
      </c>
      <c r="AB128">
        <f>IFERROR(FIND("Intere",SLR286_20231202[[#This Row],[streszczenie]]),0)</f>
        <v>0</v>
      </c>
      <c r="AC128">
        <f>IFERROR(FIND("INTERE",SLR286_20231202[[#This Row],[streszczenie]]),0)</f>
        <v>0</v>
      </c>
      <c r="AD128">
        <f>SUM(SLR286_20231202[[#This Row],[stake4]:[INTERE6]])</f>
        <v>441</v>
      </c>
      <c r="AE128" t="s">
        <v>10</v>
      </c>
      <c r="AF128" t="s">
        <v>207</v>
      </c>
      <c r="AG128" t="s">
        <v>12</v>
      </c>
    </row>
    <row r="129" spans="1:33" x14ac:dyDescent="0.45">
      <c r="A129">
        <v>105</v>
      </c>
      <c r="B129" t="s">
        <v>803</v>
      </c>
      <c r="C129" t="s">
        <v>804</v>
      </c>
      <c r="D129" t="s">
        <v>805</v>
      </c>
      <c r="E129" t="s">
        <v>806</v>
      </c>
      <c r="F129">
        <f>IFERROR(FIND("stake",SLR286_20231202[[#This Row],[Tytuł]]),0)</f>
        <v>125</v>
      </c>
      <c r="G129">
        <f>IFERROR(FIND("Stake",SLR286_20231202[[#This Row],[Tytuł]]),0)</f>
        <v>0</v>
      </c>
      <c r="H129">
        <f>IFERROR(FIND("STAKE",SLR286_20231202[[#This Row],[Tytuł]]),0)</f>
        <v>0</v>
      </c>
      <c r="I129">
        <f>IFERROR(FIND("intere",SLR286_20231202[[#This Row],[Tytuł]]),0)</f>
        <v>0</v>
      </c>
      <c r="J129">
        <f>IFERROR(FIND("Intere",SLR286_20231202[[#This Row],[Tytuł]]),0)</f>
        <v>0</v>
      </c>
      <c r="K129">
        <f>IFERROR(FIND("INTERE",SLR286_20231202[[#This Row],[Tytuł]]),0)</f>
        <v>0</v>
      </c>
      <c r="L129">
        <f>SUM(SLR286_20231202[[#This Row],[stake]:[INTERE3]])</f>
        <v>125</v>
      </c>
      <c r="M129">
        <f>COUNTIF(SLR286_20231202[[#This Row],[Tytuł]],"*"&amp;$B$1&amp;"*")</f>
        <v>0</v>
      </c>
      <c r="N129" t="s">
        <v>807</v>
      </c>
      <c r="O129" t="str">
        <f>MID(SLR286_20231202[[#This Row],[Rok, publikacja, cytowania]],2,4)</f>
        <v>2023</v>
      </c>
      <c r="P129" s="4">
        <f>(MID(SLR286_20231202[[#This Row],[Rok, publikacja, cytowania]],FIND(" Cited ",SLR286_20231202[[#This Row],[Rok, publikacja, cytowania]])+7,SLR286_20231202[[#This Row],[IlośćZnakówLCyt]]))+0</f>
        <v>3</v>
      </c>
      <c r="Q129">
        <f>FIND(" Cited ",SLR286_20231202[[#This Row],[Rok, publikacja, cytowania]])+7</f>
        <v>81</v>
      </c>
      <c r="R129">
        <f>FIND(" times",SLR286_20231202[[#This Row],[Rok, publikacja, cytowania]])</f>
        <v>82</v>
      </c>
      <c r="S129">
        <f>SLR286_20231202[[#This Row],[koniecLCyt]]-SLR286_20231202[[#This Row],[poczLCyt]]</f>
        <v>1</v>
      </c>
      <c r="T129" t="s">
        <v>808</v>
      </c>
      <c r="U129" t="s">
        <v>809</v>
      </c>
      <c r="V129" t="s">
        <v>810</v>
      </c>
      <c r="W129">
        <f>COUNTIF(SLR286_20231202[[#This Row],[streszczenie]],"*"&amp;$B$1&amp;"*")</f>
        <v>1</v>
      </c>
      <c r="X129">
        <f>IFERROR(FIND("stake",SLR286_20231202[[#This Row],[streszczenie]]),0)</f>
        <v>69</v>
      </c>
      <c r="Y129">
        <f>IFERROR(FIND("Stake",SLR286_20231202[[#This Row],[streszczenie]]),0)</f>
        <v>0</v>
      </c>
      <c r="Z129">
        <f>IFERROR(FIND("STAKE",SLR286_20231202[[#This Row],[streszczenie]]),0)</f>
        <v>0</v>
      </c>
      <c r="AA129">
        <f>IFERROR(FIND("intere",SLR286_20231202[[#This Row],[streszczenie]]),0)</f>
        <v>0</v>
      </c>
      <c r="AB129">
        <f>IFERROR(FIND("Intere",SLR286_20231202[[#This Row],[streszczenie]]),0)</f>
        <v>0</v>
      </c>
      <c r="AC129">
        <f>IFERROR(FIND("INTERE",SLR286_20231202[[#This Row],[streszczenie]]),0)</f>
        <v>0</v>
      </c>
      <c r="AD129">
        <f>SUM(SLR286_20231202[[#This Row],[stake4]:[INTERE6]])</f>
        <v>69</v>
      </c>
      <c r="AE129" t="s">
        <v>10</v>
      </c>
      <c r="AF129" t="s">
        <v>11</v>
      </c>
      <c r="AG129" t="s">
        <v>12</v>
      </c>
    </row>
    <row r="130" spans="1:33" x14ac:dyDescent="0.45">
      <c r="A130">
        <v>107</v>
      </c>
      <c r="B130" t="s">
        <v>819</v>
      </c>
      <c r="C130" t="s">
        <v>820</v>
      </c>
      <c r="D130" t="s">
        <v>821</v>
      </c>
      <c r="E130" t="s">
        <v>822</v>
      </c>
      <c r="F130">
        <f>IFERROR(FIND("stake",SLR286_20231202[[#This Row],[Tytuł]]),0)</f>
        <v>0</v>
      </c>
      <c r="G130">
        <f>IFERROR(FIND("Stake",SLR286_20231202[[#This Row],[Tytuł]]),0)</f>
        <v>0</v>
      </c>
      <c r="H130">
        <f>IFERROR(FIND("STAKE",SLR286_20231202[[#This Row],[Tytuł]]),0)</f>
        <v>0</v>
      </c>
      <c r="I130">
        <f>IFERROR(FIND("intere",SLR286_20231202[[#This Row],[Tytuł]]),0)</f>
        <v>0</v>
      </c>
      <c r="J130">
        <f>IFERROR(FIND("Intere",SLR286_20231202[[#This Row],[Tytuł]]),0)</f>
        <v>0</v>
      </c>
      <c r="K130">
        <f>IFERROR(FIND("INTERE",SLR286_20231202[[#This Row],[Tytuł]]),0)</f>
        <v>0</v>
      </c>
      <c r="L130">
        <f>SUM(SLR286_20231202[[#This Row],[stake]:[INTERE3]])</f>
        <v>0</v>
      </c>
      <c r="M130">
        <f>COUNTIF(SLR286_20231202[[#This Row],[Tytuł]],"*"&amp;$B$1&amp;"*")</f>
        <v>0</v>
      </c>
      <c r="N130" t="s">
        <v>823</v>
      </c>
      <c r="O130" t="str">
        <f>MID(SLR286_20231202[[#This Row],[Rok, publikacja, cytowania]],2,4)</f>
        <v>2022</v>
      </c>
      <c r="P130" s="4">
        <f>(MID(SLR286_20231202[[#This Row],[Rok, publikacja, cytowania]],FIND(" Cited ",SLR286_20231202[[#This Row],[Rok, publikacja, cytowania]])+7,SLR286_20231202[[#This Row],[IlośćZnakówLCyt]]))+0</f>
        <v>3</v>
      </c>
      <c r="Q130">
        <f>FIND(" Cited ",SLR286_20231202[[#This Row],[Rok, publikacja, cytowania]])+7</f>
        <v>72</v>
      </c>
      <c r="R130">
        <f>FIND(" times",SLR286_20231202[[#This Row],[Rok, publikacja, cytowania]])</f>
        <v>73</v>
      </c>
      <c r="S130">
        <f>SLR286_20231202[[#This Row],[koniecLCyt]]-SLR286_20231202[[#This Row],[poczLCyt]]</f>
        <v>1</v>
      </c>
      <c r="T130" t="s">
        <v>824</v>
      </c>
      <c r="U130" t="s">
        <v>825</v>
      </c>
      <c r="V130" t="s">
        <v>826</v>
      </c>
      <c r="W130">
        <f>COUNTIF(SLR286_20231202[[#This Row],[streszczenie]],"*"&amp;$B$1&amp;"*")</f>
        <v>1</v>
      </c>
      <c r="X130">
        <f>IFERROR(FIND("stake",SLR286_20231202[[#This Row],[streszczenie]]),0)</f>
        <v>1576</v>
      </c>
      <c r="Y130">
        <f>IFERROR(FIND("Stake",SLR286_20231202[[#This Row],[streszczenie]]),0)</f>
        <v>601</v>
      </c>
      <c r="Z130">
        <f>IFERROR(FIND("STAKE",SLR286_20231202[[#This Row],[streszczenie]]),0)</f>
        <v>0</v>
      </c>
      <c r="AA130">
        <f>IFERROR(FIND("intere",SLR286_20231202[[#This Row],[streszczenie]]),0)</f>
        <v>0</v>
      </c>
      <c r="AB130">
        <f>IFERROR(FIND("Intere",SLR286_20231202[[#This Row],[streszczenie]]),0)</f>
        <v>0</v>
      </c>
      <c r="AC130">
        <f>IFERROR(FIND("INTERE",SLR286_20231202[[#This Row],[streszczenie]]),0)</f>
        <v>0</v>
      </c>
      <c r="AD130">
        <f>SUM(SLR286_20231202[[#This Row],[stake4]:[INTERE6]])</f>
        <v>2177</v>
      </c>
      <c r="AE130" t="s">
        <v>10</v>
      </c>
      <c r="AF130" t="s">
        <v>11</v>
      </c>
      <c r="AG130" t="s">
        <v>12</v>
      </c>
    </row>
    <row r="131" spans="1:33" x14ac:dyDescent="0.45">
      <c r="A131">
        <v>133</v>
      </c>
      <c r="B131" t="s">
        <v>1017</v>
      </c>
      <c r="C131" t="s">
        <v>1018</v>
      </c>
      <c r="D131" t="s">
        <v>1019</v>
      </c>
      <c r="E131" t="s">
        <v>1020</v>
      </c>
      <c r="F131">
        <f>IFERROR(FIND("stake",SLR286_20231202[[#This Row],[Tytuł]]),0)</f>
        <v>0</v>
      </c>
      <c r="G131">
        <f>IFERROR(FIND("Stake",SLR286_20231202[[#This Row],[Tytuł]]),0)</f>
        <v>0</v>
      </c>
      <c r="H131">
        <f>IFERROR(FIND("STAKE",SLR286_20231202[[#This Row],[Tytuł]]),0)</f>
        <v>0</v>
      </c>
      <c r="I131">
        <f>IFERROR(FIND("intere",SLR286_20231202[[#This Row],[Tytuł]]),0)</f>
        <v>0</v>
      </c>
      <c r="J131">
        <f>IFERROR(FIND("Intere",SLR286_20231202[[#This Row],[Tytuł]]),0)</f>
        <v>0</v>
      </c>
      <c r="K131">
        <f>IFERROR(FIND("INTERE",SLR286_20231202[[#This Row],[Tytuł]]),0)</f>
        <v>0</v>
      </c>
      <c r="L131">
        <f>SUM(SLR286_20231202[[#This Row],[stake]:[INTERE3]])</f>
        <v>0</v>
      </c>
      <c r="M131">
        <f>COUNTIF(SLR286_20231202[[#This Row],[Tytuł]],"*"&amp;$B$1&amp;"*")</f>
        <v>0</v>
      </c>
      <c r="N131" t="s">
        <v>1021</v>
      </c>
      <c r="O131" t="str">
        <f>MID(SLR286_20231202[[#This Row],[Rok, publikacja, cytowania]],2,4)</f>
        <v>2022</v>
      </c>
      <c r="P131" s="4">
        <f>(MID(SLR286_20231202[[#This Row],[Rok, publikacja, cytowania]],FIND(" Cited ",SLR286_20231202[[#This Row],[Rok, publikacja, cytowania]])+7,SLR286_20231202[[#This Row],[IlośćZnakówLCyt]]))+0</f>
        <v>3</v>
      </c>
      <c r="Q131">
        <f>FIND(" Cited ",SLR286_20231202[[#This Row],[Rok, publikacja, cytowania]])+7</f>
        <v>69</v>
      </c>
      <c r="R131">
        <f>FIND(" times",SLR286_20231202[[#This Row],[Rok, publikacja, cytowania]])</f>
        <v>70</v>
      </c>
      <c r="S131">
        <f>SLR286_20231202[[#This Row],[koniecLCyt]]-SLR286_20231202[[#This Row],[poczLCyt]]</f>
        <v>1</v>
      </c>
      <c r="T131" t="s">
        <v>1022</v>
      </c>
      <c r="U131" t="s">
        <v>1023</v>
      </c>
      <c r="V131" t="s">
        <v>1024</v>
      </c>
      <c r="W131">
        <f>COUNTIF(SLR286_20231202[[#This Row],[streszczenie]],"*"&amp;$B$1&amp;"*")</f>
        <v>1</v>
      </c>
      <c r="X131">
        <f>IFERROR(FIND("stake",SLR286_20231202[[#This Row],[streszczenie]]),0)</f>
        <v>600</v>
      </c>
      <c r="Y131">
        <f>IFERROR(FIND("Stake",SLR286_20231202[[#This Row],[streszczenie]]),0)</f>
        <v>0</v>
      </c>
      <c r="Z131">
        <f>IFERROR(FIND("STAKE",SLR286_20231202[[#This Row],[streszczenie]]),0)</f>
        <v>0</v>
      </c>
      <c r="AA131">
        <f>IFERROR(FIND("intere",SLR286_20231202[[#This Row],[streszczenie]]),0)</f>
        <v>0</v>
      </c>
      <c r="AB131">
        <f>IFERROR(FIND("Intere",SLR286_20231202[[#This Row],[streszczenie]]),0)</f>
        <v>0</v>
      </c>
      <c r="AC131">
        <f>IFERROR(FIND("INTERE",SLR286_20231202[[#This Row],[streszczenie]]),0)</f>
        <v>0</v>
      </c>
      <c r="AD131">
        <f>SUM(SLR286_20231202[[#This Row],[stake4]:[INTERE6]])</f>
        <v>600</v>
      </c>
      <c r="AE131" t="s">
        <v>10</v>
      </c>
      <c r="AF131" t="s">
        <v>11</v>
      </c>
      <c r="AG131" t="s">
        <v>12</v>
      </c>
    </row>
    <row r="132" spans="1:33" x14ac:dyDescent="0.45">
      <c r="A132">
        <v>140</v>
      </c>
      <c r="B132" t="s">
        <v>1070</v>
      </c>
      <c r="C132" t="s">
        <v>1071</v>
      </c>
      <c r="D132" t="s">
        <v>1072</v>
      </c>
      <c r="E132" t="s">
        <v>1073</v>
      </c>
      <c r="F132">
        <f>IFERROR(FIND("stake",SLR286_20231202[[#This Row],[Tytuł]]),0)</f>
        <v>0</v>
      </c>
      <c r="G132">
        <f>IFERROR(FIND("Stake",SLR286_20231202[[#This Row],[Tytuł]]),0)</f>
        <v>0</v>
      </c>
      <c r="H132">
        <f>IFERROR(FIND("STAKE",SLR286_20231202[[#This Row],[Tytuł]]),0)</f>
        <v>0</v>
      </c>
      <c r="I132">
        <f>IFERROR(FIND("intere",SLR286_20231202[[#This Row],[Tytuł]]),0)</f>
        <v>0</v>
      </c>
      <c r="J132">
        <f>IFERROR(FIND("Intere",SLR286_20231202[[#This Row],[Tytuł]]),0)</f>
        <v>0</v>
      </c>
      <c r="K132">
        <f>IFERROR(FIND("INTERE",SLR286_20231202[[#This Row],[Tytuł]]),0)</f>
        <v>0</v>
      </c>
      <c r="L132">
        <f>SUM(SLR286_20231202[[#This Row],[stake]:[INTERE3]])</f>
        <v>0</v>
      </c>
      <c r="M132">
        <f>COUNTIF(SLR286_20231202[[#This Row],[Tytuł]],"*"&amp;$B$1&amp;"*")</f>
        <v>1</v>
      </c>
      <c r="N132" t="s">
        <v>1074</v>
      </c>
      <c r="O132" t="str">
        <f>MID(SLR286_20231202[[#This Row],[Rok, publikacja, cytowania]],2,4)</f>
        <v>2022</v>
      </c>
      <c r="P132" s="4">
        <f>(MID(SLR286_20231202[[#This Row],[Rok, publikacja, cytowania]],FIND(" Cited ",SLR286_20231202[[#This Row],[Rok, publikacja, cytowania]])+7,SLR286_20231202[[#This Row],[IlośćZnakówLCyt]]))+0</f>
        <v>3</v>
      </c>
      <c r="Q132">
        <f>FIND(" Cited ",SLR286_20231202[[#This Row],[Rok, publikacja, cytowania]])+7</f>
        <v>82</v>
      </c>
      <c r="R132">
        <f>FIND(" times",SLR286_20231202[[#This Row],[Rok, publikacja, cytowania]])</f>
        <v>83</v>
      </c>
      <c r="S132">
        <f>SLR286_20231202[[#This Row],[koniecLCyt]]-SLR286_20231202[[#This Row],[poczLCyt]]</f>
        <v>1</v>
      </c>
      <c r="T132" t="s">
        <v>1075</v>
      </c>
      <c r="U132" t="s">
        <v>1076</v>
      </c>
      <c r="V132" t="s">
        <v>1077</v>
      </c>
      <c r="W132">
        <f>COUNTIF(SLR286_20231202[[#This Row],[streszczenie]],"*"&amp;$B$1&amp;"*")</f>
        <v>1</v>
      </c>
      <c r="X132">
        <f>IFERROR(FIND("stake",SLR286_20231202[[#This Row],[streszczenie]]),0)</f>
        <v>818</v>
      </c>
      <c r="Y132">
        <f>IFERROR(FIND("Stake",SLR286_20231202[[#This Row],[streszczenie]]),0)</f>
        <v>0</v>
      </c>
      <c r="Z132">
        <f>IFERROR(FIND("STAKE",SLR286_20231202[[#This Row],[streszczenie]]),0)</f>
        <v>0</v>
      </c>
      <c r="AA132">
        <f>IFERROR(FIND("intere",SLR286_20231202[[#This Row],[streszczenie]]),0)</f>
        <v>0</v>
      </c>
      <c r="AB132">
        <f>IFERROR(FIND("Intere",SLR286_20231202[[#This Row],[streszczenie]]),0)</f>
        <v>0</v>
      </c>
      <c r="AC132">
        <f>IFERROR(FIND("INTERE",SLR286_20231202[[#This Row],[streszczenie]]),0)</f>
        <v>0</v>
      </c>
      <c r="AD132">
        <f>SUM(SLR286_20231202[[#This Row],[stake4]:[INTERE6]])</f>
        <v>818</v>
      </c>
      <c r="AE132" t="s">
        <v>10</v>
      </c>
      <c r="AF132" t="s">
        <v>11</v>
      </c>
      <c r="AG132" t="s">
        <v>12</v>
      </c>
    </row>
    <row r="133" spans="1:33" x14ac:dyDescent="0.45">
      <c r="A133">
        <v>146</v>
      </c>
      <c r="B133" t="s">
        <v>1116</v>
      </c>
      <c r="C133" t="s">
        <v>1117</v>
      </c>
      <c r="D133">
        <v>16041949900</v>
      </c>
      <c r="E133" t="s">
        <v>1118</v>
      </c>
      <c r="F133">
        <f>IFERROR(FIND("stake",SLR286_20231202[[#This Row],[Tytuł]]),0)</f>
        <v>0</v>
      </c>
      <c r="G133">
        <f>IFERROR(FIND("Stake",SLR286_20231202[[#This Row],[Tytuł]]),0)</f>
        <v>0</v>
      </c>
      <c r="H133">
        <f>IFERROR(FIND("STAKE",SLR286_20231202[[#This Row],[Tytuł]]),0)</f>
        <v>0</v>
      </c>
      <c r="I133">
        <f>IFERROR(FIND("intere",SLR286_20231202[[#This Row],[Tytuł]]),0)</f>
        <v>0</v>
      </c>
      <c r="J133">
        <f>IFERROR(FIND("Intere",SLR286_20231202[[#This Row],[Tytuł]]),0)</f>
        <v>0</v>
      </c>
      <c r="K133">
        <f>IFERROR(FIND("INTERE",SLR286_20231202[[#This Row],[Tytuł]]),0)</f>
        <v>0</v>
      </c>
      <c r="L133">
        <f>SUM(SLR286_20231202[[#This Row],[stake]:[INTERE3]])</f>
        <v>0</v>
      </c>
      <c r="M133">
        <f>COUNTIF(SLR286_20231202[[#This Row],[Tytuł]],"*"&amp;$B$1&amp;"*")</f>
        <v>1</v>
      </c>
      <c r="N133" t="s">
        <v>1119</v>
      </c>
      <c r="O133" t="str">
        <f>MID(SLR286_20231202[[#This Row],[Rok, publikacja, cytowania]],2,4)</f>
        <v>2011</v>
      </c>
      <c r="P133" s="4">
        <f>(MID(SLR286_20231202[[#This Row],[Rok, publikacja, cytowania]],FIND(" Cited ",SLR286_20231202[[#This Row],[Rok, publikacja, cytowania]])+7,SLR286_20231202[[#This Row],[IlośćZnakówLCyt]]))+0</f>
        <v>3</v>
      </c>
      <c r="Q133">
        <f>FIND(" Cited ",SLR286_20231202[[#This Row],[Rok, publikacja, cytowania]])+7</f>
        <v>77</v>
      </c>
      <c r="R133">
        <f>FIND(" times",SLR286_20231202[[#This Row],[Rok, publikacja, cytowania]])</f>
        <v>78</v>
      </c>
      <c r="S133">
        <f>SLR286_20231202[[#This Row],[koniecLCyt]]-SLR286_20231202[[#This Row],[poczLCyt]]</f>
        <v>1</v>
      </c>
      <c r="T133">
        <v>0</v>
      </c>
      <c r="U133" t="s">
        <v>1120</v>
      </c>
      <c r="V133" t="s">
        <v>1121</v>
      </c>
      <c r="W133">
        <f>COUNTIF(SLR286_20231202[[#This Row],[streszczenie]],"*"&amp;$B$1&amp;"*")</f>
        <v>1</v>
      </c>
      <c r="X133">
        <f>IFERROR(FIND("stake",SLR286_20231202[[#This Row],[streszczenie]]),0)</f>
        <v>723</v>
      </c>
      <c r="Y133">
        <f>IFERROR(FIND("Stake",SLR286_20231202[[#This Row],[streszczenie]]),0)</f>
        <v>0</v>
      </c>
      <c r="Z133">
        <f>IFERROR(FIND("STAKE",SLR286_20231202[[#This Row],[streszczenie]]),0)</f>
        <v>0</v>
      </c>
      <c r="AA133">
        <f>IFERROR(FIND("intere",SLR286_20231202[[#This Row],[streszczenie]]),0)</f>
        <v>1671</v>
      </c>
      <c r="AB133">
        <f>IFERROR(FIND("Intere",SLR286_20231202[[#This Row],[streszczenie]]),0)</f>
        <v>0</v>
      </c>
      <c r="AC133">
        <f>IFERROR(FIND("INTERE",SLR286_20231202[[#This Row],[streszczenie]]),0)</f>
        <v>0</v>
      </c>
      <c r="AD133">
        <f>SUM(SLR286_20231202[[#This Row],[stake4]:[INTERE6]])</f>
        <v>2394</v>
      </c>
      <c r="AE133" t="s">
        <v>10</v>
      </c>
      <c r="AF133" t="s">
        <v>207</v>
      </c>
      <c r="AG133" t="s">
        <v>12</v>
      </c>
    </row>
    <row r="134" spans="1:33" x14ac:dyDescent="0.45">
      <c r="A134">
        <v>150</v>
      </c>
      <c r="B134" t="s">
        <v>1153</v>
      </c>
      <c r="C134" t="s">
        <v>1154</v>
      </c>
      <c r="D134" t="s">
        <v>1155</v>
      </c>
      <c r="E134" t="s">
        <v>1156</v>
      </c>
      <c r="F134">
        <f>IFERROR(FIND("stake",SLR286_20231202[[#This Row],[Tytuł]]),0)</f>
        <v>0</v>
      </c>
      <c r="G134">
        <f>IFERROR(FIND("Stake",SLR286_20231202[[#This Row],[Tytuł]]),0)</f>
        <v>0</v>
      </c>
      <c r="H134">
        <f>IFERROR(FIND("STAKE",SLR286_20231202[[#This Row],[Tytuł]]),0)</f>
        <v>0</v>
      </c>
      <c r="I134">
        <f>IFERROR(FIND("intere",SLR286_20231202[[#This Row],[Tytuł]]),0)</f>
        <v>0</v>
      </c>
      <c r="J134">
        <f>IFERROR(FIND("Intere",SLR286_20231202[[#This Row],[Tytuł]]),0)</f>
        <v>0</v>
      </c>
      <c r="K134">
        <f>IFERROR(FIND("INTERE",SLR286_20231202[[#This Row],[Tytuł]]),0)</f>
        <v>0</v>
      </c>
      <c r="L134">
        <f>SUM(SLR286_20231202[[#This Row],[stake]:[INTERE3]])</f>
        <v>0</v>
      </c>
      <c r="M134">
        <f>COUNTIF(SLR286_20231202[[#This Row],[Tytuł]],"*"&amp;$B$1&amp;"*")</f>
        <v>0</v>
      </c>
      <c r="N134" t="s">
        <v>1157</v>
      </c>
      <c r="O134" t="str">
        <f>MID(SLR286_20231202[[#This Row],[Rok, publikacja, cytowania]],2,4)</f>
        <v>2022</v>
      </c>
      <c r="P134" s="4">
        <f>(MID(SLR286_20231202[[#This Row],[Rok, publikacja, cytowania]],FIND(" Cited ",SLR286_20231202[[#This Row],[Rok, publikacja, cytowania]])+7,SLR286_20231202[[#This Row],[IlośćZnakówLCyt]]))+0</f>
        <v>3</v>
      </c>
      <c r="Q134">
        <f>FIND(" Cited ",SLR286_20231202[[#This Row],[Rok, publikacja, cytowania]])+7</f>
        <v>66</v>
      </c>
      <c r="R134">
        <f>FIND(" times",SLR286_20231202[[#This Row],[Rok, publikacja, cytowania]])</f>
        <v>67</v>
      </c>
      <c r="S134">
        <f>SLR286_20231202[[#This Row],[koniecLCyt]]-SLR286_20231202[[#This Row],[poczLCyt]]</f>
        <v>1</v>
      </c>
      <c r="T134" t="s">
        <v>1158</v>
      </c>
      <c r="U134" t="s">
        <v>1159</v>
      </c>
      <c r="V134" t="s">
        <v>1160</v>
      </c>
      <c r="W134">
        <f>COUNTIF(SLR286_20231202[[#This Row],[streszczenie]],"*"&amp;$B$1&amp;"*")</f>
        <v>1</v>
      </c>
      <c r="X134">
        <f>IFERROR(FIND("stake",SLR286_20231202[[#This Row],[streszczenie]]),0)</f>
        <v>1362</v>
      </c>
      <c r="Y134">
        <f>IFERROR(FIND("Stake",SLR286_20231202[[#This Row],[streszczenie]]),0)</f>
        <v>0</v>
      </c>
      <c r="Z134">
        <f>IFERROR(FIND("STAKE",SLR286_20231202[[#This Row],[streszczenie]]),0)</f>
        <v>0</v>
      </c>
      <c r="AA134">
        <f>IFERROR(FIND("intere",SLR286_20231202[[#This Row],[streszczenie]]),0)</f>
        <v>0</v>
      </c>
      <c r="AB134">
        <f>IFERROR(FIND("Intere",SLR286_20231202[[#This Row],[streszczenie]]),0)</f>
        <v>0</v>
      </c>
      <c r="AC134">
        <f>IFERROR(FIND("INTERE",SLR286_20231202[[#This Row],[streszczenie]]),0)</f>
        <v>0</v>
      </c>
      <c r="AD134">
        <f>SUM(SLR286_20231202[[#This Row],[stake4]:[INTERE6]])</f>
        <v>1362</v>
      </c>
      <c r="AE134" t="s">
        <v>10</v>
      </c>
      <c r="AF134" t="s">
        <v>11</v>
      </c>
      <c r="AG134" t="s">
        <v>12</v>
      </c>
    </row>
    <row r="135" spans="1:33" x14ac:dyDescent="0.45">
      <c r="A135">
        <v>151</v>
      </c>
      <c r="B135" t="s">
        <v>1161</v>
      </c>
      <c r="C135" t="s">
        <v>1162</v>
      </c>
      <c r="D135" t="s">
        <v>1163</v>
      </c>
      <c r="E135" t="s">
        <v>1164</v>
      </c>
      <c r="F135">
        <f>IFERROR(FIND("stake",SLR286_20231202[[#This Row],[Tytuł]]),0)</f>
        <v>0</v>
      </c>
      <c r="G135">
        <f>IFERROR(FIND("Stake",SLR286_20231202[[#This Row],[Tytuł]]),0)</f>
        <v>0</v>
      </c>
      <c r="H135">
        <f>IFERROR(FIND("STAKE",SLR286_20231202[[#This Row],[Tytuł]]),0)</f>
        <v>0</v>
      </c>
      <c r="I135">
        <f>IFERROR(FIND("intere",SLR286_20231202[[#This Row],[Tytuł]]),0)</f>
        <v>0</v>
      </c>
      <c r="J135">
        <f>IFERROR(FIND("Intere",SLR286_20231202[[#This Row],[Tytuł]]),0)</f>
        <v>0</v>
      </c>
      <c r="K135">
        <f>IFERROR(FIND("INTERE",SLR286_20231202[[#This Row],[Tytuł]]),0)</f>
        <v>0</v>
      </c>
      <c r="L135">
        <f>SUM(SLR286_20231202[[#This Row],[stake]:[INTERE3]])</f>
        <v>0</v>
      </c>
      <c r="M135">
        <f>COUNTIF(SLR286_20231202[[#This Row],[Tytuł]],"*"&amp;$B$1&amp;"*")</f>
        <v>1</v>
      </c>
      <c r="N135" t="s">
        <v>1165</v>
      </c>
      <c r="O135" t="str">
        <f>MID(SLR286_20231202[[#This Row],[Rok, publikacja, cytowania]],2,4)</f>
        <v>2020</v>
      </c>
      <c r="P135" s="4">
        <f>(MID(SLR286_20231202[[#This Row],[Rok, publikacja, cytowania]],FIND(" Cited ",SLR286_20231202[[#This Row],[Rok, publikacja, cytowania]])+7,SLR286_20231202[[#This Row],[IlośćZnakówLCyt]]))+0</f>
        <v>3</v>
      </c>
      <c r="Q135">
        <f>FIND(" Cited ",SLR286_20231202[[#This Row],[Rok, publikacja, cytowania]])+7</f>
        <v>124</v>
      </c>
      <c r="R135">
        <f>FIND(" times",SLR286_20231202[[#This Row],[Rok, publikacja, cytowania]])</f>
        <v>125</v>
      </c>
      <c r="S135">
        <f>SLR286_20231202[[#This Row],[koniecLCyt]]-SLR286_20231202[[#This Row],[poczLCyt]]</f>
        <v>1</v>
      </c>
      <c r="T135" t="s">
        <v>1166</v>
      </c>
      <c r="U135" t="s">
        <v>1167</v>
      </c>
      <c r="V135" t="s">
        <v>1168</v>
      </c>
      <c r="W135">
        <f>COUNTIF(SLR286_20231202[[#This Row],[streszczenie]],"*"&amp;$B$1&amp;"*")</f>
        <v>1</v>
      </c>
      <c r="X135">
        <f>IFERROR(FIND("stake",SLR286_20231202[[#This Row],[streszczenie]]),0)</f>
        <v>646</v>
      </c>
      <c r="Y135">
        <f>IFERROR(FIND("Stake",SLR286_20231202[[#This Row],[streszczenie]]),0)</f>
        <v>0</v>
      </c>
      <c r="Z135">
        <f>IFERROR(FIND("STAKE",SLR286_20231202[[#This Row],[streszczenie]]),0)</f>
        <v>0</v>
      </c>
      <c r="AA135">
        <f>IFERROR(FIND("intere",SLR286_20231202[[#This Row],[streszczenie]]),0)</f>
        <v>0</v>
      </c>
      <c r="AB135">
        <f>IFERROR(FIND("Intere",SLR286_20231202[[#This Row],[streszczenie]]),0)</f>
        <v>0</v>
      </c>
      <c r="AC135">
        <f>IFERROR(FIND("INTERE",SLR286_20231202[[#This Row],[streszczenie]]),0)</f>
        <v>0</v>
      </c>
      <c r="AD135">
        <f>SUM(SLR286_20231202[[#This Row],[stake4]:[INTERE6]])</f>
        <v>646</v>
      </c>
      <c r="AE135" t="s">
        <v>10</v>
      </c>
      <c r="AF135" t="s">
        <v>128</v>
      </c>
      <c r="AG135" t="s">
        <v>12</v>
      </c>
    </row>
    <row r="136" spans="1:33" x14ac:dyDescent="0.45">
      <c r="A136">
        <v>166</v>
      </c>
      <c r="B136" t="s">
        <v>1275</v>
      </c>
      <c r="C136" t="s">
        <v>1276</v>
      </c>
      <c r="D136">
        <v>57190818944</v>
      </c>
      <c r="E136" t="s">
        <v>1277</v>
      </c>
      <c r="F136">
        <f>IFERROR(FIND("stake",SLR286_20231202[[#This Row],[Tytuł]]),0)</f>
        <v>0</v>
      </c>
      <c r="G136">
        <f>IFERROR(FIND("Stake",SLR286_20231202[[#This Row],[Tytuł]]),0)</f>
        <v>0</v>
      </c>
      <c r="H136">
        <f>IFERROR(FIND("STAKE",SLR286_20231202[[#This Row],[Tytuł]]),0)</f>
        <v>0</v>
      </c>
      <c r="I136">
        <f>IFERROR(FIND("intere",SLR286_20231202[[#This Row],[Tytuł]]),0)</f>
        <v>0</v>
      </c>
      <c r="J136">
        <f>IFERROR(FIND("Intere",SLR286_20231202[[#This Row],[Tytuł]]),0)</f>
        <v>0</v>
      </c>
      <c r="K136">
        <f>IFERROR(FIND("INTERE",SLR286_20231202[[#This Row],[Tytuł]]),0)</f>
        <v>0</v>
      </c>
      <c r="L136">
        <f>SUM(SLR286_20231202[[#This Row],[stake]:[INTERE3]])</f>
        <v>0</v>
      </c>
      <c r="M136">
        <f>COUNTIF(SLR286_20231202[[#This Row],[Tytuł]],"*"&amp;$B$1&amp;"*")</f>
        <v>0</v>
      </c>
      <c r="N136" t="s">
        <v>1278</v>
      </c>
      <c r="O136" t="str">
        <f>MID(SLR286_20231202[[#This Row],[Rok, publikacja, cytowania]],2,4)</f>
        <v>2017</v>
      </c>
      <c r="P136" s="4">
        <f>(MID(SLR286_20231202[[#This Row],[Rok, publikacja, cytowania]],FIND(" Cited ",SLR286_20231202[[#This Row],[Rok, publikacja, cytowania]])+7,SLR286_20231202[[#This Row],[IlośćZnakówLCyt]]))+0</f>
        <v>3</v>
      </c>
      <c r="Q136">
        <f>FIND(" Cited ",SLR286_20231202[[#This Row],[Rok, publikacja, cytowania]])+7</f>
        <v>82</v>
      </c>
      <c r="R136">
        <f>FIND(" times",SLR286_20231202[[#This Row],[Rok, publikacja, cytowania]])</f>
        <v>83</v>
      </c>
      <c r="S136">
        <f>SLR286_20231202[[#This Row],[koniecLCyt]]-SLR286_20231202[[#This Row],[poczLCyt]]</f>
        <v>1</v>
      </c>
      <c r="T136" t="s">
        <v>1279</v>
      </c>
      <c r="U136" t="s">
        <v>1280</v>
      </c>
      <c r="V136" t="s">
        <v>1281</v>
      </c>
      <c r="W136">
        <f>COUNTIF(SLR286_20231202[[#This Row],[streszczenie]],"*"&amp;$B$1&amp;"*")</f>
        <v>1</v>
      </c>
      <c r="X136">
        <f>IFERROR(FIND("stake",SLR286_20231202[[#This Row],[streszczenie]]),0)</f>
        <v>417</v>
      </c>
      <c r="Y136">
        <f>IFERROR(FIND("Stake",SLR286_20231202[[#This Row],[streszczenie]]),0)</f>
        <v>0</v>
      </c>
      <c r="Z136">
        <f>IFERROR(FIND("STAKE",SLR286_20231202[[#This Row],[streszczenie]]),0)</f>
        <v>0</v>
      </c>
      <c r="AA136">
        <f>IFERROR(FIND("intere",SLR286_20231202[[#This Row],[streszczenie]]),0)</f>
        <v>0</v>
      </c>
      <c r="AB136">
        <f>IFERROR(FIND("Intere",SLR286_20231202[[#This Row],[streszczenie]]),0)</f>
        <v>0</v>
      </c>
      <c r="AC136">
        <f>IFERROR(FIND("INTERE",SLR286_20231202[[#This Row],[streszczenie]]),0)</f>
        <v>0</v>
      </c>
      <c r="AD136">
        <f>SUM(SLR286_20231202[[#This Row],[stake4]:[INTERE6]])</f>
        <v>417</v>
      </c>
      <c r="AE136" t="s">
        <v>10</v>
      </c>
      <c r="AF136" t="s">
        <v>11</v>
      </c>
      <c r="AG136" t="s">
        <v>12</v>
      </c>
    </row>
    <row r="137" spans="1:33" x14ac:dyDescent="0.45">
      <c r="A137">
        <v>170</v>
      </c>
      <c r="B137" t="s">
        <v>1306</v>
      </c>
      <c r="C137" t="s">
        <v>1307</v>
      </c>
      <c r="D137">
        <v>57190126552</v>
      </c>
      <c r="E137" t="s">
        <v>1308</v>
      </c>
      <c r="F137">
        <f>IFERROR(FIND("stake",SLR286_20231202[[#This Row],[Tytuł]]),0)</f>
        <v>0</v>
      </c>
      <c r="G137">
        <f>IFERROR(FIND("Stake",SLR286_20231202[[#This Row],[Tytuł]]),0)</f>
        <v>0</v>
      </c>
      <c r="H137">
        <f>IFERROR(FIND("STAKE",SLR286_20231202[[#This Row],[Tytuł]]),0)</f>
        <v>0</v>
      </c>
      <c r="I137">
        <f>IFERROR(FIND("intere",SLR286_20231202[[#This Row],[Tytuł]]),0)</f>
        <v>0</v>
      </c>
      <c r="J137">
        <f>IFERROR(FIND("Intere",SLR286_20231202[[#This Row],[Tytuł]]),0)</f>
        <v>0</v>
      </c>
      <c r="K137">
        <f>IFERROR(FIND("INTERE",SLR286_20231202[[#This Row],[Tytuł]]),0)</f>
        <v>0</v>
      </c>
      <c r="L137">
        <f>SUM(SLR286_20231202[[#This Row],[stake]:[INTERE3]])</f>
        <v>0</v>
      </c>
      <c r="M137">
        <f>COUNTIF(SLR286_20231202[[#This Row],[Tytuł]],"*"&amp;$B$1&amp;"*")</f>
        <v>1</v>
      </c>
      <c r="N137" t="s">
        <v>1309</v>
      </c>
      <c r="O137" t="str">
        <f>MID(SLR286_20231202[[#This Row],[Rok, publikacja, cytowania]],2,4)</f>
        <v>2021</v>
      </c>
      <c r="P137" s="4">
        <f>(MID(SLR286_20231202[[#This Row],[Rok, publikacja, cytowania]],FIND(" Cited ",SLR286_20231202[[#This Row],[Rok, publikacja, cytowania]])+7,SLR286_20231202[[#This Row],[IlośćZnakówLCyt]]))+0</f>
        <v>3</v>
      </c>
      <c r="Q137">
        <f>FIND(" Cited ",SLR286_20231202[[#This Row],[Rok, publikacja, cytowania]])+7</f>
        <v>78</v>
      </c>
      <c r="R137">
        <f>FIND(" times",SLR286_20231202[[#This Row],[Rok, publikacja, cytowania]])</f>
        <v>79</v>
      </c>
      <c r="S137">
        <f>SLR286_20231202[[#This Row],[koniecLCyt]]-SLR286_20231202[[#This Row],[poczLCyt]]</f>
        <v>1</v>
      </c>
      <c r="T137" t="s">
        <v>1310</v>
      </c>
      <c r="U137" t="s">
        <v>1311</v>
      </c>
      <c r="V137" t="s">
        <v>1312</v>
      </c>
      <c r="W137">
        <f>COUNTIF(SLR286_20231202[[#This Row],[streszczenie]],"*"&amp;$B$1&amp;"*")</f>
        <v>1</v>
      </c>
      <c r="X137">
        <f>IFERROR(FIND("stake",SLR286_20231202[[#This Row],[streszczenie]]),0)</f>
        <v>333</v>
      </c>
      <c r="Y137">
        <f>IFERROR(FIND("Stake",SLR286_20231202[[#This Row],[streszczenie]]),0)</f>
        <v>0</v>
      </c>
      <c r="Z137">
        <f>IFERROR(FIND("STAKE",SLR286_20231202[[#This Row],[streszczenie]]),0)</f>
        <v>0</v>
      </c>
      <c r="AA137">
        <f>IFERROR(FIND("intere",SLR286_20231202[[#This Row],[streszczenie]]),0)</f>
        <v>0</v>
      </c>
      <c r="AB137">
        <f>IFERROR(FIND("Intere",SLR286_20231202[[#This Row],[streszczenie]]),0)</f>
        <v>0</v>
      </c>
      <c r="AC137">
        <f>IFERROR(FIND("INTERE",SLR286_20231202[[#This Row],[streszczenie]]),0)</f>
        <v>0</v>
      </c>
      <c r="AD137">
        <f>SUM(SLR286_20231202[[#This Row],[stake4]:[INTERE6]])</f>
        <v>333</v>
      </c>
      <c r="AE137" t="s">
        <v>10</v>
      </c>
      <c r="AF137" t="s">
        <v>11</v>
      </c>
      <c r="AG137" t="s">
        <v>12</v>
      </c>
    </row>
    <row r="138" spans="1:33" x14ac:dyDescent="0.45">
      <c r="A138">
        <v>178</v>
      </c>
      <c r="B138" t="s">
        <v>1368</v>
      </c>
      <c r="C138" t="s">
        <v>1369</v>
      </c>
      <c r="D138" t="s">
        <v>1370</v>
      </c>
      <c r="E138" t="s">
        <v>1371</v>
      </c>
      <c r="F138">
        <f>IFERROR(FIND("stake",SLR286_20231202[[#This Row],[Tytuł]]),0)</f>
        <v>0</v>
      </c>
      <c r="G138">
        <f>IFERROR(FIND("Stake",SLR286_20231202[[#This Row],[Tytuł]]),0)</f>
        <v>0</v>
      </c>
      <c r="H138">
        <f>IFERROR(FIND("STAKE",SLR286_20231202[[#This Row],[Tytuł]]),0)</f>
        <v>0</v>
      </c>
      <c r="I138">
        <f>IFERROR(FIND("intere",SLR286_20231202[[#This Row],[Tytuł]]),0)</f>
        <v>0</v>
      </c>
      <c r="J138">
        <f>IFERROR(FIND("Intere",SLR286_20231202[[#This Row],[Tytuł]]),0)</f>
        <v>0</v>
      </c>
      <c r="K138">
        <f>IFERROR(FIND("INTERE",SLR286_20231202[[#This Row],[Tytuł]]),0)</f>
        <v>0</v>
      </c>
      <c r="L138">
        <f>SUM(SLR286_20231202[[#This Row],[stake]:[INTERE3]])</f>
        <v>0</v>
      </c>
      <c r="M138">
        <f>COUNTIF(SLR286_20231202[[#This Row],[Tytuł]],"*"&amp;$B$1&amp;"*")</f>
        <v>1</v>
      </c>
      <c r="N138" t="s">
        <v>1372</v>
      </c>
      <c r="O138" t="str">
        <f>MID(SLR286_20231202[[#This Row],[Rok, publikacja, cytowania]],2,4)</f>
        <v>2020</v>
      </c>
      <c r="P138" s="4">
        <f>(MID(SLR286_20231202[[#This Row],[Rok, publikacja, cytowania]],FIND(" Cited ",SLR286_20231202[[#This Row],[Rok, publikacja, cytowania]])+7,SLR286_20231202[[#This Row],[IlośćZnakówLCyt]]))+0</f>
        <v>3</v>
      </c>
      <c r="Q138">
        <f>FIND(" Cited ",SLR286_20231202[[#This Row],[Rok, publikacja, cytowania]])+7</f>
        <v>85</v>
      </c>
      <c r="R138">
        <f>FIND(" times",SLR286_20231202[[#This Row],[Rok, publikacja, cytowania]])</f>
        <v>86</v>
      </c>
      <c r="S138">
        <f>SLR286_20231202[[#This Row],[koniecLCyt]]-SLR286_20231202[[#This Row],[poczLCyt]]</f>
        <v>1</v>
      </c>
      <c r="T138" t="s">
        <v>1373</v>
      </c>
      <c r="U138" t="s">
        <v>1374</v>
      </c>
      <c r="V138" t="s">
        <v>1375</v>
      </c>
      <c r="W138">
        <f>COUNTIF(SLR286_20231202[[#This Row],[streszczenie]],"*"&amp;$B$1&amp;"*")</f>
        <v>1</v>
      </c>
      <c r="X138">
        <f>IFERROR(FIND("stake",SLR286_20231202[[#This Row],[streszczenie]]),0)</f>
        <v>0</v>
      </c>
      <c r="Y138">
        <f>IFERROR(FIND("Stake",SLR286_20231202[[#This Row],[streszczenie]]),0)</f>
        <v>80</v>
      </c>
      <c r="Z138">
        <f>IFERROR(FIND("STAKE",SLR286_20231202[[#This Row],[streszczenie]]),0)</f>
        <v>0</v>
      </c>
      <c r="AA138">
        <f>IFERROR(FIND("intere",SLR286_20231202[[#This Row],[streszczenie]]),0)</f>
        <v>0</v>
      </c>
      <c r="AB138">
        <f>IFERROR(FIND("Intere",SLR286_20231202[[#This Row],[streszczenie]]),0)</f>
        <v>0</v>
      </c>
      <c r="AC138">
        <f>IFERROR(FIND("INTERE",SLR286_20231202[[#This Row],[streszczenie]]),0)</f>
        <v>0</v>
      </c>
      <c r="AD138">
        <f>SUM(SLR286_20231202[[#This Row],[stake4]:[INTERE6]])</f>
        <v>80</v>
      </c>
      <c r="AE138" t="s">
        <v>10</v>
      </c>
      <c r="AF138" t="s">
        <v>11</v>
      </c>
      <c r="AG138" t="s">
        <v>12</v>
      </c>
    </row>
    <row r="139" spans="1:33" x14ac:dyDescent="0.45">
      <c r="A139">
        <v>193</v>
      </c>
      <c r="B139" t="s">
        <v>1482</v>
      </c>
      <c r="C139" t="s">
        <v>1483</v>
      </c>
      <c r="D139">
        <v>57706418400</v>
      </c>
      <c r="E139" t="s">
        <v>1484</v>
      </c>
      <c r="F139">
        <f>IFERROR(FIND("stake",SLR286_20231202[[#This Row],[Tytuł]]),0)</f>
        <v>0</v>
      </c>
      <c r="G139">
        <f>IFERROR(FIND("Stake",SLR286_20231202[[#This Row],[Tytuł]]),0)</f>
        <v>0</v>
      </c>
      <c r="H139">
        <f>IFERROR(FIND("STAKE",SLR286_20231202[[#This Row],[Tytuł]]),0)</f>
        <v>0</v>
      </c>
      <c r="I139">
        <f>IFERROR(FIND("intere",SLR286_20231202[[#This Row],[Tytuł]]),0)</f>
        <v>0</v>
      </c>
      <c r="J139">
        <f>IFERROR(FIND("Intere",SLR286_20231202[[#This Row],[Tytuł]]),0)</f>
        <v>0</v>
      </c>
      <c r="K139">
        <f>IFERROR(FIND("INTERE",SLR286_20231202[[#This Row],[Tytuł]]),0)</f>
        <v>0</v>
      </c>
      <c r="L139">
        <f>SUM(SLR286_20231202[[#This Row],[stake]:[INTERE3]])</f>
        <v>0</v>
      </c>
      <c r="M139">
        <f>COUNTIF(SLR286_20231202[[#This Row],[Tytuł]],"*"&amp;$B$1&amp;"*")</f>
        <v>0</v>
      </c>
      <c r="N139" t="s">
        <v>1485</v>
      </c>
      <c r="O139" t="str">
        <f>MID(SLR286_20231202[[#This Row],[Rok, publikacja, cytowania]],2,4)</f>
        <v>2021</v>
      </c>
      <c r="P139" s="4">
        <f>(MID(SLR286_20231202[[#This Row],[Rok, publikacja, cytowania]],FIND(" Cited ",SLR286_20231202[[#This Row],[Rok, publikacja, cytowania]])+7,SLR286_20231202[[#This Row],[IlośćZnakówLCyt]]))+0</f>
        <v>3</v>
      </c>
      <c r="Q139">
        <f>FIND(" Cited ",SLR286_20231202[[#This Row],[Rok, publikacja, cytowania]])+7</f>
        <v>86</v>
      </c>
      <c r="R139">
        <f>FIND(" times",SLR286_20231202[[#This Row],[Rok, publikacja, cytowania]])</f>
        <v>87</v>
      </c>
      <c r="S139">
        <f>SLR286_20231202[[#This Row],[koniecLCyt]]-SLR286_20231202[[#This Row],[poczLCyt]]</f>
        <v>1</v>
      </c>
      <c r="T139" t="s">
        <v>1486</v>
      </c>
      <c r="U139" t="s">
        <v>1487</v>
      </c>
      <c r="V139" t="s">
        <v>1488</v>
      </c>
      <c r="W139">
        <f>COUNTIF(SLR286_20231202[[#This Row],[streszczenie]],"*"&amp;$B$1&amp;"*")</f>
        <v>1</v>
      </c>
      <c r="X139">
        <f>IFERROR(FIND("stake",SLR286_20231202[[#This Row],[streszczenie]]),0)</f>
        <v>88</v>
      </c>
      <c r="Y139">
        <f>IFERROR(FIND("Stake",SLR286_20231202[[#This Row],[streszczenie]]),0)</f>
        <v>0</v>
      </c>
      <c r="Z139">
        <f>IFERROR(FIND("STAKE",SLR286_20231202[[#This Row],[streszczenie]]),0)</f>
        <v>0</v>
      </c>
      <c r="AA139">
        <f>IFERROR(FIND("intere",SLR286_20231202[[#This Row],[streszczenie]]),0)</f>
        <v>0</v>
      </c>
      <c r="AB139">
        <f>IFERROR(FIND("Intere",SLR286_20231202[[#This Row],[streszczenie]]),0)</f>
        <v>0</v>
      </c>
      <c r="AC139">
        <f>IFERROR(FIND("INTERE",SLR286_20231202[[#This Row],[streszczenie]]),0)</f>
        <v>0</v>
      </c>
      <c r="AD139">
        <f>SUM(SLR286_20231202[[#This Row],[stake4]:[INTERE6]])</f>
        <v>88</v>
      </c>
      <c r="AE139" t="s">
        <v>10</v>
      </c>
      <c r="AF139" t="s">
        <v>11</v>
      </c>
      <c r="AG139" t="s">
        <v>12</v>
      </c>
    </row>
    <row r="140" spans="1:33" x14ac:dyDescent="0.45">
      <c r="A140">
        <v>196</v>
      </c>
      <c r="B140" t="s">
        <v>1505</v>
      </c>
      <c r="C140" t="s">
        <v>1506</v>
      </c>
      <c r="D140" t="s">
        <v>1507</v>
      </c>
      <c r="E140" t="s">
        <v>1508</v>
      </c>
      <c r="F140">
        <f>IFERROR(FIND("stake",SLR286_20231202[[#This Row],[Tytuł]]),0)</f>
        <v>0</v>
      </c>
      <c r="G140">
        <f>IFERROR(FIND("Stake",SLR286_20231202[[#This Row],[Tytuł]]),0)</f>
        <v>54</v>
      </c>
      <c r="H140">
        <f>IFERROR(FIND("STAKE",SLR286_20231202[[#This Row],[Tytuł]]),0)</f>
        <v>0</v>
      </c>
      <c r="I140">
        <f>IFERROR(FIND("intere",SLR286_20231202[[#This Row],[Tytuł]]),0)</f>
        <v>0</v>
      </c>
      <c r="J140">
        <f>IFERROR(FIND("Intere",SLR286_20231202[[#This Row],[Tytuł]]),0)</f>
        <v>0</v>
      </c>
      <c r="K140">
        <f>IFERROR(FIND("INTERE",SLR286_20231202[[#This Row],[Tytuł]]),0)</f>
        <v>0</v>
      </c>
      <c r="L140">
        <f>SUM(SLR286_20231202[[#This Row],[stake]:[INTERE3]])</f>
        <v>54</v>
      </c>
      <c r="M140">
        <f>COUNTIF(SLR286_20231202[[#This Row],[Tytuł]],"*"&amp;$B$1&amp;"*")</f>
        <v>0</v>
      </c>
      <c r="N140" t="s">
        <v>1509</v>
      </c>
      <c r="O140" t="str">
        <f>MID(SLR286_20231202[[#This Row],[Rok, publikacja, cytowania]],2,4)</f>
        <v>2019</v>
      </c>
      <c r="P140" s="4">
        <f>(MID(SLR286_20231202[[#This Row],[Rok, publikacja, cytowania]],FIND(" Cited ",SLR286_20231202[[#This Row],[Rok, publikacja, cytowania]])+7,SLR286_20231202[[#This Row],[IlośćZnakówLCyt]]))+0</f>
        <v>3</v>
      </c>
      <c r="Q140">
        <f>FIND(" Cited ",SLR286_20231202[[#This Row],[Rok, publikacja, cytowania]])+7</f>
        <v>175</v>
      </c>
      <c r="R140">
        <f>FIND(" times",SLR286_20231202[[#This Row],[Rok, publikacja, cytowania]])</f>
        <v>176</v>
      </c>
      <c r="S140">
        <f>SLR286_20231202[[#This Row],[koniecLCyt]]-SLR286_20231202[[#This Row],[poczLCyt]]</f>
        <v>1</v>
      </c>
      <c r="T140" t="s">
        <v>1510</v>
      </c>
      <c r="U140" t="s">
        <v>1511</v>
      </c>
      <c r="V140" t="s">
        <v>1512</v>
      </c>
      <c r="W140">
        <f>COUNTIF(SLR286_20231202[[#This Row],[streszczenie]],"*"&amp;$B$1&amp;"*")</f>
        <v>1</v>
      </c>
      <c r="X140">
        <f>IFERROR(FIND("stake",SLR286_20231202[[#This Row],[streszczenie]]),0)</f>
        <v>1139</v>
      </c>
      <c r="Y140">
        <f>IFERROR(FIND("Stake",SLR286_20231202[[#This Row],[streszczenie]]),0)</f>
        <v>0</v>
      </c>
      <c r="Z140">
        <f>IFERROR(FIND("STAKE",SLR286_20231202[[#This Row],[streszczenie]]),0)</f>
        <v>0</v>
      </c>
      <c r="AA140">
        <f>IFERROR(FIND("intere",SLR286_20231202[[#This Row],[streszczenie]]),0)</f>
        <v>0</v>
      </c>
      <c r="AB140">
        <f>IFERROR(FIND("Intere",SLR286_20231202[[#This Row],[streszczenie]]),0)</f>
        <v>0</v>
      </c>
      <c r="AC140">
        <f>IFERROR(FIND("INTERE",SLR286_20231202[[#This Row],[streszczenie]]),0)</f>
        <v>0</v>
      </c>
      <c r="AD140">
        <f>SUM(SLR286_20231202[[#This Row],[stake4]:[INTERE6]])</f>
        <v>1139</v>
      </c>
      <c r="AE140" t="s">
        <v>10</v>
      </c>
      <c r="AF140" t="s">
        <v>207</v>
      </c>
      <c r="AG140" t="s">
        <v>12</v>
      </c>
    </row>
    <row r="141" spans="1:33" x14ac:dyDescent="0.45">
      <c r="A141">
        <v>191</v>
      </c>
      <c r="B141" t="s">
        <v>1468</v>
      </c>
      <c r="C141" t="s">
        <v>1469</v>
      </c>
      <c r="D141">
        <v>57190394096</v>
      </c>
      <c r="E141" t="s">
        <v>1470</v>
      </c>
      <c r="F141">
        <f>IFERROR(FIND("stake",SLR286_20231202[[#This Row],[Tytuł]]),0)</f>
        <v>0</v>
      </c>
      <c r="G141">
        <f>IFERROR(FIND("Stake",SLR286_20231202[[#This Row],[Tytuł]]),0)</f>
        <v>0</v>
      </c>
      <c r="H141">
        <f>IFERROR(FIND("STAKE",SLR286_20231202[[#This Row],[Tytuł]]),0)</f>
        <v>0</v>
      </c>
      <c r="I141">
        <f>IFERROR(FIND("intere",SLR286_20231202[[#This Row],[Tytuł]]),0)</f>
        <v>0</v>
      </c>
      <c r="J141">
        <f>IFERROR(FIND("Intere",SLR286_20231202[[#This Row],[Tytuł]]),0)</f>
        <v>0</v>
      </c>
      <c r="K141">
        <f>IFERROR(FIND("INTERE",SLR286_20231202[[#This Row],[Tytuł]]),0)</f>
        <v>0</v>
      </c>
      <c r="L141">
        <f>SUM(SLR286_20231202[[#This Row],[stake]:[INTERE3]])</f>
        <v>0</v>
      </c>
      <c r="M141">
        <f>COUNTIF(SLR286_20231202[[#This Row],[Tytuł]],"*"&amp;$B$1&amp;"*")</f>
        <v>0</v>
      </c>
      <c r="N141" t="s">
        <v>1471</v>
      </c>
      <c r="O141" t="str">
        <f>MID(SLR286_20231202[[#This Row],[Rok, publikacja, cytowania]],2,4)</f>
        <v>2020</v>
      </c>
      <c r="P141" s="4">
        <f>(MID(SLR286_20231202[[#This Row],[Rok, publikacja, cytowania]],FIND(" Cited ",SLR286_20231202[[#This Row],[Rok, publikacja, cytowania]])+7,SLR286_20231202[[#This Row],[IlośćZnakówLCyt]]))+0</f>
        <v>3</v>
      </c>
      <c r="Q141">
        <f>FIND(" Cited ",SLR286_20231202[[#This Row],[Rok, publikacja, cytowania]])+7</f>
        <v>81</v>
      </c>
      <c r="R141">
        <f>FIND(" times",SLR286_20231202[[#This Row],[Rok, publikacja, cytowania]])</f>
        <v>82</v>
      </c>
      <c r="S141">
        <f>SLR286_20231202[[#This Row],[koniecLCyt]]-SLR286_20231202[[#This Row],[poczLCyt]]</f>
        <v>1</v>
      </c>
      <c r="T141" t="s">
        <v>1472</v>
      </c>
      <c r="U141" t="s">
        <v>1473</v>
      </c>
      <c r="V141" t="s">
        <v>1474</v>
      </c>
      <c r="W141">
        <f>COUNTIF(SLR286_20231202[[#This Row],[streszczenie]],"*"&amp;$B$1&amp;"*")</f>
        <v>0</v>
      </c>
      <c r="X141">
        <f>IFERROR(FIND("stake",SLR286_20231202[[#This Row],[streszczenie]]),0)</f>
        <v>208</v>
      </c>
      <c r="Y141">
        <f>IFERROR(FIND("Stake",SLR286_20231202[[#This Row],[streszczenie]]),0)</f>
        <v>0</v>
      </c>
      <c r="Z141">
        <f>IFERROR(FIND("STAKE",SLR286_20231202[[#This Row],[streszczenie]]),0)</f>
        <v>0</v>
      </c>
      <c r="AA141">
        <f>IFERROR(FIND("intere",SLR286_20231202[[#This Row],[streszczenie]]),0)</f>
        <v>0</v>
      </c>
      <c r="AB141">
        <f>IFERROR(FIND("Intere",SLR286_20231202[[#This Row],[streszczenie]]),0)</f>
        <v>0</v>
      </c>
      <c r="AC141">
        <f>IFERROR(FIND("INTERE",SLR286_20231202[[#This Row],[streszczenie]]),0)</f>
        <v>0</v>
      </c>
      <c r="AD141">
        <f>SUM(SLR286_20231202[[#This Row],[stake4]:[INTERE6]])</f>
        <v>208</v>
      </c>
      <c r="AE141" t="s">
        <v>10</v>
      </c>
      <c r="AF141" t="s">
        <v>207</v>
      </c>
      <c r="AG141" t="s">
        <v>12</v>
      </c>
    </row>
    <row r="142" spans="1:33" x14ac:dyDescent="0.45">
      <c r="A142">
        <v>109</v>
      </c>
      <c r="B142" t="s">
        <v>835</v>
      </c>
      <c r="C142" t="s">
        <v>836</v>
      </c>
      <c r="D142" t="s">
        <v>837</v>
      </c>
      <c r="E142" t="s">
        <v>838</v>
      </c>
      <c r="F142">
        <f>IFERROR(FIND("stake",SLR286_20231202[[#This Row],[Tytuł]]),0)</f>
        <v>75</v>
      </c>
      <c r="G142">
        <f>IFERROR(FIND("Stake",SLR286_20231202[[#This Row],[Tytuł]]),0)</f>
        <v>0</v>
      </c>
      <c r="H142">
        <f>IFERROR(FIND("STAKE",SLR286_20231202[[#This Row],[Tytuł]]),0)</f>
        <v>0</v>
      </c>
      <c r="I142">
        <f>IFERROR(FIND("intere",SLR286_20231202[[#This Row],[Tytuł]]),0)</f>
        <v>0</v>
      </c>
      <c r="J142">
        <f>IFERROR(FIND("Intere",SLR286_20231202[[#This Row],[Tytuł]]),0)</f>
        <v>0</v>
      </c>
      <c r="K142">
        <f>IFERROR(FIND("INTERE",SLR286_20231202[[#This Row],[Tytuł]]),0)</f>
        <v>0</v>
      </c>
      <c r="L142">
        <f>SUM(SLR286_20231202[[#This Row],[stake]:[INTERE3]])</f>
        <v>75</v>
      </c>
      <c r="M142">
        <f>COUNTIF(SLR286_20231202[[#This Row],[Tytuł]],"*"&amp;$B$1&amp;"*")</f>
        <v>0</v>
      </c>
      <c r="N142" t="s">
        <v>839</v>
      </c>
      <c r="O142" t="str">
        <f>MID(SLR286_20231202[[#This Row],[Rok, publikacja, cytowania]],2,4)</f>
        <v>2021</v>
      </c>
      <c r="P142" s="4">
        <f>(MID(SLR286_20231202[[#This Row],[Rok, publikacja, cytowania]],FIND(" Cited ",SLR286_20231202[[#This Row],[Rok, publikacja, cytowania]])+7,SLR286_20231202[[#This Row],[IlośćZnakówLCyt]]))+0</f>
        <v>2</v>
      </c>
      <c r="Q142">
        <f>FIND(" Cited ",SLR286_20231202[[#This Row],[Rok, publikacja, cytowania]])+7</f>
        <v>101</v>
      </c>
      <c r="R142">
        <f>FIND(" times",SLR286_20231202[[#This Row],[Rok, publikacja, cytowania]])</f>
        <v>102</v>
      </c>
      <c r="S142">
        <f>SLR286_20231202[[#This Row],[koniecLCyt]]-SLR286_20231202[[#This Row],[poczLCyt]]</f>
        <v>1</v>
      </c>
      <c r="T142" t="s">
        <v>840</v>
      </c>
      <c r="U142" t="s">
        <v>841</v>
      </c>
      <c r="V142" t="s">
        <v>842</v>
      </c>
      <c r="W142">
        <f>COUNTIF(SLR286_20231202[[#This Row],[streszczenie]],"*"&amp;$B$1&amp;"*")</f>
        <v>0</v>
      </c>
      <c r="X142">
        <f>IFERROR(FIND("stake",SLR286_20231202[[#This Row],[streszczenie]]),0)</f>
        <v>1312</v>
      </c>
      <c r="Y142">
        <f>IFERROR(FIND("Stake",SLR286_20231202[[#This Row],[streszczenie]]),0)</f>
        <v>0</v>
      </c>
      <c r="Z142">
        <f>IFERROR(FIND("STAKE",SLR286_20231202[[#This Row],[streszczenie]]),0)</f>
        <v>0</v>
      </c>
      <c r="AA142">
        <f>IFERROR(FIND("intere",SLR286_20231202[[#This Row],[streszczenie]]),0)</f>
        <v>0</v>
      </c>
      <c r="AB142">
        <f>IFERROR(FIND("Intere",SLR286_20231202[[#This Row],[streszczenie]]),0)</f>
        <v>0</v>
      </c>
      <c r="AC142">
        <f>IFERROR(FIND("INTERE",SLR286_20231202[[#This Row],[streszczenie]]),0)</f>
        <v>0</v>
      </c>
      <c r="AD142">
        <f>SUM(SLR286_20231202[[#This Row],[stake4]:[INTERE6]])</f>
        <v>1312</v>
      </c>
      <c r="AE142" t="s">
        <v>10</v>
      </c>
      <c r="AF142" t="s">
        <v>11</v>
      </c>
      <c r="AG142" t="s">
        <v>12</v>
      </c>
    </row>
    <row r="143" spans="1:33" x14ac:dyDescent="0.45">
      <c r="A143">
        <v>115</v>
      </c>
      <c r="B143" t="s">
        <v>883</v>
      </c>
      <c r="C143" t="s">
        <v>884</v>
      </c>
      <c r="D143" t="s">
        <v>885</v>
      </c>
      <c r="E143" t="s">
        <v>886</v>
      </c>
      <c r="F143">
        <f>IFERROR(FIND("stake",SLR286_20231202[[#This Row],[Tytuł]]),0)</f>
        <v>46</v>
      </c>
      <c r="G143">
        <f>IFERROR(FIND("Stake",SLR286_20231202[[#This Row],[Tytuł]]),0)</f>
        <v>0</v>
      </c>
      <c r="H143">
        <f>IFERROR(FIND("STAKE",SLR286_20231202[[#This Row],[Tytuł]]),0)</f>
        <v>0</v>
      </c>
      <c r="I143">
        <f>IFERROR(FIND("intere",SLR286_20231202[[#This Row],[Tytuł]]),0)</f>
        <v>0</v>
      </c>
      <c r="J143">
        <f>IFERROR(FIND("Intere",SLR286_20231202[[#This Row],[Tytuł]]),0)</f>
        <v>0</v>
      </c>
      <c r="K143">
        <f>IFERROR(FIND("INTERE",SLR286_20231202[[#This Row],[Tytuł]]),0)</f>
        <v>0</v>
      </c>
      <c r="L143">
        <f>SUM(SLR286_20231202[[#This Row],[stake]:[INTERE3]])</f>
        <v>46</v>
      </c>
      <c r="M143">
        <f>COUNTIF(SLR286_20231202[[#This Row],[Tytuł]],"*"&amp;$B$1&amp;"*")</f>
        <v>0</v>
      </c>
      <c r="N143" t="s">
        <v>887</v>
      </c>
      <c r="O143" t="str">
        <f>MID(SLR286_20231202[[#This Row],[Rok, publikacja, cytowania]],2,4)</f>
        <v>2019</v>
      </c>
      <c r="P143" s="4">
        <f>(MID(SLR286_20231202[[#This Row],[Rok, publikacja, cytowania]],FIND(" Cited ",SLR286_20231202[[#This Row],[Rok, publikacja, cytowania]])+7,SLR286_20231202[[#This Row],[IlośćZnakówLCyt]]))+0</f>
        <v>2</v>
      </c>
      <c r="Q143">
        <f>FIND(" Cited ",SLR286_20231202[[#This Row],[Rok, publikacja, cytowania]])+7</f>
        <v>66</v>
      </c>
      <c r="R143">
        <f>FIND(" times",SLR286_20231202[[#This Row],[Rok, publikacja, cytowania]])</f>
        <v>67</v>
      </c>
      <c r="S143">
        <f>SLR286_20231202[[#This Row],[koniecLCyt]]-SLR286_20231202[[#This Row],[poczLCyt]]</f>
        <v>1</v>
      </c>
      <c r="T143" t="s">
        <v>888</v>
      </c>
      <c r="U143" t="s">
        <v>889</v>
      </c>
      <c r="V143" t="s">
        <v>890</v>
      </c>
      <c r="W143">
        <f>COUNTIF(SLR286_20231202[[#This Row],[streszczenie]],"*"&amp;$B$1&amp;"*")</f>
        <v>0</v>
      </c>
      <c r="X143">
        <f>IFERROR(FIND("stake",SLR286_20231202[[#This Row],[streszczenie]]),0)</f>
        <v>45</v>
      </c>
      <c r="Y143">
        <f>IFERROR(FIND("Stake",SLR286_20231202[[#This Row],[streszczenie]]),0)</f>
        <v>0</v>
      </c>
      <c r="Z143">
        <f>IFERROR(FIND("STAKE",SLR286_20231202[[#This Row],[streszczenie]]),0)</f>
        <v>0</v>
      </c>
      <c r="AA143">
        <f>IFERROR(FIND("intere",SLR286_20231202[[#This Row],[streszczenie]]),0)</f>
        <v>0</v>
      </c>
      <c r="AB143">
        <f>IFERROR(FIND("Intere",SLR286_20231202[[#This Row],[streszczenie]]),0)</f>
        <v>0</v>
      </c>
      <c r="AC143">
        <f>IFERROR(FIND("INTERE",SLR286_20231202[[#This Row],[streszczenie]]),0)</f>
        <v>0</v>
      </c>
      <c r="AD143">
        <f>SUM(SLR286_20231202[[#This Row],[stake4]:[INTERE6]])</f>
        <v>45</v>
      </c>
      <c r="AE143" t="s">
        <v>10</v>
      </c>
      <c r="AF143" t="s">
        <v>11</v>
      </c>
      <c r="AG143" t="s">
        <v>12</v>
      </c>
    </row>
    <row r="144" spans="1:33" x14ac:dyDescent="0.45">
      <c r="A144">
        <v>122</v>
      </c>
      <c r="B144" t="s">
        <v>936</v>
      </c>
      <c r="C144" t="s">
        <v>937</v>
      </c>
      <c r="D144" t="s">
        <v>938</v>
      </c>
      <c r="E144" s="3" t="s">
        <v>939</v>
      </c>
      <c r="F144">
        <f>IFERROR(FIND("stake",SLR286_20231202[[#This Row],[Tytuł]]),0)</f>
        <v>96</v>
      </c>
      <c r="G144">
        <f>IFERROR(FIND("Stake",SLR286_20231202[[#This Row],[Tytuł]]),0)</f>
        <v>0</v>
      </c>
      <c r="H144">
        <f>IFERROR(FIND("STAKE",SLR286_20231202[[#This Row],[Tytuł]]),0)</f>
        <v>0</v>
      </c>
      <c r="I144">
        <f>IFERROR(FIND("intere",SLR286_20231202[[#This Row],[Tytuł]]),0)</f>
        <v>0</v>
      </c>
      <c r="J144">
        <f>IFERROR(FIND("Intere",SLR286_20231202[[#This Row],[Tytuł]]),0)</f>
        <v>0</v>
      </c>
      <c r="K144">
        <f>IFERROR(FIND("INTERE",SLR286_20231202[[#This Row],[Tytuł]]),0)</f>
        <v>0</v>
      </c>
      <c r="L144">
        <f>SUM(SLR286_20231202[[#This Row],[stake]:[INTERE3]])</f>
        <v>96</v>
      </c>
      <c r="M144">
        <f>COUNTIF(SLR286_20231202[[#This Row],[Tytuł]],"*"&amp;$B$1&amp;"*")</f>
        <v>0</v>
      </c>
      <c r="N144" t="s">
        <v>940</v>
      </c>
      <c r="O144" t="str">
        <f>MID(SLR286_20231202[[#This Row],[Rok, publikacja, cytowania]],2,4)</f>
        <v>2016</v>
      </c>
      <c r="P144" s="4">
        <f>(MID(SLR286_20231202[[#This Row],[Rok, publikacja, cytowania]],FIND(" Cited ",SLR286_20231202[[#This Row],[Rok, publikacja, cytowania]])+7,SLR286_20231202[[#This Row],[IlośćZnakówLCyt]]))+0</f>
        <v>2</v>
      </c>
      <c r="Q144">
        <f>FIND(" Cited ",SLR286_20231202[[#This Row],[Rok, publikacja, cytowania]])+7</f>
        <v>138</v>
      </c>
      <c r="R144">
        <f>FIND(" times",SLR286_20231202[[#This Row],[Rok, publikacja, cytowania]])</f>
        <v>139</v>
      </c>
      <c r="S144">
        <f>SLR286_20231202[[#This Row],[koniecLCyt]]-SLR286_20231202[[#This Row],[poczLCyt]]</f>
        <v>1</v>
      </c>
      <c r="T144">
        <v>0</v>
      </c>
      <c r="U144" t="s">
        <v>941</v>
      </c>
      <c r="W144">
        <f>COUNTIF(SLR286_20231202[[#This Row],[streszczenie]],"*"&amp;$B$1&amp;"*")</f>
        <v>0</v>
      </c>
      <c r="X144">
        <f>IFERROR(FIND("stake",SLR286_20231202[[#This Row],[streszczenie]]),0)</f>
        <v>0</v>
      </c>
      <c r="Y144">
        <f>IFERROR(FIND("Stake",SLR286_20231202[[#This Row],[streszczenie]]),0)</f>
        <v>0</v>
      </c>
      <c r="Z144">
        <f>IFERROR(FIND("STAKE",SLR286_20231202[[#This Row],[streszczenie]]),0)</f>
        <v>0</v>
      </c>
      <c r="AA144">
        <f>IFERROR(FIND("intere",SLR286_20231202[[#This Row],[streszczenie]]),0)</f>
        <v>0</v>
      </c>
      <c r="AB144">
        <f>IFERROR(FIND("Intere",SLR286_20231202[[#This Row],[streszczenie]]),0)</f>
        <v>0</v>
      </c>
      <c r="AC144">
        <f>IFERROR(FIND("INTERE",SLR286_20231202[[#This Row],[streszczenie]]),0)</f>
        <v>0</v>
      </c>
      <c r="AD144">
        <f>SUM(SLR286_20231202[[#This Row],[stake4]:[INTERE6]])</f>
        <v>0</v>
      </c>
      <c r="AE144" t="s">
        <v>10</v>
      </c>
      <c r="AF144" t="s">
        <v>128</v>
      </c>
      <c r="AG144" t="s">
        <v>12</v>
      </c>
    </row>
    <row r="145" spans="1:33" x14ac:dyDescent="0.45">
      <c r="A145">
        <v>127</v>
      </c>
      <c r="B145" t="s">
        <v>973</v>
      </c>
      <c r="C145" t="s">
        <v>974</v>
      </c>
      <c r="D145">
        <v>56053529500</v>
      </c>
      <c r="E145" t="s">
        <v>975</v>
      </c>
      <c r="F145">
        <f>IFERROR(FIND("stake",SLR286_20231202[[#This Row],[Tytuł]]),0)</f>
        <v>19</v>
      </c>
      <c r="G145">
        <f>IFERROR(FIND("Stake",SLR286_20231202[[#This Row],[Tytuł]]),0)</f>
        <v>0</v>
      </c>
      <c r="H145">
        <f>IFERROR(FIND("STAKE",SLR286_20231202[[#This Row],[Tytuł]]),0)</f>
        <v>0</v>
      </c>
      <c r="I145">
        <f>IFERROR(FIND("intere",SLR286_20231202[[#This Row],[Tytuł]]),0)</f>
        <v>0</v>
      </c>
      <c r="J145">
        <f>IFERROR(FIND("Intere",SLR286_20231202[[#This Row],[Tytuł]]),0)</f>
        <v>0</v>
      </c>
      <c r="K145">
        <f>IFERROR(FIND("INTERE",SLR286_20231202[[#This Row],[Tytuł]]),0)</f>
        <v>0</v>
      </c>
      <c r="L145">
        <f>SUM(SLR286_20231202[[#This Row],[stake]:[INTERE3]])</f>
        <v>19</v>
      </c>
      <c r="M145">
        <f>COUNTIF(SLR286_20231202[[#This Row],[Tytuł]],"*"&amp;$B$1&amp;"*")</f>
        <v>0</v>
      </c>
      <c r="N145" t="s">
        <v>976</v>
      </c>
      <c r="O145" t="str">
        <f>MID(SLR286_20231202[[#This Row],[Rok, publikacja, cytowania]],2,4)</f>
        <v>2019</v>
      </c>
      <c r="P145" s="4">
        <f>(MID(SLR286_20231202[[#This Row],[Rok, publikacja, cytowania]],FIND(" Cited ",SLR286_20231202[[#This Row],[Rok, publikacja, cytowania]])+7,SLR286_20231202[[#This Row],[IlośćZnakówLCyt]]))+0</f>
        <v>2</v>
      </c>
      <c r="Q145">
        <f>FIND(" Cited ",SLR286_20231202[[#This Row],[Rok, publikacja, cytowania]])+7</f>
        <v>90</v>
      </c>
      <c r="R145">
        <f>FIND(" times",SLR286_20231202[[#This Row],[Rok, publikacja, cytowania]])</f>
        <v>91</v>
      </c>
      <c r="S145">
        <f>SLR286_20231202[[#This Row],[koniecLCyt]]-SLR286_20231202[[#This Row],[poczLCyt]]</f>
        <v>1</v>
      </c>
      <c r="T145" t="s">
        <v>977</v>
      </c>
      <c r="U145" t="s">
        <v>978</v>
      </c>
      <c r="V145" t="s">
        <v>979</v>
      </c>
      <c r="W145">
        <f>COUNTIF(SLR286_20231202[[#This Row],[streszczenie]],"*"&amp;$B$1&amp;"*")</f>
        <v>0</v>
      </c>
      <c r="X145">
        <f>IFERROR(FIND("stake",SLR286_20231202[[#This Row],[streszczenie]]),0)</f>
        <v>124</v>
      </c>
      <c r="Y145">
        <f>IFERROR(FIND("Stake",SLR286_20231202[[#This Row],[streszczenie]]),0)</f>
        <v>400</v>
      </c>
      <c r="Z145">
        <f>IFERROR(FIND("STAKE",SLR286_20231202[[#This Row],[streszczenie]]),0)</f>
        <v>0</v>
      </c>
      <c r="AA145">
        <f>IFERROR(FIND("intere",SLR286_20231202[[#This Row],[streszczenie]]),0)</f>
        <v>479</v>
      </c>
      <c r="AB145">
        <f>IFERROR(FIND("Intere",SLR286_20231202[[#This Row],[streszczenie]]),0)</f>
        <v>0</v>
      </c>
      <c r="AC145">
        <f>IFERROR(FIND("INTERE",SLR286_20231202[[#This Row],[streszczenie]]),0)</f>
        <v>0</v>
      </c>
      <c r="AD145">
        <f>SUM(SLR286_20231202[[#This Row],[stake4]:[INTERE6]])</f>
        <v>1003</v>
      </c>
      <c r="AE145" t="s">
        <v>10</v>
      </c>
      <c r="AF145" t="s">
        <v>11</v>
      </c>
      <c r="AG145" t="s">
        <v>12</v>
      </c>
    </row>
    <row r="146" spans="1:33" x14ac:dyDescent="0.45">
      <c r="A146">
        <v>143</v>
      </c>
      <c r="B146" t="s">
        <v>1093</v>
      </c>
      <c r="C146" t="s">
        <v>1094</v>
      </c>
      <c r="D146" t="s">
        <v>1095</v>
      </c>
      <c r="E146" t="s">
        <v>1096</v>
      </c>
      <c r="F146">
        <f>IFERROR(FIND("stake",SLR286_20231202[[#This Row],[Tytuł]]),0)</f>
        <v>0</v>
      </c>
      <c r="G146">
        <f>IFERROR(FIND("Stake",SLR286_20231202[[#This Row],[Tytuł]]),0)</f>
        <v>0</v>
      </c>
      <c r="H146">
        <f>IFERROR(FIND("STAKE",SLR286_20231202[[#This Row],[Tytuł]]),0)</f>
        <v>0</v>
      </c>
      <c r="I146">
        <f>IFERROR(FIND("intere",SLR286_20231202[[#This Row],[Tytuł]]),0)</f>
        <v>0</v>
      </c>
      <c r="J146">
        <f>IFERROR(FIND("Intere",SLR286_20231202[[#This Row],[Tytuł]]),0)</f>
        <v>0</v>
      </c>
      <c r="K146">
        <f>IFERROR(FIND("INTERE",SLR286_20231202[[#This Row],[Tytuł]]),0)</f>
        <v>0</v>
      </c>
      <c r="L146">
        <f>SUM(SLR286_20231202[[#This Row],[stake]:[INTERE3]])</f>
        <v>0</v>
      </c>
      <c r="M146">
        <f>COUNTIF(SLR286_20231202[[#This Row],[Tytuł]],"*"&amp;$B$1&amp;"*")</f>
        <v>0</v>
      </c>
      <c r="N146" t="s">
        <v>1097</v>
      </c>
      <c r="O146" t="str">
        <f>MID(SLR286_20231202[[#This Row],[Rok, publikacja, cytowania]],2,4)</f>
        <v>2021</v>
      </c>
      <c r="P146" s="4">
        <f>(MID(SLR286_20231202[[#This Row],[Rok, publikacja, cytowania]],FIND(" Cited ",SLR286_20231202[[#This Row],[Rok, publikacja, cytowania]])+7,SLR286_20231202[[#This Row],[IlośćZnakówLCyt]]))+0</f>
        <v>2</v>
      </c>
      <c r="Q146">
        <f>FIND(" Cited ",SLR286_20231202[[#This Row],[Rok, publikacja, cytowania]])+7</f>
        <v>71</v>
      </c>
      <c r="R146">
        <f>FIND(" times",SLR286_20231202[[#This Row],[Rok, publikacja, cytowania]])</f>
        <v>72</v>
      </c>
      <c r="S146">
        <f>SLR286_20231202[[#This Row],[koniecLCyt]]-SLR286_20231202[[#This Row],[poczLCyt]]</f>
        <v>1</v>
      </c>
      <c r="T146" t="s">
        <v>1098</v>
      </c>
      <c r="U146" t="s">
        <v>1099</v>
      </c>
      <c r="V146" t="s">
        <v>1100</v>
      </c>
      <c r="W146">
        <f>COUNTIF(SLR286_20231202[[#This Row],[streszczenie]],"*"&amp;$B$1&amp;"*")</f>
        <v>0</v>
      </c>
      <c r="X146">
        <f>IFERROR(FIND("stake",SLR286_20231202[[#This Row],[streszczenie]]),0)</f>
        <v>218</v>
      </c>
      <c r="Y146">
        <f>IFERROR(FIND("Stake",SLR286_20231202[[#This Row],[streszczenie]]),0)</f>
        <v>0</v>
      </c>
      <c r="Z146">
        <f>IFERROR(FIND("STAKE",SLR286_20231202[[#This Row],[streszczenie]]),0)</f>
        <v>0</v>
      </c>
      <c r="AA146">
        <f>IFERROR(FIND("intere",SLR286_20231202[[#This Row],[streszczenie]]),0)</f>
        <v>167</v>
      </c>
      <c r="AB146">
        <f>IFERROR(FIND("Intere",SLR286_20231202[[#This Row],[streszczenie]]),0)</f>
        <v>0</v>
      </c>
      <c r="AC146">
        <f>IFERROR(FIND("INTERE",SLR286_20231202[[#This Row],[streszczenie]]),0)</f>
        <v>0</v>
      </c>
      <c r="AD146">
        <f>SUM(SLR286_20231202[[#This Row],[stake4]:[INTERE6]])</f>
        <v>385</v>
      </c>
      <c r="AE146" t="s">
        <v>10</v>
      </c>
      <c r="AF146" t="s">
        <v>11</v>
      </c>
      <c r="AG146" t="s">
        <v>12</v>
      </c>
    </row>
    <row r="147" spans="1:33" x14ac:dyDescent="0.45">
      <c r="A147">
        <v>104</v>
      </c>
      <c r="B147" t="s">
        <v>795</v>
      </c>
      <c r="C147" t="s">
        <v>796</v>
      </c>
      <c r="D147" t="s">
        <v>797</v>
      </c>
      <c r="E147" t="s">
        <v>798</v>
      </c>
      <c r="F147">
        <f>IFERROR(FIND("stake",SLR286_20231202[[#This Row],[Tytuł]]),0)</f>
        <v>0</v>
      </c>
      <c r="G147">
        <f>IFERROR(FIND("Stake",SLR286_20231202[[#This Row],[Tytuł]]),0)</f>
        <v>0</v>
      </c>
      <c r="H147">
        <f>IFERROR(FIND("STAKE",SLR286_20231202[[#This Row],[Tytuł]]),0)</f>
        <v>0</v>
      </c>
      <c r="I147">
        <f>IFERROR(FIND("intere",SLR286_20231202[[#This Row],[Tytuł]]),0)</f>
        <v>0</v>
      </c>
      <c r="J147">
        <f>IFERROR(FIND("Intere",SLR286_20231202[[#This Row],[Tytuł]]),0)</f>
        <v>0</v>
      </c>
      <c r="K147">
        <f>IFERROR(FIND("INTERE",SLR286_20231202[[#This Row],[Tytuł]]),0)</f>
        <v>0</v>
      </c>
      <c r="L147">
        <f>SUM(SLR286_20231202[[#This Row],[stake]:[INTERE3]])</f>
        <v>0</v>
      </c>
      <c r="M147">
        <f>COUNTIF(SLR286_20231202[[#This Row],[Tytuł]],"*"&amp;$B$1&amp;"*")</f>
        <v>0</v>
      </c>
      <c r="N147" t="s">
        <v>799</v>
      </c>
      <c r="O147" t="str">
        <f>MID(SLR286_20231202[[#This Row],[Rok, publikacja, cytowania]],2,4)</f>
        <v>2022</v>
      </c>
      <c r="P147" s="4">
        <f>(MID(SLR286_20231202[[#This Row],[Rok, publikacja, cytowania]],FIND(" Cited ",SLR286_20231202[[#This Row],[Rok, publikacja, cytowania]])+7,SLR286_20231202[[#This Row],[IlośćZnakówLCyt]]))+0</f>
        <v>2</v>
      </c>
      <c r="Q147">
        <f>FIND(" Cited ",SLR286_20231202[[#This Row],[Rok, publikacja, cytowania]])+7</f>
        <v>80</v>
      </c>
      <c r="R147">
        <f>FIND(" times",SLR286_20231202[[#This Row],[Rok, publikacja, cytowania]])</f>
        <v>81</v>
      </c>
      <c r="S147">
        <f>SLR286_20231202[[#This Row],[koniecLCyt]]-SLR286_20231202[[#This Row],[poczLCyt]]</f>
        <v>1</v>
      </c>
      <c r="T147" t="s">
        <v>800</v>
      </c>
      <c r="U147" t="s">
        <v>801</v>
      </c>
      <c r="V147" t="s">
        <v>802</v>
      </c>
      <c r="W147">
        <f>COUNTIF(SLR286_20231202[[#This Row],[streszczenie]],"*"&amp;$B$1&amp;"*")</f>
        <v>1</v>
      </c>
      <c r="X147">
        <f>IFERROR(FIND("stake",SLR286_20231202[[#This Row],[streszczenie]]),0)</f>
        <v>1312</v>
      </c>
      <c r="Y147">
        <f>IFERROR(FIND("Stake",SLR286_20231202[[#This Row],[streszczenie]]),0)</f>
        <v>0</v>
      </c>
      <c r="Z147">
        <f>IFERROR(FIND("STAKE",SLR286_20231202[[#This Row],[streszczenie]]),0)</f>
        <v>0</v>
      </c>
      <c r="AA147">
        <f>IFERROR(FIND("intere",SLR286_20231202[[#This Row],[streszczenie]]),0)</f>
        <v>0</v>
      </c>
      <c r="AB147">
        <f>IFERROR(FIND("Intere",SLR286_20231202[[#This Row],[streszczenie]]),0)</f>
        <v>0</v>
      </c>
      <c r="AC147">
        <f>IFERROR(FIND("INTERE",SLR286_20231202[[#This Row],[streszczenie]]),0)</f>
        <v>0</v>
      </c>
      <c r="AD147">
        <f>SUM(SLR286_20231202[[#This Row],[stake4]:[INTERE6]])</f>
        <v>1312</v>
      </c>
      <c r="AE147" t="s">
        <v>10</v>
      </c>
      <c r="AF147" t="s">
        <v>11</v>
      </c>
      <c r="AG147" t="s">
        <v>12</v>
      </c>
    </row>
    <row r="148" spans="1:33" x14ac:dyDescent="0.45">
      <c r="A148">
        <v>106</v>
      </c>
      <c r="B148" t="s">
        <v>811</v>
      </c>
      <c r="C148" t="s">
        <v>812</v>
      </c>
      <c r="D148" t="s">
        <v>813</v>
      </c>
      <c r="E148" t="s">
        <v>814</v>
      </c>
      <c r="F148">
        <f>IFERROR(FIND("stake",SLR286_20231202[[#This Row],[Tytuł]]),0)</f>
        <v>0</v>
      </c>
      <c r="G148">
        <f>IFERROR(FIND("Stake",SLR286_20231202[[#This Row],[Tytuł]]),0)</f>
        <v>0</v>
      </c>
      <c r="H148">
        <f>IFERROR(FIND("STAKE",SLR286_20231202[[#This Row],[Tytuł]]),0)</f>
        <v>0</v>
      </c>
      <c r="I148">
        <f>IFERROR(FIND("intere",SLR286_20231202[[#This Row],[Tytuł]]),0)</f>
        <v>0</v>
      </c>
      <c r="J148">
        <f>IFERROR(FIND("Intere",SLR286_20231202[[#This Row],[Tytuł]]),0)</f>
        <v>0</v>
      </c>
      <c r="K148">
        <f>IFERROR(FIND("INTERE",SLR286_20231202[[#This Row],[Tytuł]]),0)</f>
        <v>0</v>
      </c>
      <c r="L148">
        <f>SUM(SLR286_20231202[[#This Row],[stake]:[INTERE3]])</f>
        <v>0</v>
      </c>
      <c r="M148">
        <f>COUNTIF(SLR286_20231202[[#This Row],[Tytuł]],"*"&amp;$B$1&amp;"*")</f>
        <v>1</v>
      </c>
      <c r="N148" t="s">
        <v>815</v>
      </c>
      <c r="O148" t="str">
        <f>MID(SLR286_20231202[[#This Row],[Rok, publikacja, cytowania]],2,4)</f>
        <v>1996</v>
      </c>
      <c r="P148" s="4">
        <f>(MID(SLR286_20231202[[#This Row],[Rok, publikacja, cytowania]],FIND(" Cited ",SLR286_20231202[[#This Row],[Rok, publikacja, cytowania]])+7,SLR286_20231202[[#This Row],[IlośćZnakówLCyt]]))+0</f>
        <v>2</v>
      </c>
      <c r="Q148">
        <f>FIND(" Cited ",SLR286_20231202[[#This Row],[Rok, publikacja, cytowania]])+7</f>
        <v>76</v>
      </c>
      <c r="R148">
        <f>FIND(" times",SLR286_20231202[[#This Row],[Rok, publikacja, cytowania]])</f>
        <v>77</v>
      </c>
      <c r="S148">
        <f>SLR286_20231202[[#This Row],[koniecLCyt]]-SLR286_20231202[[#This Row],[poczLCyt]]</f>
        <v>1</v>
      </c>
      <c r="T148" t="s">
        <v>816</v>
      </c>
      <c r="U148" t="s">
        <v>817</v>
      </c>
      <c r="V148" t="s">
        <v>818</v>
      </c>
      <c r="W148">
        <f>COUNTIF(SLR286_20231202[[#This Row],[streszczenie]],"*"&amp;$B$1&amp;"*")</f>
        <v>1</v>
      </c>
      <c r="X148">
        <f>IFERROR(FIND("stake",SLR286_20231202[[#This Row],[streszczenie]]),0)</f>
        <v>67</v>
      </c>
      <c r="Y148">
        <f>IFERROR(FIND("Stake",SLR286_20231202[[#This Row],[streszczenie]]),0)</f>
        <v>0</v>
      </c>
      <c r="Z148">
        <f>IFERROR(FIND("STAKE",SLR286_20231202[[#This Row],[streszczenie]]),0)</f>
        <v>0</v>
      </c>
      <c r="AA148">
        <f>IFERROR(FIND("intere",SLR286_20231202[[#This Row],[streszczenie]]),0)</f>
        <v>0</v>
      </c>
      <c r="AB148">
        <f>IFERROR(FIND("Intere",SLR286_20231202[[#This Row],[streszczenie]]),0)</f>
        <v>0</v>
      </c>
      <c r="AC148">
        <f>IFERROR(FIND("INTERE",SLR286_20231202[[#This Row],[streszczenie]]),0)</f>
        <v>0</v>
      </c>
      <c r="AD148">
        <f>SUM(SLR286_20231202[[#This Row],[stake4]:[INTERE6]])</f>
        <v>67</v>
      </c>
      <c r="AE148" t="s">
        <v>10</v>
      </c>
      <c r="AF148" t="s">
        <v>11</v>
      </c>
      <c r="AG148" t="s">
        <v>12</v>
      </c>
    </row>
    <row r="149" spans="1:33" x14ac:dyDescent="0.45">
      <c r="A149">
        <v>110</v>
      </c>
      <c r="B149" t="s">
        <v>843</v>
      </c>
      <c r="C149" t="s">
        <v>844</v>
      </c>
      <c r="D149" t="s">
        <v>845</v>
      </c>
      <c r="E149" t="s">
        <v>846</v>
      </c>
      <c r="F149">
        <f>IFERROR(FIND("stake",SLR286_20231202[[#This Row],[Tytuł]]),0)</f>
        <v>0</v>
      </c>
      <c r="G149">
        <f>IFERROR(FIND("Stake",SLR286_20231202[[#This Row],[Tytuł]]),0)</f>
        <v>0</v>
      </c>
      <c r="H149">
        <f>IFERROR(FIND("STAKE",SLR286_20231202[[#This Row],[Tytuł]]),0)</f>
        <v>0</v>
      </c>
      <c r="I149">
        <f>IFERROR(FIND("intere",SLR286_20231202[[#This Row],[Tytuł]]),0)</f>
        <v>0</v>
      </c>
      <c r="J149">
        <f>IFERROR(FIND("Intere",SLR286_20231202[[#This Row],[Tytuł]]),0)</f>
        <v>0</v>
      </c>
      <c r="K149">
        <f>IFERROR(FIND("INTERE",SLR286_20231202[[#This Row],[Tytuł]]),0)</f>
        <v>0</v>
      </c>
      <c r="L149">
        <f>SUM(SLR286_20231202[[#This Row],[stake]:[INTERE3]])</f>
        <v>0</v>
      </c>
      <c r="M149">
        <f>COUNTIF(SLR286_20231202[[#This Row],[Tytuł]],"*"&amp;$B$1&amp;"*")</f>
        <v>0</v>
      </c>
      <c r="N149" t="s">
        <v>847</v>
      </c>
      <c r="O149" t="str">
        <f>MID(SLR286_20231202[[#This Row],[Rok, publikacja, cytowania]],2,4)</f>
        <v>2023</v>
      </c>
      <c r="P149" s="4">
        <f>(MID(SLR286_20231202[[#This Row],[Rok, publikacja, cytowania]],FIND(" Cited ",SLR286_20231202[[#This Row],[Rok, publikacja, cytowania]])+7,SLR286_20231202[[#This Row],[IlośćZnakówLCyt]]))+0</f>
        <v>2</v>
      </c>
      <c r="Q149">
        <f>FIND(" Cited ",SLR286_20231202[[#This Row],[Rok, publikacja, cytowania]])+7</f>
        <v>77</v>
      </c>
      <c r="R149">
        <f>FIND(" times",SLR286_20231202[[#This Row],[Rok, publikacja, cytowania]])</f>
        <v>78</v>
      </c>
      <c r="S149">
        <f>SLR286_20231202[[#This Row],[koniecLCyt]]-SLR286_20231202[[#This Row],[poczLCyt]]</f>
        <v>1</v>
      </c>
      <c r="T149" t="s">
        <v>848</v>
      </c>
      <c r="U149" t="s">
        <v>849</v>
      </c>
      <c r="V149" t="s">
        <v>850</v>
      </c>
      <c r="W149">
        <f>COUNTIF(SLR286_20231202[[#This Row],[streszczenie]],"*"&amp;$B$1&amp;"*")</f>
        <v>1</v>
      </c>
      <c r="X149">
        <f>IFERROR(FIND("stake",SLR286_20231202[[#This Row],[streszczenie]]),0)</f>
        <v>564</v>
      </c>
      <c r="Y149">
        <f>IFERROR(FIND("Stake",SLR286_20231202[[#This Row],[streszczenie]]),0)</f>
        <v>0</v>
      </c>
      <c r="Z149">
        <f>IFERROR(FIND("STAKE",SLR286_20231202[[#This Row],[streszczenie]]),0)</f>
        <v>0</v>
      </c>
      <c r="AA149">
        <f>IFERROR(FIND("intere",SLR286_20231202[[#This Row],[streszczenie]]),0)</f>
        <v>256</v>
      </c>
      <c r="AB149">
        <f>IFERROR(FIND("Intere",SLR286_20231202[[#This Row],[streszczenie]]),0)</f>
        <v>0</v>
      </c>
      <c r="AC149">
        <f>IFERROR(FIND("INTERE",SLR286_20231202[[#This Row],[streszczenie]]),0)</f>
        <v>0</v>
      </c>
      <c r="AD149">
        <f>SUM(SLR286_20231202[[#This Row],[stake4]:[INTERE6]])</f>
        <v>820</v>
      </c>
      <c r="AE149" t="s">
        <v>10</v>
      </c>
      <c r="AF149" t="s">
        <v>11</v>
      </c>
      <c r="AG149" t="s">
        <v>12</v>
      </c>
    </row>
    <row r="150" spans="1:33" x14ac:dyDescent="0.45">
      <c r="A150">
        <v>118</v>
      </c>
      <c r="B150" t="s">
        <v>907</v>
      </c>
      <c r="C150" t="s">
        <v>908</v>
      </c>
      <c r="D150" t="s">
        <v>909</v>
      </c>
      <c r="E150" t="s">
        <v>910</v>
      </c>
      <c r="F150">
        <f>IFERROR(FIND("stake",SLR286_20231202[[#This Row],[Tytuł]]),0)</f>
        <v>0</v>
      </c>
      <c r="G150">
        <f>IFERROR(FIND("Stake",SLR286_20231202[[#This Row],[Tytuł]]),0)</f>
        <v>0</v>
      </c>
      <c r="H150">
        <f>IFERROR(FIND("STAKE",SLR286_20231202[[#This Row],[Tytuł]]),0)</f>
        <v>0</v>
      </c>
      <c r="I150">
        <f>IFERROR(FIND("intere",SLR286_20231202[[#This Row],[Tytuł]]),0)</f>
        <v>0</v>
      </c>
      <c r="J150">
        <f>IFERROR(FIND("Intere",SLR286_20231202[[#This Row],[Tytuł]]),0)</f>
        <v>0</v>
      </c>
      <c r="K150">
        <f>IFERROR(FIND("INTERE",SLR286_20231202[[#This Row],[Tytuł]]),0)</f>
        <v>0</v>
      </c>
      <c r="L150">
        <f>SUM(SLR286_20231202[[#This Row],[stake]:[INTERE3]])</f>
        <v>0</v>
      </c>
      <c r="M150">
        <f>COUNTIF(SLR286_20231202[[#This Row],[Tytuł]],"*"&amp;$B$1&amp;"*")</f>
        <v>0</v>
      </c>
      <c r="N150" t="s">
        <v>911</v>
      </c>
      <c r="O150" t="str">
        <f>MID(SLR286_20231202[[#This Row],[Rok, publikacja, cytowania]],2,4)</f>
        <v>2021</v>
      </c>
      <c r="P150" s="4">
        <f>(MID(SLR286_20231202[[#This Row],[Rok, publikacja, cytowania]],FIND(" Cited ",SLR286_20231202[[#This Row],[Rok, publikacja, cytowania]])+7,SLR286_20231202[[#This Row],[IlośćZnakówLCyt]]))+0</f>
        <v>2</v>
      </c>
      <c r="Q150">
        <f>FIND(" Cited ",SLR286_20231202[[#This Row],[Rok, publikacja, cytowania]])+7</f>
        <v>61</v>
      </c>
      <c r="R150">
        <f>FIND(" times",SLR286_20231202[[#This Row],[Rok, publikacja, cytowania]])</f>
        <v>62</v>
      </c>
      <c r="S150">
        <f>SLR286_20231202[[#This Row],[koniecLCyt]]-SLR286_20231202[[#This Row],[poczLCyt]]</f>
        <v>1</v>
      </c>
      <c r="T150" t="s">
        <v>912</v>
      </c>
      <c r="U150" t="s">
        <v>913</v>
      </c>
      <c r="V150" t="s">
        <v>914</v>
      </c>
      <c r="W150">
        <f>COUNTIF(SLR286_20231202[[#This Row],[streszczenie]],"*"&amp;$B$1&amp;"*")</f>
        <v>1</v>
      </c>
      <c r="X150">
        <f>IFERROR(FIND("stake",SLR286_20231202[[#This Row],[streszczenie]]),0)</f>
        <v>1167</v>
      </c>
      <c r="Y150">
        <f>IFERROR(FIND("Stake",SLR286_20231202[[#This Row],[streszczenie]]),0)</f>
        <v>0</v>
      </c>
      <c r="Z150">
        <f>IFERROR(FIND("STAKE",SLR286_20231202[[#This Row],[streszczenie]]),0)</f>
        <v>0</v>
      </c>
      <c r="AA150">
        <f>IFERROR(FIND("intere",SLR286_20231202[[#This Row],[streszczenie]]),0)</f>
        <v>0</v>
      </c>
      <c r="AB150">
        <f>IFERROR(FIND("Intere",SLR286_20231202[[#This Row],[streszczenie]]),0)</f>
        <v>0</v>
      </c>
      <c r="AC150">
        <f>IFERROR(FIND("INTERE",SLR286_20231202[[#This Row],[streszczenie]]),0)</f>
        <v>0</v>
      </c>
      <c r="AD150">
        <f>SUM(SLR286_20231202[[#This Row],[stake4]:[INTERE6]])</f>
        <v>1167</v>
      </c>
      <c r="AE150" t="s">
        <v>10</v>
      </c>
      <c r="AF150" t="s">
        <v>11</v>
      </c>
      <c r="AG150" t="s">
        <v>12</v>
      </c>
    </row>
    <row r="151" spans="1:33" x14ac:dyDescent="0.45">
      <c r="A151">
        <v>128</v>
      </c>
      <c r="B151" t="s">
        <v>980</v>
      </c>
      <c r="C151" t="s">
        <v>981</v>
      </c>
      <c r="D151" t="s">
        <v>982</v>
      </c>
      <c r="E151" t="s">
        <v>983</v>
      </c>
      <c r="F151">
        <f>IFERROR(FIND("stake",SLR286_20231202[[#This Row],[Tytuł]]),0)</f>
        <v>0</v>
      </c>
      <c r="G151">
        <f>IFERROR(FIND("Stake",SLR286_20231202[[#This Row],[Tytuł]]),0)</f>
        <v>0</v>
      </c>
      <c r="H151">
        <f>IFERROR(FIND("STAKE",SLR286_20231202[[#This Row],[Tytuł]]),0)</f>
        <v>0</v>
      </c>
      <c r="I151">
        <f>IFERROR(FIND("intere",SLR286_20231202[[#This Row],[Tytuł]]),0)</f>
        <v>0</v>
      </c>
      <c r="J151">
        <f>IFERROR(FIND("Intere",SLR286_20231202[[#This Row],[Tytuł]]),0)</f>
        <v>0</v>
      </c>
      <c r="K151">
        <f>IFERROR(FIND("INTERE",SLR286_20231202[[#This Row],[Tytuł]]),0)</f>
        <v>0</v>
      </c>
      <c r="L151">
        <f>SUM(SLR286_20231202[[#This Row],[stake]:[INTERE3]])</f>
        <v>0</v>
      </c>
      <c r="M151">
        <f>COUNTIF(SLR286_20231202[[#This Row],[Tytuł]],"*"&amp;$B$1&amp;"*")</f>
        <v>0</v>
      </c>
      <c r="N151" t="s">
        <v>984</v>
      </c>
      <c r="O151" t="str">
        <f>MID(SLR286_20231202[[#This Row],[Rok, publikacja, cytowania]],2,4)</f>
        <v>2014</v>
      </c>
      <c r="P151" s="4">
        <f>(MID(SLR286_20231202[[#This Row],[Rok, publikacja, cytowania]],FIND(" Cited ",SLR286_20231202[[#This Row],[Rok, publikacja, cytowania]])+7,SLR286_20231202[[#This Row],[IlośćZnakówLCyt]]))+0</f>
        <v>2</v>
      </c>
      <c r="Q151">
        <f>FIND(" Cited ",SLR286_20231202[[#This Row],[Rok, publikacja, cytowania]])+7</f>
        <v>68</v>
      </c>
      <c r="R151">
        <f>FIND(" times",SLR286_20231202[[#This Row],[Rok, publikacja, cytowania]])</f>
        <v>69</v>
      </c>
      <c r="S151">
        <f>SLR286_20231202[[#This Row],[koniecLCyt]]-SLR286_20231202[[#This Row],[poczLCyt]]</f>
        <v>1</v>
      </c>
      <c r="T151">
        <v>0</v>
      </c>
      <c r="U151" t="s">
        <v>985</v>
      </c>
      <c r="V151" t="s">
        <v>986</v>
      </c>
      <c r="W151">
        <f>COUNTIF(SLR286_20231202[[#This Row],[streszczenie]],"*"&amp;$B$1&amp;"*")</f>
        <v>1</v>
      </c>
      <c r="X151">
        <f>IFERROR(FIND("stake",SLR286_20231202[[#This Row],[streszczenie]]),0)</f>
        <v>1118</v>
      </c>
      <c r="Y151">
        <f>IFERROR(FIND("Stake",SLR286_20231202[[#This Row],[streszczenie]]),0)</f>
        <v>0</v>
      </c>
      <c r="Z151">
        <f>IFERROR(FIND("STAKE",SLR286_20231202[[#This Row],[streszczenie]]),0)</f>
        <v>0</v>
      </c>
      <c r="AA151">
        <f>IFERROR(FIND("intere",SLR286_20231202[[#This Row],[streszczenie]]),0)</f>
        <v>0</v>
      </c>
      <c r="AB151">
        <f>IFERROR(FIND("Intere",SLR286_20231202[[#This Row],[streszczenie]]),0)</f>
        <v>0</v>
      </c>
      <c r="AC151">
        <f>IFERROR(FIND("INTERE",SLR286_20231202[[#This Row],[streszczenie]]),0)</f>
        <v>0</v>
      </c>
      <c r="AD151">
        <f>SUM(SLR286_20231202[[#This Row],[stake4]:[INTERE6]])</f>
        <v>1118</v>
      </c>
      <c r="AE151" t="s">
        <v>10</v>
      </c>
      <c r="AF151" t="s">
        <v>207</v>
      </c>
      <c r="AG151" t="s">
        <v>12</v>
      </c>
    </row>
    <row r="152" spans="1:33" x14ac:dyDescent="0.45">
      <c r="A152">
        <v>144</v>
      </c>
      <c r="B152" t="s">
        <v>1101</v>
      </c>
      <c r="C152" t="s">
        <v>1102</v>
      </c>
      <c r="D152" t="s">
        <v>1103</v>
      </c>
      <c r="E152" t="s">
        <v>1104</v>
      </c>
      <c r="F152">
        <f>IFERROR(FIND("stake",SLR286_20231202[[#This Row],[Tytuł]]),0)</f>
        <v>0</v>
      </c>
      <c r="G152">
        <f>IFERROR(FIND("Stake",SLR286_20231202[[#This Row],[Tytuł]]),0)</f>
        <v>0</v>
      </c>
      <c r="H152">
        <f>IFERROR(FIND("STAKE",SLR286_20231202[[#This Row],[Tytuł]]),0)</f>
        <v>0</v>
      </c>
      <c r="I152">
        <f>IFERROR(FIND("intere",SLR286_20231202[[#This Row],[Tytuł]]),0)</f>
        <v>0</v>
      </c>
      <c r="J152">
        <f>IFERROR(FIND("Intere",SLR286_20231202[[#This Row],[Tytuł]]),0)</f>
        <v>0</v>
      </c>
      <c r="K152">
        <f>IFERROR(FIND("INTERE",SLR286_20231202[[#This Row],[Tytuł]]),0)</f>
        <v>0</v>
      </c>
      <c r="L152">
        <f>SUM(SLR286_20231202[[#This Row],[stake]:[INTERE3]])</f>
        <v>0</v>
      </c>
      <c r="M152">
        <f>COUNTIF(SLR286_20231202[[#This Row],[Tytuł]],"*"&amp;$B$1&amp;"*")</f>
        <v>0</v>
      </c>
      <c r="N152" t="s">
        <v>1105</v>
      </c>
      <c r="O152" t="str">
        <f>MID(SLR286_20231202[[#This Row],[Rok, publikacja, cytowania]],2,4)</f>
        <v>2023</v>
      </c>
      <c r="P152" s="4">
        <f>(MID(SLR286_20231202[[#This Row],[Rok, publikacja, cytowania]],FIND(" Cited ",SLR286_20231202[[#This Row],[Rok, publikacja, cytowania]])+7,SLR286_20231202[[#This Row],[IlośćZnakówLCyt]]))+0</f>
        <v>2</v>
      </c>
      <c r="Q152">
        <f>FIND(" Cited ",SLR286_20231202[[#This Row],[Rok, publikacja, cytowania]])+7</f>
        <v>77</v>
      </c>
      <c r="R152">
        <f>FIND(" times",SLR286_20231202[[#This Row],[Rok, publikacja, cytowania]])</f>
        <v>78</v>
      </c>
      <c r="S152">
        <f>SLR286_20231202[[#This Row],[koniecLCyt]]-SLR286_20231202[[#This Row],[poczLCyt]]</f>
        <v>1</v>
      </c>
      <c r="T152" t="s">
        <v>1106</v>
      </c>
      <c r="U152" t="s">
        <v>1107</v>
      </c>
      <c r="V152" t="s">
        <v>1108</v>
      </c>
      <c r="W152">
        <f>COUNTIF(SLR286_20231202[[#This Row],[streszczenie]],"*"&amp;$B$1&amp;"*")</f>
        <v>1</v>
      </c>
      <c r="X152">
        <f>IFERROR(FIND("stake",SLR286_20231202[[#This Row],[streszczenie]]),0)</f>
        <v>166</v>
      </c>
      <c r="Y152">
        <f>IFERROR(FIND("Stake",SLR286_20231202[[#This Row],[streszczenie]]),0)</f>
        <v>0</v>
      </c>
      <c r="Z152">
        <f>IFERROR(FIND("STAKE",SLR286_20231202[[#This Row],[streszczenie]]),0)</f>
        <v>0</v>
      </c>
      <c r="AA152">
        <f>IFERROR(FIND("intere",SLR286_20231202[[#This Row],[streszczenie]]),0)</f>
        <v>0</v>
      </c>
      <c r="AB152">
        <f>IFERROR(FIND("Intere",SLR286_20231202[[#This Row],[streszczenie]]),0)</f>
        <v>0</v>
      </c>
      <c r="AC152">
        <f>IFERROR(FIND("INTERE",SLR286_20231202[[#This Row],[streszczenie]]),0)</f>
        <v>0</v>
      </c>
      <c r="AD152">
        <f>SUM(SLR286_20231202[[#This Row],[stake4]:[INTERE6]])</f>
        <v>166</v>
      </c>
      <c r="AE152" t="s">
        <v>10</v>
      </c>
      <c r="AF152" t="s">
        <v>11</v>
      </c>
      <c r="AG152" t="s">
        <v>12</v>
      </c>
    </row>
    <row r="153" spans="1:33" x14ac:dyDescent="0.45">
      <c r="A153">
        <v>148</v>
      </c>
      <c r="B153" t="s">
        <v>1138</v>
      </c>
      <c r="C153" t="s">
        <v>1139</v>
      </c>
      <c r="D153" t="s">
        <v>1140</v>
      </c>
      <c r="E153" t="s">
        <v>1141</v>
      </c>
      <c r="F153">
        <f>IFERROR(FIND("stake",SLR286_20231202[[#This Row],[Tytuł]]),0)</f>
        <v>0</v>
      </c>
      <c r="G153">
        <f>IFERROR(FIND("Stake",SLR286_20231202[[#This Row],[Tytuł]]),0)</f>
        <v>0</v>
      </c>
      <c r="H153">
        <f>IFERROR(FIND("STAKE",SLR286_20231202[[#This Row],[Tytuł]]),0)</f>
        <v>0</v>
      </c>
      <c r="I153">
        <f>IFERROR(FIND("intere",SLR286_20231202[[#This Row],[Tytuł]]),0)</f>
        <v>0</v>
      </c>
      <c r="J153">
        <f>IFERROR(FIND("Intere",SLR286_20231202[[#This Row],[Tytuł]]),0)</f>
        <v>0</v>
      </c>
      <c r="K153">
        <f>IFERROR(FIND("INTERE",SLR286_20231202[[#This Row],[Tytuł]]),0)</f>
        <v>0</v>
      </c>
      <c r="L153">
        <f>SUM(SLR286_20231202[[#This Row],[stake]:[INTERE3]])</f>
        <v>0</v>
      </c>
      <c r="M153">
        <f>COUNTIF(SLR286_20231202[[#This Row],[Tytuł]],"*"&amp;$B$1&amp;"*")</f>
        <v>0</v>
      </c>
      <c r="N153" t="s">
        <v>1142</v>
      </c>
      <c r="O153" t="str">
        <f>MID(SLR286_20231202[[#This Row],[Rok, publikacja, cytowania]],2,4)</f>
        <v>2022</v>
      </c>
      <c r="P153" s="4">
        <f>(MID(SLR286_20231202[[#This Row],[Rok, publikacja, cytowania]],FIND(" Cited ",SLR286_20231202[[#This Row],[Rok, publikacja, cytowania]])+7,SLR286_20231202[[#This Row],[IlośćZnakówLCyt]]))+0</f>
        <v>2</v>
      </c>
      <c r="Q153">
        <f>FIND(" Cited ",SLR286_20231202[[#This Row],[Rok, publikacja, cytowania]])+7</f>
        <v>100</v>
      </c>
      <c r="R153">
        <f>FIND(" times",SLR286_20231202[[#This Row],[Rok, publikacja, cytowania]])</f>
        <v>101</v>
      </c>
      <c r="S153">
        <f>SLR286_20231202[[#This Row],[koniecLCyt]]-SLR286_20231202[[#This Row],[poczLCyt]]</f>
        <v>1</v>
      </c>
      <c r="T153" t="s">
        <v>1143</v>
      </c>
      <c r="U153" t="s">
        <v>1144</v>
      </c>
      <c r="V153" t="s">
        <v>1145</v>
      </c>
      <c r="W153">
        <f>COUNTIF(SLR286_20231202[[#This Row],[streszczenie]],"*"&amp;$B$1&amp;"*")</f>
        <v>1</v>
      </c>
      <c r="X153">
        <f>IFERROR(FIND("stake",SLR286_20231202[[#This Row],[streszczenie]]),0)</f>
        <v>1047</v>
      </c>
      <c r="Y153">
        <f>IFERROR(FIND("Stake",SLR286_20231202[[#This Row],[streszczenie]]),0)</f>
        <v>0</v>
      </c>
      <c r="Z153">
        <f>IFERROR(FIND("STAKE",SLR286_20231202[[#This Row],[streszczenie]]),0)</f>
        <v>0</v>
      </c>
      <c r="AA153">
        <f>IFERROR(FIND("intere",SLR286_20231202[[#This Row],[streszczenie]]),0)</f>
        <v>0</v>
      </c>
      <c r="AB153">
        <f>IFERROR(FIND("Intere",SLR286_20231202[[#This Row],[streszczenie]]),0)</f>
        <v>0</v>
      </c>
      <c r="AC153">
        <f>IFERROR(FIND("INTERE",SLR286_20231202[[#This Row],[streszczenie]]),0)</f>
        <v>0</v>
      </c>
      <c r="AD153">
        <f>SUM(SLR286_20231202[[#This Row],[stake4]:[INTERE6]])</f>
        <v>1047</v>
      </c>
      <c r="AE153" t="s">
        <v>10</v>
      </c>
      <c r="AF153" t="s">
        <v>11</v>
      </c>
      <c r="AG153" t="s">
        <v>12</v>
      </c>
    </row>
    <row r="154" spans="1:33" x14ac:dyDescent="0.45">
      <c r="A154">
        <v>152</v>
      </c>
      <c r="B154" t="s">
        <v>1169</v>
      </c>
      <c r="C154" t="s">
        <v>1170</v>
      </c>
      <c r="D154">
        <v>57242946100</v>
      </c>
      <c r="E154" t="s">
        <v>1171</v>
      </c>
      <c r="F154">
        <f>IFERROR(FIND("stake",SLR286_20231202[[#This Row],[Tytuł]]),0)</f>
        <v>0</v>
      </c>
      <c r="G154">
        <f>IFERROR(FIND("Stake",SLR286_20231202[[#This Row],[Tytuł]]),0)</f>
        <v>0</v>
      </c>
      <c r="H154">
        <f>IFERROR(FIND("STAKE",SLR286_20231202[[#This Row],[Tytuł]]),0)</f>
        <v>0</v>
      </c>
      <c r="I154">
        <f>IFERROR(FIND("intere",SLR286_20231202[[#This Row],[Tytuł]]),0)</f>
        <v>0</v>
      </c>
      <c r="J154">
        <f>IFERROR(FIND("Intere",SLR286_20231202[[#This Row],[Tytuł]]),0)</f>
        <v>0</v>
      </c>
      <c r="K154">
        <f>IFERROR(FIND("INTERE",SLR286_20231202[[#This Row],[Tytuł]]),0)</f>
        <v>0</v>
      </c>
      <c r="L154">
        <f>SUM(SLR286_20231202[[#This Row],[stake]:[INTERE3]])</f>
        <v>0</v>
      </c>
      <c r="M154">
        <f>COUNTIF(SLR286_20231202[[#This Row],[Tytuł]],"*"&amp;$B$1&amp;"*")</f>
        <v>0</v>
      </c>
      <c r="N154" t="s">
        <v>1172</v>
      </c>
      <c r="O154" t="str">
        <f>MID(SLR286_20231202[[#This Row],[Rok, publikacja, cytowania]],2,4)</f>
        <v>2022</v>
      </c>
      <c r="P154" s="4">
        <f>(MID(SLR286_20231202[[#This Row],[Rok, publikacja, cytowania]],FIND(" Cited ",SLR286_20231202[[#This Row],[Rok, publikacja, cytowania]])+7,SLR286_20231202[[#This Row],[IlośćZnakówLCyt]]))+0</f>
        <v>2</v>
      </c>
      <c r="Q154">
        <f>FIND(" Cited ",SLR286_20231202[[#This Row],[Rok, publikacja, cytowania]])+7</f>
        <v>106</v>
      </c>
      <c r="R154">
        <f>FIND(" times",SLR286_20231202[[#This Row],[Rok, publikacja, cytowania]])</f>
        <v>107</v>
      </c>
      <c r="S154">
        <f>SLR286_20231202[[#This Row],[koniecLCyt]]-SLR286_20231202[[#This Row],[poczLCyt]]</f>
        <v>1</v>
      </c>
      <c r="T154" t="s">
        <v>1173</v>
      </c>
      <c r="U154" t="s">
        <v>1174</v>
      </c>
      <c r="V154" t="s">
        <v>1175</v>
      </c>
      <c r="W154">
        <f>COUNTIF(SLR286_20231202[[#This Row],[streszczenie]],"*"&amp;$B$1&amp;"*")</f>
        <v>1</v>
      </c>
      <c r="X154">
        <f>IFERROR(FIND("stake",SLR286_20231202[[#This Row],[streszczenie]]),0)</f>
        <v>1309</v>
      </c>
      <c r="Y154">
        <f>IFERROR(FIND("Stake",SLR286_20231202[[#This Row],[streszczenie]]),0)</f>
        <v>0</v>
      </c>
      <c r="Z154">
        <f>IFERROR(FIND("STAKE",SLR286_20231202[[#This Row],[streszczenie]]),0)</f>
        <v>0</v>
      </c>
      <c r="AA154">
        <f>IFERROR(FIND("intere",SLR286_20231202[[#This Row],[streszczenie]]),0)</f>
        <v>0</v>
      </c>
      <c r="AB154">
        <f>IFERROR(FIND("Intere",SLR286_20231202[[#This Row],[streszczenie]]),0)</f>
        <v>0</v>
      </c>
      <c r="AC154">
        <f>IFERROR(FIND("INTERE",SLR286_20231202[[#This Row],[streszczenie]]),0)</f>
        <v>0</v>
      </c>
      <c r="AD154">
        <f>SUM(SLR286_20231202[[#This Row],[stake4]:[INTERE6]])</f>
        <v>1309</v>
      </c>
      <c r="AE154" t="s">
        <v>10</v>
      </c>
      <c r="AF154" t="s">
        <v>11</v>
      </c>
      <c r="AG154" t="s">
        <v>12</v>
      </c>
    </row>
    <row r="155" spans="1:33" x14ac:dyDescent="0.45">
      <c r="A155">
        <v>153</v>
      </c>
      <c r="B155" t="s">
        <v>1176</v>
      </c>
      <c r="C155" t="s">
        <v>1177</v>
      </c>
      <c r="D155">
        <v>57347497900</v>
      </c>
      <c r="E155" t="s">
        <v>1178</v>
      </c>
      <c r="F155">
        <f>IFERROR(FIND("stake",SLR286_20231202[[#This Row],[Tytuł]]),0)</f>
        <v>0</v>
      </c>
      <c r="G155">
        <f>IFERROR(FIND("Stake",SLR286_20231202[[#This Row],[Tytuł]]),0)</f>
        <v>0</v>
      </c>
      <c r="H155">
        <f>IFERROR(FIND("STAKE",SLR286_20231202[[#This Row],[Tytuł]]),0)</f>
        <v>0</v>
      </c>
      <c r="I155">
        <f>IFERROR(FIND("intere",SLR286_20231202[[#This Row],[Tytuł]]),0)</f>
        <v>0</v>
      </c>
      <c r="J155">
        <f>IFERROR(FIND("Intere",SLR286_20231202[[#This Row],[Tytuł]]),0)</f>
        <v>0</v>
      </c>
      <c r="K155">
        <f>IFERROR(FIND("INTERE",SLR286_20231202[[#This Row],[Tytuł]]),0)</f>
        <v>0</v>
      </c>
      <c r="L155">
        <f>SUM(SLR286_20231202[[#This Row],[stake]:[INTERE3]])</f>
        <v>0</v>
      </c>
      <c r="M155">
        <f>COUNTIF(SLR286_20231202[[#This Row],[Tytuł]],"*"&amp;$B$1&amp;"*")</f>
        <v>0</v>
      </c>
      <c r="N155" t="s">
        <v>1179</v>
      </c>
      <c r="O155" t="str">
        <f>MID(SLR286_20231202[[#This Row],[Rok, publikacja, cytowania]],2,4)</f>
        <v>2021</v>
      </c>
      <c r="P155" s="4">
        <f>(MID(SLR286_20231202[[#This Row],[Rok, publikacja, cytowania]],FIND(" Cited ",SLR286_20231202[[#This Row],[Rok, publikacja, cytowania]])+7,SLR286_20231202[[#This Row],[IlośćZnakówLCyt]]))+0</f>
        <v>2</v>
      </c>
      <c r="Q155">
        <f>FIND(" Cited ",SLR286_20231202[[#This Row],[Rok, publikacja, cytowania]])+7</f>
        <v>81</v>
      </c>
      <c r="R155">
        <f>FIND(" times",SLR286_20231202[[#This Row],[Rok, publikacja, cytowania]])</f>
        <v>82</v>
      </c>
      <c r="S155">
        <f>SLR286_20231202[[#This Row],[koniecLCyt]]-SLR286_20231202[[#This Row],[poczLCyt]]</f>
        <v>1</v>
      </c>
      <c r="T155" t="s">
        <v>1180</v>
      </c>
      <c r="U155" t="s">
        <v>1181</v>
      </c>
      <c r="V155" t="s">
        <v>1182</v>
      </c>
      <c r="W155">
        <f>COUNTIF(SLR286_20231202[[#This Row],[streszczenie]],"*"&amp;$B$1&amp;"*")</f>
        <v>1</v>
      </c>
      <c r="X155">
        <f>IFERROR(FIND("stake",SLR286_20231202[[#This Row],[streszczenie]]),0)</f>
        <v>1274</v>
      </c>
      <c r="Y155">
        <f>IFERROR(FIND("Stake",SLR286_20231202[[#This Row],[streszczenie]]),0)</f>
        <v>0</v>
      </c>
      <c r="Z155">
        <f>IFERROR(FIND("STAKE",SLR286_20231202[[#This Row],[streszczenie]]),0)</f>
        <v>0</v>
      </c>
      <c r="AA155">
        <f>IFERROR(FIND("intere",SLR286_20231202[[#This Row],[streszczenie]]),0)</f>
        <v>0</v>
      </c>
      <c r="AB155">
        <f>IFERROR(FIND("Intere",SLR286_20231202[[#This Row],[streszczenie]]),0)</f>
        <v>0</v>
      </c>
      <c r="AC155">
        <f>IFERROR(FIND("INTERE",SLR286_20231202[[#This Row],[streszczenie]]),0)</f>
        <v>0</v>
      </c>
      <c r="AD155">
        <f>SUM(SLR286_20231202[[#This Row],[stake4]:[INTERE6]])</f>
        <v>1274</v>
      </c>
      <c r="AE155" t="s">
        <v>10</v>
      </c>
      <c r="AF155" t="s">
        <v>11</v>
      </c>
      <c r="AG155" t="s">
        <v>12</v>
      </c>
    </row>
    <row r="156" spans="1:33" x14ac:dyDescent="0.45">
      <c r="A156">
        <v>154</v>
      </c>
      <c r="B156" t="s">
        <v>1183</v>
      </c>
      <c r="C156" t="s">
        <v>1184</v>
      </c>
      <c r="D156">
        <v>57212106870</v>
      </c>
      <c r="E156" t="s">
        <v>1185</v>
      </c>
      <c r="F156">
        <f>IFERROR(FIND("stake",SLR286_20231202[[#This Row],[Tytuł]]),0)</f>
        <v>0</v>
      </c>
      <c r="G156">
        <f>IFERROR(FIND("Stake",SLR286_20231202[[#This Row],[Tytuł]]),0)</f>
        <v>0</v>
      </c>
      <c r="H156">
        <f>IFERROR(FIND("STAKE",SLR286_20231202[[#This Row],[Tytuł]]),0)</f>
        <v>0</v>
      </c>
      <c r="I156">
        <f>IFERROR(FIND("intere",SLR286_20231202[[#This Row],[Tytuł]]),0)</f>
        <v>0</v>
      </c>
      <c r="J156">
        <f>IFERROR(FIND("Intere",SLR286_20231202[[#This Row],[Tytuł]]),0)</f>
        <v>0</v>
      </c>
      <c r="K156">
        <f>IFERROR(FIND("INTERE",SLR286_20231202[[#This Row],[Tytuł]]),0)</f>
        <v>0</v>
      </c>
      <c r="L156">
        <f>SUM(SLR286_20231202[[#This Row],[stake]:[INTERE3]])</f>
        <v>0</v>
      </c>
      <c r="M156">
        <f>COUNTIF(SLR286_20231202[[#This Row],[Tytuł]],"*"&amp;$B$1&amp;"*")</f>
        <v>0</v>
      </c>
      <c r="N156" t="s">
        <v>1186</v>
      </c>
      <c r="O156" t="str">
        <f>MID(SLR286_20231202[[#This Row],[Rok, publikacja, cytowania]],2,4)</f>
        <v>2020</v>
      </c>
      <c r="P156" s="4">
        <f>(MID(SLR286_20231202[[#This Row],[Rok, publikacja, cytowania]],FIND(" Cited ",SLR286_20231202[[#This Row],[Rok, publikacja, cytowania]])+7,SLR286_20231202[[#This Row],[IlośćZnakówLCyt]]))+0</f>
        <v>2</v>
      </c>
      <c r="Q156">
        <f>FIND(" Cited ",SLR286_20231202[[#This Row],[Rok, publikacja, cytowania]])+7</f>
        <v>59</v>
      </c>
      <c r="R156">
        <f>FIND(" times",SLR286_20231202[[#This Row],[Rok, publikacja, cytowania]])</f>
        <v>60</v>
      </c>
      <c r="S156">
        <f>SLR286_20231202[[#This Row],[koniecLCyt]]-SLR286_20231202[[#This Row],[poczLCyt]]</f>
        <v>1</v>
      </c>
      <c r="T156" t="s">
        <v>1187</v>
      </c>
      <c r="U156" t="s">
        <v>1188</v>
      </c>
      <c r="V156" t="s">
        <v>1189</v>
      </c>
      <c r="W156">
        <f>COUNTIF(SLR286_20231202[[#This Row],[streszczenie]],"*"&amp;$B$1&amp;"*")</f>
        <v>1</v>
      </c>
      <c r="X156">
        <f>IFERROR(FIND("stake",SLR286_20231202[[#This Row],[streszczenie]]),0)</f>
        <v>2013</v>
      </c>
      <c r="Y156">
        <f>IFERROR(FIND("Stake",SLR286_20231202[[#This Row],[streszczenie]]),0)</f>
        <v>0</v>
      </c>
      <c r="Z156">
        <f>IFERROR(FIND("STAKE",SLR286_20231202[[#This Row],[streszczenie]]),0)</f>
        <v>0</v>
      </c>
      <c r="AA156">
        <f>IFERROR(FIND("intere",SLR286_20231202[[#This Row],[streszczenie]]),0)</f>
        <v>0</v>
      </c>
      <c r="AB156">
        <f>IFERROR(FIND("Intere",SLR286_20231202[[#This Row],[streszczenie]]),0)</f>
        <v>0</v>
      </c>
      <c r="AC156">
        <f>IFERROR(FIND("INTERE",SLR286_20231202[[#This Row],[streszczenie]]),0)</f>
        <v>0</v>
      </c>
      <c r="AD156">
        <f>SUM(SLR286_20231202[[#This Row],[stake4]:[INTERE6]])</f>
        <v>2013</v>
      </c>
      <c r="AE156" t="s">
        <v>10</v>
      </c>
      <c r="AF156" t="s">
        <v>11</v>
      </c>
      <c r="AG156" t="s">
        <v>12</v>
      </c>
    </row>
    <row r="157" spans="1:33" x14ac:dyDescent="0.45">
      <c r="A157">
        <v>157</v>
      </c>
      <c r="B157" t="s">
        <v>1205</v>
      </c>
      <c r="C157" t="s">
        <v>1206</v>
      </c>
      <c r="D157" t="s">
        <v>1207</v>
      </c>
      <c r="E157" t="s">
        <v>1208</v>
      </c>
      <c r="F157">
        <f>IFERROR(FIND("stake",SLR286_20231202[[#This Row],[Tytuł]]),0)</f>
        <v>0</v>
      </c>
      <c r="G157">
        <f>IFERROR(FIND("Stake",SLR286_20231202[[#This Row],[Tytuł]]),0)</f>
        <v>0</v>
      </c>
      <c r="H157">
        <f>IFERROR(FIND("STAKE",SLR286_20231202[[#This Row],[Tytuł]]),0)</f>
        <v>0</v>
      </c>
      <c r="I157">
        <f>IFERROR(FIND("intere",SLR286_20231202[[#This Row],[Tytuł]]),0)</f>
        <v>0</v>
      </c>
      <c r="J157">
        <f>IFERROR(FIND("Intere",SLR286_20231202[[#This Row],[Tytuł]]),0)</f>
        <v>0</v>
      </c>
      <c r="K157">
        <f>IFERROR(FIND("INTERE",SLR286_20231202[[#This Row],[Tytuł]]),0)</f>
        <v>0</v>
      </c>
      <c r="L157">
        <f>SUM(SLR286_20231202[[#This Row],[stake]:[INTERE3]])</f>
        <v>0</v>
      </c>
      <c r="M157">
        <f>COUNTIF(SLR286_20231202[[#This Row],[Tytuł]],"*"&amp;$B$1&amp;"*")</f>
        <v>0</v>
      </c>
      <c r="N157" t="s">
        <v>1209</v>
      </c>
      <c r="O157" t="str">
        <f>MID(SLR286_20231202[[#This Row],[Rok, publikacja, cytowania]],2,4)</f>
        <v>2022</v>
      </c>
      <c r="P157" s="4">
        <f>(MID(SLR286_20231202[[#This Row],[Rok, publikacja, cytowania]],FIND(" Cited ",SLR286_20231202[[#This Row],[Rok, publikacja, cytowania]])+7,SLR286_20231202[[#This Row],[IlośćZnakówLCyt]]))+0</f>
        <v>2</v>
      </c>
      <c r="Q157">
        <f>FIND(" Cited ",SLR286_20231202[[#This Row],[Rok, publikacja, cytowania]])+7</f>
        <v>75</v>
      </c>
      <c r="R157">
        <f>FIND(" times",SLR286_20231202[[#This Row],[Rok, publikacja, cytowania]])</f>
        <v>76</v>
      </c>
      <c r="S157">
        <f>SLR286_20231202[[#This Row],[koniecLCyt]]-SLR286_20231202[[#This Row],[poczLCyt]]</f>
        <v>1</v>
      </c>
      <c r="T157" t="s">
        <v>1210</v>
      </c>
      <c r="U157" t="s">
        <v>1211</v>
      </c>
      <c r="V157" t="s">
        <v>1212</v>
      </c>
      <c r="W157">
        <f>COUNTIF(SLR286_20231202[[#This Row],[streszczenie]],"*"&amp;$B$1&amp;"*")</f>
        <v>0</v>
      </c>
      <c r="X157">
        <f>IFERROR(FIND("stake",SLR286_20231202[[#This Row],[streszczenie]]),0)</f>
        <v>1693</v>
      </c>
      <c r="Y157">
        <f>IFERROR(FIND("Stake",SLR286_20231202[[#This Row],[streszczenie]]),0)</f>
        <v>0</v>
      </c>
      <c r="Z157">
        <f>IFERROR(FIND("STAKE",SLR286_20231202[[#This Row],[streszczenie]]),0)</f>
        <v>0</v>
      </c>
      <c r="AA157">
        <f>IFERROR(FIND("intere",SLR286_20231202[[#This Row],[streszczenie]]),0)</f>
        <v>0</v>
      </c>
      <c r="AB157">
        <f>IFERROR(FIND("Intere",SLR286_20231202[[#This Row],[streszczenie]]),0)</f>
        <v>0</v>
      </c>
      <c r="AC157">
        <f>IFERROR(FIND("INTERE",SLR286_20231202[[#This Row],[streszczenie]]),0)</f>
        <v>0</v>
      </c>
      <c r="AD157">
        <f>SUM(SLR286_20231202[[#This Row],[stake4]:[INTERE6]])</f>
        <v>1693</v>
      </c>
      <c r="AE157" t="s">
        <v>10</v>
      </c>
      <c r="AF157" t="s">
        <v>11</v>
      </c>
      <c r="AG157" t="s">
        <v>12</v>
      </c>
    </row>
    <row r="158" spans="1:33" x14ac:dyDescent="0.45">
      <c r="A158">
        <v>167</v>
      </c>
      <c r="B158" t="s">
        <v>1282</v>
      </c>
      <c r="C158" t="s">
        <v>1283</v>
      </c>
      <c r="D158" t="s">
        <v>1284</v>
      </c>
      <c r="E158" t="s">
        <v>1285</v>
      </c>
      <c r="F158">
        <f>IFERROR(FIND("stake",SLR286_20231202[[#This Row],[Tytuł]]),0)</f>
        <v>0</v>
      </c>
      <c r="G158">
        <f>IFERROR(FIND("Stake",SLR286_20231202[[#This Row],[Tytuł]]),0)</f>
        <v>0</v>
      </c>
      <c r="H158">
        <f>IFERROR(FIND("STAKE",SLR286_20231202[[#This Row],[Tytuł]]),0)</f>
        <v>0</v>
      </c>
      <c r="I158">
        <f>IFERROR(FIND("intere",SLR286_20231202[[#This Row],[Tytuł]]),0)</f>
        <v>0</v>
      </c>
      <c r="J158">
        <f>IFERROR(FIND("Intere",SLR286_20231202[[#This Row],[Tytuł]]),0)</f>
        <v>0</v>
      </c>
      <c r="K158">
        <f>IFERROR(FIND("INTERE",SLR286_20231202[[#This Row],[Tytuł]]),0)</f>
        <v>0</v>
      </c>
      <c r="L158">
        <f>SUM(SLR286_20231202[[#This Row],[stake]:[INTERE3]])</f>
        <v>0</v>
      </c>
      <c r="M158">
        <f>COUNTIF(SLR286_20231202[[#This Row],[Tytuł]],"*"&amp;$B$1&amp;"*")</f>
        <v>1</v>
      </c>
      <c r="N158" t="s">
        <v>1286</v>
      </c>
      <c r="O158" t="str">
        <f>MID(SLR286_20231202[[#This Row],[Rok, publikacja, cytowania]],2,4)</f>
        <v>2023</v>
      </c>
      <c r="P158" s="4">
        <f>(MID(SLR286_20231202[[#This Row],[Rok, publikacja, cytowania]],FIND(" Cited ",SLR286_20231202[[#This Row],[Rok, publikacja, cytowania]])+7,SLR286_20231202[[#This Row],[IlośćZnakówLCyt]]))+0</f>
        <v>2</v>
      </c>
      <c r="Q158">
        <f>FIND(" Cited ",SLR286_20231202[[#This Row],[Rok, publikacja, cytowania]])+7</f>
        <v>72</v>
      </c>
      <c r="R158">
        <f>FIND(" times",SLR286_20231202[[#This Row],[Rok, publikacja, cytowania]])</f>
        <v>73</v>
      </c>
      <c r="S158">
        <f>SLR286_20231202[[#This Row],[koniecLCyt]]-SLR286_20231202[[#This Row],[poczLCyt]]</f>
        <v>1</v>
      </c>
      <c r="T158" t="s">
        <v>1287</v>
      </c>
      <c r="U158" t="s">
        <v>1288</v>
      </c>
      <c r="V158" t="s">
        <v>1289</v>
      </c>
      <c r="W158">
        <f>COUNTIF(SLR286_20231202[[#This Row],[streszczenie]],"*"&amp;$B$1&amp;"*")</f>
        <v>1</v>
      </c>
      <c r="X158">
        <f>IFERROR(FIND("stake",SLR286_20231202[[#This Row],[streszczenie]]),0)</f>
        <v>1034</v>
      </c>
      <c r="Y158">
        <f>IFERROR(FIND("Stake",SLR286_20231202[[#This Row],[streszczenie]]),0)</f>
        <v>0</v>
      </c>
      <c r="Z158">
        <f>IFERROR(FIND("STAKE",SLR286_20231202[[#This Row],[streszczenie]]),0)</f>
        <v>0</v>
      </c>
      <c r="AA158">
        <f>IFERROR(FIND("intere",SLR286_20231202[[#This Row],[streszczenie]]),0)</f>
        <v>0</v>
      </c>
      <c r="AB158">
        <f>IFERROR(FIND("Intere",SLR286_20231202[[#This Row],[streszczenie]]),0)</f>
        <v>0</v>
      </c>
      <c r="AC158">
        <f>IFERROR(FIND("INTERE",SLR286_20231202[[#This Row],[streszczenie]]),0)</f>
        <v>0</v>
      </c>
      <c r="AD158">
        <f>SUM(SLR286_20231202[[#This Row],[stake4]:[INTERE6]])</f>
        <v>1034</v>
      </c>
      <c r="AE158" t="s">
        <v>10</v>
      </c>
      <c r="AF158" t="s">
        <v>11</v>
      </c>
      <c r="AG158" t="s">
        <v>12</v>
      </c>
    </row>
    <row r="159" spans="1:33" x14ac:dyDescent="0.45">
      <c r="A159">
        <v>161</v>
      </c>
      <c r="B159" t="s">
        <v>1236</v>
      </c>
      <c r="C159" t="s">
        <v>1237</v>
      </c>
      <c r="D159" t="s">
        <v>1238</v>
      </c>
      <c r="E159" t="s">
        <v>1239</v>
      </c>
      <c r="F159">
        <f>IFERROR(FIND("stake",SLR286_20231202[[#This Row],[Tytuł]]),0)</f>
        <v>0</v>
      </c>
      <c r="G159">
        <f>IFERROR(FIND("Stake",SLR286_20231202[[#This Row],[Tytuł]]),0)</f>
        <v>0</v>
      </c>
      <c r="H159">
        <f>IFERROR(FIND("STAKE",SLR286_20231202[[#This Row],[Tytuł]]),0)</f>
        <v>0</v>
      </c>
      <c r="I159">
        <f>IFERROR(FIND("intere",SLR286_20231202[[#This Row],[Tytuł]]),0)</f>
        <v>0</v>
      </c>
      <c r="J159">
        <f>IFERROR(FIND("Intere",SLR286_20231202[[#This Row],[Tytuł]]),0)</f>
        <v>0</v>
      </c>
      <c r="K159">
        <f>IFERROR(FIND("INTERE",SLR286_20231202[[#This Row],[Tytuł]]),0)</f>
        <v>0</v>
      </c>
      <c r="L159">
        <f>SUM(SLR286_20231202[[#This Row],[stake]:[INTERE3]])</f>
        <v>0</v>
      </c>
      <c r="M159">
        <f>COUNTIF(SLR286_20231202[[#This Row],[Tytuł]],"*"&amp;$B$1&amp;"*")</f>
        <v>0</v>
      </c>
      <c r="N159" t="s">
        <v>1240</v>
      </c>
      <c r="O159" t="str">
        <f>MID(SLR286_20231202[[#This Row],[Rok, publikacja, cytowania]],2,4)</f>
        <v>2023</v>
      </c>
      <c r="P159" s="4">
        <f>(MID(SLR286_20231202[[#This Row],[Rok, publikacja, cytowania]],FIND(" Cited ",SLR286_20231202[[#This Row],[Rok, publikacja, cytowania]])+7,SLR286_20231202[[#This Row],[IlośćZnakówLCyt]]))+0</f>
        <v>2</v>
      </c>
      <c r="Q159">
        <f>FIND(" Cited ",SLR286_20231202[[#This Row],[Rok, publikacja, cytowania]])+7</f>
        <v>82</v>
      </c>
      <c r="R159">
        <f>FIND(" times",SLR286_20231202[[#This Row],[Rok, publikacja, cytowania]])</f>
        <v>83</v>
      </c>
      <c r="S159">
        <f>SLR286_20231202[[#This Row],[koniecLCyt]]-SLR286_20231202[[#This Row],[poczLCyt]]</f>
        <v>1</v>
      </c>
      <c r="T159" t="s">
        <v>1241</v>
      </c>
      <c r="U159" t="s">
        <v>1242</v>
      </c>
      <c r="V159" t="s">
        <v>1243</v>
      </c>
      <c r="W159">
        <f>COUNTIF(SLR286_20231202[[#This Row],[streszczenie]],"*"&amp;$B$1&amp;"*")</f>
        <v>0</v>
      </c>
      <c r="X159">
        <f>IFERROR(FIND("stake",SLR286_20231202[[#This Row],[streszczenie]]),0)</f>
        <v>262</v>
      </c>
      <c r="Y159">
        <f>IFERROR(FIND("Stake",SLR286_20231202[[#This Row],[streszczenie]]),0)</f>
        <v>0</v>
      </c>
      <c r="Z159">
        <f>IFERROR(FIND("STAKE",SLR286_20231202[[#This Row],[streszczenie]]),0)</f>
        <v>0</v>
      </c>
      <c r="AA159">
        <f>IFERROR(FIND("intere",SLR286_20231202[[#This Row],[streszczenie]]),0)</f>
        <v>0</v>
      </c>
      <c r="AB159">
        <f>IFERROR(FIND("Intere",SLR286_20231202[[#This Row],[streszczenie]]),0)</f>
        <v>0</v>
      </c>
      <c r="AC159">
        <f>IFERROR(FIND("INTERE",SLR286_20231202[[#This Row],[streszczenie]]),0)</f>
        <v>0</v>
      </c>
      <c r="AD159">
        <f>SUM(SLR286_20231202[[#This Row],[stake4]:[INTERE6]])</f>
        <v>262</v>
      </c>
      <c r="AE159" t="s">
        <v>10</v>
      </c>
      <c r="AF159" t="s">
        <v>11</v>
      </c>
      <c r="AG159" t="s">
        <v>12</v>
      </c>
    </row>
    <row r="160" spans="1:33" x14ac:dyDescent="0.45">
      <c r="A160">
        <v>169</v>
      </c>
      <c r="B160" t="s">
        <v>1298</v>
      </c>
      <c r="C160" t="s">
        <v>1299</v>
      </c>
      <c r="D160" t="s">
        <v>1300</v>
      </c>
      <c r="E160" t="s">
        <v>1301</v>
      </c>
      <c r="F160">
        <f>IFERROR(FIND("stake",SLR286_20231202[[#This Row],[Tytuł]]),0)</f>
        <v>0</v>
      </c>
      <c r="G160">
        <f>IFERROR(FIND("Stake",SLR286_20231202[[#This Row],[Tytuł]]),0)</f>
        <v>0</v>
      </c>
      <c r="H160">
        <f>IFERROR(FIND("STAKE",SLR286_20231202[[#This Row],[Tytuł]]),0)</f>
        <v>0</v>
      </c>
      <c r="I160">
        <f>IFERROR(FIND("intere",SLR286_20231202[[#This Row],[Tytuł]]),0)</f>
        <v>0</v>
      </c>
      <c r="J160">
        <f>IFERROR(FIND("Intere",SLR286_20231202[[#This Row],[Tytuł]]),0)</f>
        <v>0</v>
      </c>
      <c r="K160">
        <f>IFERROR(FIND("INTERE",SLR286_20231202[[#This Row],[Tytuł]]),0)</f>
        <v>0</v>
      </c>
      <c r="L160">
        <f>SUM(SLR286_20231202[[#This Row],[stake]:[INTERE3]])</f>
        <v>0</v>
      </c>
      <c r="M160">
        <f>COUNTIF(SLR286_20231202[[#This Row],[Tytuł]],"*"&amp;$B$1&amp;"*")</f>
        <v>1</v>
      </c>
      <c r="N160" t="s">
        <v>1302</v>
      </c>
      <c r="O160" t="str">
        <f>MID(SLR286_20231202[[#This Row],[Rok, publikacja, cytowania]],2,4)</f>
        <v>2011</v>
      </c>
      <c r="P160" s="4">
        <f>(MID(SLR286_20231202[[#This Row],[Rok, publikacja, cytowania]],FIND(" Cited ",SLR286_20231202[[#This Row],[Rok, publikacja, cytowania]])+7,SLR286_20231202[[#This Row],[IlośćZnakówLCyt]]))+0</f>
        <v>2</v>
      </c>
      <c r="Q160">
        <f>FIND(" Cited ",SLR286_20231202[[#This Row],[Rok, publikacja, cytowania]])+7</f>
        <v>72</v>
      </c>
      <c r="R160">
        <f>FIND(" times",SLR286_20231202[[#This Row],[Rok, publikacja, cytowania]])</f>
        <v>73</v>
      </c>
      <c r="S160">
        <f>SLR286_20231202[[#This Row],[koniecLCyt]]-SLR286_20231202[[#This Row],[poczLCyt]]</f>
        <v>1</v>
      </c>
      <c r="T160" t="s">
        <v>1303</v>
      </c>
      <c r="U160" t="s">
        <v>1304</v>
      </c>
      <c r="V160" t="s">
        <v>1305</v>
      </c>
      <c r="W160">
        <f>COUNTIF(SLR286_20231202[[#This Row],[streszczenie]],"*"&amp;$B$1&amp;"*")</f>
        <v>1</v>
      </c>
      <c r="X160">
        <f>IFERROR(FIND("stake",SLR286_20231202[[#This Row],[streszczenie]]),0)</f>
        <v>221</v>
      </c>
      <c r="Y160">
        <f>IFERROR(FIND("Stake",SLR286_20231202[[#This Row],[streszczenie]]),0)</f>
        <v>0</v>
      </c>
      <c r="Z160">
        <f>IFERROR(FIND("STAKE",SLR286_20231202[[#This Row],[streszczenie]]),0)</f>
        <v>0</v>
      </c>
      <c r="AA160">
        <f>IFERROR(FIND("intere",SLR286_20231202[[#This Row],[streszczenie]]),0)</f>
        <v>0</v>
      </c>
      <c r="AB160">
        <f>IFERROR(FIND("Intere",SLR286_20231202[[#This Row],[streszczenie]]),0)</f>
        <v>0</v>
      </c>
      <c r="AC160">
        <f>IFERROR(FIND("INTERE",SLR286_20231202[[#This Row],[streszczenie]]),0)</f>
        <v>0</v>
      </c>
      <c r="AD160">
        <f>SUM(SLR286_20231202[[#This Row],[stake4]:[INTERE6]])</f>
        <v>221</v>
      </c>
      <c r="AE160" t="s">
        <v>10</v>
      </c>
      <c r="AF160" t="s">
        <v>11</v>
      </c>
      <c r="AG160" t="s">
        <v>12</v>
      </c>
    </row>
    <row r="161" spans="1:33" x14ac:dyDescent="0.45">
      <c r="A161">
        <v>163</v>
      </c>
      <c r="B161" t="s">
        <v>1252</v>
      </c>
      <c r="C161" t="s">
        <v>1253</v>
      </c>
      <c r="D161" t="s">
        <v>1254</v>
      </c>
      <c r="E161" t="s">
        <v>1255</v>
      </c>
      <c r="F161">
        <f>IFERROR(FIND("stake",SLR286_20231202[[#This Row],[Tytuł]]),0)</f>
        <v>0</v>
      </c>
      <c r="G161">
        <f>IFERROR(FIND("Stake",SLR286_20231202[[#This Row],[Tytuł]]),0)</f>
        <v>0</v>
      </c>
      <c r="H161">
        <f>IFERROR(FIND("STAKE",SLR286_20231202[[#This Row],[Tytuł]]),0)</f>
        <v>0</v>
      </c>
      <c r="I161">
        <f>IFERROR(FIND("intere",SLR286_20231202[[#This Row],[Tytuł]]),0)</f>
        <v>0</v>
      </c>
      <c r="J161">
        <f>IFERROR(FIND("Intere",SLR286_20231202[[#This Row],[Tytuł]]),0)</f>
        <v>0</v>
      </c>
      <c r="K161">
        <f>IFERROR(FIND("INTERE",SLR286_20231202[[#This Row],[Tytuł]]),0)</f>
        <v>0</v>
      </c>
      <c r="L161">
        <f>SUM(SLR286_20231202[[#This Row],[stake]:[INTERE3]])</f>
        <v>0</v>
      </c>
      <c r="M161">
        <f>COUNTIF(SLR286_20231202[[#This Row],[Tytuł]],"*"&amp;$B$1&amp;"*")</f>
        <v>0</v>
      </c>
      <c r="N161" t="s">
        <v>1256</v>
      </c>
      <c r="O161" t="str">
        <f>MID(SLR286_20231202[[#This Row],[Rok, publikacja, cytowania]],2,4)</f>
        <v>2021</v>
      </c>
      <c r="P161" s="4">
        <f>(MID(SLR286_20231202[[#This Row],[Rok, publikacja, cytowania]],FIND(" Cited ",SLR286_20231202[[#This Row],[Rok, publikacja, cytowania]])+7,SLR286_20231202[[#This Row],[IlośćZnakówLCyt]]))+0</f>
        <v>2</v>
      </c>
      <c r="Q161">
        <f>FIND(" Cited ",SLR286_20231202[[#This Row],[Rok, publikacja, cytowania]])+7</f>
        <v>78</v>
      </c>
      <c r="R161">
        <f>FIND(" times",SLR286_20231202[[#This Row],[Rok, publikacja, cytowania]])</f>
        <v>79</v>
      </c>
      <c r="S161">
        <f>SLR286_20231202[[#This Row],[koniecLCyt]]-SLR286_20231202[[#This Row],[poczLCyt]]</f>
        <v>1</v>
      </c>
      <c r="T161">
        <v>0</v>
      </c>
      <c r="U161" t="s">
        <v>1257</v>
      </c>
      <c r="V161" t="s">
        <v>1258</v>
      </c>
      <c r="W161">
        <f>COUNTIF(SLR286_20231202[[#This Row],[streszczenie]],"*"&amp;$B$1&amp;"*")</f>
        <v>0</v>
      </c>
      <c r="X161">
        <f>IFERROR(FIND("stake",SLR286_20231202[[#This Row],[streszczenie]]),0)</f>
        <v>1579</v>
      </c>
      <c r="Y161">
        <f>IFERROR(FIND("Stake",SLR286_20231202[[#This Row],[streszczenie]]),0)</f>
        <v>0</v>
      </c>
      <c r="Z161">
        <f>IFERROR(FIND("STAKE",SLR286_20231202[[#This Row],[streszczenie]]),0)</f>
        <v>0</v>
      </c>
      <c r="AA161">
        <f>IFERROR(FIND("intere",SLR286_20231202[[#This Row],[streszczenie]]),0)</f>
        <v>0</v>
      </c>
      <c r="AB161">
        <f>IFERROR(FIND("Intere",SLR286_20231202[[#This Row],[streszczenie]]),0)</f>
        <v>0</v>
      </c>
      <c r="AC161">
        <f>IFERROR(FIND("INTERE",SLR286_20231202[[#This Row],[streszczenie]]),0)</f>
        <v>0</v>
      </c>
      <c r="AD161">
        <f>SUM(SLR286_20231202[[#This Row],[stake4]:[INTERE6]])</f>
        <v>1579</v>
      </c>
      <c r="AE161" t="s">
        <v>10</v>
      </c>
      <c r="AF161" t="s">
        <v>11</v>
      </c>
      <c r="AG161" t="s">
        <v>12</v>
      </c>
    </row>
    <row r="162" spans="1:33" x14ac:dyDescent="0.45">
      <c r="A162">
        <v>164</v>
      </c>
      <c r="B162" t="s">
        <v>1259</v>
      </c>
      <c r="C162" t="s">
        <v>1260</v>
      </c>
      <c r="D162" t="s">
        <v>1261</v>
      </c>
      <c r="E162" t="s">
        <v>1262</v>
      </c>
      <c r="F162">
        <f>IFERROR(FIND("stake",SLR286_20231202[[#This Row],[Tytuł]]),0)</f>
        <v>0</v>
      </c>
      <c r="G162">
        <f>IFERROR(FIND("Stake",SLR286_20231202[[#This Row],[Tytuł]]),0)</f>
        <v>0</v>
      </c>
      <c r="H162">
        <f>IFERROR(FIND("STAKE",SLR286_20231202[[#This Row],[Tytuł]]),0)</f>
        <v>0</v>
      </c>
      <c r="I162">
        <f>IFERROR(FIND("intere",SLR286_20231202[[#This Row],[Tytuł]]),0)</f>
        <v>0</v>
      </c>
      <c r="J162">
        <f>IFERROR(FIND("Intere",SLR286_20231202[[#This Row],[Tytuł]]),0)</f>
        <v>0</v>
      </c>
      <c r="K162">
        <f>IFERROR(FIND("INTERE",SLR286_20231202[[#This Row],[Tytuł]]),0)</f>
        <v>0</v>
      </c>
      <c r="L162">
        <f>SUM(SLR286_20231202[[#This Row],[stake]:[INTERE3]])</f>
        <v>0</v>
      </c>
      <c r="M162">
        <f>COUNTIF(SLR286_20231202[[#This Row],[Tytuł]],"*"&amp;$B$1&amp;"*")</f>
        <v>0</v>
      </c>
      <c r="N162" t="s">
        <v>1263</v>
      </c>
      <c r="O162" t="str">
        <f>MID(SLR286_20231202[[#This Row],[Rok, publikacja, cytowania]],2,4)</f>
        <v>2018</v>
      </c>
      <c r="P162" s="4">
        <f>(MID(SLR286_20231202[[#This Row],[Rok, publikacja, cytowania]],FIND(" Cited ",SLR286_20231202[[#This Row],[Rok, publikacja, cytowania]])+7,SLR286_20231202[[#This Row],[IlośćZnakówLCyt]]))+0</f>
        <v>2</v>
      </c>
      <c r="Q162">
        <f>FIND(" Cited ",SLR286_20231202[[#This Row],[Rok, publikacja, cytowania]])+7</f>
        <v>62</v>
      </c>
      <c r="R162">
        <f>FIND(" times",SLR286_20231202[[#This Row],[Rok, publikacja, cytowania]])</f>
        <v>63</v>
      </c>
      <c r="S162">
        <f>SLR286_20231202[[#This Row],[koniecLCyt]]-SLR286_20231202[[#This Row],[poczLCyt]]</f>
        <v>1</v>
      </c>
      <c r="T162" t="s">
        <v>1264</v>
      </c>
      <c r="U162" t="s">
        <v>1265</v>
      </c>
      <c r="V162" t="s">
        <v>1266</v>
      </c>
      <c r="W162">
        <f>COUNTIF(SLR286_20231202[[#This Row],[streszczenie]],"*"&amp;$B$1&amp;"*")</f>
        <v>0</v>
      </c>
      <c r="X162">
        <f>IFERROR(FIND("stake",SLR286_20231202[[#This Row],[streszczenie]]),0)</f>
        <v>433</v>
      </c>
      <c r="Y162">
        <f>IFERROR(FIND("Stake",SLR286_20231202[[#This Row],[streszczenie]]),0)</f>
        <v>0</v>
      </c>
      <c r="Z162">
        <f>IFERROR(FIND("STAKE",SLR286_20231202[[#This Row],[streszczenie]]),0)</f>
        <v>0</v>
      </c>
      <c r="AA162">
        <f>IFERROR(FIND("intere",SLR286_20231202[[#This Row],[streszczenie]]),0)</f>
        <v>0</v>
      </c>
      <c r="AB162">
        <f>IFERROR(FIND("Intere",SLR286_20231202[[#This Row],[streszczenie]]),0)</f>
        <v>0</v>
      </c>
      <c r="AC162">
        <f>IFERROR(FIND("INTERE",SLR286_20231202[[#This Row],[streszczenie]]),0)</f>
        <v>0</v>
      </c>
      <c r="AD162">
        <f>SUM(SLR286_20231202[[#This Row],[stake4]:[INTERE6]])</f>
        <v>433</v>
      </c>
      <c r="AE162" t="s">
        <v>10</v>
      </c>
      <c r="AF162" t="s">
        <v>11</v>
      </c>
      <c r="AG162" t="s">
        <v>12</v>
      </c>
    </row>
    <row r="163" spans="1:33" x14ac:dyDescent="0.45">
      <c r="A163">
        <v>174</v>
      </c>
      <c r="B163" t="s">
        <v>1336</v>
      </c>
      <c r="C163" t="s">
        <v>1337</v>
      </c>
      <c r="D163" t="s">
        <v>1338</v>
      </c>
      <c r="E163" t="s">
        <v>1339</v>
      </c>
      <c r="F163">
        <f>IFERROR(FIND("stake",SLR286_20231202[[#This Row],[Tytuł]]),0)</f>
        <v>13</v>
      </c>
      <c r="G163">
        <f>IFERROR(FIND("Stake",SLR286_20231202[[#This Row],[Tytuł]]),0)</f>
        <v>0</v>
      </c>
      <c r="H163">
        <f>IFERROR(FIND("STAKE",SLR286_20231202[[#This Row],[Tytuł]]),0)</f>
        <v>0</v>
      </c>
      <c r="I163">
        <f>IFERROR(FIND("intere",SLR286_20231202[[#This Row],[Tytuł]]),0)</f>
        <v>0</v>
      </c>
      <c r="J163">
        <f>IFERROR(FIND("Intere",SLR286_20231202[[#This Row],[Tytuł]]),0)</f>
        <v>0</v>
      </c>
      <c r="K163">
        <f>IFERROR(FIND("INTERE",SLR286_20231202[[#This Row],[Tytuł]]),0)</f>
        <v>0</v>
      </c>
      <c r="L163">
        <f>SUM(SLR286_20231202[[#This Row],[stake]:[INTERE3]])</f>
        <v>13</v>
      </c>
      <c r="M163">
        <f>COUNTIF(SLR286_20231202[[#This Row],[Tytuł]],"*"&amp;$B$1&amp;"*")</f>
        <v>0</v>
      </c>
      <c r="N163" t="s">
        <v>1340</v>
      </c>
      <c r="O163" t="str">
        <f>MID(SLR286_20231202[[#This Row],[Rok, publikacja, cytowania]],2,4)</f>
        <v>2019</v>
      </c>
      <c r="P163" s="4">
        <f>(MID(SLR286_20231202[[#This Row],[Rok, publikacja, cytowania]],FIND(" Cited ",SLR286_20231202[[#This Row],[Rok, publikacja, cytowania]])+7,SLR286_20231202[[#This Row],[IlośćZnakówLCyt]]))+0</f>
        <v>2</v>
      </c>
      <c r="Q163">
        <f>FIND(" Cited ",SLR286_20231202[[#This Row],[Rok, publikacja, cytowania]])+7</f>
        <v>100</v>
      </c>
      <c r="R163">
        <f>FIND(" times",SLR286_20231202[[#This Row],[Rok, publikacja, cytowania]])</f>
        <v>101</v>
      </c>
      <c r="S163">
        <f>SLR286_20231202[[#This Row],[koniecLCyt]]-SLR286_20231202[[#This Row],[poczLCyt]]</f>
        <v>1</v>
      </c>
      <c r="T163" t="s">
        <v>1341</v>
      </c>
      <c r="U163" t="s">
        <v>1342</v>
      </c>
      <c r="V163" t="s">
        <v>1343</v>
      </c>
      <c r="W163">
        <f>COUNTIF(SLR286_20231202[[#This Row],[streszczenie]],"*"&amp;$B$1&amp;"*")</f>
        <v>1</v>
      </c>
      <c r="X163">
        <f>IFERROR(FIND("stake",SLR286_20231202[[#This Row],[streszczenie]]),0)</f>
        <v>72</v>
      </c>
      <c r="Y163">
        <f>IFERROR(FIND("Stake",SLR286_20231202[[#This Row],[streszczenie]]),0)</f>
        <v>0</v>
      </c>
      <c r="Z163">
        <f>IFERROR(FIND("STAKE",SLR286_20231202[[#This Row],[streszczenie]]),0)</f>
        <v>0</v>
      </c>
      <c r="AA163">
        <f>IFERROR(FIND("intere",SLR286_20231202[[#This Row],[streszczenie]]),0)</f>
        <v>0</v>
      </c>
      <c r="AB163">
        <f>IFERROR(FIND("Intere",SLR286_20231202[[#This Row],[streszczenie]]),0)</f>
        <v>0</v>
      </c>
      <c r="AC163">
        <f>IFERROR(FIND("INTERE",SLR286_20231202[[#This Row],[streszczenie]]),0)</f>
        <v>0</v>
      </c>
      <c r="AD163">
        <f>SUM(SLR286_20231202[[#This Row],[stake4]:[INTERE6]])</f>
        <v>72</v>
      </c>
      <c r="AE163" t="s">
        <v>10</v>
      </c>
      <c r="AF163" t="s">
        <v>11</v>
      </c>
      <c r="AG163" t="s">
        <v>12</v>
      </c>
    </row>
    <row r="164" spans="1:33" x14ac:dyDescent="0.45">
      <c r="A164">
        <v>197</v>
      </c>
      <c r="B164" t="s">
        <v>1513</v>
      </c>
      <c r="C164" t="s">
        <v>1514</v>
      </c>
      <c r="D164" t="s">
        <v>1515</v>
      </c>
      <c r="E164" t="s">
        <v>1516</v>
      </c>
      <c r="F164">
        <f>IFERROR(FIND("stake",SLR286_20231202[[#This Row],[Tytuł]]),0)</f>
        <v>0</v>
      </c>
      <c r="G164">
        <f>IFERROR(FIND("Stake",SLR286_20231202[[#This Row],[Tytuł]]),0)</f>
        <v>0</v>
      </c>
      <c r="H164">
        <f>IFERROR(FIND("STAKE",SLR286_20231202[[#This Row],[Tytuł]]),0)</f>
        <v>0</v>
      </c>
      <c r="I164">
        <f>IFERROR(FIND("intere",SLR286_20231202[[#This Row],[Tytuł]]),0)</f>
        <v>0</v>
      </c>
      <c r="J164">
        <f>IFERROR(FIND("Intere",SLR286_20231202[[#This Row],[Tytuł]]),0)</f>
        <v>0</v>
      </c>
      <c r="K164">
        <f>IFERROR(FIND("INTERE",SLR286_20231202[[#This Row],[Tytuł]]),0)</f>
        <v>0</v>
      </c>
      <c r="L164">
        <f>SUM(SLR286_20231202[[#This Row],[stake]:[INTERE3]])</f>
        <v>0</v>
      </c>
      <c r="M164">
        <f>COUNTIF(SLR286_20231202[[#This Row],[Tytuł]],"*"&amp;$B$1&amp;"*")</f>
        <v>0</v>
      </c>
      <c r="N164" t="s">
        <v>1517</v>
      </c>
      <c r="O164" t="str">
        <f>MID(SLR286_20231202[[#This Row],[Rok, publikacja, cytowania]],2,4)</f>
        <v>2022</v>
      </c>
      <c r="P164" s="4">
        <f>(MID(SLR286_20231202[[#This Row],[Rok, publikacja, cytowania]],FIND(" Cited ",SLR286_20231202[[#This Row],[Rok, publikacja, cytowania]])+7,SLR286_20231202[[#This Row],[IlośćZnakówLCyt]]))+0</f>
        <v>2</v>
      </c>
      <c r="Q164">
        <f>FIND(" Cited ",SLR286_20231202[[#This Row],[Rok, publikacja, cytowania]])+7</f>
        <v>55</v>
      </c>
      <c r="R164">
        <f>FIND(" times",SLR286_20231202[[#This Row],[Rok, publikacja, cytowania]])</f>
        <v>56</v>
      </c>
      <c r="S164">
        <f>SLR286_20231202[[#This Row],[koniecLCyt]]-SLR286_20231202[[#This Row],[poczLCyt]]</f>
        <v>1</v>
      </c>
      <c r="T164" t="s">
        <v>1518</v>
      </c>
      <c r="U164" t="s">
        <v>1519</v>
      </c>
      <c r="V164" t="s">
        <v>1520</v>
      </c>
      <c r="W164">
        <f>COUNTIF(SLR286_20231202[[#This Row],[streszczenie]],"*"&amp;$B$1&amp;"*")</f>
        <v>1</v>
      </c>
      <c r="X164">
        <f>IFERROR(FIND("stake",SLR286_20231202[[#This Row],[streszczenie]]),0)</f>
        <v>151</v>
      </c>
      <c r="Y164">
        <f>IFERROR(FIND("Stake",SLR286_20231202[[#This Row],[streszczenie]]),0)</f>
        <v>0</v>
      </c>
      <c r="Z164">
        <f>IFERROR(FIND("STAKE",SLR286_20231202[[#This Row],[streszczenie]]),0)</f>
        <v>0</v>
      </c>
      <c r="AA164">
        <f>IFERROR(FIND("intere",SLR286_20231202[[#This Row],[streszczenie]]),0)</f>
        <v>0</v>
      </c>
      <c r="AB164">
        <f>IFERROR(FIND("Intere",SLR286_20231202[[#This Row],[streszczenie]]),0)</f>
        <v>0</v>
      </c>
      <c r="AC164">
        <f>IFERROR(FIND("INTERE",SLR286_20231202[[#This Row],[streszczenie]]),0)</f>
        <v>0</v>
      </c>
      <c r="AD164">
        <f>SUM(SLR286_20231202[[#This Row],[stake4]:[INTERE6]])</f>
        <v>151</v>
      </c>
      <c r="AE164" t="s">
        <v>10</v>
      </c>
      <c r="AF164" t="s">
        <v>11</v>
      </c>
      <c r="AG164" t="s">
        <v>12</v>
      </c>
    </row>
    <row r="165" spans="1:33" x14ac:dyDescent="0.45">
      <c r="A165">
        <v>199</v>
      </c>
      <c r="B165" t="s">
        <v>1529</v>
      </c>
      <c r="C165" t="s">
        <v>1530</v>
      </c>
      <c r="D165">
        <v>57201992873</v>
      </c>
      <c r="E165" t="s">
        <v>1531</v>
      </c>
      <c r="F165">
        <f>IFERROR(FIND("stake",SLR286_20231202[[#This Row],[Tytuł]]),0)</f>
        <v>153</v>
      </c>
      <c r="G165">
        <f>IFERROR(FIND("Stake",SLR286_20231202[[#This Row],[Tytuł]]),0)</f>
        <v>0</v>
      </c>
      <c r="H165">
        <f>IFERROR(FIND("STAKE",SLR286_20231202[[#This Row],[Tytuł]]),0)</f>
        <v>0</v>
      </c>
      <c r="I165">
        <f>IFERROR(FIND("intere",SLR286_20231202[[#This Row],[Tytuł]]),0)</f>
        <v>0</v>
      </c>
      <c r="J165">
        <f>IFERROR(FIND("Intere",SLR286_20231202[[#This Row],[Tytuł]]),0)</f>
        <v>0</v>
      </c>
      <c r="K165">
        <f>IFERROR(FIND("INTERE",SLR286_20231202[[#This Row],[Tytuł]]),0)</f>
        <v>0</v>
      </c>
      <c r="L165">
        <f>SUM(SLR286_20231202[[#This Row],[stake]:[INTERE3]])</f>
        <v>153</v>
      </c>
      <c r="M165">
        <f>COUNTIF(SLR286_20231202[[#This Row],[Tytuł]],"*"&amp;$B$1&amp;"*")</f>
        <v>0</v>
      </c>
      <c r="N165" t="s">
        <v>1532</v>
      </c>
      <c r="O165" t="str">
        <f>MID(SLR286_20231202[[#This Row],[Rok, publikacja, cytowania]],2,4)</f>
        <v>2021</v>
      </c>
      <c r="P165" s="4">
        <f>(MID(SLR286_20231202[[#This Row],[Rok, publikacja, cytowania]],FIND(" Cited ",SLR286_20231202[[#This Row],[Rok, publikacja, cytowania]])+7,SLR286_20231202[[#This Row],[IlośćZnakówLCyt]]))+0</f>
        <v>2</v>
      </c>
      <c r="Q165">
        <f>FIND(" Cited ",SLR286_20231202[[#This Row],[Rok, publikacja, cytowania]])+7</f>
        <v>68</v>
      </c>
      <c r="R165">
        <f>FIND(" times",SLR286_20231202[[#This Row],[Rok, publikacja, cytowania]])</f>
        <v>69</v>
      </c>
      <c r="S165">
        <f>SLR286_20231202[[#This Row],[koniecLCyt]]-SLR286_20231202[[#This Row],[poczLCyt]]</f>
        <v>1</v>
      </c>
      <c r="T165" t="s">
        <v>1533</v>
      </c>
      <c r="U165" t="s">
        <v>1534</v>
      </c>
      <c r="V165" t="s">
        <v>1535</v>
      </c>
      <c r="W165">
        <f>COUNTIF(SLR286_20231202[[#This Row],[streszczenie]],"*"&amp;$B$1&amp;"*")</f>
        <v>1</v>
      </c>
      <c r="X165">
        <f>IFERROR(FIND("stake",SLR286_20231202[[#This Row],[streszczenie]]),0)</f>
        <v>250</v>
      </c>
      <c r="Y165">
        <f>IFERROR(FIND("Stake",SLR286_20231202[[#This Row],[streszczenie]]),0)</f>
        <v>0</v>
      </c>
      <c r="Z165">
        <f>IFERROR(FIND("STAKE",SLR286_20231202[[#This Row],[streszczenie]]),0)</f>
        <v>0</v>
      </c>
      <c r="AA165">
        <f>IFERROR(FIND("intere",SLR286_20231202[[#This Row],[streszczenie]]),0)</f>
        <v>0</v>
      </c>
      <c r="AB165">
        <f>IFERROR(FIND("Intere",SLR286_20231202[[#This Row],[streszczenie]]),0)</f>
        <v>0</v>
      </c>
      <c r="AC165">
        <f>IFERROR(FIND("INTERE",SLR286_20231202[[#This Row],[streszczenie]]),0)</f>
        <v>0</v>
      </c>
      <c r="AD165">
        <f>SUM(SLR286_20231202[[#This Row],[stake4]:[INTERE6]])</f>
        <v>250</v>
      </c>
      <c r="AE165" t="s">
        <v>10</v>
      </c>
      <c r="AF165" t="s">
        <v>11</v>
      </c>
      <c r="AG165" t="s">
        <v>12</v>
      </c>
    </row>
    <row r="166" spans="1:33" x14ac:dyDescent="0.45">
      <c r="A166">
        <v>171</v>
      </c>
      <c r="B166" t="s">
        <v>1313</v>
      </c>
      <c r="C166" t="s">
        <v>1314</v>
      </c>
      <c r="D166">
        <v>25961148100</v>
      </c>
      <c r="E166" t="s">
        <v>1315</v>
      </c>
      <c r="F166">
        <f>IFERROR(FIND("stake",SLR286_20231202[[#This Row],[Tytuł]]),0)</f>
        <v>0</v>
      </c>
      <c r="G166">
        <f>IFERROR(FIND("Stake",SLR286_20231202[[#This Row],[Tytuł]]),0)</f>
        <v>0</v>
      </c>
      <c r="H166">
        <f>IFERROR(FIND("STAKE",SLR286_20231202[[#This Row],[Tytuł]]),0)</f>
        <v>0</v>
      </c>
      <c r="I166">
        <f>IFERROR(FIND("intere",SLR286_20231202[[#This Row],[Tytuł]]),0)</f>
        <v>0</v>
      </c>
      <c r="J166">
        <f>IFERROR(FIND("Intere",SLR286_20231202[[#This Row],[Tytuł]]),0)</f>
        <v>0</v>
      </c>
      <c r="K166">
        <f>IFERROR(FIND("INTERE",SLR286_20231202[[#This Row],[Tytuł]]),0)</f>
        <v>0</v>
      </c>
      <c r="L166">
        <f>SUM(SLR286_20231202[[#This Row],[stake]:[INTERE3]])</f>
        <v>0</v>
      </c>
      <c r="M166">
        <f>COUNTIF(SLR286_20231202[[#This Row],[Tytuł]],"*"&amp;$B$1&amp;"*")</f>
        <v>0</v>
      </c>
      <c r="N166" t="s">
        <v>1316</v>
      </c>
      <c r="O166" t="str">
        <f>MID(SLR286_20231202[[#This Row],[Rok, publikacja, cytowania]],2,4)</f>
        <v>2010</v>
      </c>
      <c r="P166" s="4">
        <f>(MID(SLR286_20231202[[#This Row],[Rok, publikacja, cytowania]],FIND(" Cited ",SLR286_20231202[[#This Row],[Rok, publikacja, cytowania]])+7,SLR286_20231202[[#This Row],[IlośćZnakówLCyt]]))+0</f>
        <v>2</v>
      </c>
      <c r="Q166">
        <f>FIND(" Cited ",SLR286_20231202[[#This Row],[Rok, publikacja, cytowania]])+7</f>
        <v>121</v>
      </c>
      <c r="R166">
        <f>FIND(" times",SLR286_20231202[[#This Row],[Rok, publikacja, cytowania]])</f>
        <v>122</v>
      </c>
      <c r="S166">
        <f>SLR286_20231202[[#This Row],[koniecLCyt]]-SLR286_20231202[[#This Row],[poczLCyt]]</f>
        <v>1</v>
      </c>
      <c r="T166" t="s">
        <v>1317</v>
      </c>
      <c r="U166" t="s">
        <v>1318</v>
      </c>
      <c r="V166" t="s">
        <v>1319</v>
      </c>
      <c r="W166">
        <f>COUNTIF(SLR286_20231202[[#This Row],[streszczenie]],"*"&amp;$B$1&amp;"*")</f>
        <v>0</v>
      </c>
      <c r="X166">
        <f>IFERROR(FIND("stake",SLR286_20231202[[#This Row],[streszczenie]]),0)</f>
        <v>798</v>
      </c>
      <c r="Y166">
        <f>IFERROR(FIND("Stake",SLR286_20231202[[#This Row],[streszczenie]]),0)</f>
        <v>0</v>
      </c>
      <c r="Z166">
        <f>IFERROR(FIND("STAKE",SLR286_20231202[[#This Row],[streszczenie]]),0)</f>
        <v>0</v>
      </c>
      <c r="AA166">
        <f>IFERROR(FIND("intere",SLR286_20231202[[#This Row],[streszczenie]]),0)</f>
        <v>0</v>
      </c>
      <c r="AB166">
        <f>IFERROR(FIND("Intere",SLR286_20231202[[#This Row],[streszczenie]]),0)</f>
        <v>0</v>
      </c>
      <c r="AC166">
        <f>IFERROR(FIND("INTERE",SLR286_20231202[[#This Row],[streszczenie]]),0)</f>
        <v>0</v>
      </c>
      <c r="AD166">
        <f>SUM(SLR286_20231202[[#This Row],[stake4]:[INTERE6]])</f>
        <v>798</v>
      </c>
      <c r="AE166" t="s">
        <v>10</v>
      </c>
      <c r="AF166" t="s">
        <v>11</v>
      </c>
      <c r="AG166" t="s">
        <v>12</v>
      </c>
    </row>
    <row r="167" spans="1:33" x14ac:dyDescent="0.45">
      <c r="A167">
        <v>185</v>
      </c>
      <c r="B167" t="s">
        <v>1422</v>
      </c>
      <c r="C167" t="s">
        <v>1423</v>
      </c>
      <c r="D167">
        <v>25622738900</v>
      </c>
      <c r="E167" t="s">
        <v>1424</v>
      </c>
      <c r="F167">
        <f>IFERROR(FIND("stake",SLR286_20231202[[#This Row],[Tytuł]]),0)</f>
        <v>0</v>
      </c>
      <c r="G167">
        <f>IFERROR(FIND("Stake",SLR286_20231202[[#This Row],[Tytuł]]),0)</f>
        <v>0</v>
      </c>
      <c r="H167">
        <f>IFERROR(FIND("STAKE",SLR286_20231202[[#This Row],[Tytuł]]),0)</f>
        <v>0</v>
      </c>
      <c r="I167">
        <f>IFERROR(FIND("intere",SLR286_20231202[[#This Row],[Tytuł]]),0)</f>
        <v>0</v>
      </c>
      <c r="J167">
        <f>IFERROR(FIND("Intere",SLR286_20231202[[#This Row],[Tytuł]]),0)</f>
        <v>0</v>
      </c>
      <c r="K167">
        <f>IFERROR(FIND("INTERE",SLR286_20231202[[#This Row],[Tytuł]]),0)</f>
        <v>0</v>
      </c>
      <c r="L167">
        <f>SUM(SLR286_20231202[[#This Row],[stake]:[INTERE3]])</f>
        <v>0</v>
      </c>
      <c r="M167">
        <f>COUNTIF(SLR286_20231202[[#This Row],[Tytuł]],"*"&amp;$B$1&amp;"*")</f>
        <v>0</v>
      </c>
      <c r="N167" t="s">
        <v>1425</v>
      </c>
      <c r="O167" t="str">
        <f>MID(SLR286_20231202[[#This Row],[Rok, publikacja, cytowania]],2,4)</f>
        <v>2023</v>
      </c>
      <c r="P167" s="4">
        <f>(MID(SLR286_20231202[[#This Row],[Rok, publikacja, cytowania]],FIND(" Cited ",SLR286_20231202[[#This Row],[Rok, publikacja, cytowania]])+7,SLR286_20231202[[#This Row],[IlośćZnakówLCyt]]))+0</f>
        <v>2</v>
      </c>
      <c r="Q167">
        <f>FIND(" Cited ",SLR286_20231202[[#This Row],[Rok, publikacja, cytowania]])+7</f>
        <v>71</v>
      </c>
      <c r="R167">
        <f>FIND(" times",SLR286_20231202[[#This Row],[Rok, publikacja, cytowania]])</f>
        <v>72</v>
      </c>
      <c r="S167">
        <f>SLR286_20231202[[#This Row],[koniecLCyt]]-SLR286_20231202[[#This Row],[poczLCyt]]</f>
        <v>1</v>
      </c>
      <c r="T167" t="s">
        <v>1426</v>
      </c>
      <c r="U167" t="s">
        <v>1427</v>
      </c>
      <c r="V167" t="s">
        <v>1428</v>
      </c>
      <c r="W167">
        <f>COUNTIF(SLR286_20231202[[#This Row],[streszczenie]],"*"&amp;$B$1&amp;"*")</f>
        <v>0</v>
      </c>
      <c r="X167">
        <f>IFERROR(FIND("stake",SLR286_20231202[[#This Row],[streszczenie]]),0)</f>
        <v>101</v>
      </c>
      <c r="Y167">
        <f>IFERROR(FIND("Stake",SLR286_20231202[[#This Row],[streszczenie]]),0)</f>
        <v>0</v>
      </c>
      <c r="Z167">
        <f>IFERROR(FIND("STAKE",SLR286_20231202[[#This Row],[streszczenie]]),0)</f>
        <v>0</v>
      </c>
      <c r="AA167">
        <f>IFERROR(FIND("intere",SLR286_20231202[[#This Row],[streszczenie]]),0)</f>
        <v>0</v>
      </c>
      <c r="AB167">
        <f>IFERROR(FIND("Intere",SLR286_20231202[[#This Row],[streszczenie]]),0)</f>
        <v>0</v>
      </c>
      <c r="AC167">
        <f>IFERROR(FIND("INTERE",SLR286_20231202[[#This Row],[streszczenie]]),0)</f>
        <v>0</v>
      </c>
      <c r="AD167">
        <f>SUM(SLR286_20231202[[#This Row],[stake4]:[INTERE6]])</f>
        <v>101</v>
      </c>
      <c r="AE167" t="s">
        <v>10</v>
      </c>
      <c r="AF167" t="s">
        <v>11</v>
      </c>
      <c r="AG167" t="s">
        <v>12</v>
      </c>
    </row>
    <row r="168" spans="1:33" x14ac:dyDescent="0.45">
      <c r="A168">
        <v>108</v>
      </c>
      <c r="B168" t="s">
        <v>827</v>
      </c>
      <c r="C168" t="s">
        <v>828</v>
      </c>
      <c r="D168" t="s">
        <v>829</v>
      </c>
      <c r="E168" t="s">
        <v>830</v>
      </c>
      <c r="F168">
        <f>IFERROR(FIND("stake",SLR286_20231202[[#This Row],[Tytuł]]),0)</f>
        <v>0</v>
      </c>
      <c r="G168">
        <f>IFERROR(FIND("Stake",SLR286_20231202[[#This Row],[Tytuł]]),0)</f>
        <v>0</v>
      </c>
      <c r="H168">
        <f>IFERROR(FIND("STAKE",SLR286_20231202[[#This Row],[Tytuł]]),0)</f>
        <v>0</v>
      </c>
      <c r="I168">
        <f>IFERROR(FIND("intere",SLR286_20231202[[#This Row],[Tytuł]]),0)</f>
        <v>0</v>
      </c>
      <c r="J168">
        <f>IFERROR(FIND("Intere",SLR286_20231202[[#This Row],[Tytuł]]),0)</f>
        <v>0</v>
      </c>
      <c r="K168">
        <f>IFERROR(FIND("INTERE",SLR286_20231202[[#This Row],[Tytuł]]),0)</f>
        <v>0</v>
      </c>
      <c r="L168">
        <f>SUM(SLR286_20231202[[#This Row],[stake]:[INTERE3]])</f>
        <v>0</v>
      </c>
      <c r="M168">
        <f>COUNTIF(SLR286_20231202[[#This Row],[Tytuł]],"*"&amp;$B$1&amp;"*")</f>
        <v>0</v>
      </c>
      <c r="N168" t="s">
        <v>831</v>
      </c>
      <c r="O168" t="str">
        <f>MID(SLR286_20231202[[#This Row],[Rok, publikacja, cytowania]],2,4)</f>
        <v>2021</v>
      </c>
      <c r="P168" s="4">
        <f>(MID(SLR286_20231202[[#This Row],[Rok, publikacja, cytowania]],FIND(" Cited ",SLR286_20231202[[#This Row],[Rok, publikacja, cytowania]])+7,SLR286_20231202[[#This Row],[IlośćZnakówLCyt]]))+0</f>
        <v>1</v>
      </c>
      <c r="Q168">
        <f>FIND(" Cited ",SLR286_20231202[[#This Row],[Rok, publikacja, cytowania]])+7</f>
        <v>79</v>
      </c>
      <c r="R168">
        <f>FIND(" times",SLR286_20231202[[#This Row],[Rok, publikacja, cytowania]])</f>
        <v>80</v>
      </c>
      <c r="S168">
        <f>SLR286_20231202[[#This Row],[koniecLCyt]]-SLR286_20231202[[#This Row],[poczLCyt]]</f>
        <v>1</v>
      </c>
      <c r="T168" t="s">
        <v>832</v>
      </c>
      <c r="U168" t="s">
        <v>833</v>
      </c>
      <c r="V168" t="s">
        <v>834</v>
      </c>
      <c r="W168">
        <f>COUNTIF(SLR286_20231202[[#This Row],[streszczenie]],"*"&amp;$B$1&amp;"*")</f>
        <v>0</v>
      </c>
      <c r="X168">
        <f>IFERROR(FIND("stake",SLR286_20231202[[#This Row],[streszczenie]]),0)</f>
        <v>232</v>
      </c>
      <c r="Y168">
        <f>IFERROR(FIND("Stake",SLR286_20231202[[#This Row],[streszczenie]]),0)</f>
        <v>0</v>
      </c>
      <c r="Z168">
        <f>IFERROR(FIND("STAKE",SLR286_20231202[[#This Row],[streszczenie]]),0)</f>
        <v>0</v>
      </c>
      <c r="AA168">
        <f>IFERROR(FIND("intere",SLR286_20231202[[#This Row],[streszczenie]]),0)</f>
        <v>0</v>
      </c>
      <c r="AB168">
        <f>IFERROR(FIND("Intere",SLR286_20231202[[#This Row],[streszczenie]]),0)</f>
        <v>0</v>
      </c>
      <c r="AC168">
        <f>IFERROR(FIND("INTERE",SLR286_20231202[[#This Row],[streszczenie]]),0)</f>
        <v>0</v>
      </c>
      <c r="AD168">
        <f>SUM(SLR286_20231202[[#This Row],[stake4]:[INTERE6]])</f>
        <v>232</v>
      </c>
      <c r="AE168" t="s">
        <v>10</v>
      </c>
      <c r="AF168" t="s">
        <v>11</v>
      </c>
      <c r="AG168" t="s">
        <v>12</v>
      </c>
    </row>
    <row r="169" spans="1:33" x14ac:dyDescent="0.45">
      <c r="A169">
        <v>112</v>
      </c>
      <c r="B169" t="s">
        <v>859</v>
      </c>
      <c r="C169" t="s">
        <v>860</v>
      </c>
      <c r="D169" t="s">
        <v>861</v>
      </c>
      <c r="E169" t="s">
        <v>862</v>
      </c>
      <c r="F169">
        <f>IFERROR(FIND("stake",SLR286_20231202[[#This Row],[Tytuł]]),0)</f>
        <v>0</v>
      </c>
      <c r="G169">
        <f>IFERROR(FIND("Stake",SLR286_20231202[[#This Row],[Tytuł]]),0)</f>
        <v>0</v>
      </c>
      <c r="H169">
        <f>IFERROR(FIND("STAKE",SLR286_20231202[[#This Row],[Tytuł]]),0)</f>
        <v>0</v>
      </c>
      <c r="I169">
        <f>IFERROR(FIND("intere",SLR286_20231202[[#This Row],[Tytuł]]),0)</f>
        <v>0</v>
      </c>
      <c r="J169">
        <f>IFERROR(FIND("Intere",SLR286_20231202[[#This Row],[Tytuł]]),0)</f>
        <v>0</v>
      </c>
      <c r="K169">
        <f>IFERROR(FIND("INTERE",SLR286_20231202[[#This Row],[Tytuł]]),0)</f>
        <v>0</v>
      </c>
      <c r="L169">
        <f>SUM(SLR286_20231202[[#This Row],[stake]:[INTERE3]])</f>
        <v>0</v>
      </c>
      <c r="M169">
        <f>COUNTIF(SLR286_20231202[[#This Row],[Tytuł]],"*"&amp;$B$1&amp;"*")</f>
        <v>0</v>
      </c>
      <c r="N169" t="s">
        <v>863</v>
      </c>
      <c r="O169" t="str">
        <f>MID(SLR286_20231202[[#This Row],[Rok, publikacja, cytowania]],2,4)</f>
        <v>2023</v>
      </c>
      <c r="P169" s="4">
        <f>(MID(SLR286_20231202[[#This Row],[Rok, publikacja, cytowania]],FIND(" Cited ",SLR286_20231202[[#This Row],[Rok, publikacja, cytowania]])+7,SLR286_20231202[[#This Row],[IlośćZnakówLCyt]]))+0</f>
        <v>1</v>
      </c>
      <c r="Q169">
        <f>FIND(" Cited ",SLR286_20231202[[#This Row],[Rok, publikacja, cytowania]])+7</f>
        <v>72</v>
      </c>
      <c r="R169">
        <f>FIND(" times",SLR286_20231202[[#This Row],[Rok, publikacja, cytowania]])</f>
        <v>73</v>
      </c>
      <c r="S169">
        <f>SLR286_20231202[[#This Row],[koniecLCyt]]-SLR286_20231202[[#This Row],[poczLCyt]]</f>
        <v>1</v>
      </c>
      <c r="T169" t="s">
        <v>864</v>
      </c>
      <c r="U169" t="s">
        <v>865</v>
      </c>
      <c r="V169" t="s">
        <v>866</v>
      </c>
      <c r="W169">
        <f>COUNTIF(SLR286_20231202[[#This Row],[streszczenie]],"*"&amp;$B$1&amp;"*")</f>
        <v>0</v>
      </c>
      <c r="X169">
        <f>IFERROR(FIND("stake",SLR286_20231202[[#This Row],[streszczenie]]),0)</f>
        <v>801</v>
      </c>
      <c r="Y169">
        <f>IFERROR(FIND("Stake",SLR286_20231202[[#This Row],[streszczenie]]),0)</f>
        <v>0</v>
      </c>
      <c r="Z169">
        <f>IFERROR(FIND("STAKE",SLR286_20231202[[#This Row],[streszczenie]]),0)</f>
        <v>0</v>
      </c>
      <c r="AA169">
        <f>IFERROR(FIND("intere",SLR286_20231202[[#This Row],[streszczenie]]),0)</f>
        <v>0</v>
      </c>
      <c r="AB169">
        <f>IFERROR(FIND("Intere",SLR286_20231202[[#This Row],[streszczenie]]),0)</f>
        <v>0</v>
      </c>
      <c r="AC169">
        <f>IFERROR(FIND("INTERE",SLR286_20231202[[#This Row],[streszczenie]]),0)</f>
        <v>0</v>
      </c>
      <c r="AD169">
        <f>SUM(SLR286_20231202[[#This Row],[stake4]:[INTERE6]])</f>
        <v>801</v>
      </c>
      <c r="AE169" t="s">
        <v>10</v>
      </c>
      <c r="AF169" t="s">
        <v>11</v>
      </c>
      <c r="AG169" t="s">
        <v>12</v>
      </c>
    </row>
    <row r="170" spans="1:33" x14ac:dyDescent="0.45">
      <c r="A170">
        <v>132</v>
      </c>
      <c r="B170" t="s">
        <v>1010</v>
      </c>
      <c r="C170" t="s">
        <v>1011</v>
      </c>
      <c r="D170">
        <v>56888820600</v>
      </c>
      <c r="E170" t="s">
        <v>1012</v>
      </c>
      <c r="F170">
        <f>IFERROR(FIND("stake",SLR286_20231202[[#This Row],[Tytuł]]),0)</f>
        <v>13</v>
      </c>
      <c r="G170">
        <f>IFERROR(FIND("Stake",SLR286_20231202[[#This Row],[Tytuł]]),0)</f>
        <v>0</v>
      </c>
      <c r="H170">
        <f>IFERROR(FIND("STAKE",SLR286_20231202[[#This Row],[Tytuł]]),0)</f>
        <v>0</v>
      </c>
      <c r="I170">
        <f>IFERROR(FIND("intere",SLR286_20231202[[#This Row],[Tytuł]]),0)</f>
        <v>0</v>
      </c>
      <c r="J170">
        <f>IFERROR(FIND("Intere",SLR286_20231202[[#This Row],[Tytuł]]),0)</f>
        <v>0</v>
      </c>
      <c r="K170">
        <f>IFERROR(FIND("INTERE",SLR286_20231202[[#This Row],[Tytuł]]),0)</f>
        <v>0</v>
      </c>
      <c r="L170">
        <f>SUM(SLR286_20231202[[#This Row],[stake]:[INTERE3]])</f>
        <v>13</v>
      </c>
      <c r="M170">
        <f>COUNTIF(SLR286_20231202[[#This Row],[Tytuł]],"*"&amp;$B$1&amp;"*")</f>
        <v>0</v>
      </c>
      <c r="N170" t="s">
        <v>1013</v>
      </c>
      <c r="O170" t="str">
        <f>MID(SLR286_20231202[[#This Row],[Rok, publikacja, cytowania]],2,4)</f>
        <v>2015</v>
      </c>
      <c r="P170" s="4">
        <f>(MID(SLR286_20231202[[#This Row],[Rok, publikacja, cytowania]],FIND(" Cited ",SLR286_20231202[[#This Row],[Rok, publikacja, cytowania]])+7,SLR286_20231202[[#This Row],[IlośćZnakówLCyt]]))+0</f>
        <v>1</v>
      </c>
      <c r="Q170">
        <f>FIND(" Cited ",SLR286_20231202[[#This Row],[Rok, publikacja, cytowania]])+7</f>
        <v>60</v>
      </c>
      <c r="R170">
        <f>FIND(" times",SLR286_20231202[[#This Row],[Rok, publikacja, cytowania]])</f>
        <v>61</v>
      </c>
      <c r="S170">
        <f>SLR286_20231202[[#This Row],[koniecLCyt]]-SLR286_20231202[[#This Row],[poczLCyt]]</f>
        <v>1</v>
      </c>
      <c r="T170" t="s">
        <v>1014</v>
      </c>
      <c r="U170" t="s">
        <v>1015</v>
      </c>
      <c r="V170" t="s">
        <v>1016</v>
      </c>
      <c r="W170">
        <f>COUNTIF(SLR286_20231202[[#This Row],[streszczenie]],"*"&amp;$B$1&amp;"*")</f>
        <v>0</v>
      </c>
      <c r="X170">
        <f>IFERROR(FIND("stake",SLR286_20231202[[#This Row],[streszczenie]]),0)</f>
        <v>85</v>
      </c>
      <c r="Y170">
        <f>IFERROR(FIND("Stake",SLR286_20231202[[#This Row],[streszczenie]]),0)</f>
        <v>0</v>
      </c>
      <c r="Z170">
        <f>IFERROR(FIND("STAKE",SLR286_20231202[[#This Row],[streszczenie]]),0)</f>
        <v>0</v>
      </c>
      <c r="AA170">
        <f>IFERROR(FIND("intere",SLR286_20231202[[#This Row],[streszczenie]]),0)</f>
        <v>0</v>
      </c>
      <c r="AB170">
        <f>IFERROR(FIND("Intere",SLR286_20231202[[#This Row],[streszczenie]]),0)</f>
        <v>0</v>
      </c>
      <c r="AC170">
        <f>IFERROR(FIND("INTERE",SLR286_20231202[[#This Row],[streszczenie]]),0)</f>
        <v>0</v>
      </c>
      <c r="AD170">
        <f>SUM(SLR286_20231202[[#This Row],[stake4]:[INTERE6]])</f>
        <v>85</v>
      </c>
      <c r="AE170" t="s">
        <v>10</v>
      </c>
      <c r="AF170" t="s">
        <v>128</v>
      </c>
      <c r="AG170" t="s">
        <v>12</v>
      </c>
    </row>
    <row r="171" spans="1:33" x14ac:dyDescent="0.45">
      <c r="A171">
        <v>134</v>
      </c>
      <c r="B171" t="s">
        <v>1025</v>
      </c>
      <c r="C171" t="s">
        <v>1026</v>
      </c>
      <c r="D171">
        <v>57203561050</v>
      </c>
      <c r="E171" t="s">
        <v>1027</v>
      </c>
      <c r="F171">
        <f>IFERROR(FIND("stake",SLR286_20231202[[#This Row],[Tytuł]]),0)</f>
        <v>0</v>
      </c>
      <c r="G171">
        <f>IFERROR(FIND("Stake",SLR286_20231202[[#This Row],[Tytuł]]),0)</f>
        <v>0</v>
      </c>
      <c r="H171">
        <f>IFERROR(FIND("STAKE",SLR286_20231202[[#This Row],[Tytuł]]),0)</f>
        <v>0</v>
      </c>
      <c r="I171">
        <f>IFERROR(FIND("intere",SLR286_20231202[[#This Row],[Tytuł]]),0)</f>
        <v>0</v>
      </c>
      <c r="J171">
        <f>IFERROR(FIND("Intere",SLR286_20231202[[#This Row],[Tytuł]]),0)</f>
        <v>0</v>
      </c>
      <c r="K171">
        <f>IFERROR(FIND("INTERE",SLR286_20231202[[#This Row],[Tytuł]]),0)</f>
        <v>0</v>
      </c>
      <c r="L171">
        <f>SUM(SLR286_20231202[[#This Row],[stake]:[INTERE3]])</f>
        <v>0</v>
      </c>
      <c r="M171">
        <f>COUNTIF(SLR286_20231202[[#This Row],[Tytuł]],"*"&amp;$B$1&amp;"*")</f>
        <v>0</v>
      </c>
      <c r="N171" t="s">
        <v>1028</v>
      </c>
      <c r="O171" t="str">
        <f>MID(SLR286_20231202[[#This Row],[Rok, publikacja, cytowania]],2,4)</f>
        <v>2023</v>
      </c>
      <c r="P171" s="4">
        <f>(MID(SLR286_20231202[[#This Row],[Rok, publikacja, cytowania]],FIND(" Cited ",SLR286_20231202[[#This Row],[Rok, publikacja, cytowania]])+7,SLR286_20231202[[#This Row],[IlośćZnakówLCyt]]))+0</f>
        <v>1</v>
      </c>
      <c r="Q171">
        <f>FIND(" Cited ",SLR286_20231202[[#This Row],[Rok, publikacja, cytowania]])+7</f>
        <v>34</v>
      </c>
      <c r="R171">
        <f>FIND(" times",SLR286_20231202[[#This Row],[Rok, publikacja, cytowania]])</f>
        <v>35</v>
      </c>
      <c r="S171">
        <f>SLR286_20231202[[#This Row],[koniecLCyt]]-SLR286_20231202[[#This Row],[poczLCyt]]</f>
        <v>1</v>
      </c>
      <c r="T171" t="s">
        <v>1029</v>
      </c>
      <c r="U171" t="s">
        <v>1030</v>
      </c>
      <c r="V171" t="s">
        <v>1031</v>
      </c>
      <c r="W171">
        <f>COUNTIF(SLR286_20231202[[#This Row],[streszczenie]],"*"&amp;$B$1&amp;"*")</f>
        <v>0</v>
      </c>
      <c r="X171">
        <f>IFERROR(FIND("stake",SLR286_20231202[[#This Row],[streszczenie]]),0)</f>
        <v>485</v>
      </c>
      <c r="Y171">
        <f>IFERROR(FIND("Stake",SLR286_20231202[[#This Row],[streszczenie]]),0)</f>
        <v>0</v>
      </c>
      <c r="Z171">
        <f>IFERROR(FIND("STAKE",SLR286_20231202[[#This Row],[streszczenie]]),0)</f>
        <v>0</v>
      </c>
      <c r="AA171">
        <f>IFERROR(FIND("intere",SLR286_20231202[[#This Row],[streszczenie]]),0)</f>
        <v>0</v>
      </c>
      <c r="AB171">
        <f>IFERROR(FIND("Intere",SLR286_20231202[[#This Row],[streszczenie]]),0)</f>
        <v>0</v>
      </c>
      <c r="AC171">
        <f>IFERROR(FIND("INTERE",SLR286_20231202[[#This Row],[streszczenie]]),0)</f>
        <v>0</v>
      </c>
      <c r="AD171">
        <f>SUM(SLR286_20231202[[#This Row],[stake4]:[INTERE6]])</f>
        <v>485</v>
      </c>
      <c r="AE171" t="s">
        <v>10</v>
      </c>
      <c r="AF171" t="s">
        <v>11</v>
      </c>
      <c r="AG171" t="s">
        <v>12</v>
      </c>
    </row>
    <row r="172" spans="1:33" x14ac:dyDescent="0.45">
      <c r="A172">
        <v>158</v>
      </c>
      <c r="B172" t="s">
        <v>1213</v>
      </c>
      <c r="C172" t="s">
        <v>1214</v>
      </c>
      <c r="D172" t="s">
        <v>1215</v>
      </c>
      <c r="E172" t="s">
        <v>1216</v>
      </c>
      <c r="F172">
        <f>IFERROR(FIND("stake",SLR286_20231202[[#This Row],[Tytuł]]),0)</f>
        <v>0</v>
      </c>
      <c r="G172">
        <f>IFERROR(FIND("Stake",SLR286_20231202[[#This Row],[Tytuł]]),0)</f>
        <v>0</v>
      </c>
      <c r="H172">
        <f>IFERROR(FIND("STAKE",SLR286_20231202[[#This Row],[Tytuł]]),0)</f>
        <v>0</v>
      </c>
      <c r="I172">
        <f>IFERROR(FIND("intere",SLR286_20231202[[#This Row],[Tytuł]]),0)</f>
        <v>0</v>
      </c>
      <c r="J172">
        <f>IFERROR(FIND("Intere",SLR286_20231202[[#This Row],[Tytuł]]),0)</f>
        <v>0</v>
      </c>
      <c r="K172">
        <f>IFERROR(FIND("INTERE",SLR286_20231202[[#This Row],[Tytuł]]),0)</f>
        <v>0</v>
      </c>
      <c r="L172">
        <f>SUM(SLR286_20231202[[#This Row],[stake]:[INTERE3]])</f>
        <v>0</v>
      </c>
      <c r="M172">
        <f>COUNTIF(SLR286_20231202[[#This Row],[Tytuł]],"*"&amp;$B$1&amp;"*")</f>
        <v>0</v>
      </c>
      <c r="N172" t="s">
        <v>1217</v>
      </c>
      <c r="O172" t="str">
        <f>MID(SLR286_20231202[[#This Row],[Rok, publikacja, cytowania]],2,4)</f>
        <v>2023</v>
      </c>
      <c r="P172" s="4">
        <f>(MID(SLR286_20231202[[#This Row],[Rok, publikacja, cytowania]],FIND(" Cited ",SLR286_20231202[[#This Row],[Rok, publikacja, cytowania]])+7,SLR286_20231202[[#This Row],[IlośćZnakówLCyt]]))+0</f>
        <v>1</v>
      </c>
      <c r="Q172">
        <f>FIND(" Cited ",SLR286_20231202[[#This Row],[Rok, publikacja, cytowania]])+7</f>
        <v>106</v>
      </c>
      <c r="R172">
        <f>FIND(" times",SLR286_20231202[[#This Row],[Rok, publikacja, cytowania]])</f>
        <v>107</v>
      </c>
      <c r="S172">
        <f>SLR286_20231202[[#This Row],[koniecLCyt]]-SLR286_20231202[[#This Row],[poczLCyt]]</f>
        <v>1</v>
      </c>
      <c r="T172" t="s">
        <v>1218</v>
      </c>
      <c r="U172" t="s">
        <v>1219</v>
      </c>
      <c r="V172" t="s">
        <v>1220</v>
      </c>
      <c r="W172">
        <f>COUNTIF(SLR286_20231202[[#This Row],[streszczenie]],"*"&amp;$B$1&amp;"*")</f>
        <v>0</v>
      </c>
      <c r="X172">
        <f>IFERROR(FIND("stake",SLR286_20231202[[#This Row],[streszczenie]]),0)</f>
        <v>703</v>
      </c>
      <c r="Y172">
        <f>IFERROR(FIND("Stake",SLR286_20231202[[#This Row],[streszczenie]]),0)</f>
        <v>0</v>
      </c>
      <c r="Z172">
        <f>IFERROR(FIND("STAKE",SLR286_20231202[[#This Row],[streszczenie]]),0)</f>
        <v>0</v>
      </c>
      <c r="AA172">
        <f>IFERROR(FIND("intere",SLR286_20231202[[#This Row],[streszczenie]]),0)</f>
        <v>0</v>
      </c>
      <c r="AB172">
        <f>IFERROR(FIND("Intere",SLR286_20231202[[#This Row],[streszczenie]]),0)</f>
        <v>0</v>
      </c>
      <c r="AC172">
        <f>IFERROR(FIND("INTERE",SLR286_20231202[[#This Row],[streszczenie]]),0)</f>
        <v>0</v>
      </c>
      <c r="AD172">
        <f>SUM(SLR286_20231202[[#This Row],[stake4]:[INTERE6]])</f>
        <v>703</v>
      </c>
      <c r="AE172" t="s">
        <v>10</v>
      </c>
      <c r="AF172" t="s">
        <v>11</v>
      </c>
      <c r="AG172" t="s">
        <v>12</v>
      </c>
    </row>
    <row r="173" spans="1:33" x14ac:dyDescent="0.45">
      <c r="A173">
        <v>168</v>
      </c>
      <c r="B173" t="s">
        <v>1290</v>
      </c>
      <c r="C173" t="s">
        <v>1291</v>
      </c>
      <c r="D173" t="s">
        <v>1292</v>
      </c>
      <c r="E173" t="s">
        <v>1293</v>
      </c>
      <c r="F173">
        <f>IFERROR(FIND("stake",SLR286_20231202[[#This Row],[Tytuł]]),0)</f>
        <v>0</v>
      </c>
      <c r="G173">
        <f>IFERROR(FIND("Stake",SLR286_20231202[[#This Row],[Tytuł]]),0)</f>
        <v>0</v>
      </c>
      <c r="H173">
        <f>IFERROR(FIND("STAKE",SLR286_20231202[[#This Row],[Tytuł]]),0)</f>
        <v>0</v>
      </c>
      <c r="I173">
        <f>IFERROR(FIND("intere",SLR286_20231202[[#This Row],[Tytuł]]),0)</f>
        <v>0</v>
      </c>
      <c r="J173">
        <f>IFERROR(FIND("Intere",SLR286_20231202[[#This Row],[Tytuł]]),0)</f>
        <v>0</v>
      </c>
      <c r="K173">
        <f>IFERROR(FIND("INTERE",SLR286_20231202[[#This Row],[Tytuł]]),0)</f>
        <v>0</v>
      </c>
      <c r="L173">
        <f>SUM(SLR286_20231202[[#This Row],[stake]:[INTERE3]])</f>
        <v>0</v>
      </c>
      <c r="M173">
        <f>COUNTIF(SLR286_20231202[[#This Row],[Tytuł]],"*"&amp;$B$1&amp;"*")</f>
        <v>0</v>
      </c>
      <c r="N173" t="s">
        <v>1294</v>
      </c>
      <c r="O173" t="str">
        <f>MID(SLR286_20231202[[#This Row],[Rok, publikacja, cytowania]],2,4)</f>
        <v>2020</v>
      </c>
      <c r="P173" s="4">
        <f>(MID(SLR286_20231202[[#This Row],[Rok, publikacja, cytowania]],FIND(" Cited ",SLR286_20231202[[#This Row],[Rok, publikacja, cytowania]])+7,SLR286_20231202[[#This Row],[IlośćZnakówLCyt]]))+0</f>
        <v>1</v>
      </c>
      <c r="Q173">
        <f>FIND(" Cited ",SLR286_20231202[[#This Row],[Rok, publikacja, cytowania]])+7</f>
        <v>86</v>
      </c>
      <c r="R173">
        <f>FIND(" times",SLR286_20231202[[#This Row],[Rok, publikacja, cytowania]])</f>
        <v>87</v>
      </c>
      <c r="S173">
        <f>SLR286_20231202[[#This Row],[koniecLCyt]]-SLR286_20231202[[#This Row],[poczLCyt]]</f>
        <v>1</v>
      </c>
      <c r="T173" t="s">
        <v>1295</v>
      </c>
      <c r="U173" t="s">
        <v>1296</v>
      </c>
      <c r="V173" t="s">
        <v>1297</v>
      </c>
      <c r="W173">
        <f>COUNTIF(SLR286_20231202[[#This Row],[streszczenie]],"*"&amp;$B$1&amp;"*")</f>
        <v>0</v>
      </c>
      <c r="X173">
        <f>IFERROR(FIND("stake",SLR286_20231202[[#This Row],[streszczenie]]),0)</f>
        <v>432</v>
      </c>
      <c r="Y173">
        <f>IFERROR(FIND("Stake",SLR286_20231202[[#This Row],[streszczenie]]),0)</f>
        <v>0</v>
      </c>
      <c r="Z173">
        <f>IFERROR(FIND("STAKE",SLR286_20231202[[#This Row],[streszczenie]]),0)</f>
        <v>0</v>
      </c>
      <c r="AA173">
        <f>IFERROR(FIND("intere",SLR286_20231202[[#This Row],[streszczenie]]),0)</f>
        <v>0</v>
      </c>
      <c r="AB173">
        <f>IFERROR(FIND("Intere",SLR286_20231202[[#This Row],[streszczenie]]),0)</f>
        <v>0</v>
      </c>
      <c r="AC173">
        <f>IFERROR(FIND("INTERE",SLR286_20231202[[#This Row],[streszczenie]]),0)</f>
        <v>0</v>
      </c>
      <c r="AD173">
        <f>SUM(SLR286_20231202[[#This Row],[stake4]:[INTERE6]])</f>
        <v>432</v>
      </c>
      <c r="AE173" t="s">
        <v>10</v>
      </c>
      <c r="AF173" t="s">
        <v>11</v>
      </c>
      <c r="AG173" t="s">
        <v>12</v>
      </c>
    </row>
    <row r="174" spans="1:33" x14ac:dyDescent="0.45">
      <c r="A174">
        <v>119</v>
      </c>
      <c r="B174" t="s">
        <v>915</v>
      </c>
      <c r="C174" t="s">
        <v>916</v>
      </c>
      <c r="D174" t="s">
        <v>917</v>
      </c>
      <c r="E174" t="s">
        <v>918</v>
      </c>
      <c r="F174">
        <f>IFERROR(FIND("stake",SLR286_20231202[[#This Row],[Tytuł]]),0)</f>
        <v>0</v>
      </c>
      <c r="G174">
        <f>IFERROR(FIND("Stake",SLR286_20231202[[#This Row],[Tytuł]]),0)</f>
        <v>0</v>
      </c>
      <c r="H174">
        <f>IFERROR(FIND("STAKE",SLR286_20231202[[#This Row],[Tytuł]]),0)</f>
        <v>0</v>
      </c>
      <c r="I174">
        <f>IFERROR(FIND("intere",SLR286_20231202[[#This Row],[Tytuł]]),0)</f>
        <v>0</v>
      </c>
      <c r="J174">
        <f>IFERROR(FIND("Intere",SLR286_20231202[[#This Row],[Tytuł]]),0)</f>
        <v>0</v>
      </c>
      <c r="K174">
        <f>IFERROR(FIND("INTERE",SLR286_20231202[[#This Row],[Tytuł]]),0)</f>
        <v>0</v>
      </c>
      <c r="L174">
        <f>SUM(SLR286_20231202[[#This Row],[stake]:[INTERE3]])</f>
        <v>0</v>
      </c>
      <c r="M174">
        <f>COUNTIF(SLR286_20231202[[#This Row],[Tytuł]],"*"&amp;$B$1&amp;"*")</f>
        <v>1</v>
      </c>
      <c r="N174" t="s">
        <v>919</v>
      </c>
      <c r="O174" t="str">
        <f>MID(SLR286_20231202[[#This Row],[Rok, publikacja, cytowania]],2,4)</f>
        <v>2021</v>
      </c>
      <c r="P174" s="4">
        <f>(MID(SLR286_20231202[[#This Row],[Rok, publikacja, cytowania]],FIND(" Cited ",SLR286_20231202[[#This Row],[Rok, publikacja, cytowania]])+7,SLR286_20231202[[#This Row],[IlośćZnakówLCyt]]))+0</f>
        <v>1</v>
      </c>
      <c r="Q174">
        <f>FIND(" Cited ",SLR286_20231202[[#This Row],[Rok, publikacja, cytowania]])+7</f>
        <v>72</v>
      </c>
      <c r="R174">
        <f>FIND(" times",SLR286_20231202[[#This Row],[Rok, publikacja, cytowania]])</f>
        <v>73</v>
      </c>
      <c r="S174">
        <f>SLR286_20231202[[#This Row],[koniecLCyt]]-SLR286_20231202[[#This Row],[poczLCyt]]</f>
        <v>1</v>
      </c>
      <c r="T174" t="s">
        <v>920</v>
      </c>
      <c r="U174" t="s">
        <v>921</v>
      </c>
      <c r="V174" t="s">
        <v>922</v>
      </c>
      <c r="W174">
        <f>COUNTIF(SLR286_20231202[[#This Row],[streszczenie]],"*"&amp;$B$1&amp;"*")</f>
        <v>1</v>
      </c>
      <c r="X174">
        <f>IFERROR(FIND("stake",SLR286_20231202[[#This Row],[streszczenie]]),0)</f>
        <v>571</v>
      </c>
      <c r="Y174">
        <f>IFERROR(FIND("Stake",SLR286_20231202[[#This Row],[streszczenie]]),0)</f>
        <v>0</v>
      </c>
      <c r="Z174">
        <f>IFERROR(FIND("STAKE",SLR286_20231202[[#This Row],[streszczenie]]),0)</f>
        <v>0</v>
      </c>
      <c r="AA174">
        <f>IFERROR(FIND("intere",SLR286_20231202[[#This Row],[streszczenie]]),0)</f>
        <v>0</v>
      </c>
      <c r="AB174">
        <f>IFERROR(FIND("Intere",SLR286_20231202[[#This Row],[streszczenie]]),0)</f>
        <v>0</v>
      </c>
      <c r="AC174">
        <f>IFERROR(FIND("INTERE",SLR286_20231202[[#This Row],[streszczenie]]),0)</f>
        <v>0</v>
      </c>
      <c r="AD174">
        <f>SUM(SLR286_20231202[[#This Row],[stake4]:[INTERE6]])</f>
        <v>571</v>
      </c>
      <c r="AE174" t="s">
        <v>10</v>
      </c>
      <c r="AF174" t="s">
        <v>11</v>
      </c>
      <c r="AG174" t="s">
        <v>12</v>
      </c>
    </row>
    <row r="175" spans="1:33" x14ac:dyDescent="0.45">
      <c r="A175">
        <v>121</v>
      </c>
      <c r="B175" t="s">
        <v>930</v>
      </c>
      <c r="C175" t="s">
        <v>931</v>
      </c>
      <c r="D175">
        <v>57190816203</v>
      </c>
      <c r="E175" t="s">
        <v>932</v>
      </c>
      <c r="F175">
        <f>IFERROR(FIND("stake",SLR286_20231202[[#This Row],[Tytuł]]),0)</f>
        <v>0</v>
      </c>
      <c r="G175">
        <f>IFERROR(FIND("Stake",SLR286_20231202[[#This Row],[Tytuł]]),0)</f>
        <v>0</v>
      </c>
      <c r="H175">
        <f>IFERROR(FIND("STAKE",SLR286_20231202[[#This Row],[Tytuł]]),0)</f>
        <v>0</v>
      </c>
      <c r="I175">
        <f>IFERROR(FIND("intere",SLR286_20231202[[#This Row],[Tytuł]]),0)</f>
        <v>0</v>
      </c>
      <c r="J175">
        <f>IFERROR(FIND("Intere",SLR286_20231202[[#This Row],[Tytuł]]),0)</f>
        <v>0</v>
      </c>
      <c r="K175">
        <f>IFERROR(FIND("INTERE",SLR286_20231202[[#This Row],[Tytuł]]),0)</f>
        <v>0</v>
      </c>
      <c r="L175">
        <f>SUM(SLR286_20231202[[#This Row],[stake]:[INTERE3]])</f>
        <v>0</v>
      </c>
      <c r="M175">
        <f>COUNTIF(SLR286_20231202[[#This Row],[Tytuł]],"*"&amp;$B$1&amp;"*")</f>
        <v>1</v>
      </c>
      <c r="N175" t="s">
        <v>933</v>
      </c>
      <c r="O175" t="str">
        <f>MID(SLR286_20231202[[#This Row],[Rok, publikacja, cytowania]],2,4)</f>
        <v>2021</v>
      </c>
      <c r="P175" s="4">
        <f>(MID(SLR286_20231202[[#This Row],[Rok, publikacja, cytowania]],FIND(" Cited ",SLR286_20231202[[#This Row],[Rok, publikacja, cytowania]])+7,SLR286_20231202[[#This Row],[IlośćZnakówLCyt]]))+0</f>
        <v>1</v>
      </c>
      <c r="Q175">
        <f>FIND(" Cited ",SLR286_20231202[[#This Row],[Rok, publikacja, cytowania]])+7</f>
        <v>77</v>
      </c>
      <c r="R175">
        <f>FIND(" times",SLR286_20231202[[#This Row],[Rok, publikacja, cytowania]])</f>
        <v>78</v>
      </c>
      <c r="S175">
        <f>SLR286_20231202[[#This Row],[koniecLCyt]]-SLR286_20231202[[#This Row],[poczLCyt]]</f>
        <v>1</v>
      </c>
      <c r="T175">
        <v>0</v>
      </c>
      <c r="U175" t="s">
        <v>934</v>
      </c>
      <c r="V175" t="s">
        <v>935</v>
      </c>
      <c r="W175">
        <f>COUNTIF(SLR286_20231202[[#This Row],[streszczenie]],"*"&amp;$B$1&amp;"*")</f>
        <v>1</v>
      </c>
      <c r="X175">
        <f>IFERROR(FIND("stake",SLR286_20231202[[#This Row],[streszczenie]]),0)</f>
        <v>214</v>
      </c>
      <c r="Y175">
        <f>IFERROR(FIND("Stake",SLR286_20231202[[#This Row],[streszczenie]]),0)</f>
        <v>142</v>
      </c>
      <c r="Z175">
        <f>IFERROR(FIND("STAKE",SLR286_20231202[[#This Row],[streszczenie]]),0)</f>
        <v>0</v>
      </c>
      <c r="AA175">
        <f>IFERROR(FIND("intere",SLR286_20231202[[#This Row],[streszczenie]]),0)</f>
        <v>0</v>
      </c>
      <c r="AB175">
        <f>IFERROR(FIND("Intere",SLR286_20231202[[#This Row],[streszczenie]]),0)</f>
        <v>0</v>
      </c>
      <c r="AC175">
        <f>IFERROR(FIND("INTERE",SLR286_20231202[[#This Row],[streszczenie]]),0)</f>
        <v>0</v>
      </c>
      <c r="AD175">
        <f>SUM(SLR286_20231202[[#This Row],[stake4]:[INTERE6]])</f>
        <v>356</v>
      </c>
      <c r="AE175" t="s">
        <v>10</v>
      </c>
      <c r="AF175" t="s">
        <v>207</v>
      </c>
      <c r="AG175" t="s">
        <v>12</v>
      </c>
    </row>
    <row r="176" spans="1:33" x14ac:dyDescent="0.45">
      <c r="A176">
        <v>172</v>
      </c>
      <c r="B176" t="s">
        <v>1320</v>
      </c>
      <c r="C176" t="s">
        <v>1321</v>
      </c>
      <c r="D176" t="s">
        <v>1322</v>
      </c>
      <c r="E176" t="s">
        <v>1323</v>
      </c>
      <c r="F176">
        <f>IFERROR(FIND("stake",SLR286_20231202[[#This Row],[Tytuł]]),0)</f>
        <v>0</v>
      </c>
      <c r="G176">
        <f>IFERROR(FIND("Stake",SLR286_20231202[[#This Row],[Tytuł]]),0)</f>
        <v>0</v>
      </c>
      <c r="H176">
        <f>IFERROR(FIND("STAKE",SLR286_20231202[[#This Row],[Tytuł]]),0)</f>
        <v>0</v>
      </c>
      <c r="I176">
        <f>IFERROR(FIND("intere",SLR286_20231202[[#This Row],[Tytuł]]),0)</f>
        <v>0</v>
      </c>
      <c r="J176">
        <f>IFERROR(FIND("Intere",SLR286_20231202[[#This Row],[Tytuł]]),0)</f>
        <v>0</v>
      </c>
      <c r="K176">
        <f>IFERROR(FIND("INTERE",SLR286_20231202[[#This Row],[Tytuł]]),0)</f>
        <v>0</v>
      </c>
      <c r="L176">
        <f>SUM(SLR286_20231202[[#This Row],[stake]:[INTERE3]])</f>
        <v>0</v>
      </c>
      <c r="M176">
        <f>COUNTIF(SLR286_20231202[[#This Row],[Tytuł]],"*"&amp;$B$1&amp;"*")</f>
        <v>0</v>
      </c>
      <c r="N176" t="s">
        <v>1324</v>
      </c>
      <c r="O176" t="str">
        <f>MID(SLR286_20231202[[#This Row],[Rok, publikacja, cytowania]],2,4)</f>
        <v>2022</v>
      </c>
      <c r="P176" s="4">
        <f>(MID(SLR286_20231202[[#This Row],[Rok, publikacja, cytowania]],FIND(" Cited ",SLR286_20231202[[#This Row],[Rok, publikacja, cytowania]])+7,SLR286_20231202[[#This Row],[IlośćZnakówLCyt]]))+0</f>
        <v>1</v>
      </c>
      <c r="Q176">
        <f>FIND(" Cited ",SLR286_20231202[[#This Row],[Rok, publikacja, cytowania]])+7</f>
        <v>61</v>
      </c>
      <c r="R176">
        <f>FIND(" times",SLR286_20231202[[#This Row],[Rok, publikacja, cytowania]])</f>
        <v>62</v>
      </c>
      <c r="S176">
        <f>SLR286_20231202[[#This Row],[koniecLCyt]]-SLR286_20231202[[#This Row],[poczLCyt]]</f>
        <v>1</v>
      </c>
      <c r="T176" t="s">
        <v>1325</v>
      </c>
      <c r="U176" t="s">
        <v>1326</v>
      </c>
      <c r="V176" t="s">
        <v>1327</v>
      </c>
      <c r="W176">
        <f>COUNTIF(SLR286_20231202[[#This Row],[streszczenie]],"*"&amp;$B$1&amp;"*")</f>
        <v>0</v>
      </c>
      <c r="X176">
        <f>IFERROR(FIND("stake",SLR286_20231202[[#This Row],[streszczenie]]),0)</f>
        <v>1748</v>
      </c>
      <c r="Y176">
        <f>IFERROR(FIND("Stake",SLR286_20231202[[#This Row],[streszczenie]]),0)</f>
        <v>0</v>
      </c>
      <c r="Z176">
        <f>IFERROR(FIND("STAKE",SLR286_20231202[[#This Row],[streszczenie]]),0)</f>
        <v>0</v>
      </c>
      <c r="AA176">
        <f>IFERROR(FIND("intere",SLR286_20231202[[#This Row],[streszczenie]]),0)</f>
        <v>0</v>
      </c>
      <c r="AB176">
        <f>IFERROR(FIND("Intere",SLR286_20231202[[#This Row],[streszczenie]]),0)</f>
        <v>0</v>
      </c>
      <c r="AC176">
        <f>IFERROR(FIND("INTERE",SLR286_20231202[[#This Row],[streszczenie]]),0)</f>
        <v>0</v>
      </c>
      <c r="AD176">
        <f>SUM(SLR286_20231202[[#This Row],[stake4]:[INTERE6]])</f>
        <v>1748</v>
      </c>
      <c r="AE176" t="s">
        <v>10</v>
      </c>
      <c r="AF176" t="s">
        <v>11</v>
      </c>
      <c r="AG176" t="s">
        <v>12</v>
      </c>
    </row>
    <row r="177" spans="1:33" x14ac:dyDescent="0.45">
      <c r="A177">
        <v>173</v>
      </c>
      <c r="B177" t="s">
        <v>1328</v>
      </c>
      <c r="C177" t="s">
        <v>1329</v>
      </c>
      <c r="D177" t="s">
        <v>1330</v>
      </c>
      <c r="E177" t="s">
        <v>1331</v>
      </c>
      <c r="F177">
        <f>IFERROR(FIND("stake",SLR286_20231202[[#This Row],[Tytuł]]),0)</f>
        <v>0</v>
      </c>
      <c r="G177">
        <f>IFERROR(FIND("Stake",SLR286_20231202[[#This Row],[Tytuł]]),0)</f>
        <v>0</v>
      </c>
      <c r="H177">
        <f>IFERROR(FIND("STAKE",SLR286_20231202[[#This Row],[Tytuł]]),0)</f>
        <v>0</v>
      </c>
      <c r="I177">
        <f>IFERROR(FIND("intere",SLR286_20231202[[#This Row],[Tytuł]]),0)</f>
        <v>0</v>
      </c>
      <c r="J177">
        <f>IFERROR(FIND("Intere",SLR286_20231202[[#This Row],[Tytuł]]),0)</f>
        <v>0</v>
      </c>
      <c r="K177">
        <f>IFERROR(FIND("INTERE",SLR286_20231202[[#This Row],[Tytuł]]),0)</f>
        <v>0</v>
      </c>
      <c r="L177">
        <f>SUM(SLR286_20231202[[#This Row],[stake]:[INTERE3]])</f>
        <v>0</v>
      </c>
      <c r="M177">
        <f>COUNTIF(SLR286_20231202[[#This Row],[Tytuł]],"*"&amp;$B$1&amp;"*")</f>
        <v>0</v>
      </c>
      <c r="N177" t="s">
        <v>1332</v>
      </c>
      <c r="O177" t="str">
        <f>MID(SLR286_20231202[[#This Row],[Rok, publikacja, cytowania]],2,4)</f>
        <v>2022</v>
      </c>
      <c r="P177" s="4">
        <f>(MID(SLR286_20231202[[#This Row],[Rok, publikacja, cytowania]],FIND(" Cited ",SLR286_20231202[[#This Row],[Rok, publikacja, cytowania]])+7,SLR286_20231202[[#This Row],[IlośćZnakówLCyt]]))+0</f>
        <v>1</v>
      </c>
      <c r="Q177">
        <f>FIND(" Cited ",SLR286_20231202[[#This Row],[Rok, publikacja, cytowania]])+7</f>
        <v>73</v>
      </c>
      <c r="R177">
        <f>FIND(" times",SLR286_20231202[[#This Row],[Rok, publikacja, cytowania]])</f>
        <v>74</v>
      </c>
      <c r="S177">
        <f>SLR286_20231202[[#This Row],[koniecLCyt]]-SLR286_20231202[[#This Row],[poczLCyt]]</f>
        <v>1</v>
      </c>
      <c r="T177" t="s">
        <v>1333</v>
      </c>
      <c r="U177" t="s">
        <v>1334</v>
      </c>
      <c r="V177" t="s">
        <v>1335</v>
      </c>
      <c r="W177">
        <f>COUNTIF(SLR286_20231202[[#This Row],[streszczenie]],"*"&amp;$B$1&amp;"*")</f>
        <v>0</v>
      </c>
      <c r="X177">
        <f>IFERROR(FIND("stake",SLR286_20231202[[#This Row],[streszczenie]]),0)</f>
        <v>403</v>
      </c>
      <c r="Y177">
        <f>IFERROR(FIND("Stake",SLR286_20231202[[#This Row],[streszczenie]]),0)</f>
        <v>0</v>
      </c>
      <c r="Z177">
        <f>IFERROR(FIND("STAKE",SLR286_20231202[[#This Row],[streszczenie]]),0)</f>
        <v>0</v>
      </c>
      <c r="AA177">
        <f>IFERROR(FIND("intere",SLR286_20231202[[#This Row],[streszczenie]]),0)</f>
        <v>0</v>
      </c>
      <c r="AB177">
        <f>IFERROR(FIND("Intere",SLR286_20231202[[#This Row],[streszczenie]]),0)</f>
        <v>0</v>
      </c>
      <c r="AC177">
        <f>IFERROR(FIND("INTERE",SLR286_20231202[[#This Row],[streszczenie]]),0)</f>
        <v>0</v>
      </c>
      <c r="AD177">
        <f>SUM(SLR286_20231202[[#This Row],[stake4]:[INTERE6]])</f>
        <v>403</v>
      </c>
      <c r="AE177" t="s">
        <v>10</v>
      </c>
      <c r="AF177" t="s">
        <v>207</v>
      </c>
      <c r="AG177" t="s">
        <v>12</v>
      </c>
    </row>
    <row r="178" spans="1:33" x14ac:dyDescent="0.45">
      <c r="A178">
        <v>131</v>
      </c>
      <c r="B178" t="s">
        <v>1003</v>
      </c>
      <c r="C178" t="s">
        <v>1004</v>
      </c>
      <c r="D178">
        <v>57212407660</v>
      </c>
      <c r="E178" t="s">
        <v>1005</v>
      </c>
      <c r="F178">
        <f>IFERROR(FIND("stake",SLR286_20231202[[#This Row],[Tytuł]]),0)</f>
        <v>0</v>
      </c>
      <c r="G178">
        <f>IFERROR(FIND("Stake",SLR286_20231202[[#This Row],[Tytuł]]),0)</f>
        <v>0</v>
      </c>
      <c r="H178">
        <f>IFERROR(FIND("STAKE",SLR286_20231202[[#This Row],[Tytuł]]),0)</f>
        <v>0</v>
      </c>
      <c r="I178">
        <f>IFERROR(FIND("intere",SLR286_20231202[[#This Row],[Tytuł]]),0)</f>
        <v>0</v>
      </c>
      <c r="J178">
        <f>IFERROR(FIND("Intere",SLR286_20231202[[#This Row],[Tytuł]]),0)</f>
        <v>0</v>
      </c>
      <c r="K178">
        <f>IFERROR(FIND("INTERE",SLR286_20231202[[#This Row],[Tytuł]]),0)</f>
        <v>0</v>
      </c>
      <c r="L178">
        <f>SUM(SLR286_20231202[[#This Row],[stake]:[INTERE3]])</f>
        <v>0</v>
      </c>
      <c r="M178">
        <f>COUNTIF(SLR286_20231202[[#This Row],[Tytuł]],"*"&amp;$B$1&amp;"*")</f>
        <v>0</v>
      </c>
      <c r="N178" t="s">
        <v>1006</v>
      </c>
      <c r="O178" t="str">
        <f>MID(SLR286_20231202[[#This Row],[Rok, publikacja, cytowania]],2,4)</f>
        <v>2019</v>
      </c>
      <c r="P178" s="4">
        <f>(MID(SLR286_20231202[[#This Row],[Rok, publikacja, cytowania]],FIND(" Cited ",SLR286_20231202[[#This Row],[Rok, publikacja, cytowania]])+7,SLR286_20231202[[#This Row],[IlośćZnakówLCyt]]))+0</f>
        <v>1</v>
      </c>
      <c r="Q178">
        <f>FIND(" Cited ",SLR286_20231202[[#This Row],[Rok, publikacja, cytowania]])+7</f>
        <v>62</v>
      </c>
      <c r="R178">
        <f>FIND(" times",SLR286_20231202[[#This Row],[Rok, publikacja, cytowania]])</f>
        <v>63</v>
      </c>
      <c r="S178">
        <f>SLR286_20231202[[#This Row],[koniecLCyt]]-SLR286_20231202[[#This Row],[poczLCyt]]</f>
        <v>1</v>
      </c>
      <c r="T178" t="s">
        <v>1007</v>
      </c>
      <c r="U178" t="s">
        <v>1008</v>
      </c>
      <c r="V178" t="s">
        <v>1009</v>
      </c>
      <c r="W178">
        <f>COUNTIF(SLR286_20231202[[#This Row],[streszczenie]],"*"&amp;$B$1&amp;"*")</f>
        <v>1</v>
      </c>
      <c r="X178">
        <f>IFERROR(FIND("stake",SLR286_20231202[[#This Row],[streszczenie]]),0)</f>
        <v>1743</v>
      </c>
      <c r="Y178">
        <f>IFERROR(FIND("Stake",SLR286_20231202[[#This Row],[streszczenie]]),0)</f>
        <v>0</v>
      </c>
      <c r="Z178">
        <f>IFERROR(FIND("STAKE",SLR286_20231202[[#This Row],[streszczenie]]),0)</f>
        <v>0</v>
      </c>
      <c r="AA178">
        <f>IFERROR(FIND("intere",SLR286_20231202[[#This Row],[streszczenie]]),0)</f>
        <v>32</v>
      </c>
      <c r="AB178">
        <f>IFERROR(FIND("Intere",SLR286_20231202[[#This Row],[streszczenie]]),0)</f>
        <v>0</v>
      </c>
      <c r="AC178">
        <f>IFERROR(FIND("INTERE",SLR286_20231202[[#This Row],[streszczenie]]),0)</f>
        <v>0</v>
      </c>
      <c r="AD178">
        <f>SUM(SLR286_20231202[[#This Row],[stake4]:[INTERE6]])</f>
        <v>1775</v>
      </c>
      <c r="AE178" t="s">
        <v>10</v>
      </c>
      <c r="AF178" t="s">
        <v>11</v>
      </c>
      <c r="AG178" t="s">
        <v>12</v>
      </c>
    </row>
    <row r="179" spans="1:33" x14ac:dyDescent="0.45">
      <c r="A179">
        <v>135</v>
      </c>
      <c r="B179" t="s">
        <v>1032</v>
      </c>
      <c r="C179" t="s">
        <v>1033</v>
      </c>
      <c r="D179">
        <v>16438842400</v>
      </c>
      <c r="E179" t="s">
        <v>1034</v>
      </c>
      <c r="F179">
        <f>IFERROR(FIND("stake",SLR286_20231202[[#This Row],[Tytuł]]),0)</f>
        <v>0</v>
      </c>
      <c r="G179">
        <f>IFERROR(FIND("Stake",SLR286_20231202[[#This Row],[Tytuł]]),0)</f>
        <v>0</v>
      </c>
      <c r="H179">
        <f>IFERROR(FIND("STAKE",SLR286_20231202[[#This Row],[Tytuł]]),0)</f>
        <v>0</v>
      </c>
      <c r="I179">
        <f>IFERROR(FIND("intere",SLR286_20231202[[#This Row],[Tytuł]]),0)</f>
        <v>0</v>
      </c>
      <c r="J179">
        <f>IFERROR(FIND("Intere",SLR286_20231202[[#This Row],[Tytuł]]),0)</f>
        <v>0</v>
      </c>
      <c r="K179">
        <f>IFERROR(FIND("INTERE",SLR286_20231202[[#This Row],[Tytuł]]),0)</f>
        <v>0</v>
      </c>
      <c r="L179">
        <f>SUM(SLR286_20231202[[#This Row],[stake]:[INTERE3]])</f>
        <v>0</v>
      </c>
      <c r="M179">
        <f>COUNTIF(SLR286_20231202[[#This Row],[Tytuł]],"*"&amp;$B$1&amp;"*")</f>
        <v>0</v>
      </c>
      <c r="N179" t="s">
        <v>1035</v>
      </c>
      <c r="O179" t="str">
        <f>MID(SLR286_20231202[[#This Row],[Rok, publikacja, cytowania]],2,4)</f>
        <v>2009</v>
      </c>
      <c r="P179" s="4">
        <f>(MID(SLR286_20231202[[#This Row],[Rok, publikacja, cytowania]],FIND(" Cited ",SLR286_20231202[[#This Row],[Rok, publikacja, cytowania]])+7,SLR286_20231202[[#This Row],[IlośćZnakówLCyt]]))+0</f>
        <v>1</v>
      </c>
      <c r="Q179">
        <f>FIND(" Cited ",SLR286_20231202[[#This Row],[Rok, publikacja, cytowania]])+7</f>
        <v>89</v>
      </c>
      <c r="R179">
        <f>FIND(" times",SLR286_20231202[[#This Row],[Rok, publikacja, cytowania]])</f>
        <v>90</v>
      </c>
      <c r="S179">
        <f>SLR286_20231202[[#This Row],[koniecLCyt]]-SLR286_20231202[[#This Row],[poczLCyt]]</f>
        <v>1</v>
      </c>
      <c r="T179" t="s">
        <v>1036</v>
      </c>
      <c r="U179" t="s">
        <v>1037</v>
      </c>
      <c r="V179" t="s">
        <v>1038</v>
      </c>
      <c r="W179">
        <f>COUNTIF(SLR286_20231202[[#This Row],[streszczenie]],"*"&amp;$B$1&amp;"*")</f>
        <v>1</v>
      </c>
      <c r="X179">
        <f>IFERROR(FIND("stake",SLR286_20231202[[#This Row],[streszczenie]]),0)</f>
        <v>1009</v>
      </c>
      <c r="Y179">
        <f>IFERROR(FIND("Stake",SLR286_20231202[[#This Row],[streszczenie]]),0)</f>
        <v>0</v>
      </c>
      <c r="Z179">
        <f>IFERROR(FIND("STAKE",SLR286_20231202[[#This Row],[streszczenie]]),0)</f>
        <v>0</v>
      </c>
      <c r="AA179">
        <f>IFERROR(FIND("intere",SLR286_20231202[[#This Row],[streszczenie]]),0)</f>
        <v>0</v>
      </c>
      <c r="AB179">
        <f>IFERROR(FIND("Intere",SLR286_20231202[[#This Row],[streszczenie]]),0)</f>
        <v>0</v>
      </c>
      <c r="AC179">
        <f>IFERROR(FIND("INTERE",SLR286_20231202[[#This Row],[streszczenie]]),0)</f>
        <v>0</v>
      </c>
      <c r="AD179">
        <f>SUM(SLR286_20231202[[#This Row],[stake4]:[INTERE6]])</f>
        <v>1009</v>
      </c>
      <c r="AE179" t="s">
        <v>10</v>
      </c>
      <c r="AF179" t="s">
        <v>128</v>
      </c>
      <c r="AG179" t="s">
        <v>12</v>
      </c>
    </row>
    <row r="180" spans="1:33" x14ac:dyDescent="0.45">
      <c r="A180">
        <v>137</v>
      </c>
      <c r="B180" t="s">
        <v>1047</v>
      </c>
      <c r="C180" t="s">
        <v>1048</v>
      </c>
      <c r="D180" t="s">
        <v>1049</v>
      </c>
      <c r="E180" t="s">
        <v>1050</v>
      </c>
      <c r="F180">
        <f>IFERROR(FIND("stake",SLR286_20231202[[#This Row],[Tytuł]]),0)</f>
        <v>0</v>
      </c>
      <c r="G180">
        <f>IFERROR(FIND("Stake",SLR286_20231202[[#This Row],[Tytuł]]),0)</f>
        <v>0</v>
      </c>
      <c r="H180">
        <f>IFERROR(FIND("STAKE",SLR286_20231202[[#This Row],[Tytuł]]),0)</f>
        <v>0</v>
      </c>
      <c r="I180">
        <f>IFERROR(FIND("intere",SLR286_20231202[[#This Row],[Tytuł]]),0)</f>
        <v>0</v>
      </c>
      <c r="J180">
        <f>IFERROR(FIND("Intere",SLR286_20231202[[#This Row],[Tytuł]]),0)</f>
        <v>0</v>
      </c>
      <c r="K180">
        <f>IFERROR(FIND("INTERE",SLR286_20231202[[#This Row],[Tytuł]]),0)</f>
        <v>0</v>
      </c>
      <c r="L180">
        <f>SUM(SLR286_20231202[[#This Row],[stake]:[INTERE3]])</f>
        <v>0</v>
      </c>
      <c r="M180">
        <f>COUNTIF(SLR286_20231202[[#This Row],[Tytuł]],"*"&amp;$B$1&amp;"*")</f>
        <v>0</v>
      </c>
      <c r="N180" t="s">
        <v>1051</v>
      </c>
      <c r="O180" t="str">
        <f>MID(SLR286_20231202[[#This Row],[Rok, publikacja, cytowania]],2,4)</f>
        <v>2020</v>
      </c>
      <c r="P180" s="4">
        <f>(MID(SLR286_20231202[[#This Row],[Rok, publikacja, cytowania]],FIND(" Cited ",SLR286_20231202[[#This Row],[Rok, publikacja, cytowania]])+7,SLR286_20231202[[#This Row],[IlośćZnakówLCyt]]))+0</f>
        <v>1</v>
      </c>
      <c r="Q180">
        <f>FIND(" Cited ",SLR286_20231202[[#This Row],[Rok, publikacja, cytowania]])+7</f>
        <v>114</v>
      </c>
      <c r="R180">
        <f>FIND(" times",SLR286_20231202[[#This Row],[Rok, publikacja, cytowania]])</f>
        <v>115</v>
      </c>
      <c r="S180">
        <f>SLR286_20231202[[#This Row],[koniecLCyt]]-SLR286_20231202[[#This Row],[poczLCyt]]</f>
        <v>1</v>
      </c>
      <c r="T180" t="s">
        <v>1052</v>
      </c>
      <c r="U180" t="s">
        <v>1053</v>
      </c>
      <c r="V180" t="s">
        <v>1054</v>
      </c>
      <c r="W180">
        <f>COUNTIF(SLR286_20231202[[#This Row],[streszczenie]],"*"&amp;$B$1&amp;"*")</f>
        <v>1</v>
      </c>
      <c r="X180">
        <f>IFERROR(FIND("stake",SLR286_20231202[[#This Row],[streszczenie]]),0)</f>
        <v>647</v>
      </c>
      <c r="Y180">
        <f>IFERROR(FIND("Stake",SLR286_20231202[[#This Row],[streszczenie]]),0)</f>
        <v>0</v>
      </c>
      <c r="Z180">
        <f>IFERROR(FIND("STAKE",SLR286_20231202[[#This Row],[streszczenie]]),0)</f>
        <v>0</v>
      </c>
      <c r="AA180">
        <f>IFERROR(FIND("intere",SLR286_20231202[[#This Row],[streszczenie]]),0)</f>
        <v>0</v>
      </c>
      <c r="AB180">
        <f>IFERROR(FIND("Intere",SLR286_20231202[[#This Row],[streszczenie]]),0)</f>
        <v>0</v>
      </c>
      <c r="AC180">
        <f>IFERROR(FIND("INTERE",SLR286_20231202[[#This Row],[streszczenie]]),0)</f>
        <v>0</v>
      </c>
      <c r="AD180">
        <f>SUM(SLR286_20231202[[#This Row],[stake4]:[INTERE6]])</f>
        <v>647</v>
      </c>
      <c r="AE180" t="s">
        <v>10</v>
      </c>
      <c r="AF180" t="s">
        <v>207</v>
      </c>
      <c r="AG180" t="s">
        <v>12</v>
      </c>
    </row>
    <row r="181" spans="1:33" x14ac:dyDescent="0.45">
      <c r="A181">
        <v>141</v>
      </c>
      <c r="B181" t="s">
        <v>1078</v>
      </c>
      <c r="C181" t="s">
        <v>1079</v>
      </c>
      <c r="D181">
        <v>7005149607</v>
      </c>
      <c r="E181" t="s">
        <v>1080</v>
      </c>
      <c r="F181">
        <f>IFERROR(FIND("stake",SLR286_20231202[[#This Row],[Tytuł]]),0)</f>
        <v>0</v>
      </c>
      <c r="G181">
        <f>IFERROR(FIND("Stake",SLR286_20231202[[#This Row],[Tytuł]]),0)</f>
        <v>0</v>
      </c>
      <c r="H181">
        <f>IFERROR(FIND("STAKE",SLR286_20231202[[#This Row],[Tytuł]]),0)</f>
        <v>0</v>
      </c>
      <c r="I181">
        <f>IFERROR(FIND("intere",SLR286_20231202[[#This Row],[Tytuł]]),0)</f>
        <v>0</v>
      </c>
      <c r="J181">
        <f>IFERROR(FIND("Intere",SLR286_20231202[[#This Row],[Tytuł]]),0)</f>
        <v>0</v>
      </c>
      <c r="K181">
        <f>IFERROR(FIND("INTERE",SLR286_20231202[[#This Row],[Tytuł]]),0)</f>
        <v>0</v>
      </c>
      <c r="L181">
        <f>SUM(SLR286_20231202[[#This Row],[stake]:[INTERE3]])</f>
        <v>0</v>
      </c>
      <c r="M181">
        <f>COUNTIF(SLR286_20231202[[#This Row],[Tytuł]],"*"&amp;$B$1&amp;"*")</f>
        <v>1</v>
      </c>
      <c r="N181" t="s">
        <v>1081</v>
      </c>
      <c r="O181" t="str">
        <f>MID(SLR286_20231202[[#This Row],[Rok, publikacja, cytowania]],2,4)</f>
        <v>2017</v>
      </c>
      <c r="P181" s="4">
        <f>(MID(SLR286_20231202[[#This Row],[Rok, publikacja, cytowania]],FIND(" Cited ",SLR286_20231202[[#This Row],[Rok, publikacja, cytowania]])+7,SLR286_20231202[[#This Row],[IlośćZnakówLCyt]]))+0</f>
        <v>1</v>
      </c>
      <c r="Q181">
        <f>FIND(" Cited ",SLR286_20231202[[#This Row],[Rok, publikacja, cytowania]])+7</f>
        <v>53</v>
      </c>
      <c r="R181">
        <f>FIND(" times",SLR286_20231202[[#This Row],[Rok, publikacja, cytowania]])</f>
        <v>54</v>
      </c>
      <c r="S181">
        <f>SLR286_20231202[[#This Row],[koniecLCyt]]-SLR286_20231202[[#This Row],[poczLCyt]]</f>
        <v>1</v>
      </c>
      <c r="T181" t="s">
        <v>1082</v>
      </c>
      <c r="U181" t="s">
        <v>1083</v>
      </c>
      <c r="V181" t="s">
        <v>1084</v>
      </c>
      <c r="W181">
        <f>COUNTIF(SLR286_20231202[[#This Row],[streszczenie]],"*"&amp;$B$1&amp;"*")</f>
        <v>1</v>
      </c>
      <c r="X181">
        <f>IFERROR(FIND("stake",SLR286_20231202[[#This Row],[streszczenie]]),0)</f>
        <v>964</v>
      </c>
      <c r="Y181">
        <f>IFERROR(FIND("Stake",SLR286_20231202[[#This Row],[streszczenie]]),0)</f>
        <v>0</v>
      </c>
      <c r="Z181">
        <f>IFERROR(FIND("STAKE",SLR286_20231202[[#This Row],[streszczenie]]),0)</f>
        <v>0</v>
      </c>
      <c r="AA181">
        <f>IFERROR(FIND("intere",SLR286_20231202[[#This Row],[streszczenie]]),0)</f>
        <v>1308</v>
      </c>
      <c r="AB181">
        <f>IFERROR(FIND("Intere",SLR286_20231202[[#This Row],[streszczenie]]),0)</f>
        <v>0</v>
      </c>
      <c r="AC181">
        <f>IFERROR(FIND("INTERE",SLR286_20231202[[#This Row],[streszczenie]]),0)</f>
        <v>0</v>
      </c>
      <c r="AD181">
        <f>SUM(SLR286_20231202[[#This Row],[stake4]:[INTERE6]])</f>
        <v>2272</v>
      </c>
      <c r="AE181" t="s">
        <v>10</v>
      </c>
      <c r="AF181" t="s">
        <v>11</v>
      </c>
      <c r="AG181" t="s">
        <v>12</v>
      </c>
    </row>
    <row r="182" spans="1:33" x14ac:dyDescent="0.45">
      <c r="A182">
        <v>145</v>
      </c>
      <c r="B182" t="s">
        <v>1109</v>
      </c>
      <c r="C182" t="s">
        <v>1110</v>
      </c>
      <c r="D182">
        <v>24071169700</v>
      </c>
      <c r="E182" t="s">
        <v>1111</v>
      </c>
      <c r="F182">
        <f>IFERROR(FIND("stake",SLR286_20231202[[#This Row],[Tytuł]]),0)</f>
        <v>0</v>
      </c>
      <c r="G182">
        <f>IFERROR(FIND("Stake",SLR286_20231202[[#This Row],[Tytuł]]),0)</f>
        <v>0</v>
      </c>
      <c r="H182">
        <f>IFERROR(FIND("STAKE",SLR286_20231202[[#This Row],[Tytuł]]),0)</f>
        <v>0</v>
      </c>
      <c r="I182">
        <f>IFERROR(FIND("intere",SLR286_20231202[[#This Row],[Tytuł]]),0)</f>
        <v>0</v>
      </c>
      <c r="J182">
        <f>IFERROR(FIND("Intere",SLR286_20231202[[#This Row],[Tytuł]]),0)</f>
        <v>0</v>
      </c>
      <c r="K182">
        <f>IFERROR(FIND("INTERE",SLR286_20231202[[#This Row],[Tytuł]]),0)</f>
        <v>0</v>
      </c>
      <c r="L182">
        <f>SUM(SLR286_20231202[[#This Row],[stake]:[INTERE3]])</f>
        <v>0</v>
      </c>
      <c r="M182">
        <f>COUNTIF(SLR286_20231202[[#This Row],[Tytuł]],"*"&amp;$B$1&amp;"*")</f>
        <v>0</v>
      </c>
      <c r="N182" t="s">
        <v>1112</v>
      </c>
      <c r="O182" t="str">
        <f>MID(SLR286_20231202[[#This Row],[Rok, publikacja, cytowania]],2,4)</f>
        <v>2015</v>
      </c>
      <c r="P182" s="4">
        <f>(MID(SLR286_20231202[[#This Row],[Rok, publikacja, cytowania]],FIND(" Cited ",SLR286_20231202[[#This Row],[Rok, publikacja, cytowania]])+7,SLR286_20231202[[#This Row],[IlośćZnakówLCyt]]))+0</f>
        <v>1</v>
      </c>
      <c r="Q182">
        <f>FIND(" Cited ",SLR286_20231202[[#This Row],[Rok, publikacja, cytowania]])+7</f>
        <v>68</v>
      </c>
      <c r="R182">
        <f>FIND(" times",SLR286_20231202[[#This Row],[Rok, publikacja, cytowania]])</f>
        <v>69</v>
      </c>
      <c r="S182">
        <f>SLR286_20231202[[#This Row],[koniecLCyt]]-SLR286_20231202[[#This Row],[poczLCyt]]</f>
        <v>1</v>
      </c>
      <c r="T182" t="s">
        <v>1113</v>
      </c>
      <c r="U182" t="s">
        <v>1114</v>
      </c>
      <c r="V182" t="s">
        <v>1115</v>
      </c>
      <c r="W182">
        <f>COUNTIF(SLR286_20231202[[#This Row],[streszczenie]],"*"&amp;$B$1&amp;"*")</f>
        <v>1</v>
      </c>
      <c r="X182">
        <f>IFERROR(FIND("stake",SLR286_20231202[[#This Row],[streszczenie]]),0)</f>
        <v>464</v>
      </c>
      <c r="Y182">
        <f>IFERROR(FIND("Stake",SLR286_20231202[[#This Row],[streszczenie]]),0)</f>
        <v>0</v>
      </c>
      <c r="Z182">
        <f>IFERROR(FIND("STAKE",SLR286_20231202[[#This Row],[streszczenie]]),0)</f>
        <v>0</v>
      </c>
      <c r="AA182">
        <f>IFERROR(FIND("intere",SLR286_20231202[[#This Row],[streszczenie]]),0)</f>
        <v>0</v>
      </c>
      <c r="AB182">
        <f>IFERROR(FIND("Intere",SLR286_20231202[[#This Row],[streszczenie]]),0)</f>
        <v>0</v>
      </c>
      <c r="AC182">
        <f>IFERROR(FIND("INTERE",SLR286_20231202[[#This Row],[streszczenie]]),0)</f>
        <v>0</v>
      </c>
      <c r="AD182">
        <f>SUM(SLR286_20231202[[#This Row],[stake4]:[INTERE6]])</f>
        <v>464</v>
      </c>
      <c r="AE182" t="s">
        <v>10</v>
      </c>
      <c r="AF182" t="s">
        <v>128</v>
      </c>
      <c r="AG182" t="s">
        <v>12</v>
      </c>
    </row>
    <row r="183" spans="1:33" x14ac:dyDescent="0.45">
      <c r="A183">
        <v>159</v>
      </c>
      <c r="B183" t="s">
        <v>1221</v>
      </c>
      <c r="C183" t="s">
        <v>1222</v>
      </c>
      <c r="D183">
        <v>13611425900</v>
      </c>
      <c r="E183" t="s">
        <v>1223</v>
      </c>
      <c r="F183">
        <f>IFERROR(FIND("stake",SLR286_20231202[[#This Row],[Tytuł]]),0)</f>
        <v>0</v>
      </c>
      <c r="G183">
        <f>IFERROR(FIND("Stake",SLR286_20231202[[#This Row],[Tytuł]]),0)</f>
        <v>0</v>
      </c>
      <c r="H183">
        <f>IFERROR(FIND("STAKE",SLR286_20231202[[#This Row],[Tytuł]]),0)</f>
        <v>0</v>
      </c>
      <c r="I183">
        <f>IFERROR(FIND("intere",SLR286_20231202[[#This Row],[Tytuł]]),0)</f>
        <v>0</v>
      </c>
      <c r="J183">
        <f>IFERROR(FIND("Intere",SLR286_20231202[[#This Row],[Tytuł]]),0)</f>
        <v>0</v>
      </c>
      <c r="K183">
        <f>IFERROR(FIND("INTERE",SLR286_20231202[[#This Row],[Tytuł]]),0)</f>
        <v>0</v>
      </c>
      <c r="L183">
        <f>SUM(SLR286_20231202[[#This Row],[stake]:[INTERE3]])</f>
        <v>0</v>
      </c>
      <c r="M183">
        <f>COUNTIF(SLR286_20231202[[#This Row],[Tytuł]],"*"&amp;$B$1&amp;"*")</f>
        <v>0</v>
      </c>
      <c r="N183" t="s">
        <v>1224</v>
      </c>
      <c r="O183" t="str">
        <f>MID(SLR286_20231202[[#This Row],[Rok, publikacja, cytowania]],2,4)</f>
        <v>2013</v>
      </c>
      <c r="P183" s="4">
        <f>(MID(SLR286_20231202[[#This Row],[Rok, publikacja, cytowania]],FIND(" Cited ",SLR286_20231202[[#This Row],[Rok, publikacja, cytowania]])+7,SLR286_20231202[[#This Row],[IlośćZnakówLCyt]]))+0</f>
        <v>1</v>
      </c>
      <c r="Q183">
        <f>FIND(" Cited ",SLR286_20231202[[#This Row],[Rok, publikacja, cytowania]])+7</f>
        <v>64</v>
      </c>
      <c r="R183">
        <f>FIND(" times",SLR286_20231202[[#This Row],[Rok, publikacja, cytowania]])</f>
        <v>65</v>
      </c>
      <c r="S183">
        <f>SLR286_20231202[[#This Row],[koniecLCyt]]-SLR286_20231202[[#This Row],[poczLCyt]]</f>
        <v>1</v>
      </c>
      <c r="T183" t="s">
        <v>1225</v>
      </c>
      <c r="U183" t="s">
        <v>1226</v>
      </c>
      <c r="V183" t="s">
        <v>1227</v>
      </c>
      <c r="W183">
        <f>COUNTIF(SLR286_20231202[[#This Row],[streszczenie]],"*"&amp;$B$1&amp;"*")</f>
        <v>1</v>
      </c>
      <c r="X183">
        <f>IFERROR(FIND("stake",SLR286_20231202[[#This Row],[streszczenie]]),0)</f>
        <v>100</v>
      </c>
      <c r="Y183">
        <f>IFERROR(FIND("Stake",SLR286_20231202[[#This Row],[streszczenie]]),0)</f>
        <v>0</v>
      </c>
      <c r="Z183">
        <f>IFERROR(FIND("STAKE",SLR286_20231202[[#This Row],[streszczenie]]),0)</f>
        <v>0</v>
      </c>
      <c r="AA183">
        <f>IFERROR(FIND("intere",SLR286_20231202[[#This Row],[streszczenie]]),0)</f>
        <v>0</v>
      </c>
      <c r="AB183">
        <f>IFERROR(FIND("Intere",SLR286_20231202[[#This Row],[streszczenie]]),0)</f>
        <v>0</v>
      </c>
      <c r="AC183">
        <f>IFERROR(FIND("INTERE",SLR286_20231202[[#This Row],[streszczenie]]),0)</f>
        <v>0</v>
      </c>
      <c r="AD183">
        <f>SUM(SLR286_20231202[[#This Row],[stake4]:[INTERE6]])</f>
        <v>100</v>
      </c>
      <c r="AE183" t="s">
        <v>10</v>
      </c>
      <c r="AF183" t="s">
        <v>11</v>
      </c>
      <c r="AG183" t="s">
        <v>12</v>
      </c>
    </row>
    <row r="184" spans="1:33" x14ac:dyDescent="0.45">
      <c r="A184">
        <v>180</v>
      </c>
      <c r="B184" t="s">
        <v>1384</v>
      </c>
      <c r="C184" t="s">
        <v>1385</v>
      </c>
      <c r="D184">
        <v>8368123300</v>
      </c>
      <c r="E184" t="s">
        <v>1386</v>
      </c>
      <c r="F184">
        <f>IFERROR(FIND("stake",SLR286_20231202[[#This Row],[Tytuł]]),0)</f>
        <v>0</v>
      </c>
      <c r="G184">
        <f>IFERROR(FIND("Stake",SLR286_20231202[[#This Row],[Tytuł]]),0)</f>
        <v>0</v>
      </c>
      <c r="H184">
        <f>IFERROR(FIND("STAKE",SLR286_20231202[[#This Row],[Tytuł]]),0)</f>
        <v>0</v>
      </c>
      <c r="I184">
        <f>IFERROR(FIND("intere",SLR286_20231202[[#This Row],[Tytuł]]),0)</f>
        <v>0</v>
      </c>
      <c r="J184">
        <f>IFERROR(FIND("Intere",SLR286_20231202[[#This Row],[Tytuł]]),0)</f>
        <v>0</v>
      </c>
      <c r="K184">
        <f>IFERROR(FIND("INTERE",SLR286_20231202[[#This Row],[Tytuł]]),0)</f>
        <v>0</v>
      </c>
      <c r="L184">
        <f>SUM(SLR286_20231202[[#This Row],[stake]:[INTERE3]])</f>
        <v>0</v>
      </c>
      <c r="M184">
        <f>COUNTIF(SLR286_20231202[[#This Row],[Tytuł]],"*"&amp;$B$1&amp;"*")</f>
        <v>0</v>
      </c>
      <c r="N184" t="s">
        <v>1387</v>
      </c>
      <c r="O184" t="str">
        <f>MID(SLR286_20231202[[#This Row],[Rok, publikacja, cytowania]],2,4)</f>
        <v>2002</v>
      </c>
      <c r="P184" s="4">
        <f>(MID(SLR286_20231202[[#This Row],[Rok, publikacja, cytowania]],FIND(" Cited ",SLR286_20231202[[#This Row],[Rok, publikacja, cytowania]])+7,SLR286_20231202[[#This Row],[IlośćZnakówLCyt]]))+0</f>
        <v>1</v>
      </c>
      <c r="Q184">
        <f>FIND(" Cited ",SLR286_20231202[[#This Row],[Rok, publikacja, cytowania]])+7</f>
        <v>124</v>
      </c>
      <c r="R184">
        <f>FIND(" times",SLR286_20231202[[#This Row],[Rok, publikacja, cytowania]])</f>
        <v>125</v>
      </c>
      <c r="S184">
        <f>SLR286_20231202[[#This Row],[koniecLCyt]]-SLR286_20231202[[#This Row],[poczLCyt]]</f>
        <v>1</v>
      </c>
      <c r="T184" t="s">
        <v>1388</v>
      </c>
      <c r="U184" t="s">
        <v>1389</v>
      </c>
      <c r="V184" t="s">
        <v>1390</v>
      </c>
      <c r="W184">
        <f>COUNTIF(SLR286_20231202[[#This Row],[streszczenie]],"*"&amp;$B$1&amp;"*")</f>
        <v>0</v>
      </c>
      <c r="X184">
        <f>IFERROR(FIND("stake",SLR286_20231202[[#This Row],[streszczenie]]),0)</f>
        <v>595</v>
      </c>
      <c r="Y184">
        <f>IFERROR(FIND("Stake",SLR286_20231202[[#This Row],[streszczenie]]),0)</f>
        <v>201</v>
      </c>
      <c r="Z184">
        <f>IFERROR(FIND("STAKE",SLR286_20231202[[#This Row],[streszczenie]]),0)</f>
        <v>0</v>
      </c>
      <c r="AA184">
        <f>IFERROR(FIND("intere",SLR286_20231202[[#This Row],[streszczenie]]),0)</f>
        <v>0</v>
      </c>
      <c r="AB184">
        <f>IFERROR(FIND("Intere",SLR286_20231202[[#This Row],[streszczenie]]),0)</f>
        <v>0</v>
      </c>
      <c r="AC184">
        <f>IFERROR(FIND("INTERE",SLR286_20231202[[#This Row],[streszczenie]]),0)</f>
        <v>0</v>
      </c>
      <c r="AD184">
        <f>SUM(SLR286_20231202[[#This Row],[stake4]:[INTERE6]])</f>
        <v>796</v>
      </c>
      <c r="AE184" t="s">
        <v>10</v>
      </c>
      <c r="AF184" t="s">
        <v>207</v>
      </c>
      <c r="AG184" t="s">
        <v>12</v>
      </c>
    </row>
    <row r="185" spans="1:33" x14ac:dyDescent="0.45">
      <c r="A185">
        <v>162</v>
      </c>
      <c r="B185" t="s">
        <v>1244</v>
      </c>
      <c r="C185" t="s">
        <v>1245</v>
      </c>
      <c r="D185" t="s">
        <v>1246</v>
      </c>
      <c r="E185" t="s">
        <v>1247</v>
      </c>
      <c r="F185">
        <f>IFERROR(FIND("stake",SLR286_20231202[[#This Row],[Tytuł]]),0)</f>
        <v>0</v>
      </c>
      <c r="G185">
        <f>IFERROR(FIND("Stake",SLR286_20231202[[#This Row],[Tytuł]]),0)</f>
        <v>0</v>
      </c>
      <c r="H185">
        <f>IFERROR(FIND("STAKE",SLR286_20231202[[#This Row],[Tytuł]]),0)</f>
        <v>0</v>
      </c>
      <c r="I185">
        <f>IFERROR(FIND("intere",SLR286_20231202[[#This Row],[Tytuł]]),0)</f>
        <v>0</v>
      </c>
      <c r="J185">
        <f>IFERROR(FIND("Intere",SLR286_20231202[[#This Row],[Tytuł]]),0)</f>
        <v>0</v>
      </c>
      <c r="K185">
        <f>IFERROR(FIND("INTERE",SLR286_20231202[[#This Row],[Tytuł]]),0)</f>
        <v>0</v>
      </c>
      <c r="L185">
        <f>SUM(SLR286_20231202[[#This Row],[stake]:[INTERE3]])</f>
        <v>0</v>
      </c>
      <c r="M185">
        <f>COUNTIF(SLR286_20231202[[#This Row],[Tytuł]],"*"&amp;$B$1&amp;"*")</f>
        <v>0</v>
      </c>
      <c r="N185" t="s">
        <v>1248</v>
      </c>
      <c r="O185" t="str">
        <f>MID(SLR286_20231202[[#This Row],[Rok, publikacja, cytowania]],2,4)</f>
        <v>2021</v>
      </c>
      <c r="P185" s="4">
        <f>(MID(SLR286_20231202[[#This Row],[Rok, publikacja, cytowania]],FIND(" Cited ",SLR286_20231202[[#This Row],[Rok, publikacja, cytowania]])+7,SLR286_20231202[[#This Row],[IlośćZnakówLCyt]]))+0</f>
        <v>1</v>
      </c>
      <c r="Q185">
        <f>FIND(" Cited ",SLR286_20231202[[#This Row],[Rok, publikacja, cytowania]])+7</f>
        <v>98</v>
      </c>
      <c r="R185">
        <f>FIND(" times",SLR286_20231202[[#This Row],[Rok, publikacja, cytowania]])</f>
        <v>99</v>
      </c>
      <c r="S185">
        <f>SLR286_20231202[[#This Row],[koniecLCyt]]-SLR286_20231202[[#This Row],[poczLCyt]]</f>
        <v>1</v>
      </c>
      <c r="T185" t="s">
        <v>1249</v>
      </c>
      <c r="U185" t="s">
        <v>1250</v>
      </c>
      <c r="V185" t="s">
        <v>1251</v>
      </c>
      <c r="W185">
        <f>COUNTIF(SLR286_20231202[[#This Row],[streszczenie]],"*"&amp;$B$1&amp;"*")</f>
        <v>1</v>
      </c>
      <c r="X185">
        <f>IFERROR(FIND("stake",SLR286_20231202[[#This Row],[streszczenie]]),0)</f>
        <v>534</v>
      </c>
      <c r="Y185">
        <f>IFERROR(FIND("Stake",SLR286_20231202[[#This Row],[streszczenie]]),0)</f>
        <v>0</v>
      </c>
      <c r="Z185">
        <f>IFERROR(FIND("STAKE",SLR286_20231202[[#This Row],[streszczenie]]),0)</f>
        <v>0</v>
      </c>
      <c r="AA185">
        <f>IFERROR(FIND("intere",SLR286_20231202[[#This Row],[streszczenie]]),0)</f>
        <v>0</v>
      </c>
      <c r="AB185">
        <f>IFERROR(FIND("Intere",SLR286_20231202[[#This Row],[streszczenie]]),0)</f>
        <v>0</v>
      </c>
      <c r="AC185">
        <f>IFERROR(FIND("INTERE",SLR286_20231202[[#This Row],[streszczenie]]),0)</f>
        <v>0</v>
      </c>
      <c r="AD185">
        <f>SUM(SLR286_20231202[[#This Row],[stake4]:[INTERE6]])</f>
        <v>534</v>
      </c>
      <c r="AE185" t="s">
        <v>10</v>
      </c>
      <c r="AF185" t="s">
        <v>11</v>
      </c>
      <c r="AG185" t="s">
        <v>12</v>
      </c>
    </row>
    <row r="186" spans="1:33" x14ac:dyDescent="0.45">
      <c r="A186">
        <v>182</v>
      </c>
      <c r="B186" t="s">
        <v>1399</v>
      </c>
      <c r="C186" t="s">
        <v>1400</v>
      </c>
      <c r="D186" t="s">
        <v>1401</v>
      </c>
      <c r="E186" t="s">
        <v>1402</v>
      </c>
      <c r="F186">
        <f>IFERROR(FIND("stake",SLR286_20231202[[#This Row],[Tytuł]]),0)</f>
        <v>0</v>
      </c>
      <c r="G186">
        <f>IFERROR(FIND("Stake",SLR286_20231202[[#This Row],[Tytuł]]),0)</f>
        <v>0</v>
      </c>
      <c r="H186">
        <f>IFERROR(FIND("STAKE",SLR286_20231202[[#This Row],[Tytuł]]),0)</f>
        <v>0</v>
      </c>
      <c r="I186">
        <f>IFERROR(FIND("intere",SLR286_20231202[[#This Row],[Tytuł]]),0)</f>
        <v>0</v>
      </c>
      <c r="J186">
        <f>IFERROR(FIND("Intere",SLR286_20231202[[#This Row],[Tytuł]]),0)</f>
        <v>0</v>
      </c>
      <c r="K186">
        <f>IFERROR(FIND("INTERE",SLR286_20231202[[#This Row],[Tytuł]]),0)</f>
        <v>0</v>
      </c>
      <c r="L186">
        <f>SUM(SLR286_20231202[[#This Row],[stake]:[INTERE3]])</f>
        <v>0</v>
      </c>
      <c r="M186">
        <f>COUNTIF(SLR286_20231202[[#This Row],[Tytuł]],"*"&amp;$B$1&amp;"*")</f>
        <v>0</v>
      </c>
      <c r="N186" t="s">
        <v>1403</v>
      </c>
      <c r="O186" t="str">
        <f>MID(SLR286_20231202[[#This Row],[Rok, publikacja, cytowania]],2,4)</f>
        <v>2022</v>
      </c>
      <c r="P186" s="4">
        <f>(MID(SLR286_20231202[[#This Row],[Rok, publikacja, cytowania]],FIND(" Cited ",SLR286_20231202[[#This Row],[Rok, publikacja, cytowania]])+7,SLR286_20231202[[#This Row],[IlośćZnakówLCyt]]))+0</f>
        <v>1</v>
      </c>
      <c r="Q186">
        <f>FIND(" Cited ",SLR286_20231202[[#This Row],[Rok, publikacja, cytowania]])+7</f>
        <v>114</v>
      </c>
      <c r="R186">
        <f>FIND(" times",SLR286_20231202[[#This Row],[Rok, publikacja, cytowania]])</f>
        <v>115</v>
      </c>
      <c r="S186">
        <f>SLR286_20231202[[#This Row],[koniecLCyt]]-SLR286_20231202[[#This Row],[poczLCyt]]</f>
        <v>1</v>
      </c>
      <c r="T186" t="s">
        <v>1404</v>
      </c>
      <c r="U186" t="s">
        <v>1405</v>
      </c>
      <c r="V186" t="s">
        <v>1406</v>
      </c>
      <c r="W186">
        <f>COUNTIF(SLR286_20231202[[#This Row],[streszczenie]],"*"&amp;$B$1&amp;"*")</f>
        <v>0</v>
      </c>
      <c r="X186">
        <f>IFERROR(FIND("stake",SLR286_20231202[[#This Row],[streszczenie]]),0)</f>
        <v>904</v>
      </c>
      <c r="Y186">
        <f>IFERROR(FIND("Stake",SLR286_20231202[[#This Row],[streszczenie]]),0)</f>
        <v>0</v>
      </c>
      <c r="Z186">
        <f>IFERROR(FIND("STAKE",SLR286_20231202[[#This Row],[streszczenie]]),0)</f>
        <v>0</v>
      </c>
      <c r="AA186">
        <f>IFERROR(FIND("intere",SLR286_20231202[[#This Row],[streszczenie]]),0)</f>
        <v>0</v>
      </c>
      <c r="AB186">
        <f>IFERROR(FIND("Intere",SLR286_20231202[[#This Row],[streszczenie]]),0)</f>
        <v>0</v>
      </c>
      <c r="AC186">
        <f>IFERROR(FIND("INTERE",SLR286_20231202[[#This Row],[streszczenie]]),0)</f>
        <v>0</v>
      </c>
      <c r="AD186">
        <f>SUM(SLR286_20231202[[#This Row],[stake4]:[INTERE6]])</f>
        <v>904</v>
      </c>
      <c r="AE186" t="s">
        <v>10</v>
      </c>
      <c r="AF186" t="s">
        <v>128</v>
      </c>
      <c r="AG186" t="s">
        <v>12</v>
      </c>
    </row>
    <row r="187" spans="1:33" x14ac:dyDescent="0.45">
      <c r="A187">
        <v>183</v>
      </c>
      <c r="B187" t="s">
        <v>1407</v>
      </c>
      <c r="C187" t="s">
        <v>1408</v>
      </c>
      <c r="D187" t="s">
        <v>1409</v>
      </c>
      <c r="E187" t="s">
        <v>1410</v>
      </c>
      <c r="F187">
        <f>IFERROR(FIND("stake",SLR286_20231202[[#This Row],[Tytuł]]),0)</f>
        <v>0</v>
      </c>
      <c r="G187">
        <f>IFERROR(FIND("Stake",SLR286_20231202[[#This Row],[Tytuł]]),0)</f>
        <v>0</v>
      </c>
      <c r="H187">
        <f>IFERROR(FIND("STAKE",SLR286_20231202[[#This Row],[Tytuł]]),0)</f>
        <v>0</v>
      </c>
      <c r="I187">
        <f>IFERROR(FIND("intere",SLR286_20231202[[#This Row],[Tytuł]]),0)</f>
        <v>0</v>
      </c>
      <c r="J187">
        <f>IFERROR(FIND("Intere",SLR286_20231202[[#This Row],[Tytuł]]),0)</f>
        <v>0</v>
      </c>
      <c r="K187">
        <f>IFERROR(FIND("INTERE",SLR286_20231202[[#This Row],[Tytuł]]),0)</f>
        <v>0</v>
      </c>
      <c r="L187">
        <f>SUM(SLR286_20231202[[#This Row],[stake]:[INTERE3]])</f>
        <v>0</v>
      </c>
      <c r="M187">
        <f>COUNTIF(SLR286_20231202[[#This Row],[Tytuł]],"*"&amp;$B$1&amp;"*")</f>
        <v>0</v>
      </c>
      <c r="N187" t="s">
        <v>1411</v>
      </c>
      <c r="O187" t="str">
        <f>MID(SLR286_20231202[[#This Row],[Rok, publikacja, cytowania]],2,4)</f>
        <v>2013</v>
      </c>
      <c r="P187" s="4">
        <f>(MID(SLR286_20231202[[#This Row],[Rok, publikacja, cytowania]],FIND(" Cited ",SLR286_20231202[[#This Row],[Rok, publikacja, cytowania]])+7,SLR286_20231202[[#This Row],[IlośćZnakówLCyt]]))+0</f>
        <v>1</v>
      </c>
      <c r="Q187">
        <f>FIND(" Cited ",SLR286_20231202[[#This Row],[Rok, publikacja, cytowania]])+7</f>
        <v>123</v>
      </c>
      <c r="R187">
        <f>FIND(" times",SLR286_20231202[[#This Row],[Rok, publikacja, cytowania]])</f>
        <v>124</v>
      </c>
      <c r="S187">
        <f>SLR286_20231202[[#This Row],[koniecLCyt]]-SLR286_20231202[[#This Row],[poczLCyt]]</f>
        <v>1</v>
      </c>
      <c r="T187">
        <v>0</v>
      </c>
      <c r="U187" t="s">
        <v>1412</v>
      </c>
      <c r="V187" t="s">
        <v>1413</v>
      </c>
      <c r="W187">
        <f>COUNTIF(SLR286_20231202[[#This Row],[streszczenie]],"*"&amp;$B$1&amp;"*")</f>
        <v>0</v>
      </c>
      <c r="X187">
        <f>IFERROR(FIND("stake",SLR286_20231202[[#This Row],[streszczenie]]),0)</f>
        <v>16</v>
      </c>
      <c r="Y187">
        <f>IFERROR(FIND("Stake",SLR286_20231202[[#This Row],[streszczenie]]),0)</f>
        <v>0</v>
      </c>
      <c r="Z187">
        <f>IFERROR(FIND("STAKE",SLR286_20231202[[#This Row],[streszczenie]]),0)</f>
        <v>0</v>
      </c>
      <c r="AA187">
        <f>IFERROR(FIND("intere",SLR286_20231202[[#This Row],[streszczenie]]),0)</f>
        <v>0</v>
      </c>
      <c r="AB187">
        <f>IFERROR(FIND("Intere",SLR286_20231202[[#This Row],[streszczenie]]),0)</f>
        <v>0</v>
      </c>
      <c r="AC187">
        <f>IFERROR(FIND("INTERE",SLR286_20231202[[#This Row],[streszczenie]]),0)</f>
        <v>0</v>
      </c>
      <c r="AD187">
        <f>SUM(SLR286_20231202[[#This Row],[stake4]:[INTERE6]])</f>
        <v>16</v>
      </c>
      <c r="AE187" t="s">
        <v>10</v>
      </c>
      <c r="AF187" t="s">
        <v>207</v>
      </c>
      <c r="AG187" t="s">
        <v>12</v>
      </c>
    </row>
    <row r="188" spans="1:33" x14ac:dyDescent="0.45">
      <c r="A188">
        <v>165</v>
      </c>
      <c r="B188" t="s">
        <v>1267</v>
      </c>
      <c r="C188" t="s">
        <v>1268</v>
      </c>
      <c r="D188" t="s">
        <v>1269</v>
      </c>
      <c r="E188" t="s">
        <v>1270</v>
      </c>
      <c r="F188">
        <f>IFERROR(FIND("stake",SLR286_20231202[[#This Row],[Tytuł]]),0)</f>
        <v>0</v>
      </c>
      <c r="G188">
        <f>IFERROR(FIND("Stake",SLR286_20231202[[#This Row],[Tytuł]]),0)</f>
        <v>0</v>
      </c>
      <c r="H188">
        <f>IFERROR(FIND("STAKE",SLR286_20231202[[#This Row],[Tytuł]]),0)</f>
        <v>0</v>
      </c>
      <c r="I188">
        <f>IFERROR(FIND("intere",SLR286_20231202[[#This Row],[Tytuł]]),0)</f>
        <v>0</v>
      </c>
      <c r="J188">
        <f>IFERROR(FIND("Intere",SLR286_20231202[[#This Row],[Tytuł]]),0)</f>
        <v>0</v>
      </c>
      <c r="K188">
        <f>IFERROR(FIND("INTERE",SLR286_20231202[[#This Row],[Tytuł]]),0)</f>
        <v>0</v>
      </c>
      <c r="L188">
        <f>SUM(SLR286_20231202[[#This Row],[stake]:[INTERE3]])</f>
        <v>0</v>
      </c>
      <c r="M188">
        <f>COUNTIF(SLR286_20231202[[#This Row],[Tytuł]],"*"&amp;$B$1&amp;"*")</f>
        <v>1</v>
      </c>
      <c r="N188" t="s">
        <v>1271</v>
      </c>
      <c r="O188" t="str">
        <f>MID(SLR286_20231202[[#This Row],[Rok, publikacja, cytowania]],2,4)</f>
        <v>2023</v>
      </c>
      <c r="P188" s="4">
        <f>(MID(SLR286_20231202[[#This Row],[Rok, publikacja, cytowania]],FIND(" Cited ",SLR286_20231202[[#This Row],[Rok, publikacja, cytowania]])+7,SLR286_20231202[[#This Row],[IlośćZnakówLCyt]]))+0</f>
        <v>1</v>
      </c>
      <c r="Q188">
        <f>FIND(" Cited ",SLR286_20231202[[#This Row],[Rok, publikacja, cytowania]])+7</f>
        <v>129</v>
      </c>
      <c r="R188">
        <f>FIND(" times",SLR286_20231202[[#This Row],[Rok, publikacja, cytowania]])</f>
        <v>130</v>
      </c>
      <c r="S188">
        <f>SLR286_20231202[[#This Row],[koniecLCyt]]-SLR286_20231202[[#This Row],[poczLCyt]]</f>
        <v>1</v>
      </c>
      <c r="T188" t="s">
        <v>1272</v>
      </c>
      <c r="U188" t="s">
        <v>1273</v>
      </c>
      <c r="V188" t="s">
        <v>1274</v>
      </c>
      <c r="W188">
        <f>COUNTIF(SLR286_20231202[[#This Row],[streszczenie]],"*"&amp;$B$1&amp;"*")</f>
        <v>1</v>
      </c>
      <c r="X188">
        <f>IFERROR(FIND("stake",SLR286_20231202[[#This Row],[streszczenie]]),0)</f>
        <v>860</v>
      </c>
      <c r="Y188">
        <f>IFERROR(FIND("Stake",SLR286_20231202[[#This Row],[streszczenie]]),0)</f>
        <v>0</v>
      </c>
      <c r="Z188">
        <f>IFERROR(FIND("STAKE",SLR286_20231202[[#This Row],[streszczenie]]),0)</f>
        <v>0</v>
      </c>
      <c r="AA188">
        <f>IFERROR(FIND("intere",SLR286_20231202[[#This Row],[streszczenie]]),0)</f>
        <v>1512</v>
      </c>
      <c r="AB188">
        <f>IFERROR(FIND("Intere",SLR286_20231202[[#This Row],[streszczenie]]),0)</f>
        <v>0</v>
      </c>
      <c r="AC188">
        <f>IFERROR(FIND("INTERE",SLR286_20231202[[#This Row],[streszczenie]]),0)</f>
        <v>0</v>
      </c>
      <c r="AD188">
        <f>SUM(SLR286_20231202[[#This Row],[stake4]:[INTERE6]])</f>
        <v>2372</v>
      </c>
      <c r="AE188" t="s">
        <v>10</v>
      </c>
      <c r="AF188" t="s">
        <v>338</v>
      </c>
      <c r="AG188" t="s">
        <v>12</v>
      </c>
    </row>
    <row r="189" spans="1:33" x14ac:dyDescent="0.45">
      <c r="A189">
        <v>175</v>
      </c>
      <c r="B189" t="s">
        <v>1344</v>
      </c>
      <c r="C189" t="s">
        <v>1345</v>
      </c>
      <c r="D189" t="s">
        <v>1346</v>
      </c>
      <c r="E189" t="s">
        <v>1347</v>
      </c>
      <c r="F189">
        <f>IFERROR(FIND("stake",SLR286_20231202[[#This Row],[Tytuł]]),0)</f>
        <v>0</v>
      </c>
      <c r="G189">
        <f>IFERROR(FIND("Stake",SLR286_20231202[[#This Row],[Tytuł]]),0)</f>
        <v>0</v>
      </c>
      <c r="H189">
        <f>IFERROR(FIND("STAKE",SLR286_20231202[[#This Row],[Tytuł]]),0)</f>
        <v>0</v>
      </c>
      <c r="I189">
        <f>IFERROR(FIND("intere",SLR286_20231202[[#This Row],[Tytuł]]),0)</f>
        <v>0</v>
      </c>
      <c r="J189">
        <f>IFERROR(FIND("Intere",SLR286_20231202[[#This Row],[Tytuł]]),0)</f>
        <v>0</v>
      </c>
      <c r="K189">
        <f>IFERROR(FIND("INTERE",SLR286_20231202[[#This Row],[Tytuł]]),0)</f>
        <v>0</v>
      </c>
      <c r="L189">
        <f>SUM(SLR286_20231202[[#This Row],[stake]:[INTERE3]])</f>
        <v>0</v>
      </c>
      <c r="M189">
        <f>COUNTIF(SLR286_20231202[[#This Row],[Tytuł]],"*"&amp;$B$1&amp;"*")</f>
        <v>1</v>
      </c>
      <c r="N189" t="s">
        <v>1348</v>
      </c>
      <c r="O189" t="str">
        <f>MID(SLR286_20231202[[#This Row],[Rok, publikacja, cytowania]],2,4)</f>
        <v>2019</v>
      </c>
      <c r="P189" s="4">
        <f>(MID(SLR286_20231202[[#This Row],[Rok, publikacja, cytowania]],FIND(" Cited ",SLR286_20231202[[#This Row],[Rok, publikacja, cytowania]])+7,SLR286_20231202[[#This Row],[IlośćZnakówLCyt]]))+0</f>
        <v>1</v>
      </c>
      <c r="Q189">
        <f>FIND(" Cited ",SLR286_20231202[[#This Row],[Rok, publikacja, cytowania]])+7</f>
        <v>81</v>
      </c>
      <c r="R189">
        <f>FIND(" times",SLR286_20231202[[#This Row],[Rok, publikacja, cytowania]])</f>
        <v>82</v>
      </c>
      <c r="S189">
        <f>SLR286_20231202[[#This Row],[koniecLCyt]]-SLR286_20231202[[#This Row],[poczLCyt]]</f>
        <v>1</v>
      </c>
      <c r="T189" t="s">
        <v>1349</v>
      </c>
      <c r="U189" t="s">
        <v>1350</v>
      </c>
      <c r="V189" t="s">
        <v>1351</v>
      </c>
      <c r="W189">
        <f>COUNTIF(SLR286_20231202[[#This Row],[streszczenie]],"*"&amp;$B$1&amp;"*")</f>
        <v>1</v>
      </c>
      <c r="X189">
        <f>IFERROR(FIND("stake",SLR286_20231202[[#This Row],[streszczenie]]),0)</f>
        <v>659</v>
      </c>
      <c r="Y189">
        <f>IFERROR(FIND("Stake",SLR286_20231202[[#This Row],[streszczenie]]),0)</f>
        <v>0</v>
      </c>
      <c r="Z189">
        <f>IFERROR(FIND("STAKE",SLR286_20231202[[#This Row],[streszczenie]]),0)</f>
        <v>0</v>
      </c>
      <c r="AA189">
        <f>IFERROR(FIND("intere",SLR286_20231202[[#This Row],[streszczenie]]),0)</f>
        <v>0</v>
      </c>
      <c r="AB189">
        <f>IFERROR(FIND("Intere",SLR286_20231202[[#This Row],[streszczenie]]),0)</f>
        <v>0</v>
      </c>
      <c r="AC189">
        <f>IFERROR(FIND("INTERE",SLR286_20231202[[#This Row],[streszczenie]]),0)</f>
        <v>0</v>
      </c>
      <c r="AD189">
        <f>SUM(SLR286_20231202[[#This Row],[stake4]:[INTERE6]])</f>
        <v>659</v>
      </c>
      <c r="AE189" t="s">
        <v>10</v>
      </c>
      <c r="AF189" t="s">
        <v>207</v>
      </c>
      <c r="AG189" t="s">
        <v>12</v>
      </c>
    </row>
    <row r="190" spans="1:33" x14ac:dyDescent="0.45">
      <c r="A190">
        <v>179</v>
      </c>
      <c r="B190" t="s">
        <v>1376</v>
      </c>
      <c r="C190" t="s">
        <v>1377</v>
      </c>
      <c r="D190" t="s">
        <v>1378</v>
      </c>
      <c r="E190" t="s">
        <v>1379</v>
      </c>
      <c r="F190">
        <f>IFERROR(FIND("stake",SLR286_20231202[[#This Row],[Tytuł]]),0)</f>
        <v>0</v>
      </c>
      <c r="G190">
        <f>IFERROR(FIND("Stake",SLR286_20231202[[#This Row],[Tytuł]]),0)</f>
        <v>0</v>
      </c>
      <c r="H190">
        <f>IFERROR(FIND("STAKE",SLR286_20231202[[#This Row],[Tytuł]]),0)</f>
        <v>0</v>
      </c>
      <c r="I190">
        <f>IFERROR(FIND("intere",SLR286_20231202[[#This Row],[Tytuł]]),0)</f>
        <v>0</v>
      </c>
      <c r="J190">
        <f>IFERROR(FIND("Intere",SLR286_20231202[[#This Row],[Tytuł]]),0)</f>
        <v>0</v>
      </c>
      <c r="K190">
        <f>IFERROR(FIND("INTERE",SLR286_20231202[[#This Row],[Tytuł]]),0)</f>
        <v>0</v>
      </c>
      <c r="L190">
        <f>SUM(SLR286_20231202[[#This Row],[stake]:[INTERE3]])</f>
        <v>0</v>
      </c>
      <c r="M190">
        <f>COUNTIF(SLR286_20231202[[#This Row],[Tytuł]],"*"&amp;$B$1&amp;"*")</f>
        <v>0</v>
      </c>
      <c r="N190" t="s">
        <v>1380</v>
      </c>
      <c r="O190" t="str">
        <f>MID(SLR286_20231202[[#This Row],[Rok, publikacja, cytowania]],2,4)</f>
        <v>2020</v>
      </c>
      <c r="P190" s="4">
        <f>(MID(SLR286_20231202[[#This Row],[Rok, publikacja, cytowania]],FIND(" Cited ",SLR286_20231202[[#This Row],[Rok, publikacja, cytowania]])+7,SLR286_20231202[[#This Row],[IlośćZnakówLCyt]]))+0</f>
        <v>1</v>
      </c>
      <c r="Q190">
        <f>FIND(" Cited ",SLR286_20231202[[#This Row],[Rok, publikacja, cytowania]])+7</f>
        <v>121</v>
      </c>
      <c r="R190">
        <f>FIND(" times",SLR286_20231202[[#This Row],[Rok, publikacja, cytowania]])</f>
        <v>122</v>
      </c>
      <c r="S190">
        <f>SLR286_20231202[[#This Row],[koniecLCyt]]-SLR286_20231202[[#This Row],[poczLCyt]]</f>
        <v>1</v>
      </c>
      <c r="T190" t="s">
        <v>1381</v>
      </c>
      <c r="U190" t="s">
        <v>1382</v>
      </c>
      <c r="V190" t="s">
        <v>1383</v>
      </c>
      <c r="W190">
        <f>COUNTIF(SLR286_20231202[[#This Row],[streszczenie]],"*"&amp;$B$1&amp;"*")</f>
        <v>1</v>
      </c>
      <c r="X190">
        <f>IFERROR(FIND("stake",SLR286_20231202[[#This Row],[streszczenie]]),0)</f>
        <v>2116</v>
      </c>
      <c r="Y190">
        <f>IFERROR(FIND("Stake",SLR286_20231202[[#This Row],[streszczenie]]),0)</f>
        <v>0</v>
      </c>
      <c r="Z190">
        <f>IFERROR(FIND("STAKE",SLR286_20231202[[#This Row],[streszczenie]]),0)</f>
        <v>0</v>
      </c>
      <c r="AA190">
        <f>IFERROR(FIND("intere",SLR286_20231202[[#This Row],[streszczenie]]),0)</f>
        <v>0</v>
      </c>
      <c r="AB190">
        <f>IFERROR(FIND("Intere",SLR286_20231202[[#This Row],[streszczenie]]),0)</f>
        <v>0</v>
      </c>
      <c r="AC190">
        <f>IFERROR(FIND("INTERE",SLR286_20231202[[#This Row],[streszczenie]]),0)</f>
        <v>0</v>
      </c>
      <c r="AD190">
        <f>SUM(SLR286_20231202[[#This Row],[stake4]:[INTERE6]])</f>
        <v>2116</v>
      </c>
      <c r="AE190" t="s">
        <v>10</v>
      </c>
      <c r="AF190" t="s">
        <v>338</v>
      </c>
      <c r="AG190" t="s">
        <v>12</v>
      </c>
    </row>
    <row r="191" spans="1:33" x14ac:dyDescent="0.45">
      <c r="A191">
        <v>181</v>
      </c>
      <c r="B191" t="s">
        <v>1391</v>
      </c>
      <c r="C191" t="s">
        <v>1392</v>
      </c>
      <c r="D191" t="s">
        <v>1393</v>
      </c>
      <c r="E191" t="s">
        <v>1394</v>
      </c>
      <c r="F191">
        <f>IFERROR(FIND("stake",SLR286_20231202[[#This Row],[Tytuł]]),0)</f>
        <v>0</v>
      </c>
      <c r="G191">
        <f>IFERROR(FIND("Stake",SLR286_20231202[[#This Row],[Tytuł]]),0)</f>
        <v>0</v>
      </c>
      <c r="H191">
        <f>IFERROR(FIND("STAKE",SLR286_20231202[[#This Row],[Tytuł]]),0)</f>
        <v>0</v>
      </c>
      <c r="I191">
        <f>IFERROR(FIND("intere",SLR286_20231202[[#This Row],[Tytuł]]),0)</f>
        <v>0</v>
      </c>
      <c r="J191">
        <f>IFERROR(FIND("Intere",SLR286_20231202[[#This Row],[Tytuł]]),0)</f>
        <v>0</v>
      </c>
      <c r="K191">
        <f>IFERROR(FIND("INTERE",SLR286_20231202[[#This Row],[Tytuł]]),0)</f>
        <v>0</v>
      </c>
      <c r="L191">
        <f>SUM(SLR286_20231202[[#This Row],[stake]:[INTERE3]])</f>
        <v>0</v>
      </c>
      <c r="M191">
        <f>COUNTIF(SLR286_20231202[[#This Row],[Tytuł]],"*"&amp;$B$1&amp;"*")</f>
        <v>0</v>
      </c>
      <c r="N191" t="s">
        <v>1395</v>
      </c>
      <c r="O191" t="str">
        <f>MID(SLR286_20231202[[#This Row],[Rok, publikacja, cytowania]],2,4)</f>
        <v>2023</v>
      </c>
      <c r="P191" s="4">
        <f>(MID(SLR286_20231202[[#This Row],[Rok, publikacja, cytowania]],FIND(" Cited ",SLR286_20231202[[#This Row],[Rok, publikacja, cytowania]])+7,SLR286_20231202[[#This Row],[IlośćZnakówLCyt]]))+0</f>
        <v>1</v>
      </c>
      <c r="Q191">
        <f>FIND(" Cited ",SLR286_20231202[[#This Row],[Rok, publikacja, cytowania]])+7</f>
        <v>49</v>
      </c>
      <c r="R191">
        <f>FIND(" times",SLR286_20231202[[#This Row],[Rok, publikacja, cytowania]])</f>
        <v>50</v>
      </c>
      <c r="S191">
        <f>SLR286_20231202[[#This Row],[koniecLCyt]]-SLR286_20231202[[#This Row],[poczLCyt]]</f>
        <v>1</v>
      </c>
      <c r="T191" t="s">
        <v>1396</v>
      </c>
      <c r="U191" t="s">
        <v>1397</v>
      </c>
      <c r="V191" t="s">
        <v>1398</v>
      </c>
      <c r="W191">
        <f>COUNTIF(SLR286_20231202[[#This Row],[streszczenie]],"*"&amp;$B$1&amp;"*")</f>
        <v>1</v>
      </c>
      <c r="X191">
        <f>IFERROR(FIND("stake",SLR286_20231202[[#This Row],[streszczenie]]),0)</f>
        <v>118</v>
      </c>
      <c r="Y191">
        <f>IFERROR(FIND("Stake",SLR286_20231202[[#This Row],[streszczenie]]),0)</f>
        <v>0</v>
      </c>
      <c r="Z191">
        <f>IFERROR(FIND("STAKE",SLR286_20231202[[#This Row],[streszczenie]]),0)</f>
        <v>0</v>
      </c>
      <c r="AA191">
        <f>IFERROR(FIND("intere",SLR286_20231202[[#This Row],[streszczenie]]),0)</f>
        <v>0</v>
      </c>
      <c r="AB191">
        <f>IFERROR(FIND("Intere",SLR286_20231202[[#This Row],[streszczenie]]),0)</f>
        <v>0</v>
      </c>
      <c r="AC191">
        <f>IFERROR(FIND("INTERE",SLR286_20231202[[#This Row],[streszczenie]]),0)</f>
        <v>0</v>
      </c>
      <c r="AD191">
        <f>SUM(SLR286_20231202[[#This Row],[stake4]:[INTERE6]])</f>
        <v>118</v>
      </c>
      <c r="AE191" t="s">
        <v>10</v>
      </c>
      <c r="AF191" t="s">
        <v>11</v>
      </c>
      <c r="AG191" t="s">
        <v>12</v>
      </c>
    </row>
    <row r="192" spans="1:33" x14ac:dyDescent="0.45">
      <c r="A192">
        <v>186</v>
      </c>
      <c r="B192" t="s">
        <v>1429</v>
      </c>
      <c r="C192" t="s">
        <v>1430</v>
      </c>
      <c r="D192" t="s">
        <v>1431</v>
      </c>
      <c r="E192" t="s">
        <v>1432</v>
      </c>
      <c r="F192">
        <f>IFERROR(FIND("stake",SLR286_20231202[[#This Row],[Tytuł]]),0)</f>
        <v>0</v>
      </c>
      <c r="G192">
        <f>IFERROR(FIND("Stake",SLR286_20231202[[#This Row],[Tytuł]]),0)</f>
        <v>0</v>
      </c>
      <c r="H192">
        <f>IFERROR(FIND("STAKE",SLR286_20231202[[#This Row],[Tytuł]]),0)</f>
        <v>0</v>
      </c>
      <c r="I192">
        <f>IFERROR(FIND("intere",SLR286_20231202[[#This Row],[Tytuł]]),0)</f>
        <v>0</v>
      </c>
      <c r="J192">
        <f>IFERROR(FIND("Intere",SLR286_20231202[[#This Row],[Tytuł]]),0)</f>
        <v>0</v>
      </c>
      <c r="K192">
        <f>IFERROR(FIND("INTERE",SLR286_20231202[[#This Row],[Tytuł]]),0)</f>
        <v>0</v>
      </c>
      <c r="L192">
        <f>SUM(SLR286_20231202[[#This Row],[stake]:[INTERE3]])</f>
        <v>0</v>
      </c>
      <c r="M192">
        <f>COUNTIF(SLR286_20231202[[#This Row],[Tytuł]],"*"&amp;$B$1&amp;"*")</f>
        <v>1</v>
      </c>
      <c r="N192" t="s">
        <v>1433</v>
      </c>
      <c r="O192" t="str">
        <f>MID(SLR286_20231202[[#This Row],[Rok, publikacja, cytowania]],2,4)</f>
        <v>2015</v>
      </c>
      <c r="P192" s="4">
        <f>(MID(SLR286_20231202[[#This Row],[Rok, publikacja, cytowania]],FIND(" Cited ",SLR286_20231202[[#This Row],[Rok, publikacja, cytowania]])+7,SLR286_20231202[[#This Row],[IlośćZnakówLCyt]]))+0</f>
        <v>1</v>
      </c>
      <c r="Q192">
        <f>FIND(" Cited ",SLR286_20231202[[#This Row],[Rok, publikacja, cytowania]])+7</f>
        <v>112</v>
      </c>
      <c r="R192">
        <f>FIND(" times",SLR286_20231202[[#This Row],[Rok, publikacja, cytowania]])</f>
        <v>113</v>
      </c>
      <c r="S192">
        <f>SLR286_20231202[[#This Row],[koniecLCyt]]-SLR286_20231202[[#This Row],[poczLCyt]]</f>
        <v>1</v>
      </c>
      <c r="T192" t="s">
        <v>1434</v>
      </c>
      <c r="U192" t="s">
        <v>1435</v>
      </c>
      <c r="V192" t="s">
        <v>1436</v>
      </c>
      <c r="W192">
        <f>COUNTIF(SLR286_20231202[[#This Row],[streszczenie]],"*"&amp;$B$1&amp;"*")</f>
        <v>1</v>
      </c>
      <c r="X192">
        <f>IFERROR(FIND("stake",SLR286_20231202[[#This Row],[streszczenie]]),0)</f>
        <v>1274</v>
      </c>
      <c r="Y192">
        <f>IFERROR(FIND("Stake",SLR286_20231202[[#This Row],[streszczenie]]),0)</f>
        <v>0</v>
      </c>
      <c r="Z192">
        <f>IFERROR(FIND("STAKE",SLR286_20231202[[#This Row],[streszczenie]]),0)</f>
        <v>0</v>
      </c>
      <c r="AA192">
        <f>IFERROR(FIND("intere",SLR286_20231202[[#This Row],[streszczenie]]),0)</f>
        <v>0</v>
      </c>
      <c r="AB192">
        <f>IFERROR(FIND("Intere",SLR286_20231202[[#This Row],[streszczenie]]),0)</f>
        <v>0</v>
      </c>
      <c r="AC192">
        <f>IFERROR(FIND("INTERE",SLR286_20231202[[#This Row],[streszczenie]]),0)</f>
        <v>0</v>
      </c>
      <c r="AD192">
        <f>SUM(SLR286_20231202[[#This Row],[stake4]:[INTERE6]])</f>
        <v>1274</v>
      </c>
      <c r="AE192" t="s">
        <v>10</v>
      </c>
      <c r="AF192" t="s">
        <v>11</v>
      </c>
      <c r="AG192" t="s">
        <v>12</v>
      </c>
    </row>
    <row r="193" spans="1:33" x14ac:dyDescent="0.45">
      <c r="A193">
        <v>188</v>
      </c>
      <c r="B193" t="s">
        <v>1445</v>
      </c>
      <c r="C193" t="s">
        <v>1446</v>
      </c>
      <c r="D193" t="s">
        <v>1447</v>
      </c>
      <c r="E193" t="s">
        <v>1448</v>
      </c>
      <c r="F193">
        <f>IFERROR(FIND("stake",SLR286_20231202[[#This Row],[Tytuł]]),0)</f>
        <v>0</v>
      </c>
      <c r="G193">
        <f>IFERROR(FIND("Stake",SLR286_20231202[[#This Row],[Tytuł]]),0)</f>
        <v>0</v>
      </c>
      <c r="H193">
        <f>IFERROR(FIND("STAKE",SLR286_20231202[[#This Row],[Tytuł]]),0)</f>
        <v>0</v>
      </c>
      <c r="I193">
        <f>IFERROR(FIND("intere",SLR286_20231202[[#This Row],[Tytuł]]),0)</f>
        <v>0</v>
      </c>
      <c r="J193">
        <f>IFERROR(FIND("Intere",SLR286_20231202[[#This Row],[Tytuł]]),0)</f>
        <v>0</v>
      </c>
      <c r="K193">
        <f>IFERROR(FIND("INTERE",SLR286_20231202[[#This Row],[Tytuł]]),0)</f>
        <v>0</v>
      </c>
      <c r="L193">
        <f>SUM(SLR286_20231202[[#This Row],[stake]:[INTERE3]])</f>
        <v>0</v>
      </c>
      <c r="M193">
        <f>COUNTIF(SLR286_20231202[[#This Row],[Tytuł]],"*"&amp;$B$1&amp;"*")</f>
        <v>0</v>
      </c>
      <c r="N193" t="s">
        <v>1449</v>
      </c>
      <c r="O193" t="str">
        <f>MID(SLR286_20231202[[#This Row],[Rok, publikacja, cytowania]],2,4)</f>
        <v>2021</v>
      </c>
      <c r="P193" s="4">
        <f>(MID(SLR286_20231202[[#This Row],[Rok, publikacja, cytowania]],FIND(" Cited ",SLR286_20231202[[#This Row],[Rok, publikacja, cytowania]])+7,SLR286_20231202[[#This Row],[IlośćZnakówLCyt]]))+0</f>
        <v>1</v>
      </c>
      <c r="Q193">
        <f>FIND(" Cited ",SLR286_20231202[[#This Row],[Rok, publikacja, cytowania]])+7</f>
        <v>100</v>
      </c>
      <c r="R193">
        <f>FIND(" times",SLR286_20231202[[#This Row],[Rok, publikacja, cytowania]])</f>
        <v>101</v>
      </c>
      <c r="S193">
        <f>SLR286_20231202[[#This Row],[koniecLCyt]]-SLR286_20231202[[#This Row],[poczLCyt]]</f>
        <v>1</v>
      </c>
      <c r="T193" t="s">
        <v>1450</v>
      </c>
      <c r="U193" t="s">
        <v>1451</v>
      </c>
      <c r="V193" t="s">
        <v>1452</v>
      </c>
      <c r="W193">
        <f>COUNTIF(SLR286_20231202[[#This Row],[streszczenie]],"*"&amp;$B$1&amp;"*")</f>
        <v>1</v>
      </c>
      <c r="X193">
        <f>IFERROR(FIND("stake",SLR286_20231202[[#This Row],[streszczenie]]),0)</f>
        <v>1051</v>
      </c>
      <c r="Y193">
        <f>IFERROR(FIND("Stake",SLR286_20231202[[#This Row],[streszczenie]]),0)</f>
        <v>0</v>
      </c>
      <c r="Z193">
        <f>IFERROR(FIND("STAKE",SLR286_20231202[[#This Row],[streszczenie]]),0)</f>
        <v>0</v>
      </c>
      <c r="AA193">
        <f>IFERROR(FIND("intere",SLR286_20231202[[#This Row],[streszczenie]]),0)</f>
        <v>0</v>
      </c>
      <c r="AB193">
        <f>IFERROR(FIND("Intere",SLR286_20231202[[#This Row],[streszczenie]]),0)</f>
        <v>0</v>
      </c>
      <c r="AC193">
        <f>IFERROR(FIND("INTERE",SLR286_20231202[[#This Row],[streszczenie]]),0)</f>
        <v>0</v>
      </c>
      <c r="AD193">
        <f>SUM(SLR286_20231202[[#This Row],[stake4]:[INTERE6]])</f>
        <v>1051</v>
      </c>
      <c r="AE193" t="s">
        <v>10</v>
      </c>
      <c r="AF193" t="s">
        <v>11</v>
      </c>
      <c r="AG193" t="s">
        <v>12</v>
      </c>
    </row>
    <row r="194" spans="1:33" x14ac:dyDescent="0.45">
      <c r="A194">
        <v>190</v>
      </c>
      <c r="B194" t="s">
        <v>1461</v>
      </c>
      <c r="C194" t="s">
        <v>1462</v>
      </c>
      <c r="D194" t="s">
        <v>1463</v>
      </c>
      <c r="E194" t="s">
        <v>1464</v>
      </c>
      <c r="F194">
        <f>IFERROR(FIND("stake",SLR286_20231202[[#This Row],[Tytuł]]),0)</f>
        <v>0</v>
      </c>
      <c r="G194">
        <f>IFERROR(FIND("Stake",SLR286_20231202[[#This Row],[Tytuł]]),0)</f>
        <v>0</v>
      </c>
      <c r="H194">
        <f>IFERROR(FIND("STAKE",SLR286_20231202[[#This Row],[Tytuł]]),0)</f>
        <v>0</v>
      </c>
      <c r="I194">
        <f>IFERROR(FIND("intere",SLR286_20231202[[#This Row],[Tytuł]]),0)</f>
        <v>0</v>
      </c>
      <c r="J194">
        <f>IFERROR(FIND("Intere",SLR286_20231202[[#This Row],[Tytuł]]),0)</f>
        <v>0</v>
      </c>
      <c r="K194">
        <f>IFERROR(FIND("INTERE",SLR286_20231202[[#This Row],[Tytuł]]),0)</f>
        <v>0</v>
      </c>
      <c r="L194">
        <f>SUM(SLR286_20231202[[#This Row],[stake]:[INTERE3]])</f>
        <v>0</v>
      </c>
      <c r="M194">
        <f>COUNTIF(SLR286_20231202[[#This Row],[Tytuł]],"*"&amp;$B$1&amp;"*")</f>
        <v>0</v>
      </c>
      <c r="N194" t="s">
        <v>1465</v>
      </c>
      <c r="O194" t="str">
        <f>MID(SLR286_20231202[[#This Row],[Rok, publikacja, cytowania]],2,4)</f>
        <v>2017</v>
      </c>
      <c r="P194" s="4">
        <f>(MID(SLR286_20231202[[#This Row],[Rok, publikacja, cytowania]],FIND(" Cited ",SLR286_20231202[[#This Row],[Rok, publikacja, cytowania]])+7,SLR286_20231202[[#This Row],[IlośćZnakówLCyt]]))+0</f>
        <v>1</v>
      </c>
      <c r="Q194">
        <f>FIND(" Cited ",SLR286_20231202[[#This Row],[Rok, publikacja, cytowania]])+7</f>
        <v>92</v>
      </c>
      <c r="R194">
        <f>FIND(" times",SLR286_20231202[[#This Row],[Rok, publikacja, cytowania]])</f>
        <v>93</v>
      </c>
      <c r="S194">
        <f>SLR286_20231202[[#This Row],[koniecLCyt]]-SLR286_20231202[[#This Row],[poczLCyt]]</f>
        <v>1</v>
      </c>
      <c r="T194">
        <v>0</v>
      </c>
      <c r="U194" t="s">
        <v>1466</v>
      </c>
      <c r="V194" t="s">
        <v>1467</v>
      </c>
      <c r="W194">
        <f>COUNTIF(SLR286_20231202[[#This Row],[streszczenie]],"*"&amp;$B$1&amp;"*")</f>
        <v>1</v>
      </c>
      <c r="X194">
        <f>IFERROR(FIND("stake",SLR286_20231202[[#This Row],[streszczenie]]),0)</f>
        <v>784</v>
      </c>
      <c r="Y194">
        <f>IFERROR(FIND("Stake",SLR286_20231202[[#This Row],[streszczenie]]),0)</f>
        <v>0</v>
      </c>
      <c r="Z194">
        <f>IFERROR(FIND("STAKE",SLR286_20231202[[#This Row],[streszczenie]]),0)</f>
        <v>0</v>
      </c>
      <c r="AA194">
        <f>IFERROR(FIND("intere",SLR286_20231202[[#This Row],[streszczenie]]),0)</f>
        <v>0</v>
      </c>
      <c r="AB194">
        <f>IFERROR(FIND("Intere",SLR286_20231202[[#This Row],[streszczenie]]),0)</f>
        <v>0</v>
      </c>
      <c r="AC194">
        <f>IFERROR(FIND("INTERE",SLR286_20231202[[#This Row],[streszczenie]]),0)</f>
        <v>0</v>
      </c>
      <c r="AD194">
        <f>SUM(SLR286_20231202[[#This Row],[stake4]:[INTERE6]])</f>
        <v>784</v>
      </c>
      <c r="AE194" t="s">
        <v>10</v>
      </c>
      <c r="AF194" t="s">
        <v>11</v>
      </c>
      <c r="AG194" t="s">
        <v>12</v>
      </c>
    </row>
    <row r="195" spans="1:33" x14ac:dyDescent="0.45">
      <c r="A195">
        <v>198</v>
      </c>
      <c r="B195" t="s">
        <v>1521</v>
      </c>
      <c r="C195" t="s">
        <v>1522</v>
      </c>
      <c r="D195" t="s">
        <v>1523</v>
      </c>
      <c r="E195" t="s">
        <v>1524</v>
      </c>
      <c r="F195">
        <f>IFERROR(FIND("stake",SLR286_20231202[[#This Row],[Tytuł]]),0)</f>
        <v>0</v>
      </c>
      <c r="G195">
        <f>IFERROR(FIND("Stake",SLR286_20231202[[#This Row],[Tytuł]]),0)</f>
        <v>0</v>
      </c>
      <c r="H195">
        <f>IFERROR(FIND("STAKE",SLR286_20231202[[#This Row],[Tytuł]]),0)</f>
        <v>0</v>
      </c>
      <c r="I195">
        <f>IFERROR(FIND("intere",SLR286_20231202[[#This Row],[Tytuł]]),0)</f>
        <v>0</v>
      </c>
      <c r="J195">
        <f>IFERROR(FIND("Intere",SLR286_20231202[[#This Row],[Tytuł]]),0)</f>
        <v>0</v>
      </c>
      <c r="K195">
        <f>IFERROR(FIND("INTERE",SLR286_20231202[[#This Row],[Tytuł]]),0)</f>
        <v>0</v>
      </c>
      <c r="L195">
        <f>SUM(SLR286_20231202[[#This Row],[stake]:[INTERE3]])</f>
        <v>0</v>
      </c>
      <c r="M195">
        <f>COUNTIF(SLR286_20231202[[#This Row],[Tytuł]],"*"&amp;$B$1&amp;"*")</f>
        <v>0</v>
      </c>
      <c r="N195" t="s">
        <v>1525</v>
      </c>
      <c r="O195" t="str">
        <f>MID(SLR286_20231202[[#This Row],[Rok, publikacja, cytowania]],2,4)</f>
        <v>2023</v>
      </c>
      <c r="P195" s="4">
        <f>(MID(SLR286_20231202[[#This Row],[Rok, publikacja, cytowania]],FIND(" Cited ",SLR286_20231202[[#This Row],[Rok, publikacja, cytowania]])+7,SLR286_20231202[[#This Row],[IlośćZnakówLCyt]]))+0</f>
        <v>1</v>
      </c>
      <c r="Q195">
        <f>FIND(" Cited ",SLR286_20231202[[#This Row],[Rok, publikacja, cytowania]])+7</f>
        <v>56</v>
      </c>
      <c r="R195">
        <f>FIND(" times",SLR286_20231202[[#This Row],[Rok, publikacja, cytowania]])</f>
        <v>57</v>
      </c>
      <c r="S195">
        <f>SLR286_20231202[[#This Row],[koniecLCyt]]-SLR286_20231202[[#This Row],[poczLCyt]]</f>
        <v>1</v>
      </c>
      <c r="T195" t="s">
        <v>1526</v>
      </c>
      <c r="U195" t="s">
        <v>1527</v>
      </c>
      <c r="V195" t="s">
        <v>1528</v>
      </c>
      <c r="W195">
        <f>COUNTIF(SLR286_20231202[[#This Row],[streszczenie]],"*"&amp;$B$1&amp;"*")</f>
        <v>1</v>
      </c>
      <c r="X195">
        <f>IFERROR(FIND("stake",SLR286_20231202[[#This Row],[streszczenie]]),0)</f>
        <v>879</v>
      </c>
      <c r="Y195">
        <f>IFERROR(FIND("Stake",SLR286_20231202[[#This Row],[streszczenie]]),0)</f>
        <v>0</v>
      </c>
      <c r="Z195">
        <f>IFERROR(FIND("STAKE",SLR286_20231202[[#This Row],[streszczenie]]),0)</f>
        <v>0</v>
      </c>
      <c r="AA195">
        <f>IFERROR(FIND("intere",SLR286_20231202[[#This Row],[streszczenie]]),0)</f>
        <v>0</v>
      </c>
      <c r="AB195">
        <f>IFERROR(FIND("Intere",SLR286_20231202[[#This Row],[streszczenie]]),0)</f>
        <v>0</v>
      </c>
      <c r="AC195">
        <f>IFERROR(FIND("INTERE",SLR286_20231202[[#This Row],[streszczenie]]),0)</f>
        <v>0</v>
      </c>
      <c r="AD195">
        <f>SUM(SLR286_20231202[[#This Row],[stake4]:[INTERE6]])</f>
        <v>879</v>
      </c>
      <c r="AE195" t="s">
        <v>10</v>
      </c>
      <c r="AF195" t="s">
        <v>11</v>
      </c>
      <c r="AG195" t="s">
        <v>12</v>
      </c>
    </row>
    <row r="196" spans="1:33" x14ac:dyDescent="0.45">
      <c r="A196">
        <v>142</v>
      </c>
      <c r="B196" t="s">
        <v>1085</v>
      </c>
      <c r="C196" t="s">
        <v>1086</v>
      </c>
      <c r="D196" t="s">
        <v>1087</v>
      </c>
      <c r="E196" t="s">
        <v>1088</v>
      </c>
      <c r="F196">
        <f>IFERROR(FIND("stake",SLR286_20231202[[#This Row],[Tytuł]]),0)</f>
        <v>0</v>
      </c>
      <c r="G196">
        <f>IFERROR(FIND("Stake",SLR286_20231202[[#This Row],[Tytuł]]),0)</f>
        <v>0</v>
      </c>
      <c r="H196">
        <f>IFERROR(FIND("STAKE",SLR286_20231202[[#This Row],[Tytuł]]),0)</f>
        <v>0</v>
      </c>
      <c r="I196">
        <f>IFERROR(FIND("intere",SLR286_20231202[[#This Row],[Tytuł]]),0)</f>
        <v>0</v>
      </c>
      <c r="J196">
        <f>IFERROR(FIND("Intere",SLR286_20231202[[#This Row],[Tytuł]]),0)</f>
        <v>0</v>
      </c>
      <c r="K196">
        <f>IFERROR(FIND("INTERE",SLR286_20231202[[#This Row],[Tytuł]]),0)</f>
        <v>0</v>
      </c>
      <c r="L196">
        <f>SUM(SLR286_20231202[[#This Row],[stake]:[INTERE3]])</f>
        <v>0</v>
      </c>
      <c r="M196">
        <f>COUNTIF(SLR286_20231202[[#This Row],[Tytuł]],"*"&amp;$B$1&amp;"*")</f>
        <v>0</v>
      </c>
      <c r="N196" t="s">
        <v>1089</v>
      </c>
      <c r="O196" t="str">
        <f>MID(SLR286_20231202[[#This Row],[Rok, publikacja, cytowania]],2,4)</f>
        <v>2023</v>
      </c>
      <c r="P196" s="4">
        <f>(MID(SLR286_20231202[[#This Row],[Rok, publikacja, cytowania]],FIND(" Cited ",SLR286_20231202[[#This Row],[Rok, publikacja, cytowania]])+7,SLR286_20231202[[#This Row],[IlośćZnakówLCyt]]))+0</f>
        <v>0</v>
      </c>
      <c r="Q196">
        <f>FIND(" Cited ",SLR286_20231202[[#This Row],[Rok, publikacja, cytowania]])+7</f>
        <v>102</v>
      </c>
      <c r="R196">
        <f>FIND(" times",SLR286_20231202[[#This Row],[Rok, publikacja, cytowania]])</f>
        <v>103</v>
      </c>
      <c r="S196">
        <f>SLR286_20231202[[#This Row],[koniecLCyt]]-SLR286_20231202[[#This Row],[poczLCyt]]</f>
        <v>1</v>
      </c>
      <c r="T196" t="s">
        <v>1090</v>
      </c>
      <c r="U196" t="s">
        <v>1091</v>
      </c>
      <c r="V196" t="s">
        <v>1092</v>
      </c>
      <c r="W196">
        <f>COUNTIF(SLR286_20231202[[#This Row],[streszczenie]],"*"&amp;$B$1&amp;"*")</f>
        <v>0</v>
      </c>
      <c r="X196">
        <f>IFERROR(FIND("stake",SLR286_20231202[[#This Row],[streszczenie]]),0)</f>
        <v>475</v>
      </c>
      <c r="Y196">
        <f>IFERROR(FIND("Stake",SLR286_20231202[[#This Row],[streszczenie]]),0)</f>
        <v>0</v>
      </c>
      <c r="Z196">
        <f>IFERROR(FIND("STAKE",SLR286_20231202[[#This Row],[streszczenie]]),0)</f>
        <v>0</v>
      </c>
      <c r="AA196">
        <f>IFERROR(FIND("intere",SLR286_20231202[[#This Row],[streszczenie]]),0)</f>
        <v>489</v>
      </c>
      <c r="AB196">
        <f>IFERROR(FIND("Intere",SLR286_20231202[[#This Row],[streszczenie]]),0)</f>
        <v>0</v>
      </c>
      <c r="AC196">
        <f>IFERROR(FIND("INTERE",SLR286_20231202[[#This Row],[streszczenie]]),0)</f>
        <v>0</v>
      </c>
      <c r="AD196">
        <f>SUM(SLR286_20231202[[#This Row],[stake4]:[INTERE6]])</f>
        <v>964</v>
      </c>
      <c r="AE196" t="s">
        <v>10</v>
      </c>
      <c r="AF196" t="s">
        <v>11</v>
      </c>
      <c r="AG196" t="s">
        <v>12</v>
      </c>
    </row>
    <row r="197" spans="1:33" x14ac:dyDescent="0.45">
      <c r="A197">
        <v>116</v>
      </c>
      <c r="B197" t="s">
        <v>891</v>
      </c>
      <c r="C197" t="s">
        <v>892</v>
      </c>
      <c r="D197" t="s">
        <v>893</v>
      </c>
      <c r="E197" t="s">
        <v>894</v>
      </c>
      <c r="F197">
        <f>IFERROR(FIND("stake",SLR286_20231202[[#This Row],[Tytuł]]),0)</f>
        <v>0</v>
      </c>
      <c r="G197">
        <f>IFERROR(FIND("Stake",SLR286_20231202[[#This Row],[Tytuł]]),0)</f>
        <v>0</v>
      </c>
      <c r="H197">
        <f>IFERROR(FIND("STAKE",SLR286_20231202[[#This Row],[Tytuł]]),0)</f>
        <v>0</v>
      </c>
      <c r="I197">
        <f>IFERROR(FIND("intere",SLR286_20231202[[#This Row],[Tytuł]]),0)</f>
        <v>0</v>
      </c>
      <c r="J197">
        <f>IFERROR(FIND("Intere",SLR286_20231202[[#This Row],[Tytuł]]),0)</f>
        <v>0</v>
      </c>
      <c r="K197">
        <f>IFERROR(FIND("INTERE",SLR286_20231202[[#This Row],[Tytuł]]),0)</f>
        <v>0</v>
      </c>
      <c r="L197">
        <f>SUM(SLR286_20231202[[#This Row],[stake]:[INTERE3]])</f>
        <v>0</v>
      </c>
      <c r="M197">
        <f>COUNTIF(SLR286_20231202[[#This Row],[Tytuł]],"*"&amp;$B$1&amp;"*")</f>
        <v>0</v>
      </c>
      <c r="N197" t="s">
        <v>895</v>
      </c>
      <c r="O197" t="str">
        <f>MID(SLR286_20231202[[#This Row],[Rok, publikacja, cytowania]],2,4)</f>
        <v>2023</v>
      </c>
      <c r="P197" s="4">
        <f>(MID(SLR286_20231202[[#This Row],[Rok, publikacja, cytowania]],FIND(" Cited ",SLR286_20231202[[#This Row],[Rok, publikacja, cytowania]])+7,SLR286_20231202[[#This Row],[IlośćZnakówLCyt]]))+0</f>
        <v>0</v>
      </c>
      <c r="Q197">
        <f>FIND(" Cited ",SLR286_20231202[[#This Row],[Rok, publikacja, cytowania]])+7</f>
        <v>81</v>
      </c>
      <c r="R197">
        <f>FIND(" times",SLR286_20231202[[#This Row],[Rok, publikacja, cytowania]])</f>
        <v>82</v>
      </c>
      <c r="S197">
        <f>SLR286_20231202[[#This Row],[koniecLCyt]]-SLR286_20231202[[#This Row],[poczLCyt]]</f>
        <v>1</v>
      </c>
      <c r="T197" t="s">
        <v>896</v>
      </c>
      <c r="U197" t="s">
        <v>897</v>
      </c>
      <c r="V197" t="s">
        <v>898</v>
      </c>
      <c r="W197">
        <f>COUNTIF(SLR286_20231202[[#This Row],[streszczenie]],"*"&amp;$B$1&amp;"*")</f>
        <v>1</v>
      </c>
      <c r="X197">
        <f>IFERROR(FIND("stake",SLR286_20231202[[#This Row],[streszczenie]]),0)</f>
        <v>684</v>
      </c>
      <c r="Y197">
        <f>IFERROR(FIND("Stake",SLR286_20231202[[#This Row],[streszczenie]]),0)</f>
        <v>0</v>
      </c>
      <c r="Z197">
        <f>IFERROR(FIND("STAKE",SLR286_20231202[[#This Row],[streszczenie]]),0)</f>
        <v>0</v>
      </c>
      <c r="AA197">
        <f>IFERROR(FIND("intere",SLR286_20231202[[#This Row],[streszczenie]]),0)</f>
        <v>0</v>
      </c>
      <c r="AB197">
        <f>IFERROR(FIND("Intere",SLR286_20231202[[#This Row],[streszczenie]]),0)</f>
        <v>0</v>
      </c>
      <c r="AC197">
        <f>IFERROR(FIND("INTERE",SLR286_20231202[[#This Row],[streszczenie]]),0)</f>
        <v>0</v>
      </c>
      <c r="AD197">
        <f>SUM(SLR286_20231202[[#This Row],[stake4]:[INTERE6]])</f>
        <v>684</v>
      </c>
      <c r="AE197" t="s">
        <v>10</v>
      </c>
      <c r="AF197" t="s">
        <v>11</v>
      </c>
      <c r="AG197" t="s">
        <v>12</v>
      </c>
    </row>
    <row r="198" spans="1:33" x14ac:dyDescent="0.45">
      <c r="A198">
        <v>136</v>
      </c>
      <c r="B198" t="s">
        <v>1039</v>
      </c>
      <c r="C198" t="s">
        <v>1040</v>
      </c>
      <c r="D198" t="s">
        <v>1041</v>
      </c>
      <c r="E198" t="s">
        <v>1042</v>
      </c>
      <c r="F198">
        <f>IFERROR(FIND("stake",SLR286_20231202[[#This Row],[Tytuł]]),0)</f>
        <v>0</v>
      </c>
      <c r="G198">
        <f>IFERROR(FIND("Stake",SLR286_20231202[[#This Row],[Tytuł]]),0)</f>
        <v>0</v>
      </c>
      <c r="H198">
        <f>IFERROR(FIND("STAKE",SLR286_20231202[[#This Row],[Tytuł]]),0)</f>
        <v>0</v>
      </c>
      <c r="I198">
        <f>IFERROR(FIND("intere",SLR286_20231202[[#This Row],[Tytuł]]),0)</f>
        <v>0</v>
      </c>
      <c r="J198">
        <f>IFERROR(FIND("Intere",SLR286_20231202[[#This Row],[Tytuł]]),0)</f>
        <v>0</v>
      </c>
      <c r="K198">
        <f>IFERROR(FIND("INTERE",SLR286_20231202[[#This Row],[Tytuł]]),0)</f>
        <v>0</v>
      </c>
      <c r="L198">
        <f>SUM(SLR286_20231202[[#This Row],[stake]:[INTERE3]])</f>
        <v>0</v>
      </c>
      <c r="M198">
        <f>COUNTIF(SLR286_20231202[[#This Row],[Tytuł]],"*"&amp;$B$1&amp;"*")</f>
        <v>1</v>
      </c>
      <c r="N198" t="s">
        <v>1043</v>
      </c>
      <c r="O198" t="str">
        <f>MID(SLR286_20231202[[#This Row],[Rok, publikacja, cytowania]],2,4)</f>
        <v>2023</v>
      </c>
      <c r="P198" s="4">
        <f>(MID(SLR286_20231202[[#This Row],[Rok, publikacja, cytowania]],FIND(" Cited ",SLR286_20231202[[#This Row],[Rok, publikacja, cytowania]])+7,SLR286_20231202[[#This Row],[IlośćZnakówLCyt]]))+0</f>
        <v>0</v>
      </c>
      <c r="Q198">
        <f>FIND(" Cited ",SLR286_20231202[[#This Row],[Rok, publikacja, cytowania]])+7</f>
        <v>86</v>
      </c>
      <c r="R198">
        <f>FIND(" times",SLR286_20231202[[#This Row],[Rok, publikacja, cytowania]])</f>
        <v>87</v>
      </c>
      <c r="S198">
        <f>SLR286_20231202[[#This Row],[koniecLCyt]]-SLR286_20231202[[#This Row],[poczLCyt]]</f>
        <v>1</v>
      </c>
      <c r="T198" t="s">
        <v>1044</v>
      </c>
      <c r="U198" t="s">
        <v>1045</v>
      </c>
      <c r="V198" t="s">
        <v>1046</v>
      </c>
      <c r="W198">
        <f>COUNTIF(SLR286_20231202[[#This Row],[streszczenie]],"*"&amp;$B$1&amp;"*")</f>
        <v>1</v>
      </c>
      <c r="X198">
        <f>IFERROR(FIND("stake",SLR286_20231202[[#This Row],[streszczenie]]),0)</f>
        <v>1213</v>
      </c>
      <c r="Y198">
        <f>IFERROR(FIND("Stake",SLR286_20231202[[#This Row],[streszczenie]]),0)</f>
        <v>0</v>
      </c>
      <c r="Z198">
        <f>IFERROR(FIND("STAKE",SLR286_20231202[[#This Row],[streszczenie]]),0)</f>
        <v>0</v>
      </c>
      <c r="AA198">
        <f>IFERROR(FIND("intere",SLR286_20231202[[#This Row],[streszczenie]]),0)</f>
        <v>0</v>
      </c>
      <c r="AB198">
        <f>IFERROR(FIND("Intere",SLR286_20231202[[#This Row],[streszczenie]]),0)</f>
        <v>0</v>
      </c>
      <c r="AC198">
        <f>IFERROR(FIND("INTERE",SLR286_20231202[[#This Row],[streszczenie]]),0)</f>
        <v>0</v>
      </c>
      <c r="AD198">
        <f>SUM(SLR286_20231202[[#This Row],[stake4]:[INTERE6]])</f>
        <v>1213</v>
      </c>
      <c r="AE198" t="s">
        <v>10</v>
      </c>
      <c r="AF198" t="s">
        <v>11</v>
      </c>
      <c r="AG198" t="s">
        <v>12</v>
      </c>
    </row>
    <row r="199" spans="1:33" x14ac:dyDescent="0.45">
      <c r="A199">
        <v>147</v>
      </c>
      <c r="B199" t="s">
        <v>1130</v>
      </c>
      <c r="C199" t="s">
        <v>1131</v>
      </c>
      <c r="D199" t="s">
        <v>1132</v>
      </c>
      <c r="E199" t="s">
        <v>1133</v>
      </c>
      <c r="F199">
        <f>IFERROR(FIND("stake",SLR286_20231202[[#This Row],[Tytuł]]),0)</f>
        <v>0</v>
      </c>
      <c r="G199">
        <f>IFERROR(FIND("Stake",SLR286_20231202[[#This Row],[Tytuł]]),0)</f>
        <v>0</v>
      </c>
      <c r="H199">
        <f>IFERROR(FIND("STAKE",SLR286_20231202[[#This Row],[Tytuł]]),0)</f>
        <v>0</v>
      </c>
      <c r="I199">
        <f>IFERROR(FIND("intere",SLR286_20231202[[#This Row],[Tytuł]]),0)</f>
        <v>0</v>
      </c>
      <c r="J199">
        <f>IFERROR(FIND("Intere",SLR286_20231202[[#This Row],[Tytuł]]),0)</f>
        <v>0</v>
      </c>
      <c r="K199">
        <f>IFERROR(FIND("INTERE",SLR286_20231202[[#This Row],[Tytuł]]),0)</f>
        <v>0</v>
      </c>
      <c r="L199">
        <f>SUM(SLR286_20231202[[#This Row],[stake]:[INTERE3]])</f>
        <v>0</v>
      </c>
      <c r="M199">
        <f>COUNTIF(SLR286_20231202[[#This Row],[Tytuł]],"*"&amp;$B$1&amp;"*")</f>
        <v>0</v>
      </c>
      <c r="N199" t="s">
        <v>1134</v>
      </c>
      <c r="O199" t="str">
        <f>MID(SLR286_20231202[[#This Row],[Rok, publikacja, cytowania]],2,4)</f>
        <v>2023</v>
      </c>
      <c r="P199" s="4">
        <f>(MID(SLR286_20231202[[#This Row],[Rok, publikacja, cytowania]],FIND(" Cited ",SLR286_20231202[[#This Row],[Rok, publikacja, cytowania]])+7,SLR286_20231202[[#This Row],[IlośćZnakówLCyt]]))+0</f>
        <v>0</v>
      </c>
      <c r="Q199">
        <f>FIND(" Cited ",SLR286_20231202[[#This Row],[Rok, publikacja, cytowania]])+7</f>
        <v>88</v>
      </c>
      <c r="R199">
        <f>FIND(" times",SLR286_20231202[[#This Row],[Rok, publikacja, cytowania]])</f>
        <v>89</v>
      </c>
      <c r="S199">
        <f>SLR286_20231202[[#This Row],[koniecLCyt]]-SLR286_20231202[[#This Row],[poczLCyt]]</f>
        <v>1</v>
      </c>
      <c r="T199" t="s">
        <v>1135</v>
      </c>
      <c r="U199" t="s">
        <v>1136</v>
      </c>
      <c r="V199" t="s">
        <v>1137</v>
      </c>
      <c r="W199">
        <f>COUNTIF(SLR286_20231202[[#This Row],[streszczenie]],"*"&amp;$B$1&amp;"*")</f>
        <v>1</v>
      </c>
      <c r="X199">
        <f>IFERROR(FIND("stake",SLR286_20231202[[#This Row],[streszczenie]]),0)</f>
        <v>318</v>
      </c>
      <c r="Y199">
        <f>IFERROR(FIND("Stake",SLR286_20231202[[#This Row],[streszczenie]]),0)</f>
        <v>0</v>
      </c>
      <c r="Z199">
        <f>IFERROR(FIND("STAKE",SLR286_20231202[[#This Row],[streszczenie]]),0)</f>
        <v>0</v>
      </c>
      <c r="AA199">
        <f>IFERROR(FIND("intere",SLR286_20231202[[#This Row],[streszczenie]]),0)</f>
        <v>0</v>
      </c>
      <c r="AB199">
        <f>IFERROR(FIND("Intere",SLR286_20231202[[#This Row],[streszczenie]]),0)</f>
        <v>0</v>
      </c>
      <c r="AC199">
        <f>IFERROR(FIND("INTERE",SLR286_20231202[[#This Row],[streszczenie]]),0)</f>
        <v>0</v>
      </c>
      <c r="AD199">
        <f>SUM(SLR286_20231202[[#This Row],[stake4]:[INTERE6]])</f>
        <v>318</v>
      </c>
      <c r="AE199" t="s">
        <v>10</v>
      </c>
      <c r="AF199" t="s">
        <v>11</v>
      </c>
      <c r="AG199" t="s">
        <v>12</v>
      </c>
    </row>
    <row r="200" spans="1:33" x14ac:dyDescent="0.45">
      <c r="A200">
        <v>184</v>
      </c>
      <c r="B200" t="s">
        <v>1414</v>
      </c>
      <c r="C200" t="s">
        <v>1415</v>
      </c>
      <c r="D200" t="s">
        <v>1416</v>
      </c>
      <c r="E200" t="s">
        <v>1417</v>
      </c>
      <c r="F200">
        <f>IFERROR(FIND("stake",SLR286_20231202[[#This Row],[Tytuł]]),0)</f>
        <v>0</v>
      </c>
      <c r="G200">
        <f>IFERROR(FIND("Stake",SLR286_20231202[[#This Row],[Tytuł]]),0)</f>
        <v>18</v>
      </c>
      <c r="H200">
        <f>IFERROR(FIND("STAKE",SLR286_20231202[[#This Row],[Tytuł]]),0)</f>
        <v>0</v>
      </c>
      <c r="I200">
        <f>IFERROR(FIND("intere",SLR286_20231202[[#This Row],[Tytuł]]),0)</f>
        <v>0</v>
      </c>
      <c r="J200">
        <f>IFERROR(FIND("Intere",SLR286_20231202[[#This Row],[Tytuł]]),0)</f>
        <v>0</v>
      </c>
      <c r="K200">
        <f>IFERROR(FIND("INTERE",SLR286_20231202[[#This Row],[Tytuł]]),0)</f>
        <v>0</v>
      </c>
      <c r="L200">
        <f>SUM(SLR286_20231202[[#This Row],[stake]:[INTERE3]])</f>
        <v>18</v>
      </c>
      <c r="M200">
        <f>COUNTIF(SLR286_20231202[[#This Row],[Tytuł]],"*"&amp;$B$1&amp;"*")</f>
        <v>0</v>
      </c>
      <c r="N200" t="s">
        <v>1418</v>
      </c>
      <c r="O200" t="str">
        <f>MID(SLR286_20231202[[#This Row],[Rok, publikacja, cytowania]],2,4)</f>
        <v>2023</v>
      </c>
      <c r="P200" s="4">
        <f>(MID(SLR286_20231202[[#This Row],[Rok, publikacja, cytowania]],FIND(" Cited ",SLR286_20231202[[#This Row],[Rok, publikacja, cytowania]])+7,SLR286_20231202[[#This Row],[IlośćZnakówLCyt]]))+0</f>
        <v>0</v>
      </c>
      <c r="Q200">
        <f>FIND(" Cited ",SLR286_20231202[[#This Row],[Rok, publikacja, cytowania]])+7</f>
        <v>71</v>
      </c>
      <c r="R200">
        <f>FIND(" times",SLR286_20231202[[#This Row],[Rok, publikacja, cytowania]])</f>
        <v>72</v>
      </c>
      <c r="S200">
        <f>SLR286_20231202[[#This Row],[koniecLCyt]]-SLR286_20231202[[#This Row],[poczLCyt]]</f>
        <v>1</v>
      </c>
      <c r="T200" t="s">
        <v>1419</v>
      </c>
      <c r="U200" t="s">
        <v>1420</v>
      </c>
      <c r="V200" t="s">
        <v>1421</v>
      </c>
      <c r="W200">
        <f>COUNTIF(SLR286_20231202[[#This Row],[streszczenie]],"*"&amp;$B$1&amp;"*")</f>
        <v>1</v>
      </c>
      <c r="X200">
        <f>IFERROR(FIND("stake",SLR286_20231202[[#This Row],[streszczenie]]),0)</f>
        <v>209</v>
      </c>
      <c r="Y200">
        <f>IFERROR(FIND("Stake",SLR286_20231202[[#This Row],[streszczenie]]),0)</f>
        <v>592</v>
      </c>
      <c r="Z200">
        <f>IFERROR(FIND("STAKE",SLR286_20231202[[#This Row],[streszczenie]]),0)</f>
        <v>0</v>
      </c>
      <c r="AA200">
        <f>IFERROR(FIND("intere",SLR286_20231202[[#This Row],[streszczenie]]),0)</f>
        <v>0</v>
      </c>
      <c r="AB200">
        <f>IFERROR(FIND("Intere",SLR286_20231202[[#This Row],[streszczenie]]),0)</f>
        <v>0</v>
      </c>
      <c r="AC200">
        <f>IFERROR(FIND("INTERE",SLR286_20231202[[#This Row],[streszczenie]]),0)</f>
        <v>0</v>
      </c>
      <c r="AD200">
        <f>SUM(SLR286_20231202[[#This Row],[stake4]:[INTERE6]])</f>
        <v>801</v>
      </c>
      <c r="AE200" t="s">
        <v>10</v>
      </c>
      <c r="AF200" t="s">
        <v>11</v>
      </c>
      <c r="AG200" t="s">
        <v>12</v>
      </c>
    </row>
    <row r="201" spans="1:33" x14ac:dyDescent="0.45">
      <c r="A201">
        <v>189</v>
      </c>
      <c r="B201" t="s">
        <v>1453</v>
      </c>
      <c r="C201" t="s">
        <v>1454</v>
      </c>
      <c r="D201" t="s">
        <v>1455</v>
      </c>
      <c r="E201" t="s">
        <v>1456</v>
      </c>
      <c r="F201">
        <f>IFERROR(FIND("stake",SLR286_20231202[[#This Row],[Tytuł]]),0)</f>
        <v>0</v>
      </c>
      <c r="G201">
        <f>IFERROR(FIND("Stake",SLR286_20231202[[#This Row],[Tytuł]]),0)</f>
        <v>104</v>
      </c>
      <c r="H201">
        <f>IFERROR(FIND("STAKE",SLR286_20231202[[#This Row],[Tytuł]]),0)</f>
        <v>0</v>
      </c>
      <c r="I201">
        <f>IFERROR(FIND("intere",SLR286_20231202[[#This Row],[Tytuł]]),0)</f>
        <v>0</v>
      </c>
      <c r="J201">
        <f>IFERROR(FIND("Intere",SLR286_20231202[[#This Row],[Tytuł]]),0)</f>
        <v>0</v>
      </c>
      <c r="K201">
        <f>IFERROR(FIND("INTERE",SLR286_20231202[[#This Row],[Tytuł]]),0)</f>
        <v>0</v>
      </c>
      <c r="L201">
        <f>SUM(SLR286_20231202[[#This Row],[stake]:[INTERE3]])</f>
        <v>104</v>
      </c>
      <c r="M201">
        <f>COUNTIF(SLR286_20231202[[#This Row],[Tytuł]],"*"&amp;$B$1&amp;"*")</f>
        <v>0</v>
      </c>
      <c r="N201" t="s">
        <v>1457</v>
      </c>
      <c r="O201" t="str">
        <f>MID(SLR286_20231202[[#This Row],[Rok, publikacja, cytowania]],2,4)</f>
        <v>2023</v>
      </c>
      <c r="P201" s="4">
        <f>(MID(SLR286_20231202[[#This Row],[Rok, publikacja, cytowania]],FIND(" Cited ",SLR286_20231202[[#This Row],[Rok, publikacja, cytowania]])+7,SLR286_20231202[[#This Row],[IlośćZnakówLCyt]]))+0</f>
        <v>0</v>
      </c>
      <c r="Q201">
        <f>FIND(" Cited ",SLR286_20231202[[#This Row],[Rok, publikacja, cytowania]])+7</f>
        <v>33</v>
      </c>
      <c r="R201">
        <f>FIND(" times",SLR286_20231202[[#This Row],[Rok, publikacja, cytowania]])</f>
        <v>34</v>
      </c>
      <c r="S201">
        <f>SLR286_20231202[[#This Row],[koniecLCyt]]-SLR286_20231202[[#This Row],[poczLCyt]]</f>
        <v>1</v>
      </c>
      <c r="T201" t="s">
        <v>1458</v>
      </c>
      <c r="U201" t="s">
        <v>1459</v>
      </c>
      <c r="V201" t="s">
        <v>1460</v>
      </c>
      <c r="W201">
        <f>COUNTIF(SLR286_20231202[[#This Row],[streszczenie]],"*"&amp;$B$1&amp;"*")</f>
        <v>1</v>
      </c>
      <c r="X201">
        <f>IFERROR(FIND("stake",SLR286_20231202[[#This Row],[streszczenie]]),0)</f>
        <v>1066</v>
      </c>
      <c r="Y201">
        <f>IFERROR(FIND("Stake",SLR286_20231202[[#This Row],[streszczenie]]),0)</f>
        <v>0</v>
      </c>
      <c r="Z201">
        <f>IFERROR(FIND("STAKE",SLR286_20231202[[#This Row],[streszczenie]]),0)</f>
        <v>0</v>
      </c>
      <c r="AA201">
        <f>IFERROR(FIND("intere",SLR286_20231202[[#This Row],[streszczenie]]),0)</f>
        <v>0</v>
      </c>
      <c r="AB201">
        <f>IFERROR(FIND("Intere",SLR286_20231202[[#This Row],[streszczenie]]),0)</f>
        <v>0</v>
      </c>
      <c r="AC201">
        <f>IFERROR(FIND("INTERE",SLR286_20231202[[#This Row],[streszczenie]]),0)</f>
        <v>0</v>
      </c>
      <c r="AD201">
        <f>SUM(SLR286_20231202[[#This Row],[stake4]:[INTERE6]])</f>
        <v>1066</v>
      </c>
      <c r="AE201" t="s">
        <v>10</v>
      </c>
      <c r="AF201" t="s">
        <v>11</v>
      </c>
      <c r="AG201" t="s">
        <v>12</v>
      </c>
    </row>
    <row r="202" spans="1:33" x14ac:dyDescent="0.45">
      <c r="A202">
        <v>200</v>
      </c>
      <c r="B202" t="s">
        <v>1536</v>
      </c>
      <c r="C202" t="s">
        <v>1537</v>
      </c>
      <c r="D202" t="s">
        <v>1538</v>
      </c>
      <c r="E202" t="s">
        <v>1539</v>
      </c>
      <c r="F202">
        <f>IFERROR(FIND("stake",SLR286_20231202[[#This Row],[Tytuł]]),0)</f>
        <v>0</v>
      </c>
      <c r="G202">
        <f>IFERROR(FIND("Stake",SLR286_20231202[[#This Row],[Tytuł]]),0)</f>
        <v>66</v>
      </c>
      <c r="H202">
        <f>IFERROR(FIND("STAKE",SLR286_20231202[[#This Row],[Tytuł]]),0)</f>
        <v>0</v>
      </c>
      <c r="I202">
        <f>IFERROR(FIND("intere",SLR286_20231202[[#This Row],[Tytuł]]),0)</f>
        <v>0</v>
      </c>
      <c r="J202">
        <f>IFERROR(FIND("Intere",SLR286_20231202[[#This Row],[Tytuł]]),0)</f>
        <v>0</v>
      </c>
      <c r="K202">
        <f>IFERROR(FIND("INTERE",SLR286_20231202[[#This Row],[Tytuł]]),0)</f>
        <v>0</v>
      </c>
      <c r="L202">
        <f>SUM(SLR286_20231202[[#This Row],[stake]:[INTERE3]])</f>
        <v>66</v>
      </c>
      <c r="M202">
        <f>COUNTIF(SLR286_20231202[[#This Row],[Tytuł]],"*"&amp;$B$1&amp;"*")</f>
        <v>0</v>
      </c>
      <c r="N202" t="s">
        <v>1540</v>
      </c>
      <c r="O202" t="str">
        <f>MID(SLR286_20231202[[#This Row],[Rok, publikacja, cytowania]],2,4)</f>
        <v>2023</v>
      </c>
      <c r="P202" s="4">
        <f>(MID(SLR286_20231202[[#This Row],[Rok, publikacja, cytowania]],FIND(" Cited ",SLR286_20231202[[#This Row],[Rok, publikacja, cytowania]])+7,SLR286_20231202[[#This Row],[IlośćZnakówLCyt]]))+0</f>
        <v>0</v>
      </c>
      <c r="Q202">
        <f>FIND(" Cited ",SLR286_20231202[[#This Row],[Rok, publikacja, cytowania]])+7</f>
        <v>84</v>
      </c>
      <c r="R202">
        <f>FIND(" times",SLR286_20231202[[#This Row],[Rok, publikacja, cytowania]])</f>
        <v>85</v>
      </c>
      <c r="S202">
        <f>SLR286_20231202[[#This Row],[koniecLCyt]]-SLR286_20231202[[#This Row],[poczLCyt]]</f>
        <v>1</v>
      </c>
      <c r="T202" t="s">
        <v>1541</v>
      </c>
      <c r="U202" t="s">
        <v>1542</v>
      </c>
      <c r="V202" t="s">
        <v>1543</v>
      </c>
      <c r="W202">
        <f>COUNTIF(SLR286_20231202[[#This Row],[streszczenie]],"*"&amp;$B$1&amp;"*")</f>
        <v>1</v>
      </c>
      <c r="X202">
        <f>IFERROR(FIND("stake",SLR286_20231202[[#This Row],[streszczenie]]),0)</f>
        <v>256</v>
      </c>
      <c r="Y202">
        <f>IFERROR(FIND("Stake",SLR286_20231202[[#This Row],[streszczenie]]),0)</f>
        <v>0</v>
      </c>
      <c r="Z202">
        <f>IFERROR(FIND("STAKE",SLR286_20231202[[#This Row],[streszczenie]]),0)</f>
        <v>0</v>
      </c>
      <c r="AA202">
        <f>IFERROR(FIND("intere",SLR286_20231202[[#This Row],[streszczenie]]),0)</f>
        <v>0</v>
      </c>
      <c r="AB202">
        <f>IFERROR(FIND("Intere",SLR286_20231202[[#This Row],[streszczenie]]),0)</f>
        <v>0</v>
      </c>
      <c r="AC202">
        <f>IFERROR(FIND("INTERE",SLR286_20231202[[#This Row],[streszczenie]]),0)</f>
        <v>0</v>
      </c>
      <c r="AD202">
        <f>SUM(SLR286_20231202[[#This Row],[stake4]:[INTERE6]])</f>
        <v>256</v>
      </c>
      <c r="AE202" t="s">
        <v>10</v>
      </c>
      <c r="AF202" t="s">
        <v>207</v>
      </c>
      <c r="AG202" t="s">
        <v>12</v>
      </c>
    </row>
    <row r="203" spans="1:33" x14ac:dyDescent="0.45">
      <c r="A203">
        <v>201</v>
      </c>
      <c r="B203" t="s">
        <v>1544</v>
      </c>
      <c r="C203" t="s">
        <v>1545</v>
      </c>
      <c r="D203" t="s">
        <v>1546</v>
      </c>
      <c r="E203" s="3" t="s">
        <v>1547</v>
      </c>
      <c r="F203">
        <f>IFERROR(FIND("stake",SLR286_20231202[[#This Row],[Tytuł]]),0)</f>
        <v>0</v>
      </c>
      <c r="G203">
        <f>IFERROR(FIND("Stake",SLR286_20231202[[#This Row],[Tytuł]]),0)</f>
        <v>0</v>
      </c>
      <c r="H203">
        <f>IFERROR(FIND("STAKE",SLR286_20231202[[#This Row],[Tytuł]]),0)</f>
        <v>0</v>
      </c>
      <c r="I203">
        <f>IFERROR(FIND("intere",SLR286_20231202[[#This Row],[Tytuł]]),0)</f>
        <v>0</v>
      </c>
      <c r="J203">
        <f>IFERROR(FIND("Intere",SLR286_20231202[[#This Row],[Tytuł]]),0)</f>
        <v>0</v>
      </c>
      <c r="K203">
        <f>IFERROR(FIND("INTERE",SLR286_20231202[[#This Row],[Tytuł]]),0)</f>
        <v>0</v>
      </c>
      <c r="L203">
        <f>SUM(SLR286_20231202[[#This Row],[stake]:[INTERE3]])</f>
        <v>0</v>
      </c>
      <c r="M203">
        <f>COUNTIF(SLR286_20231202[[#This Row],[Tytuł]],"*"&amp;$B$1&amp;"*")</f>
        <v>1</v>
      </c>
      <c r="N203" t="s">
        <v>1548</v>
      </c>
      <c r="O203" t="str">
        <f>MID(SLR286_20231202[[#This Row],[Rok, publikacja, cytowania]],2,4)</f>
        <v>2014</v>
      </c>
      <c r="P203" s="4">
        <f>(MID(SLR286_20231202[[#This Row],[Rok, publikacja, cytowania]],FIND(" Cited ",SLR286_20231202[[#This Row],[Rok, publikacja, cytowania]])+7,SLR286_20231202[[#This Row],[IlośćZnakówLCyt]]))+0</f>
        <v>0</v>
      </c>
      <c r="Q203">
        <f>FIND(" Cited ",SLR286_20231202[[#This Row],[Rok, publikacja, cytowania]])+7</f>
        <v>66</v>
      </c>
      <c r="R203">
        <f>FIND(" times",SLR286_20231202[[#This Row],[Rok, publikacja, cytowania]])</f>
        <v>67</v>
      </c>
      <c r="S203">
        <f>SLR286_20231202[[#This Row],[koniecLCyt]]-SLR286_20231202[[#This Row],[poczLCyt]]</f>
        <v>1</v>
      </c>
      <c r="T203" t="s">
        <v>1549</v>
      </c>
      <c r="U203" t="s">
        <v>1550</v>
      </c>
      <c r="V203" t="s">
        <v>1551</v>
      </c>
      <c r="W203">
        <f>COUNTIF(SLR286_20231202[[#This Row],[streszczenie]],"*"&amp;$B$1&amp;"*")</f>
        <v>1</v>
      </c>
      <c r="X203">
        <f>IFERROR(FIND("stake",SLR286_20231202[[#This Row],[streszczenie]]),0)</f>
        <v>0</v>
      </c>
      <c r="Y203">
        <f>IFERROR(FIND("Stake",SLR286_20231202[[#This Row],[streszczenie]]),0)</f>
        <v>0</v>
      </c>
      <c r="Z203">
        <f>IFERROR(FIND("STAKE",SLR286_20231202[[#This Row],[streszczenie]]),0)</f>
        <v>0</v>
      </c>
      <c r="AA203">
        <f>IFERROR(FIND("intere",SLR286_20231202[[#This Row],[streszczenie]]),0)</f>
        <v>0</v>
      </c>
      <c r="AB203">
        <f>IFERROR(FIND("Intere",SLR286_20231202[[#This Row],[streszczenie]]),0)</f>
        <v>0</v>
      </c>
      <c r="AC203">
        <f>IFERROR(FIND("INTERE",SLR286_20231202[[#This Row],[streszczenie]]),0)</f>
        <v>0</v>
      </c>
      <c r="AD203">
        <f>SUM(SLR286_20231202[[#This Row],[stake4]:[INTERE6]])</f>
        <v>0</v>
      </c>
      <c r="AE203" t="s">
        <v>10</v>
      </c>
      <c r="AF203" t="s">
        <v>11</v>
      </c>
      <c r="AG203" t="s">
        <v>12</v>
      </c>
    </row>
    <row r="204" spans="1:33" x14ac:dyDescent="0.45">
      <c r="A204">
        <v>202</v>
      </c>
      <c r="B204" t="s">
        <v>1552</v>
      </c>
      <c r="C204" t="s">
        <v>1553</v>
      </c>
      <c r="D204" t="s">
        <v>1554</v>
      </c>
      <c r="E204" t="s">
        <v>1555</v>
      </c>
      <c r="F204">
        <f>IFERROR(FIND("stake",SLR286_20231202[[#This Row],[Tytuł]]),0)</f>
        <v>0</v>
      </c>
      <c r="G204">
        <f>IFERROR(FIND("Stake",SLR286_20231202[[#This Row],[Tytuł]]),0)</f>
        <v>0</v>
      </c>
      <c r="H204">
        <f>IFERROR(FIND("STAKE",SLR286_20231202[[#This Row],[Tytuł]]),0)</f>
        <v>11</v>
      </c>
      <c r="I204">
        <f>IFERROR(FIND("intere",SLR286_20231202[[#This Row],[Tytuł]]),0)</f>
        <v>0</v>
      </c>
      <c r="J204">
        <f>IFERROR(FIND("Intere",SLR286_20231202[[#This Row],[Tytuł]]),0)</f>
        <v>0</v>
      </c>
      <c r="K204">
        <f>IFERROR(FIND("INTERE",SLR286_20231202[[#This Row],[Tytuł]]),0)</f>
        <v>0</v>
      </c>
      <c r="L204">
        <f>SUM(SLR286_20231202[[#This Row],[stake]:[INTERE3]])</f>
        <v>11</v>
      </c>
      <c r="M204">
        <f>COUNTIF(SLR286_20231202[[#This Row],[Tytuł]],"*"&amp;$B$1&amp;"*")</f>
        <v>1</v>
      </c>
      <c r="N204" t="s">
        <v>1556</v>
      </c>
      <c r="O204" t="str">
        <f>MID(SLR286_20231202[[#This Row],[Rok, publikacja, cytowania]],2,4)</f>
        <v>2022</v>
      </c>
      <c r="P204" s="4">
        <f>(MID(SLR286_20231202[[#This Row],[Rok, publikacja, cytowania]],FIND(" Cited ",SLR286_20231202[[#This Row],[Rok, publikacja, cytowania]])+7,SLR286_20231202[[#This Row],[IlośćZnakówLCyt]]))+0</f>
        <v>0</v>
      </c>
      <c r="Q204">
        <f>FIND(" Cited ",SLR286_20231202[[#This Row],[Rok, publikacja, cytowania]])+7</f>
        <v>108</v>
      </c>
      <c r="R204">
        <f>FIND(" times",SLR286_20231202[[#This Row],[Rok, publikacja, cytowania]])</f>
        <v>109</v>
      </c>
      <c r="S204">
        <f>SLR286_20231202[[#This Row],[koniecLCyt]]-SLR286_20231202[[#This Row],[poczLCyt]]</f>
        <v>1</v>
      </c>
      <c r="T204" t="s">
        <v>1557</v>
      </c>
      <c r="U204" t="s">
        <v>1558</v>
      </c>
      <c r="V204" t="s">
        <v>1559</v>
      </c>
      <c r="W204">
        <f>COUNTIF(SLR286_20231202[[#This Row],[streszczenie]],"*"&amp;$B$1&amp;"*")</f>
        <v>1</v>
      </c>
      <c r="X204">
        <f>IFERROR(FIND("stake",SLR286_20231202[[#This Row],[streszczenie]]),0)</f>
        <v>97</v>
      </c>
      <c r="Y204">
        <f>IFERROR(FIND("Stake",SLR286_20231202[[#This Row],[streszczenie]]),0)</f>
        <v>0</v>
      </c>
      <c r="Z204">
        <f>IFERROR(FIND("STAKE",SLR286_20231202[[#This Row],[streszczenie]]),0)</f>
        <v>0</v>
      </c>
      <c r="AA204">
        <f>IFERROR(FIND("intere",SLR286_20231202[[#This Row],[streszczenie]]),0)</f>
        <v>303</v>
      </c>
      <c r="AB204">
        <f>IFERROR(FIND("Intere",SLR286_20231202[[#This Row],[streszczenie]]),0)</f>
        <v>0</v>
      </c>
      <c r="AC204">
        <f>IFERROR(FIND("INTERE",SLR286_20231202[[#This Row],[streszczenie]]),0)</f>
        <v>0</v>
      </c>
      <c r="AD204">
        <f>SUM(SLR286_20231202[[#This Row],[stake4]:[INTERE6]])</f>
        <v>400</v>
      </c>
      <c r="AE204" t="s">
        <v>10</v>
      </c>
      <c r="AF204" t="s">
        <v>128</v>
      </c>
      <c r="AG204" t="s">
        <v>12</v>
      </c>
    </row>
    <row r="205" spans="1:33" x14ac:dyDescent="0.45">
      <c r="A205">
        <v>203</v>
      </c>
      <c r="B205" t="s">
        <v>1560</v>
      </c>
      <c r="C205" t="s">
        <v>1561</v>
      </c>
      <c r="D205" t="s">
        <v>1562</v>
      </c>
      <c r="E205" t="s">
        <v>1563</v>
      </c>
      <c r="F205">
        <f>IFERROR(FIND("stake",SLR286_20231202[[#This Row],[Tytuł]]),0)</f>
        <v>0</v>
      </c>
      <c r="G205">
        <f>IFERROR(FIND("Stake",SLR286_20231202[[#This Row],[Tytuł]]),0)</f>
        <v>0</v>
      </c>
      <c r="H205">
        <f>IFERROR(FIND("STAKE",SLR286_20231202[[#This Row],[Tytuł]]),0)</f>
        <v>0</v>
      </c>
      <c r="I205">
        <f>IFERROR(FIND("intere",SLR286_20231202[[#This Row],[Tytuł]]),0)</f>
        <v>0</v>
      </c>
      <c r="J205">
        <f>IFERROR(FIND("Intere",SLR286_20231202[[#This Row],[Tytuł]]),0)</f>
        <v>0</v>
      </c>
      <c r="K205">
        <f>IFERROR(FIND("INTERE",SLR286_20231202[[#This Row],[Tytuł]]),0)</f>
        <v>0</v>
      </c>
      <c r="L205">
        <f>SUM(SLR286_20231202[[#This Row],[stake]:[INTERE3]])</f>
        <v>0</v>
      </c>
      <c r="M205">
        <f>COUNTIF(SLR286_20231202[[#This Row],[Tytuł]],"*"&amp;$B$1&amp;"*")</f>
        <v>1</v>
      </c>
      <c r="N205" t="s">
        <v>1564</v>
      </c>
      <c r="O205" t="str">
        <f>MID(SLR286_20231202[[#This Row],[Rok, publikacja, cytowania]],2,4)</f>
        <v>2023</v>
      </c>
      <c r="P205" s="4">
        <f>(MID(SLR286_20231202[[#This Row],[Rok, publikacja, cytowania]],FIND(" Cited ",SLR286_20231202[[#This Row],[Rok, publikacja, cytowania]])+7,SLR286_20231202[[#This Row],[IlośćZnakówLCyt]]))+0</f>
        <v>0</v>
      </c>
      <c r="Q205">
        <f>FIND(" Cited ",SLR286_20231202[[#This Row],[Rok, publikacja, cytowania]])+7</f>
        <v>83</v>
      </c>
      <c r="R205">
        <f>FIND(" times",SLR286_20231202[[#This Row],[Rok, publikacja, cytowania]])</f>
        <v>84</v>
      </c>
      <c r="S205">
        <f>SLR286_20231202[[#This Row],[koniecLCyt]]-SLR286_20231202[[#This Row],[poczLCyt]]</f>
        <v>1</v>
      </c>
      <c r="T205" t="s">
        <v>1565</v>
      </c>
      <c r="U205" t="s">
        <v>1566</v>
      </c>
      <c r="V205" t="s">
        <v>1567</v>
      </c>
      <c r="W205">
        <f>COUNTIF(SLR286_20231202[[#This Row],[streszczenie]],"*"&amp;$B$1&amp;"*")</f>
        <v>1</v>
      </c>
      <c r="X205">
        <f>IFERROR(FIND("stake",SLR286_20231202[[#This Row],[streszczenie]]),0)</f>
        <v>62</v>
      </c>
      <c r="Y205">
        <f>IFERROR(FIND("Stake",SLR286_20231202[[#This Row],[streszczenie]]),0)</f>
        <v>0</v>
      </c>
      <c r="Z205">
        <f>IFERROR(FIND("STAKE",SLR286_20231202[[#This Row],[streszczenie]]),0)</f>
        <v>0</v>
      </c>
      <c r="AA205">
        <f>IFERROR(FIND("intere",SLR286_20231202[[#This Row],[streszczenie]]),0)</f>
        <v>0</v>
      </c>
      <c r="AB205">
        <f>IFERROR(FIND("Intere",SLR286_20231202[[#This Row],[streszczenie]]),0)</f>
        <v>0</v>
      </c>
      <c r="AC205">
        <f>IFERROR(FIND("INTERE",SLR286_20231202[[#This Row],[streszczenie]]),0)</f>
        <v>0</v>
      </c>
      <c r="AD205">
        <f>SUM(SLR286_20231202[[#This Row],[stake4]:[INTERE6]])</f>
        <v>62</v>
      </c>
      <c r="AE205" t="s">
        <v>10</v>
      </c>
      <c r="AF205" t="s">
        <v>11</v>
      </c>
      <c r="AG205" t="s">
        <v>12</v>
      </c>
    </row>
    <row r="206" spans="1:33" x14ac:dyDescent="0.45">
      <c r="A206">
        <v>204</v>
      </c>
      <c r="B206" t="s">
        <v>1568</v>
      </c>
      <c r="C206" t="s">
        <v>1569</v>
      </c>
      <c r="D206" t="s">
        <v>1570</v>
      </c>
      <c r="E206" t="s">
        <v>1571</v>
      </c>
      <c r="F206">
        <f>IFERROR(FIND("stake",SLR286_20231202[[#This Row],[Tytuł]]),0)</f>
        <v>0</v>
      </c>
      <c r="G206">
        <f>IFERROR(FIND("Stake",SLR286_20231202[[#This Row],[Tytuł]]),0)</f>
        <v>0</v>
      </c>
      <c r="H206">
        <f>IFERROR(FIND("STAKE",SLR286_20231202[[#This Row],[Tytuł]]),0)</f>
        <v>0</v>
      </c>
      <c r="I206">
        <f>IFERROR(FIND("intere",SLR286_20231202[[#This Row],[Tytuł]]),0)</f>
        <v>0</v>
      </c>
      <c r="J206">
        <f>IFERROR(FIND("Intere",SLR286_20231202[[#This Row],[Tytuł]]),0)</f>
        <v>0</v>
      </c>
      <c r="K206">
        <f>IFERROR(FIND("INTERE",SLR286_20231202[[#This Row],[Tytuł]]),0)</f>
        <v>0</v>
      </c>
      <c r="L206">
        <f>SUM(SLR286_20231202[[#This Row],[stake]:[INTERE3]])</f>
        <v>0</v>
      </c>
      <c r="M206">
        <f>COUNTIF(SLR286_20231202[[#This Row],[Tytuł]],"*"&amp;$B$1&amp;"*")</f>
        <v>1</v>
      </c>
      <c r="N206" t="s">
        <v>1572</v>
      </c>
      <c r="O206" t="str">
        <f>MID(SLR286_20231202[[#This Row],[Rok, publikacja, cytowania]],2,4)</f>
        <v>2023</v>
      </c>
      <c r="P206" s="4">
        <f>(MID(SLR286_20231202[[#This Row],[Rok, publikacja, cytowania]],FIND(" Cited ",SLR286_20231202[[#This Row],[Rok, publikacja, cytowania]])+7,SLR286_20231202[[#This Row],[IlośćZnakówLCyt]]))+0</f>
        <v>0</v>
      </c>
      <c r="Q206">
        <f>FIND(" Cited ",SLR286_20231202[[#This Row],[Rok, publikacja, cytowania]])+7</f>
        <v>77</v>
      </c>
      <c r="R206">
        <f>FIND(" times",SLR286_20231202[[#This Row],[Rok, publikacja, cytowania]])</f>
        <v>78</v>
      </c>
      <c r="S206">
        <f>SLR286_20231202[[#This Row],[koniecLCyt]]-SLR286_20231202[[#This Row],[poczLCyt]]</f>
        <v>1</v>
      </c>
      <c r="T206">
        <v>0</v>
      </c>
      <c r="U206" t="s">
        <v>1573</v>
      </c>
      <c r="V206" t="s">
        <v>1574</v>
      </c>
      <c r="W206">
        <f>COUNTIF(SLR286_20231202[[#This Row],[streszczenie]],"*"&amp;$B$1&amp;"*")</f>
        <v>1</v>
      </c>
      <c r="X206">
        <f>IFERROR(FIND("stake",SLR286_20231202[[#This Row],[streszczenie]]),0)</f>
        <v>1561</v>
      </c>
      <c r="Y206">
        <f>IFERROR(FIND("Stake",SLR286_20231202[[#This Row],[streszczenie]]),0)</f>
        <v>0</v>
      </c>
      <c r="Z206">
        <f>IFERROR(FIND("STAKE",SLR286_20231202[[#This Row],[streszczenie]]),0)</f>
        <v>0</v>
      </c>
      <c r="AA206">
        <f>IFERROR(FIND("intere",SLR286_20231202[[#This Row],[streszczenie]]),0)</f>
        <v>0</v>
      </c>
      <c r="AB206">
        <f>IFERROR(FIND("Intere",SLR286_20231202[[#This Row],[streszczenie]]),0)</f>
        <v>0</v>
      </c>
      <c r="AC206">
        <f>IFERROR(FIND("INTERE",SLR286_20231202[[#This Row],[streszczenie]]),0)</f>
        <v>0</v>
      </c>
      <c r="AD206">
        <f>SUM(SLR286_20231202[[#This Row],[stake4]:[INTERE6]])</f>
        <v>1561</v>
      </c>
      <c r="AE206" t="s">
        <v>10</v>
      </c>
      <c r="AF206" t="s">
        <v>207</v>
      </c>
      <c r="AG206" t="s">
        <v>12</v>
      </c>
    </row>
    <row r="207" spans="1:33" x14ac:dyDescent="0.45">
      <c r="A207">
        <v>205</v>
      </c>
      <c r="B207" t="s">
        <v>1575</v>
      </c>
      <c r="C207" t="s">
        <v>1576</v>
      </c>
      <c r="D207" t="s">
        <v>1577</v>
      </c>
      <c r="E207" t="s">
        <v>1578</v>
      </c>
      <c r="F207">
        <f>IFERROR(FIND("stake",SLR286_20231202[[#This Row],[Tytuł]]),0)</f>
        <v>0</v>
      </c>
      <c r="G207">
        <f>IFERROR(FIND("Stake",SLR286_20231202[[#This Row],[Tytuł]]),0)</f>
        <v>0</v>
      </c>
      <c r="H207">
        <f>IFERROR(FIND("STAKE",SLR286_20231202[[#This Row],[Tytuł]]),0)</f>
        <v>0</v>
      </c>
      <c r="I207">
        <f>IFERROR(FIND("intere",SLR286_20231202[[#This Row],[Tytuł]]),0)</f>
        <v>0</v>
      </c>
      <c r="J207">
        <f>IFERROR(FIND("Intere",SLR286_20231202[[#This Row],[Tytuł]]),0)</f>
        <v>0</v>
      </c>
      <c r="K207">
        <f>IFERROR(FIND("INTERE",SLR286_20231202[[#This Row],[Tytuł]]),0)</f>
        <v>0</v>
      </c>
      <c r="L207">
        <f>SUM(SLR286_20231202[[#This Row],[stake]:[INTERE3]])</f>
        <v>0</v>
      </c>
      <c r="M207">
        <f>COUNTIF(SLR286_20231202[[#This Row],[Tytuł]],"*"&amp;$B$1&amp;"*")</f>
        <v>0</v>
      </c>
      <c r="N207" t="s">
        <v>1579</v>
      </c>
      <c r="O207" t="str">
        <f>MID(SLR286_20231202[[#This Row],[Rok, publikacja, cytowania]],2,4)</f>
        <v>2022</v>
      </c>
      <c r="P207" s="4">
        <f>(MID(SLR286_20231202[[#This Row],[Rok, publikacja, cytowania]],FIND(" Cited ",SLR286_20231202[[#This Row],[Rok, publikacja, cytowania]])+7,SLR286_20231202[[#This Row],[IlośćZnakówLCyt]]))+0</f>
        <v>0</v>
      </c>
      <c r="Q207">
        <f>FIND(" Cited ",SLR286_20231202[[#This Row],[Rok, publikacja, cytowania]])+7</f>
        <v>86</v>
      </c>
      <c r="R207">
        <f>FIND(" times",SLR286_20231202[[#This Row],[Rok, publikacja, cytowania]])</f>
        <v>87</v>
      </c>
      <c r="S207">
        <f>SLR286_20231202[[#This Row],[koniecLCyt]]-SLR286_20231202[[#This Row],[poczLCyt]]</f>
        <v>1</v>
      </c>
      <c r="T207" t="s">
        <v>1580</v>
      </c>
      <c r="U207" t="s">
        <v>1581</v>
      </c>
      <c r="V207" t="s">
        <v>1582</v>
      </c>
      <c r="W207">
        <f>COUNTIF(SLR286_20231202[[#This Row],[streszczenie]],"*"&amp;$B$1&amp;"*")</f>
        <v>0</v>
      </c>
      <c r="X207">
        <f>IFERROR(FIND("stake",SLR286_20231202[[#This Row],[streszczenie]]),0)</f>
        <v>113</v>
      </c>
      <c r="Y207">
        <f>IFERROR(FIND("Stake",SLR286_20231202[[#This Row],[streszczenie]]),0)</f>
        <v>0</v>
      </c>
      <c r="Z207">
        <f>IFERROR(FIND("STAKE",SLR286_20231202[[#This Row],[streszczenie]]),0)</f>
        <v>0</v>
      </c>
      <c r="AA207">
        <f>IFERROR(FIND("intere",SLR286_20231202[[#This Row],[streszczenie]]),0)</f>
        <v>0</v>
      </c>
      <c r="AB207">
        <f>IFERROR(FIND("Intere",SLR286_20231202[[#This Row],[streszczenie]]),0)</f>
        <v>0</v>
      </c>
      <c r="AC207">
        <f>IFERROR(FIND("INTERE",SLR286_20231202[[#This Row],[streszczenie]]),0)</f>
        <v>0</v>
      </c>
      <c r="AD207">
        <f>SUM(SLR286_20231202[[#This Row],[stake4]:[INTERE6]])</f>
        <v>113</v>
      </c>
      <c r="AE207" t="s">
        <v>10</v>
      </c>
      <c r="AF207" t="s">
        <v>128</v>
      </c>
      <c r="AG207" t="s">
        <v>12</v>
      </c>
    </row>
    <row r="208" spans="1:33" x14ac:dyDescent="0.45">
      <c r="A208">
        <v>206</v>
      </c>
      <c r="B208" t="s">
        <v>1583</v>
      </c>
      <c r="C208" t="s">
        <v>1584</v>
      </c>
      <c r="D208" t="s">
        <v>1585</v>
      </c>
      <c r="E208" t="s">
        <v>1586</v>
      </c>
      <c r="F208">
        <f>IFERROR(FIND("stake",SLR286_20231202[[#This Row],[Tytuł]]),0)</f>
        <v>0</v>
      </c>
      <c r="G208">
        <f>IFERROR(FIND("Stake",SLR286_20231202[[#This Row],[Tytuł]]),0)</f>
        <v>0</v>
      </c>
      <c r="H208">
        <f>IFERROR(FIND("STAKE",SLR286_20231202[[#This Row],[Tytuł]]),0)</f>
        <v>0</v>
      </c>
      <c r="I208">
        <f>IFERROR(FIND("intere",SLR286_20231202[[#This Row],[Tytuł]]),0)</f>
        <v>0</v>
      </c>
      <c r="J208">
        <f>IFERROR(FIND("Intere",SLR286_20231202[[#This Row],[Tytuł]]),0)</f>
        <v>0</v>
      </c>
      <c r="K208">
        <f>IFERROR(FIND("INTERE",SLR286_20231202[[#This Row],[Tytuł]]),0)</f>
        <v>0</v>
      </c>
      <c r="L208">
        <f>SUM(SLR286_20231202[[#This Row],[stake]:[INTERE3]])</f>
        <v>0</v>
      </c>
      <c r="M208">
        <f>COUNTIF(SLR286_20231202[[#This Row],[Tytuł]],"*"&amp;$B$1&amp;"*")</f>
        <v>1</v>
      </c>
      <c r="N208" t="s">
        <v>1587</v>
      </c>
      <c r="O208" t="str">
        <f>MID(SLR286_20231202[[#This Row],[Rok, publikacja, cytowania]],2,4)</f>
        <v>2021</v>
      </c>
      <c r="P208" s="4">
        <f>(MID(SLR286_20231202[[#This Row],[Rok, publikacja, cytowania]],FIND(" Cited ",SLR286_20231202[[#This Row],[Rok, publikacja, cytowania]])+7,SLR286_20231202[[#This Row],[IlośćZnakówLCyt]]))+0</f>
        <v>0</v>
      </c>
      <c r="Q208">
        <f>FIND(" Cited ",SLR286_20231202[[#This Row],[Rok, publikacja, cytowania]])+7</f>
        <v>87</v>
      </c>
      <c r="R208">
        <f>FIND(" times",SLR286_20231202[[#This Row],[Rok, publikacja, cytowania]])</f>
        <v>88</v>
      </c>
      <c r="S208">
        <f>SLR286_20231202[[#This Row],[koniecLCyt]]-SLR286_20231202[[#This Row],[poczLCyt]]</f>
        <v>1</v>
      </c>
      <c r="T208" t="s">
        <v>1588</v>
      </c>
      <c r="U208" t="s">
        <v>1589</v>
      </c>
      <c r="V208" t="s">
        <v>1590</v>
      </c>
      <c r="W208">
        <f>COUNTIF(SLR286_20231202[[#This Row],[streszczenie]],"*"&amp;$B$1&amp;"*")</f>
        <v>1</v>
      </c>
      <c r="X208">
        <f>IFERROR(FIND("stake",SLR286_20231202[[#This Row],[streszczenie]]),0)</f>
        <v>1872</v>
      </c>
      <c r="Y208">
        <f>IFERROR(FIND("Stake",SLR286_20231202[[#This Row],[streszczenie]]),0)</f>
        <v>0</v>
      </c>
      <c r="Z208">
        <f>IFERROR(FIND("STAKE",SLR286_20231202[[#This Row],[streszczenie]]),0)</f>
        <v>0</v>
      </c>
      <c r="AA208">
        <f>IFERROR(FIND("intere",SLR286_20231202[[#This Row],[streszczenie]]),0)</f>
        <v>355</v>
      </c>
      <c r="AB208">
        <f>IFERROR(FIND("Intere",SLR286_20231202[[#This Row],[streszczenie]]),0)</f>
        <v>0</v>
      </c>
      <c r="AC208">
        <f>IFERROR(FIND("INTERE",SLR286_20231202[[#This Row],[streszczenie]]),0)</f>
        <v>0</v>
      </c>
      <c r="AD208">
        <f>SUM(SLR286_20231202[[#This Row],[stake4]:[INTERE6]])</f>
        <v>2227</v>
      </c>
      <c r="AE208" t="s">
        <v>10</v>
      </c>
      <c r="AF208" t="s">
        <v>207</v>
      </c>
      <c r="AG208" t="s">
        <v>12</v>
      </c>
    </row>
    <row r="209" spans="1:33" x14ac:dyDescent="0.45">
      <c r="A209">
        <v>207</v>
      </c>
      <c r="B209" t="s">
        <v>1591</v>
      </c>
      <c r="C209" t="s">
        <v>1592</v>
      </c>
      <c r="D209" t="s">
        <v>1593</v>
      </c>
      <c r="E209" t="s">
        <v>1594</v>
      </c>
      <c r="F209">
        <f>IFERROR(FIND("stake",SLR286_20231202[[#This Row],[Tytuł]]),0)</f>
        <v>0</v>
      </c>
      <c r="G209">
        <f>IFERROR(FIND("Stake",SLR286_20231202[[#This Row],[Tytuł]]),0)</f>
        <v>0</v>
      </c>
      <c r="H209">
        <f>IFERROR(FIND("STAKE",SLR286_20231202[[#This Row],[Tytuł]]),0)</f>
        <v>0</v>
      </c>
      <c r="I209">
        <f>IFERROR(FIND("intere",SLR286_20231202[[#This Row],[Tytuł]]),0)</f>
        <v>0</v>
      </c>
      <c r="J209">
        <f>IFERROR(FIND("Intere",SLR286_20231202[[#This Row],[Tytuł]]),0)</f>
        <v>0</v>
      </c>
      <c r="K209">
        <f>IFERROR(FIND("INTERE",SLR286_20231202[[#This Row],[Tytuł]]),0)</f>
        <v>0</v>
      </c>
      <c r="L209">
        <f>SUM(SLR286_20231202[[#This Row],[stake]:[INTERE3]])</f>
        <v>0</v>
      </c>
      <c r="M209">
        <f>COUNTIF(SLR286_20231202[[#This Row],[Tytuł]],"*"&amp;$B$1&amp;"*")</f>
        <v>1</v>
      </c>
      <c r="N209" t="s">
        <v>1595</v>
      </c>
      <c r="O209" t="str">
        <f>MID(SLR286_20231202[[#This Row],[Rok, publikacja, cytowania]],2,4)</f>
        <v>2023</v>
      </c>
      <c r="P209" s="4">
        <f>(MID(SLR286_20231202[[#This Row],[Rok, publikacja, cytowania]],FIND(" Cited ",SLR286_20231202[[#This Row],[Rok, publikacja, cytowania]])+7,SLR286_20231202[[#This Row],[IlośćZnakówLCyt]]))+0</f>
        <v>0</v>
      </c>
      <c r="Q209">
        <f>FIND(" Cited ",SLR286_20231202[[#This Row],[Rok, publikacja, cytowania]])+7</f>
        <v>71</v>
      </c>
      <c r="R209">
        <f>FIND(" times",SLR286_20231202[[#This Row],[Rok, publikacja, cytowania]])</f>
        <v>72</v>
      </c>
      <c r="S209">
        <f>SLR286_20231202[[#This Row],[koniecLCyt]]-SLR286_20231202[[#This Row],[poczLCyt]]</f>
        <v>1</v>
      </c>
      <c r="T209" t="s">
        <v>1596</v>
      </c>
      <c r="U209" t="s">
        <v>1597</v>
      </c>
      <c r="V209" t="s">
        <v>1598</v>
      </c>
      <c r="W209">
        <f>COUNTIF(SLR286_20231202[[#This Row],[streszczenie]],"*"&amp;$B$1&amp;"*")</f>
        <v>1</v>
      </c>
      <c r="X209">
        <f>IFERROR(FIND("stake",SLR286_20231202[[#This Row],[streszczenie]]),0)</f>
        <v>1234</v>
      </c>
      <c r="Y209">
        <f>IFERROR(FIND("Stake",SLR286_20231202[[#This Row],[streszczenie]]),0)</f>
        <v>1322</v>
      </c>
      <c r="Z209">
        <f>IFERROR(FIND("STAKE",SLR286_20231202[[#This Row],[streszczenie]]),0)</f>
        <v>0</v>
      </c>
      <c r="AA209">
        <f>IFERROR(FIND("intere",SLR286_20231202[[#This Row],[streszczenie]]),0)</f>
        <v>0</v>
      </c>
      <c r="AB209">
        <f>IFERROR(FIND("Intere",SLR286_20231202[[#This Row],[streszczenie]]),0)</f>
        <v>0</v>
      </c>
      <c r="AC209">
        <f>IFERROR(FIND("INTERE",SLR286_20231202[[#This Row],[streszczenie]]),0)</f>
        <v>0</v>
      </c>
      <c r="AD209">
        <f>SUM(SLR286_20231202[[#This Row],[stake4]:[INTERE6]])</f>
        <v>2556</v>
      </c>
      <c r="AE209" t="s">
        <v>10</v>
      </c>
      <c r="AF209" t="s">
        <v>11</v>
      </c>
      <c r="AG209" t="s">
        <v>12</v>
      </c>
    </row>
    <row r="210" spans="1:33" x14ac:dyDescent="0.45">
      <c r="A210">
        <v>208</v>
      </c>
      <c r="B210" t="s">
        <v>1599</v>
      </c>
      <c r="C210" t="s">
        <v>1600</v>
      </c>
      <c r="D210" t="s">
        <v>1601</v>
      </c>
      <c r="E210" t="s">
        <v>1602</v>
      </c>
      <c r="F210">
        <f>IFERROR(FIND("stake",SLR286_20231202[[#This Row],[Tytuł]]),0)</f>
        <v>0</v>
      </c>
      <c r="G210">
        <f>IFERROR(FIND("Stake",SLR286_20231202[[#This Row],[Tytuł]]),0)</f>
        <v>0</v>
      </c>
      <c r="H210">
        <f>IFERROR(FIND("STAKE",SLR286_20231202[[#This Row],[Tytuł]]),0)</f>
        <v>0</v>
      </c>
      <c r="I210">
        <f>IFERROR(FIND("intere",SLR286_20231202[[#This Row],[Tytuł]]),0)</f>
        <v>0</v>
      </c>
      <c r="J210">
        <f>IFERROR(FIND("Intere",SLR286_20231202[[#This Row],[Tytuł]]),0)</f>
        <v>0</v>
      </c>
      <c r="K210">
        <f>IFERROR(FIND("INTERE",SLR286_20231202[[#This Row],[Tytuł]]),0)</f>
        <v>0</v>
      </c>
      <c r="L210">
        <f>SUM(SLR286_20231202[[#This Row],[stake]:[INTERE3]])</f>
        <v>0</v>
      </c>
      <c r="M210">
        <f>COUNTIF(SLR286_20231202[[#This Row],[Tytuł]],"*"&amp;$B$1&amp;"*")</f>
        <v>0</v>
      </c>
      <c r="N210" t="s">
        <v>1603</v>
      </c>
      <c r="O210" t="str">
        <f>MID(SLR286_20231202[[#This Row],[Rok, publikacja, cytowania]],2,4)</f>
        <v>2021</v>
      </c>
      <c r="P210" s="4">
        <f>(MID(SLR286_20231202[[#This Row],[Rok, publikacja, cytowania]],FIND(" Cited ",SLR286_20231202[[#This Row],[Rok, publikacja, cytowania]])+7,SLR286_20231202[[#This Row],[IlośćZnakówLCyt]]))+0</f>
        <v>0</v>
      </c>
      <c r="Q210">
        <f>FIND(" Cited ",SLR286_20231202[[#This Row],[Rok, publikacja, cytowania]])+7</f>
        <v>66</v>
      </c>
      <c r="R210">
        <f>FIND(" times",SLR286_20231202[[#This Row],[Rok, publikacja, cytowania]])</f>
        <v>67</v>
      </c>
      <c r="S210">
        <f>SLR286_20231202[[#This Row],[koniecLCyt]]-SLR286_20231202[[#This Row],[poczLCyt]]</f>
        <v>1</v>
      </c>
      <c r="T210" t="s">
        <v>1604</v>
      </c>
      <c r="U210" t="s">
        <v>1605</v>
      </c>
      <c r="V210" t="s">
        <v>1606</v>
      </c>
      <c r="W210">
        <f>COUNTIF(SLR286_20231202[[#This Row],[streszczenie]],"*"&amp;$B$1&amp;"*")</f>
        <v>1</v>
      </c>
      <c r="X210">
        <f>IFERROR(FIND("stake",SLR286_20231202[[#This Row],[streszczenie]]),0)</f>
        <v>172</v>
      </c>
      <c r="Y210">
        <f>IFERROR(FIND("Stake",SLR286_20231202[[#This Row],[streszczenie]]),0)</f>
        <v>0</v>
      </c>
      <c r="Z210">
        <f>IFERROR(FIND("STAKE",SLR286_20231202[[#This Row],[streszczenie]]),0)</f>
        <v>0</v>
      </c>
      <c r="AA210">
        <f>IFERROR(FIND("intere",SLR286_20231202[[#This Row],[streszczenie]]),0)</f>
        <v>0</v>
      </c>
      <c r="AB210">
        <f>IFERROR(FIND("Intere",SLR286_20231202[[#This Row],[streszczenie]]),0)</f>
        <v>0</v>
      </c>
      <c r="AC210">
        <f>IFERROR(FIND("INTERE",SLR286_20231202[[#This Row],[streszczenie]]),0)</f>
        <v>0</v>
      </c>
      <c r="AD210">
        <f>SUM(SLR286_20231202[[#This Row],[stake4]:[INTERE6]])</f>
        <v>172</v>
      </c>
      <c r="AE210" t="s">
        <v>10</v>
      </c>
      <c r="AF210" t="s">
        <v>11</v>
      </c>
      <c r="AG210" t="s">
        <v>12</v>
      </c>
    </row>
    <row r="211" spans="1:33" x14ac:dyDescent="0.45">
      <c r="A211">
        <v>209</v>
      </c>
      <c r="B211" t="s">
        <v>1122</v>
      </c>
      <c r="C211" t="s">
        <v>1123</v>
      </c>
      <c r="D211" t="s">
        <v>1124</v>
      </c>
      <c r="E211" t="s">
        <v>1607</v>
      </c>
      <c r="F211">
        <f>IFERROR(FIND("stake",SLR286_20231202[[#This Row],[Tytuł]]),0)</f>
        <v>0</v>
      </c>
      <c r="G211">
        <f>IFERROR(FIND("Stake",SLR286_20231202[[#This Row],[Tytuł]]),0)</f>
        <v>0</v>
      </c>
      <c r="H211">
        <f>IFERROR(FIND("STAKE",SLR286_20231202[[#This Row],[Tytuł]]),0)</f>
        <v>0</v>
      </c>
      <c r="I211">
        <f>IFERROR(FIND("intere",SLR286_20231202[[#This Row],[Tytuł]]),0)</f>
        <v>0</v>
      </c>
      <c r="J211">
        <f>IFERROR(FIND("Intere",SLR286_20231202[[#This Row],[Tytuł]]),0)</f>
        <v>0</v>
      </c>
      <c r="K211">
        <f>IFERROR(FIND("INTERE",SLR286_20231202[[#This Row],[Tytuł]]),0)</f>
        <v>0</v>
      </c>
      <c r="L211">
        <f>SUM(SLR286_20231202[[#This Row],[stake]:[INTERE3]])</f>
        <v>0</v>
      </c>
      <c r="M211">
        <f>COUNTIF(SLR286_20231202[[#This Row],[Tytuł]],"*"&amp;$B$1&amp;"*")</f>
        <v>0</v>
      </c>
      <c r="N211" t="s">
        <v>1608</v>
      </c>
      <c r="O211" t="str">
        <f>MID(SLR286_20231202[[#This Row],[Rok, publikacja, cytowania]],2,4)</f>
        <v>2017</v>
      </c>
      <c r="P211" s="4">
        <f>(MID(SLR286_20231202[[#This Row],[Rok, publikacja, cytowania]],FIND(" Cited ",SLR286_20231202[[#This Row],[Rok, publikacja, cytowania]])+7,SLR286_20231202[[#This Row],[IlośćZnakówLCyt]]))+0</f>
        <v>0</v>
      </c>
      <c r="Q211">
        <f>FIND(" Cited ",SLR286_20231202[[#This Row],[Rok, publikacja, cytowania]])+7</f>
        <v>241</v>
      </c>
      <c r="R211">
        <f>FIND(" times",SLR286_20231202[[#This Row],[Rok, publikacja, cytowania]])</f>
        <v>242</v>
      </c>
      <c r="S211">
        <f>SLR286_20231202[[#This Row],[koniecLCyt]]-SLR286_20231202[[#This Row],[poczLCyt]]</f>
        <v>1</v>
      </c>
      <c r="T211" t="s">
        <v>2187</v>
      </c>
      <c r="U211" t="s">
        <v>1609</v>
      </c>
      <c r="V211" t="s">
        <v>1610</v>
      </c>
      <c r="W211">
        <f>COUNTIF(SLR286_20231202[[#This Row],[streszczenie]],"*"&amp;$B$1&amp;"*")</f>
        <v>1</v>
      </c>
      <c r="X211">
        <f>IFERROR(FIND("stake",SLR286_20231202[[#This Row],[streszczenie]]),0)</f>
        <v>1498</v>
      </c>
      <c r="Y211">
        <f>IFERROR(FIND("Stake",SLR286_20231202[[#This Row],[streszczenie]]),0)</f>
        <v>0</v>
      </c>
      <c r="Z211">
        <f>IFERROR(FIND("STAKE",SLR286_20231202[[#This Row],[streszczenie]]),0)</f>
        <v>0</v>
      </c>
      <c r="AA211">
        <f>IFERROR(FIND("intere",SLR286_20231202[[#This Row],[streszczenie]]),0)</f>
        <v>0</v>
      </c>
      <c r="AB211">
        <f>IFERROR(FIND("Intere",SLR286_20231202[[#This Row],[streszczenie]]),0)</f>
        <v>0</v>
      </c>
      <c r="AC211">
        <f>IFERROR(FIND("INTERE",SLR286_20231202[[#This Row],[streszczenie]]),0)</f>
        <v>0</v>
      </c>
      <c r="AD211">
        <f>SUM(SLR286_20231202[[#This Row],[stake4]:[INTERE6]])</f>
        <v>1498</v>
      </c>
      <c r="AE211" t="s">
        <v>10</v>
      </c>
      <c r="AF211" t="s">
        <v>207</v>
      </c>
      <c r="AG211" t="s">
        <v>12</v>
      </c>
    </row>
    <row r="212" spans="1:33" x14ac:dyDescent="0.45">
      <c r="A212">
        <v>210</v>
      </c>
      <c r="B212" t="s">
        <v>1611</v>
      </c>
      <c r="C212" t="s">
        <v>1612</v>
      </c>
      <c r="D212" t="s">
        <v>1613</v>
      </c>
      <c r="E212" t="s">
        <v>1614</v>
      </c>
      <c r="F212">
        <f>IFERROR(FIND("stake",SLR286_20231202[[#This Row],[Tytuł]]),0)</f>
        <v>0</v>
      </c>
      <c r="G212">
        <f>IFERROR(FIND("Stake",SLR286_20231202[[#This Row],[Tytuł]]),0)</f>
        <v>0</v>
      </c>
      <c r="H212">
        <f>IFERROR(FIND("STAKE",SLR286_20231202[[#This Row],[Tytuł]]),0)</f>
        <v>0</v>
      </c>
      <c r="I212">
        <f>IFERROR(FIND("intere",SLR286_20231202[[#This Row],[Tytuł]]),0)</f>
        <v>0</v>
      </c>
      <c r="J212">
        <f>IFERROR(FIND("Intere",SLR286_20231202[[#This Row],[Tytuł]]),0)</f>
        <v>0</v>
      </c>
      <c r="K212">
        <f>IFERROR(FIND("INTERE",SLR286_20231202[[#This Row],[Tytuł]]),0)</f>
        <v>0</v>
      </c>
      <c r="L212">
        <f>SUM(SLR286_20231202[[#This Row],[stake]:[INTERE3]])</f>
        <v>0</v>
      </c>
      <c r="M212">
        <f>COUNTIF(SLR286_20231202[[#This Row],[Tytuł]],"*"&amp;$B$1&amp;"*")</f>
        <v>0</v>
      </c>
      <c r="N212" t="s">
        <v>1615</v>
      </c>
      <c r="O212" t="str">
        <f>MID(SLR286_20231202[[#This Row],[Rok, publikacja, cytowania]],2,4)</f>
        <v>2020</v>
      </c>
      <c r="P212" s="4">
        <f>(MID(SLR286_20231202[[#This Row],[Rok, publikacja, cytowania]],FIND(" Cited ",SLR286_20231202[[#This Row],[Rok, publikacja, cytowania]])+7,SLR286_20231202[[#This Row],[IlośćZnakówLCyt]]))+0</f>
        <v>0</v>
      </c>
      <c r="Q212">
        <f>FIND(" Cited ",SLR286_20231202[[#This Row],[Rok, publikacja, cytowania]])+7</f>
        <v>86</v>
      </c>
      <c r="R212">
        <f>FIND(" times",SLR286_20231202[[#This Row],[Rok, publikacja, cytowania]])</f>
        <v>87</v>
      </c>
      <c r="S212">
        <f>SLR286_20231202[[#This Row],[koniecLCyt]]-SLR286_20231202[[#This Row],[poczLCyt]]</f>
        <v>1</v>
      </c>
      <c r="T212" t="s">
        <v>1616</v>
      </c>
      <c r="U212" t="s">
        <v>1617</v>
      </c>
      <c r="V212" t="s">
        <v>1618</v>
      </c>
      <c r="W212">
        <f>COUNTIF(SLR286_20231202[[#This Row],[streszczenie]],"*"&amp;$B$1&amp;"*")</f>
        <v>1</v>
      </c>
      <c r="X212">
        <f>IFERROR(FIND("stake",SLR286_20231202[[#This Row],[streszczenie]]),0)</f>
        <v>846</v>
      </c>
      <c r="Y212">
        <f>IFERROR(FIND("Stake",SLR286_20231202[[#This Row],[streszczenie]]),0)</f>
        <v>0</v>
      </c>
      <c r="Z212">
        <f>IFERROR(FIND("STAKE",SLR286_20231202[[#This Row],[streszczenie]]),0)</f>
        <v>0</v>
      </c>
      <c r="AA212">
        <f>IFERROR(FIND("intere",SLR286_20231202[[#This Row],[streszczenie]]),0)</f>
        <v>0</v>
      </c>
      <c r="AB212">
        <f>IFERROR(FIND("Intere",SLR286_20231202[[#This Row],[streszczenie]]),0)</f>
        <v>0</v>
      </c>
      <c r="AC212">
        <f>IFERROR(FIND("INTERE",SLR286_20231202[[#This Row],[streszczenie]]),0)</f>
        <v>0</v>
      </c>
      <c r="AD212">
        <f>SUM(SLR286_20231202[[#This Row],[stake4]:[INTERE6]])</f>
        <v>846</v>
      </c>
      <c r="AE212" t="s">
        <v>10</v>
      </c>
      <c r="AF212" t="s">
        <v>11</v>
      </c>
      <c r="AG212" t="s">
        <v>12</v>
      </c>
    </row>
    <row r="213" spans="1:33" x14ac:dyDescent="0.45">
      <c r="A213">
        <v>211</v>
      </c>
      <c r="B213" t="s">
        <v>1619</v>
      </c>
      <c r="C213" t="s">
        <v>1620</v>
      </c>
      <c r="D213" t="s">
        <v>1621</v>
      </c>
      <c r="E213" t="s">
        <v>1622</v>
      </c>
      <c r="F213">
        <f>IFERROR(FIND("stake",SLR286_20231202[[#This Row],[Tytuł]]),0)</f>
        <v>0</v>
      </c>
      <c r="G213">
        <f>IFERROR(FIND("Stake",SLR286_20231202[[#This Row],[Tytuł]]),0)</f>
        <v>0</v>
      </c>
      <c r="H213">
        <f>IFERROR(FIND("STAKE",SLR286_20231202[[#This Row],[Tytuł]]),0)</f>
        <v>0</v>
      </c>
      <c r="I213">
        <f>IFERROR(FIND("intere",SLR286_20231202[[#This Row],[Tytuł]]),0)</f>
        <v>0</v>
      </c>
      <c r="J213">
        <f>IFERROR(FIND("Intere",SLR286_20231202[[#This Row],[Tytuł]]),0)</f>
        <v>0</v>
      </c>
      <c r="K213">
        <f>IFERROR(FIND("INTERE",SLR286_20231202[[#This Row],[Tytuł]]),0)</f>
        <v>0</v>
      </c>
      <c r="L213">
        <f>SUM(SLR286_20231202[[#This Row],[stake]:[INTERE3]])</f>
        <v>0</v>
      </c>
      <c r="M213">
        <f>COUNTIF(SLR286_20231202[[#This Row],[Tytuł]],"*"&amp;$B$1&amp;"*")</f>
        <v>0</v>
      </c>
      <c r="N213" t="s">
        <v>1623</v>
      </c>
      <c r="O213" t="str">
        <f>MID(SLR286_20231202[[#This Row],[Rok, publikacja, cytowania]],2,4)</f>
        <v>2017</v>
      </c>
      <c r="P213" s="4">
        <f>(MID(SLR286_20231202[[#This Row],[Rok, publikacja, cytowania]],FIND(" Cited ",SLR286_20231202[[#This Row],[Rok, publikacja, cytowania]])+7,SLR286_20231202[[#This Row],[IlośćZnakówLCyt]]))+0</f>
        <v>0</v>
      </c>
      <c r="Q213">
        <f>FIND(" Cited ",SLR286_20231202[[#This Row],[Rok, publikacja, cytowania]])+7</f>
        <v>75</v>
      </c>
      <c r="R213">
        <f>FIND(" times",SLR286_20231202[[#This Row],[Rok, publikacja, cytowania]])</f>
        <v>76</v>
      </c>
      <c r="S213">
        <f>SLR286_20231202[[#This Row],[koniecLCyt]]-SLR286_20231202[[#This Row],[poczLCyt]]</f>
        <v>1</v>
      </c>
      <c r="T213">
        <v>0</v>
      </c>
      <c r="U213" t="s">
        <v>1624</v>
      </c>
      <c r="V213" t="s">
        <v>1625</v>
      </c>
      <c r="W213">
        <f>COUNTIF(SLR286_20231202[[#This Row],[streszczenie]],"*"&amp;$B$1&amp;"*")</f>
        <v>1</v>
      </c>
      <c r="X213">
        <f>IFERROR(FIND("stake",SLR286_20231202[[#This Row],[streszczenie]]),0)</f>
        <v>433</v>
      </c>
      <c r="Y213">
        <f>IFERROR(FIND("Stake",SLR286_20231202[[#This Row],[streszczenie]]),0)</f>
        <v>0</v>
      </c>
      <c r="Z213">
        <f>IFERROR(FIND("STAKE",SLR286_20231202[[#This Row],[streszczenie]]),0)</f>
        <v>0</v>
      </c>
      <c r="AA213">
        <f>IFERROR(FIND("intere",SLR286_20231202[[#This Row],[streszczenie]]),0)</f>
        <v>0</v>
      </c>
      <c r="AB213">
        <f>IFERROR(FIND("Intere",SLR286_20231202[[#This Row],[streszczenie]]),0)</f>
        <v>0</v>
      </c>
      <c r="AC213">
        <f>IFERROR(FIND("INTERE",SLR286_20231202[[#This Row],[streszczenie]]),0)</f>
        <v>0</v>
      </c>
      <c r="AD213">
        <f>SUM(SLR286_20231202[[#This Row],[stake4]:[INTERE6]])</f>
        <v>433</v>
      </c>
      <c r="AE213" t="s">
        <v>10</v>
      </c>
      <c r="AF213" t="s">
        <v>11</v>
      </c>
      <c r="AG213" t="s">
        <v>12</v>
      </c>
    </row>
    <row r="214" spans="1:33" x14ac:dyDescent="0.45">
      <c r="A214">
        <v>212</v>
      </c>
      <c r="B214" t="s">
        <v>1626</v>
      </c>
      <c r="C214" t="s">
        <v>1627</v>
      </c>
      <c r="D214">
        <v>57189076696</v>
      </c>
      <c r="E214" t="s">
        <v>1628</v>
      </c>
      <c r="F214">
        <f>IFERROR(FIND("stake",SLR286_20231202[[#This Row],[Tytuł]]),0)</f>
        <v>0</v>
      </c>
      <c r="G214">
        <f>IFERROR(FIND("Stake",SLR286_20231202[[#This Row],[Tytuł]]),0)</f>
        <v>0</v>
      </c>
      <c r="H214">
        <f>IFERROR(FIND("STAKE",SLR286_20231202[[#This Row],[Tytuł]]),0)</f>
        <v>0</v>
      </c>
      <c r="I214">
        <f>IFERROR(FIND("intere",SLR286_20231202[[#This Row],[Tytuł]]),0)</f>
        <v>0</v>
      </c>
      <c r="J214">
        <f>IFERROR(FIND("Intere",SLR286_20231202[[#This Row],[Tytuł]]),0)</f>
        <v>0</v>
      </c>
      <c r="K214">
        <f>IFERROR(FIND("INTERE",SLR286_20231202[[#This Row],[Tytuł]]),0)</f>
        <v>0</v>
      </c>
      <c r="L214">
        <f>SUM(SLR286_20231202[[#This Row],[stake]:[INTERE3]])</f>
        <v>0</v>
      </c>
      <c r="M214">
        <f>COUNTIF(SLR286_20231202[[#This Row],[Tytuł]],"*"&amp;$B$1&amp;"*")</f>
        <v>1</v>
      </c>
      <c r="N214" t="s">
        <v>1629</v>
      </c>
      <c r="O214" t="str">
        <f>MID(SLR286_20231202[[#This Row],[Rok, publikacja, cytowania]],2,4)</f>
        <v>2023</v>
      </c>
      <c r="P214" s="4">
        <f>(MID(SLR286_20231202[[#This Row],[Rok, publikacja, cytowania]],FIND(" Cited ",SLR286_20231202[[#This Row],[Rok, publikacja, cytowania]])+7,SLR286_20231202[[#This Row],[IlośćZnakówLCyt]]))+0</f>
        <v>0</v>
      </c>
      <c r="Q214">
        <f>FIND(" Cited ",SLR286_20231202[[#This Row],[Rok, publikacja, cytowania]])+7</f>
        <v>82</v>
      </c>
      <c r="R214">
        <f>FIND(" times",SLR286_20231202[[#This Row],[Rok, publikacja, cytowania]])</f>
        <v>83</v>
      </c>
      <c r="S214">
        <f>SLR286_20231202[[#This Row],[koniecLCyt]]-SLR286_20231202[[#This Row],[poczLCyt]]</f>
        <v>1</v>
      </c>
      <c r="T214" t="s">
        <v>1630</v>
      </c>
      <c r="U214" t="s">
        <v>1631</v>
      </c>
      <c r="V214" t="s">
        <v>1632</v>
      </c>
      <c r="W214">
        <f>COUNTIF(SLR286_20231202[[#This Row],[streszczenie]],"*"&amp;$B$1&amp;"*")</f>
        <v>1</v>
      </c>
      <c r="X214">
        <f>IFERROR(FIND("stake",SLR286_20231202[[#This Row],[streszczenie]]),0)</f>
        <v>502</v>
      </c>
      <c r="Y214">
        <f>IFERROR(FIND("Stake",SLR286_20231202[[#This Row],[streszczenie]]),0)</f>
        <v>0</v>
      </c>
      <c r="Z214">
        <f>IFERROR(FIND("STAKE",SLR286_20231202[[#This Row],[streszczenie]]),0)</f>
        <v>0</v>
      </c>
      <c r="AA214">
        <f>IFERROR(FIND("intere",SLR286_20231202[[#This Row],[streszczenie]]),0)</f>
        <v>0</v>
      </c>
      <c r="AB214">
        <f>IFERROR(FIND("Intere",SLR286_20231202[[#This Row],[streszczenie]]),0)</f>
        <v>0</v>
      </c>
      <c r="AC214">
        <f>IFERROR(FIND("INTERE",SLR286_20231202[[#This Row],[streszczenie]]),0)</f>
        <v>0</v>
      </c>
      <c r="AD214">
        <f>SUM(SLR286_20231202[[#This Row],[stake4]:[INTERE6]])</f>
        <v>502</v>
      </c>
      <c r="AE214" t="s">
        <v>10</v>
      </c>
      <c r="AF214" t="s">
        <v>128</v>
      </c>
      <c r="AG214" t="s">
        <v>12</v>
      </c>
    </row>
    <row r="215" spans="1:33" x14ac:dyDescent="0.45">
      <c r="A215">
        <v>213</v>
      </c>
      <c r="B215" t="s">
        <v>1633</v>
      </c>
      <c r="C215" t="s">
        <v>1634</v>
      </c>
      <c r="D215">
        <v>35574334300</v>
      </c>
      <c r="E215" t="s">
        <v>1635</v>
      </c>
      <c r="F215">
        <f>IFERROR(FIND("stake",SLR286_20231202[[#This Row],[Tytuł]]),0)</f>
        <v>0</v>
      </c>
      <c r="G215">
        <f>IFERROR(FIND("Stake",SLR286_20231202[[#This Row],[Tytuł]]),0)</f>
        <v>0</v>
      </c>
      <c r="H215">
        <f>IFERROR(FIND("STAKE",SLR286_20231202[[#This Row],[Tytuł]]),0)</f>
        <v>0</v>
      </c>
      <c r="I215">
        <f>IFERROR(FIND("intere",SLR286_20231202[[#This Row],[Tytuł]]),0)</f>
        <v>0</v>
      </c>
      <c r="J215">
        <f>IFERROR(FIND("Intere",SLR286_20231202[[#This Row],[Tytuł]]),0)</f>
        <v>0</v>
      </c>
      <c r="K215">
        <f>IFERROR(FIND("INTERE",SLR286_20231202[[#This Row],[Tytuł]]),0)</f>
        <v>0</v>
      </c>
      <c r="L215">
        <f>SUM(SLR286_20231202[[#This Row],[stake]:[INTERE3]])</f>
        <v>0</v>
      </c>
      <c r="M215">
        <f>COUNTIF(SLR286_20231202[[#This Row],[Tytuł]],"*"&amp;$B$1&amp;"*")</f>
        <v>0</v>
      </c>
      <c r="N215" t="s">
        <v>1636</v>
      </c>
      <c r="O215" t="str">
        <f>MID(SLR286_20231202[[#This Row],[Rok, publikacja, cytowania]],2,4)</f>
        <v>2023</v>
      </c>
      <c r="P215" s="4">
        <f>(MID(SLR286_20231202[[#This Row],[Rok, publikacja, cytowania]],FIND(" Cited ",SLR286_20231202[[#This Row],[Rok, publikacja, cytowania]])+7,SLR286_20231202[[#This Row],[IlośćZnakówLCyt]]))+0</f>
        <v>0</v>
      </c>
      <c r="Q215">
        <f>FIND(" Cited ",SLR286_20231202[[#This Row],[Rok, publikacja, cytowania]])+7</f>
        <v>83</v>
      </c>
      <c r="R215">
        <f>FIND(" times",SLR286_20231202[[#This Row],[Rok, publikacja, cytowania]])</f>
        <v>84</v>
      </c>
      <c r="S215">
        <f>SLR286_20231202[[#This Row],[koniecLCyt]]-SLR286_20231202[[#This Row],[poczLCyt]]</f>
        <v>1</v>
      </c>
      <c r="T215" t="s">
        <v>1637</v>
      </c>
      <c r="U215" t="s">
        <v>1638</v>
      </c>
      <c r="V215" t="s">
        <v>1639</v>
      </c>
      <c r="W215">
        <f>COUNTIF(SLR286_20231202[[#This Row],[streszczenie]],"*"&amp;$B$1&amp;"*")</f>
        <v>0</v>
      </c>
      <c r="X215">
        <f>IFERROR(FIND("stake",SLR286_20231202[[#This Row],[streszczenie]]),0)</f>
        <v>1323</v>
      </c>
      <c r="Y215">
        <f>IFERROR(FIND("Stake",SLR286_20231202[[#This Row],[streszczenie]]),0)</f>
        <v>0</v>
      </c>
      <c r="Z215">
        <f>IFERROR(FIND("STAKE",SLR286_20231202[[#This Row],[streszczenie]]),0)</f>
        <v>0</v>
      </c>
      <c r="AA215">
        <f>IFERROR(FIND("intere",SLR286_20231202[[#This Row],[streszczenie]]),0)</f>
        <v>843</v>
      </c>
      <c r="AB215">
        <f>IFERROR(FIND("Intere",SLR286_20231202[[#This Row],[streszczenie]]),0)</f>
        <v>0</v>
      </c>
      <c r="AC215">
        <f>IFERROR(FIND("INTERE",SLR286_20231202[[#This Row],[streszczenie]]),0)</f>
        <v>0</v>
      </c>
      <c r="AD215">
        <f>SUM(SLR286_20231202[[#This Row],[stake4]:[INTERE6]])</f>
        <v>2166</v>
      </c>
      <c r="AE215" t="s">
        <v>10</v>
      </c>
      <c r="AF215" t="s">
        <v>11</v>
      </c>
      <c r="AG215" t="s">
        <v>12</v>
      </c>
    </row>
    <row r="216" spans="1:33" x14ac:dyDescent="0.45">
      <c r="A216">
        <v>214</v>
      </c>
      <c r="B216" t="s">
        <v>1644</v>
      </c>
      <c r="C216" t="s">
        <v>1645</v>
      </c>
      <c r="D216" t="s">
        <v>1646</v>
      </c>
      <c r="E216" t="s">
        <v>1647</v>
      </c>
      <c r="F216">
        <f>IFERROR(FIND("stake",SLR286_20231202[[#This Row],[Tytuł]]),0)</f>
        <v>0</v>
      </c>
      <c r="G216">
        <f>IFERROR(FIND("Stake",SLR286_20231202[[#This Row],[Tytuł]]),0)</f>
        <v>0</v>
      </c>
      <c r="H216">
        <f>IFERROR(FIND("STAKE",SLR286_20231202[[#This Row],[Tytuł]]),0)</f>
        <v>0</v>
      </c>
      <c r="I216">
        <f>IFERROR(FIND("intere",SLR286_20231202[[#This Row],[Tytuł]]),0)</f>
        <v>0</v>
      </c>
      <c r="J216">
        <f>IFERROR(FIND("Intere",SLR286_20231202[[#This Row],[Tytuł]]),0)</f>
        <v>0</v>
      </c>
      <c r="K216">
        <f>IFERROR(FIND("INTERE",SLR286_20231202[[#This Row],[Tytuł]]),0)</f>
        <v>0</v>
      </c>
      <c r="L216">
        <f>SUM(SLR286_20231202[[#This Row],[stake]:[INTERE3]])</f>
        <v>0</v>
      </c>
      <c r="M216">
        <f>COUNTIF(SLR286_20231202[[#This Row],[Tytuł]],"*"&amp;$B$1&amp;"*")</f>
        <v>0</v>
      </c>
      <c r="N216" t="s">
        <v>1648</v>
      </c>
      <c r="O216" t="str">
        <f>MID(SLR286_20231202[[#This Row],[Rok, publikacja, cytowania]],2,4)</f>
        <v>2022</v>
      </c>
      <c r="P216" s="4">
        <f>(MID(SLR286_20231202[[#This Row],[Rok, publikacja, cytowania]],FIND(" Cited ",SLR286_20231202[[#This Row],[Rok, publikacja, cytowania]])+7,SLR286_20231202[[#This Row],[IlośćZnakówLCyt]]))+0</f>
        <v>0</v>
      </c>
      <c r="Q216">
        <f>FIND(" Cited ",SLR286_20231202[[#This Row],[Rok, publikacja, cytowania]])+7</f>
        <v>51</v>
      </c>
      <c r="R216">
        <f>FIND(" times",SLR286_20231202[[#This Row],[Rok, publikacja, cytowania]])</f>
        <v>52</v>
      </c>
      <c r="S216">
        <f>SLR286_20231202[[#This Row],[koniecLCyt]]-SLR286_20231202[[#This Row],[poczLCyt]]</f>
        <v>1</v>
      </c>
      <c r="T216" t="s">
        <v>1649</v>
      </c>
      <c r="U216" t="s">
        <v>1650</v>
      </c>
      <c r="V216" t="s">
        <v>1651</v>
      </c>
      <c r="W216">
        <f>COUNTIF(SLR286_20231202[[#This Row],[streszczenie]],"*"&amp;$B$1&amp;"*")</f>
        <v>1</v>
      </c>
      <c r="X216">
        <f>IFERROR(FIND("stake",SLR286_20231202[[#This Row],[streszczenie]]),0)</f>
        <v>221</v>
      </c>
      <c r="Y216">
        <f>IFERROR(FIND("Stake",SLR286_20231202[[#This Row],[streszczenie]]),0)</f>
        <v>0</v>
      </c>
      <c r="Z216">
        <f>IFERROR(FIND("STAKE",SLR286_20231202[[#This Row],[streszczenie]]),0)</f>
        <v>0</v>
      </c>
      <c r="AA216">
        <f>IFERROR(FIND("intere",SLR286_20231202[[#This Row],[streszczenie]]),0)</f>
        <v>0</v>
      </c>
      <c r="AB216">
        <f>IFERROR(FIND("Intere",SLR286_20231202[[#This Row],[streszczenie]]),0)</f>
        <v>0</v>
      </c>
      <c r="AC216">
        <f>IFERROR(FIND("INTERE",SLR286_20231202[[#This Row],[streszczenie]]),0)</f>
        <v>0</v>
      </c>
      <c r="AD216">
        <f>SUM(SLR286_20231202[[#This Row],[stake4]:[INTERE6]])</f>
        <v>221</v>
      </c>
      <c r="AE216" t="s">
        <v>10</v>
      </c>
      <c r="AF216" t="s">
        <v>11</v>
      </c>
      <c r="AG216" t="s">
        <v>12</v>
      </c>
    </row>
    <row r="217" spans="1:33" x14ac:dyDescent="0.45">
      <c r="A217">
        <v>215</v>
      </c>
      <c r="B217" t="s">
        <v>1652</v>
      </c>
      <c r="C217" t="s">
        <v>1653</v>
      </c>
      <c r="D217" t="s">
        <v>1654</v>
      </c>
      <c r="E217" t="s">
        <v>1655</v>
      </c>
      <c r="F217">
        <f>IFERROR(FIND("stake",SLR286_20231202[[#This Row],[Tytuł]]),0)</f>
        <v>0</v>
      </c>
      <c r="G217">
        <f>IFERROR(FIND("Stake",SLR286_20231202[[#This Row],[Tytuł]]),0)</f>
        <v>0</v>
      </c>
      <c r="H217">
        <f>IFERROR(FIND("STAKE",SLR286_20231202[[#This Row],[Tytuł]]),0)</f>
        <v>0</v>
      </c>
      <c r="I217">
        <f>IFERROR(FIND("intere",SLR286_20231202[[#This Row],[Tytuł]]),0)</f>
        <v>0</v>
      </c>
      <c r="J217">
        <f>IFERROR(FIND("Intere",SLR286_20231202[[#This Row],[Tytuł]]),0)</f>
        <v>0</v>
      </c>
      <c r="K217">
        <f>IFERROR(FIND("INTERE",SLR286_20231202[[#This Row],[Tytuł]]),0)</f>
        <v>0</v>
      </c>
      <c r="L217">
        <f>SUM(SLR286_20231202[[#This Row],[stake]:[INTERE3]])</f>
        <v>0</v>
      </c>
      <c r="M217">
        <f>COUNTIF(SLR286_20231202[[#This Row],[Tytuł]],"*"&amp;$B$1&amp;"*")</f>
        <v>1</v>
      </c>
      <c r="N217" t="s">
        <v>1656</v>
      </c>
      <c r="O217" t="str">
        <f>MID(SLR286_20231202[[#This Row],[Rok, publikacja, cytowania]],2,4)</f>
        <v>2014</v>
      </c>
      <c r="P217" s="4">
        <f>(MID(SLR286_20231202[[#This Row],[Rok, publikacja, cytowania]],FIND(" Cited ",SLR286_20231202[[#This Row],[Rok, publikacja, cytowania]])+7,SLR286_20231202[[#This Row],[IlośćZnakówLCyt]]))+0</f>
        <v>0</v>
      </c>
      <c r="Q217">
        <f>FIND(" Cited ",SLR286_20231202[[#This Row],[Rok, publikacja, cytowania]])+7</f>
        <v>78</v>
      </c>
      <c r="R217">
        <f>FIND(" times",SLR286_20231202[[#This Row],[Rok, publikacja, cytowania]])</f>
        <v>79</v>
      </c>
      <c r="S217">
        <f>SLR286_20231202[[#This Row],[koniecLCyt]]-SLR286_20231202[[#This Row],[poczLCyt]]</f>
        <v>1</v>
      </c>
      <c r="T217" t="s">
        <v>1657</v>
      </c>
      <c r="U217" t="s">
        <v>1658</v>
      </c>
      <c r="V217" t="s">
        <v>1659</v>
      </c>
      <c r="W217">
        <f>COUNTIF(SLR286_20231202[[#This Row],[streszczenie]],"*"&amp;$B$1&amp;"*")</f>
        <v>1</v>
      </c>
      <c r="X217">
        <f>IFERROR(FIND("stake",SLR286_20231202[[#This Row],[streszczenie]]),0)</f>
        <v>1407</v>
      </c>
      <c r="Y217">
        <f>IFERROR(FIND("Stake",SLR286_20231202[[#This Row],[streszczenie]]),0)</f>
        <v>0</v>
      </c>
      <c r="Z217">
        <f>IFERROR(FIND("STAKE",SLR286_20231202[[#This Row],[streszczenie]]),0)</f>
        <v>0</v>
      </c>
      <c r="AA217">
        <f>IFERROR(FIND("intere",SLR286_20231202[[#This Row],[streszczenie]]),0)</f>
        <v>0</v>
      </c>
      <c r="AB217">
        <f>IFERROR(FIND("Intere",SLR286_20231202[[#This Row],[streszczenie]]),0)</f>
        <v>0</v>
      </c>
      <c r="AC217">
        <f>IFERROR(FIND("INTERE",SLR286_20231202[[#This Row],[streszczenie]]),0)</f>
        <v>0</v>
      </c>
      <c r="AD217">
        <f>SUM(SLR286_20231202[[#This Row],[stake4]:[INTERE6]])</f>
        <v>1407</v>
      </c>
      <c r="AE217" t="s">
        <v>10</v>
      </c>
      <c r="AF217" t="s">
        <v>11</v>
      </c>
      <c r="AG217" t="s">
        <v>12</v>
      </c>
    </row>
    <row r="218" spans="1:33" x14ac:dyDescent="0.45">
      <c r="A218">
        <v>216</v>
      </c>
      <c r="B218" t="s">
        <v>1660</v>
      </c>
      <c r="C218" t="s">
        <v>1661</v>
      </c>
      <c r="D218" t="s">
        <v>1662</v>
      </c>
      <c r="E218" t="s">
        <v>1663</v>
      </c>
      <c r="F218">
        <f>IFERROR(FIND("stake",SLR286_20231202[[#This Row],[Tytuł]]),0)</f>
        <v>59</v>
      </c>
      <c r="G218">
        <f>IFERROR(FIND("Stake",SLR286_20231202[[#This Row],[Tytuł]]),0)</f>
        <v>0</v>
      </c>
      <c r="H218">
        <f>IFERROR(FIND("STAKE",SLR286_20231202[[#This Row],[Tytuł]]),0)</f>
        <v>0</v>
      </c>
      <c r="I218">
        <f>IFERROR(FIND("intere",SLR286_20231202[[#This Row],[Tytuł]]),0)</f>
        <v>0</v>
      </c>
      <c r="J218">
        <f>IFERROR(FIND("Intere",SLR286_20231202[[#This Row],[Tytuł]]),0)</f>
        <v>0</v>
      </c>
      <c r="K218">
        <f>IFERROR(FIND("INTERE",SLR286_20231202[[#This Row],[Tytuł]]),0)</f>
        <v>0</v>
      </c>
      <c r="L218">
        <f>SUM(SLR286_20231202[[#This Row],[stake]:[INTERE3]])</f>
        <v>59</v>
      </c>
      <c r="M218">
        <f>COUNTIF(SLR286_20231202[[#This Row],[Tytuł]],"*"&amp;$B$1&amp;"*")</f>
        <v>0</v>
      </c>
      <c r="N218" t="s">
        <v>1664</v>
      </c>
      <c r="O218" t="str">
        <f>MID(SLR286_20231202[[#This Row],[Rok, publikacja, cytowania]],2,4)</f>
        <v>2022</v>
      </c>
      <c r="P218" s="4">
        <f>(MID(SLR286_20231202[[#This Row],[Rok, publikacja, cytowania]],FIND(" Cited ",SLR286_20231202[[#This Row],[Rok, publikacja, cytowania]])+7,SLR286_20231202[[#This Row],[IlośćZnakówLCyt]]))+0</f>
        <v>0</v>
      </c>
      <c r="Q218">
        <f>FIND(" Cited ",SLR286_20231202[[#This Row],[Rok, publikacja, cytowania]])+7</f>
        <v>88</v>
      </c>
      <c r="R218">
        <f>FIND(" times",SLR286_20231202[[#This Row],[Rok, publikacja, cytowania]])</f>
        <v>89</v>
      </c>
      <c r="S218">
        <f>SLR286_20231202[[#This Row],[koniecLCyt]]-SLR286_20231202[[#This Row],[poczLCyt]]</f>
        <v>1</v>
      </c>
      <c r="T218" t="s">
        <v>1665</v>
      </c>
      <c r="U218" t="s">
        <v>1666</v>
      </c>
      <c r="V218" t="s">
        <v>1667</v>
      </c>
      <c r="W218">
        <f>COUNTIF(SLR286_20231202[[#This Row],[streszczenie]],"*"&amp;$B$1&amp;"*")</f>
        <v>0</v>
      </c>
      <c r="X218">
        <f>IFERROR(FIND("stake",SLR286_20231202[[#This Row],[streszczenie]]),0)</f>
        <v>123</v>
      </c>
      <c r="Y218">
        <f>IFERROR(FIND("Stake",SLR286_20231202[[#This Row],[streszczenie]]),0)</f>
        <v>0</v>
      </c>
      <c r="Z218">
        <f>IFERROR(FIND("STAKE",SLR286_20231202[[#This Row],[streszczenie]]),0)</f>
        <v>0</v>
      </c>
      <c r="AA218">
        <f>IFERROR(FIND("intere",SLR286_20231202[[#This Row],[streszczenie]]),0)</f>
        <v>0</v>
      </c>
      <c r="AB218">
        <f>IFERROR(FIND("Intere",SLR286_20231202[[#This Row],[streszczenie]]),0)</f>
        <v>0</v>
      </c>
      <c r="AC218">
        <f>IFERROR(FIND("INTERE",SLR286_20231202[[#This Row],[streszczenie]]),0)</f>
        <v>0</v>
      </c>
      <c r="AD218">
        <f>SUM(SLR286_20231202[[#This Row],[stake4]:[INTERE6]])</f>
        <v>123</v>
      </c>
      <c r="AE218" t="s">
        <v>10</v>
      </c>
      <c r="AF218" t="s">
        <v>11</v>
      </c>
      <c r="AG218" t="s">
        <v>12</v>
      </c>
    </row>
    <row r="219" spans="1:33" x14ac:dyDescent="0.45">
      <c r="A219">
        <v>217</v>
      </c>
      <c r="B219" t="s">
        <v>1668</v>
      </c>
      <c r="C219" t="s">
        <v>1669</v>
      </c>
      <c r="D219">
        <v>58503324200</v>
      </c>
      <c r="E219" t="s">
        <v>1670</v>
      </c>
      <c r="F219">
        <f>IFERROR(FIND("stake",SLR286_20231202[[#This Row],[Tytuł]]),0)</f>
        <v>0</v>
      </c>
      <c r="G219">
        <f>IFERROR(FIND("Stake",SLR286_20231202[[#This Row],[Tytuł]]),0)</f>
        <v>0</v>
      </c>
      <c r="H219">
        <f>IFERROR(FIND("STAKE",SLR286_20231202[[#This Row],[Tytuł]]),0)</f>
        <v>0</v>
      </c>
      <c r="I219">
        <f>IFERROR(FIND("intere",SLR286_20231202[[#This Row],[Tytuł]]),0)</f>
        <v>0</v>
      </c>
      <c r="J219">
        <f>IFERROR(FIND("Intere",SLR286_20231202[[#This Row],[Tytuł]]),0)</f>
        <v>0</v>
      </c>
      <c r="K219">
        <f>IFERROR(FIND("INTERE",SLR286_20231202[[#This Row],[Tytuł]]),0)</f>
        <v>0</v>
      </c>
      <c r="L219">
        <f>SUM(SLR286_20231202[[#This Row],[stake]:[INTERE3]])</f>
        <v>0</v>
      </c>
      <c r="M219">
        <f>COUNTIF(SLR286_20231202[[#This Row],[Tytuł]],"*"&amp;$B$1&amp;"*")</f>
        <v>0</v>
      </c>
      <c r="N219" t="s">
        <v>1671</v>
      </c>
      <c r="O219" t="str">
        <f>MID(SLR286_20231202[[#This Row],[Rok, publikacja, cytowania]],2,4)</f>
        <v>2023</v>
      </c>
      <c r="P219" s="4">
        <f>(MID(SLR286_20231202[[#This Row],[Rok, publikacja, cytowania]],FIND(" Cited ",SLR286_20231202[[#This Row],[Rok, publikacja, cytowania]])+7,SLR286_20231202[[#This Row],[IlośćZnakówLCyt]]))+0</f>
        <v>0</v>
      </c>
      <c r="Q219">
        <f>FIND(" Cited ",SLR286_20231202[[#This Row],[Rok, publikacja, cytowania]])+7</f>
        <v>142</v>
      </c>
      <c r="R219">
        <f>FIND(" times",SLR286_20231202[[#This Row],[Rok, publikacja, cytowania]])</f>
        <v>143</v>
      </c>
      <c r="S219">
        <f>SLR286_20231202[[#This Row],[koniecLCyt]]-SLR286_20231202[[#This Row],[poczLCyt]]</f>
        <v>1</v>
      </c>
      <c r="T219" t="s">
        <v>1672</v>
      </c>
      <c r="U219" t="s">
        <v>1673</v>
      </c>
      <c r="V219" t="s">
        <v>1674</v>
      </c>
      <c r="W219">
        <f>COUNTIF(SLR286_20231202[[#This Row],[streszczenie]],"*"&amp;$B$1&amp;"*")</f>
        <v>1</v>
      </c>
      <c r="X219">
        <f>IFERROR(FIND("stake",SLR286_20231202[[#This Row],[streszczenie]]),0)</f>
        <v>1093</v>
      </c>
      <c r="Y219">
        <f>IFERROR(FIND("Stake",SLR286_20231202[[#This Row],[streszczenie]]),0)</f>
        <v>0</v>
      </c>
      <c r="Z219">
        <f>IFERROR(FIND("STAKE",SLR286_20231202[[#This Row],[streszczenie]]),0)</f>
        <v>0</v>
      </c>
      <c r="AA219">
        <f>IFERROR(FIND("intere",SLR286_20231202[[#This Row],[streszczenie]]),0)</f>
        <v>545</v>
      </c>
      <c r="AB219">
        <f>IFERROR(FIND("Intere",SLR286_20231202[[#This Row],[streszczenie]]),0)</f>
        <v>0</v>
      </c>
      <c r="AC219">
        <f>IFERROR(FIND("INTERE",SLR286_20231202[[#This Row],[streszczenie]]),0)</f>
        <v>0</v>
      </c>
      <c r="AD219">
        <f>SUM(SLR286_20231202[[#This Row],[stake4]:[INTERE6]])</f>
        <v>1638</v>
      </c>
      <c r="AE219" t="s">
        <v>10</v>
      </c>
      <c r="AF219" t="s">
        <v>338</v>
      </c>
      <c r="AG219" t="s">
        <v>12</v>
      </c>
    </row>
    <row r="220" spans="1:33" x14ac:dyDescent="0.45">
      <c r="A220">
        <v>218</v>
      </c>
      <c r="B220" t="s">
        <v>1675</v>
      </c>
      <c r="C220" t="s">
        <v>1676</v>
      </c>
      <c r="D220" t="s">
        <v>1677</v>
      </c>
      <c r="E220" t="s">
        <v>1678</v>
      </c>
      <c r="F220">
        <f>IFERROR(FIND("stake",SLR286_20231202[[#This Row],[Tytuł]]),0)</f>
        <v>0</v>
      </c>
      <c r="G220">
        <f>IFERROR(FIND("Stake",SLR286_20231202[[#This Row],[Tytuł]]),0)</f>
        <v>0</v>
      </c>
      <c r="H220">
        <f>IFERROR(FIND("STAKE",SLR286_20231202[[#This Row],[Tytuł]]),0)</f>
        <v>0</v>
      </c>
      <c r="I220">
        <f>IFERROR(FIND("intere",SLR286_20231202[[#This Row],[Tytuł]]),0)</f>
        <v>0</v>
      </c>
      <c r="J220">
        <f>IFERROR(FIND("Intere",SLR286_20231202[[#This Row],[Tytuł]]),0)</f>
        <v>0</v>
      </c>
      <c r="K220">
        <f>IFERROR(FIND("INTERE",SLR286_20231202[[#This Row],[Tytuł]]),0)</f>
        <v>0</v>
      </c>
      <c r="L220">
        <f>SUM(SLR286_20231202[[#This Row],[stake]:[INTERE3]])</f>
        <v>0</v>
      </c>
      <c r="M220">
        <f>COUNTIF(SLR286_20231202[[#This Row],[Tytuł]],"*"&amp;$B$1&amp;"*")</f>
        <v>0</v>
      </c>
      <c r="N220" t="s">
        <v>1679</v>
      </c>
      <c r="O220" t="str">
        <f>MID(SLR286_20231202[[#This Row],[Rok, publikacja, cytowania]],2,4)</f>
        <v>2023</v>
      </c>
      <c r="P220" s="4">
        <f>(MID(SLR286_20231202[[#This Row],[Rok, publikacja, cytowania]],FIND(" Cited ",SLR286_20231202[[#This Row],[Rok, publikacja, cytowania]])+7,SLR286_20231202[[#This Row],[IlośćZnakówLCyt]]))+0</f>
        <v>0</v>
      </c>
      <c r="Q220">
        <f>FIND(" Cited ",SLR286_20231202[[#This Row],[Rok, publikacja, cytowania]])+7</f>
        <v>78</v>
      </c>
      <c r="R220">
        <f>FIND(" times",SLR286_20231202[[#This Row],[Rok, publikacja, cytowania]])</f>
        <v>79</v>
      </c>
      <c r="S220">
        <f>SLR286_20231202[[#This Row],[koniecLCyt]]-SLR286_20231202[[#This Row],[poczLCyt]]</f>
        <v>1</v>
      </c>
      <c r="T220" t="s">
        <v>1680</v>
      </c>
      <c r="U220" t="s">
        <v>1681</v>
      </c>
      <c r="V220" t="s">
        <v>1682</v>
      </c>
      <c r="W220">
        <f>COUNTIF(SLR286_20231202[[#This Row],[streszczenie]],"*"&amp;$B$1&amp;"*")</f>
        <v>1</v>
      </c>
      <c r="X220">
        <f>IFERROR(FIND("stake",SLR286_20231202[[#This Row],[streszczenie]]),0)</f>
        <v>168</v>
      </c>
      <c r="Y220">
        <f>IFERROR(FIND("Stake",SLR286_20231202[[#This Row],[streszczenie]]),0)</f>
        <v>0</v>
      </c>
      <c r="Z220">
        <f>IFERROR(FIND("STAKE",SLR286_20231202[[#This Row],[streszczenie]]),0)</f>
        <v>0</v>
      </c>
      <c r="AA220">
        <f>IFERROR(FIND("intere",SLR286_20231202[[#This Row],[streszczenie]]),0)</f>
        <v>0</v>
      </c>
      <c r="AB220">
        <f>IFERROR(FIND("Intere",SLR286_20231202[[#This Row],[streszczenie]]),0)</f>
        <v>0</v>
      </c>
      <c r="AC220">
        <f>IFERROR(FIND("INTERE",SLR286_20231202[[#This Row],[streszczenie]]),0)</f>
        <v>0</v>
      </c>
      <c r="AD220">
        <f>SUM(SLR286_20231202[[#This Row],[stake4]:[INTERE6]])</f>
        <v>168</v>
      </c>
      <c r="AE220" t="s">
        <v>10</v>
      </c>
      <c r="AF220" t="s">
        <v>207</v>
      </c>
      <c r="AG220" t="s">
        <v>12</v>
      </c>
    </row>
    <row r="221" spans="1:33" x14ac:dyDescent="0.45">
      <c r="A221">
        <v>219</v>
      </c>
      <c r="B221" t="s">
        <v>1683</v>
      </c>
      <c r="C221" t="s">
        <v>1684</v>
      </c>
      <c r="D221" t="s">
        <v>1685</v>
      </c>
      <c r="E221" t="s">
        <v>1686</v>
      </c>
      <c r="F221">
        <f>IFERROR(FIND("stake",SLR286_20231202[[#This Row],[Tytuł]]),0)</f>
        <v>16</v>
      </c>
      <c r="G221">
        <f>IFERROR(FIND("Stake",SLR286_20231202[[#This Row],[Tytuł]]),0)</f>
        <v>0</v>
      </c>
      <c r="H221">
        <f>IFERROR(FIND("STAKE",SLR286_20231202[[#This Row],[Tytuł]]),0)</f>
        <v>0</v>
      </c>
      <c r="I221">
        <f>IFERROR(FIND("intere",SLR286_20231202[[#This Row],[Tytuł]]),0)</f>
        <v>0</v>
      </c>
      <c r="J221">
        <f>IFERROR(FIND("Intere",SLR286_20231202[[#This Row],[Tytuł]]),0)</f>
        <v>0</v>
      </c>
      <c r="K221">
        <f>IFERROR(FIND("INTERE",SLR286_20231202[[#This Row],[Tytuł]]),0)</f>
        <v>0</v>
      </c>
      <c r="L221">
        <f>SUM(SLR286_20231202[[#This Row],[stake]:[INTERE3]])</f>
        <v>16</v>
      </c>
      <c r="M221">
        <f>COUNTIF(SLR286_20231202[[#This Row],[Tytuł]],"*"&amp;$B$1&amp;"*")</f>
        <v>1</v>
      </c>
      <c r="N221" t="s">
        <v>1687</v>
      </c>
      <c r="O221" t="str">
        <f>MID(SLR286_20231202[[#This Row],[Rok, publikacja, cytowania]],2,4)</f>
        <v>2019</v>
      </c>
      <c r="P221" s="4">
        <f>(MID(SLR286_20231202[[#This Row],[Rok, publikacja, cytowania]],FIND(" Cited ",SLR286_20231202[[#This Row],[Rok, publikacja, cytowania]])+7,SLR286_20231202[[#This Row],[IlośćZnakówLCyt]]))+0</f>
        <v>0</v>
      </c>
      <c r="Q221">
        <f>FIND(" Cited ",SLR286_20231202[[#This Row],[Rok, publikacja, cytowania]])+7</f>
        <v>166</v>
      </c>
      <c r="R221">
        <f>FIND(" times",SLR286_20231202[[#This Row],[Rok, publikacja, cytowania]])</f>
        <v>167</v>
      </c>
      <c r="S221">
        <f>SLR286_20231202[[#This Row],[koniecLCyt]]-SLR286_20231202[[#This Row],[poczLCyt]]</f>
        <v>1</v>
      </c>
      <c r="T221">
        <v>0</v>
      </c>
      <c r="U221" t="s">
        <v>1688</v>
      </c>
      <c r="V221" t="s">
        <v>1689</v>
      </c>
      <c r="W221">
        <f>COUNTIF(SLR286_20231202[[#This Row],[streszczenie]],"*"&amp;$B$1&amp;"*")</f>
        <v>1</v>
      </c>
      <c r="X221">
        <f>IFERROR(FIND("stake",SLR286_20231202[[#This Row],[streszczenie]]),0)</f>
        <v>594</v>
      </c>
      <c r="Y221">
        <f>IFERROR(FIND("Stake",SLR286_20231202[[#This Row],[streszczenie]]),0)</f>
        <v>11</v>
      </c>
      <c r="Z221">
        <f>IFERROR(FIND("STAKE",SLR286_20231202[[#This Row],[streszczenie]]),0)</f>
        <v>0</v>
      </c>
      <c r="AA221">
        <f>IFERROR(FIND("intere",SLR286_20231202[[#This Row],[streszczenie]]),0)</f>
        <v>0</v>
      </c>
      <c r="AB221">
        <f>IFERROR(FIND("Intere",SLR286_20231202[[#This Row],[streszczenie]]),0)</f>
        <v>0</v>
      </c>
      <c r="AC221">
        <f>IFERROR(FIND("INTERE",SLR286_20231202[[#This Row],[streszczenie]]),0)</f>
        <v>0</v>
      </c>
      <c r="AD221">
        <f>SUM(SLR286_20231202[[#This Row],[stake4]:[INTERE6]])</f>
        <v>605</v>
      </c>
      <c r="AE221" t="s">
        <v>10</v>
      </c>
      <c r="AF221" t="s">
        <v>207</v>
      </c>
      <c r="AG221" t="s">
        <v>12</v>
      </c>
    </row>
    <row r="222" spans="1:33" x14ac:dyDescent="0.45">
      <c r="A222">
        <v>220</v>
      </c>
      <c r="B222" t="s">
        <v>1690</v>
      </c>
      <c r="C222" t="s">
        <v>1691</v>
      </c>
      <c r="D222" t="s">
        <v>1692</v>
      </c>
      <c r="E222" t="s">
        <v>1693</v>
      </c>
      <c r="F222">
        <f>IFERROR(FIND("stake",SLR286_20231202[[#This Row],[Tytuł]]),0)</f>
        <v>0</v>
      </c>
      <c r="G222">
        <f>IFERROR(FIND("Stake",SLR286_20231202[[#This Row],[Tytuł]]),0)</f>
        <v>0</v>
      </c>
      <c r="H222">
        <f>IFERROR(FIND("STAKE",SLR286_20231202[[#This Row],[Tytuł]]),0)</f>
        <v>0</v>
      </c>
      <c r="I222">
        <f>IFERROR(FIND("intere",SLR286_20231202[[#This Row],[Tytuł]]),0)</f>
        <v>0</v>
      </c>
      <c r="J222">
        <f>IFERROR(FIND("Intere",SLR286_20231202[[#This Row],[Tytuł]]),0)</f>
        <v>0</v>
      </c>
      <c r="K222">
        <f>IFERROR(FIND("INTERE",SLR286_20231202[[#This Row],[Tytuł]]),0)</f>
        <v>0</v>
      </c>
      <c r="L222">
        <f>SUM(SLR286_20231202[[#This Row],[stake]:[INTERE3]])</f>
        <v>0</v>
      </c>
      <c r="M222">
        <f>COUNTIF(SLR286_20231202[[#This Row],[Tytuł]],"*"&amp;$B$1&amp;"*")</f>
        <v>0</v>
      </c>
      <c r="N222" t="s">
        <v>1694</v>
      </c>
      <c r="O222" t="str">
        <f>MID(SLR286_20231202[[#This Row],[Rok, publikacja, cytowania]],2,4)</f>
        <v>2023</v>
      </c>
      <c r="P222" s="4">
        <f>(MID(SLR286_20231202[[#This Row],[Rok, publikacja, cytowania]],FIND(" Cited ",SLR286_20231202[[#This Row],[Rok, publikacja, cytowania]])+7,SLR286_20231202[[#This Row],[IlośćZnakówLCyt]]))+0</f>
        <v>0</v>
      </c>
      <c r="Q222">
        <f>FIND(" Cited ",SLR286_20231202[[#This Row],[Rok, publikacja, cytowania]])+7</f>
        <v>44</v>
      </c>
      <c r="R222">
        <f>FIND(" times",SLR286_20231202[[#This Row],[Rok, publikacja, cytowania]])</f>
        <v>45</v>
      </c>
      <c r="S222">
        <f>SLR286_20231202[[#This Row],[koniecLCyt]]-SLR286_20231202[[#This Row],[poczLCyt]]</f>
        <v>1</v>
      </c>
      <c r="T222" t="s">
        <v>1695</v>
      </c>
      <c r="U222" t="s">
        <v>1696</v>
      </c>
      <c r="V222" t="s">
        <v>1697</v>
      </c>
      <c r="W222">
        <f>COUNTIF(SLR286_20231202[[#This Row],[streszczenie]],"*"&amp;$B$1&amp;"*")</f>
        <v>0</v>
      </c>
      <c r="X222">
        <f>IFERROR(FIND("stake",SLR286_20231202[[#This Row],[streszczenie]]),0)</f>
        <v>2037</v>
      </c>
      <c r="Y222">
        <f>IFERROR(FIND("Stake",SLR286_20231202[[#This Row],[streszczenie]]),0)</f>
        <v>0</v>
      </c>
      <c r="Z222">
        <f>IFERROR(FIND("STAKE",SLR286_20231202[[#This Row],[streszczenie]]),0)</f>
        <v>0</v>
      </c>
      <c r="AA222">
        <f>IFERROR(FIND("intere",SLR286_20231202[[#This Row],[streszczenie]]),0)</f>
        <v>0</v>
      </c>
      <c r="AB222">
        <f>IFERROR(FIND("Intere",SLR286_20231202[[#This Row],[streszczenie]]),0)</f>
        <v>0</v>
      </c>
      <c r="AC222">
        <f>IFERROR(FIND("INTERE",SLR286_20231202[[#This Row],[streszczenie]]),0)</f>
        <v>0</v>
      </c>
      <c r="AD222">
        <f>SUM(SLR286_20231202[[#This Row],[stake4]:[INTERE6]])</f>
        <v>2037</v>
      </c>
      <c r="AE222" t="s">
        <v>10</v>
      </c>
      <c r="AF222" t="s">
        <v>11</v>
      </c>
      <c r="AG222" t="s">
        <v>12</v>
      </c>
    </row>
    <row r="223" spans="1:33" x14ac:dyDescent="0.45">
      <c r="A223">
        <v>221</v>
      </c>
      <c r="B223" t="s">
        <v>1698</v>
      </c>
      <c r="C223" t="s">
        <v>1699</v>
      </c>
      <c r="D223" t="s">
        <v>1700</v>
      </c>
      <c r="E223" t="s">
        <v>1701</v>
      </c>
      <c r="F223">
        <f>IFERROR(FIND("stake",SLR286_20231202[[#This Row],[Tytuł]]),0)</f>
        <v>0</v>
      </c>
      <c r="G223">
        <f>IFERROR(FIND("Stake",SLR286_20231202[[#This Row],[Tytuł]]),0)</f>
        <v>0</v>
      </c>
      <c r="H223">
        <f>IFERROR(FIND("STAKE",SLR286_20231202[[#This Row],[Tytuł]]),0)</f>
        <v>0</v>
      </c>
      <c r="I223">
        <f>IFERROR(FIND("intere",SLR286_20231202[[#This Row],[Tytuł]]),0)</f>
        <v>0</v>
      </c>
      <c r="J223">
        <f>IFERROR(FIND("Intere",SLR286_20231202[[#This Row],[Tytuł]]),0)</f>
        <v>0</v>
      </c>
      <c r="K223">
        <f>IFERROR(FIND("INTERE",SLR286_20231202[[#This Row],[Tytuł]]),0)</f>
        <v>0</v>
      </c>
      <c r="L223">
        <f>SUM(SLR286_20231202[[#This Row],[stake]:[INTERE3]])</f>
        <v>0</v>
      </c>
      <c r="M223">
        <f>COUNTIF(SLR286_20231202[[#This Row],[Tytuł]],"*"&amp;$B$1&amp;"*")</f>
        <v>0</v>
      </c>
      <c r="N223" t="s">
        <v>1702</v>
      </c>
      <c r="O223" t="str">
        <f>MID(SLR286_20231202[[#This Row],[Rok, publikacja, cytowania]],2,4)</f>
        <v>2022</v>
      </c>
      <c r="P223" s="4">
        <f>(MID(SLR286_20231202[[#This Row],[Rok, publikacja, cytowania]],FIND(" Cited ",SLR286_20231202[[#This Row],[Rok, publikacja, cytowania]])+7,SLR286_20231202[[#This Row],[IlośćZnakówLCyt]]))+0</f>
        <v>0</v>
      </c>
      <c r="Q223">
        <f>FIND(" Cited ",SLR286_20231202[[#This Row],[Rok, publikacja, cytowania]])+7</f>
        <v>91</v>
      </c>
      <c r="R223">
        <f>FIND(" times",SLR286_20231202[[#This Row],[Rok, publikacja, cytowania]])</f>
        <v>92</v>
      </c>
      <c r="S223">
        <f>SLR286_20231202[[#This Row],[koniecLCyt]]-SLR286_20231202[[#This Row],[poczLCyt]]</f>
        <v>1</v>
      </c>
      <c r="T223" t="s">
        <v>1703</v>
      </c>
      <c r="U223" t="s">
        <v>1704</v>
      </c>
      <c r="V223" t="s">
        <v>1705</v>
      </c>
      <c r="W223">
        <f>COUNTIF(SLR286_20231202[[#This Row],[streszczenie]],"*"&amp;$B$1&amp;"*")</f>
        <v>1</v>
      </c>
      <c r="X223">
        <f>IFERROR(FIND("stake",SLR286_20231202[[#This Row],[streszczenie]]),0)</f>
        <v>1774</v>
      </c>
      <c r="Y223">
        <f>IFERROR(FIND("Stake",SLR286_20231202[[#This Row],[streszczenie]]),0)</f>
        <v>0</v>
      </c>
      <c r="Z223">
        <f>IFERROR(FIND("STAKE",SLR286_20231202[[#This Row],[streszczenie]]),0)</f>
        <v>0</v>
      </c>
      <c r="AA223">
        <f>IFERROR(FIND("intere",SLR286_20231202[[#This Row],[streszczenie]]),0)</f>
        <v>1745</v>
      </c>
      <c r="AB223">
        <f>IFERROR(FIND("Intere",SLR286_20231202[[#This Row],[streszczenie]]),0)</f>
        <v>0</v>
      </c>
      <c r="AC223">
        <f>IFERROR(FIND("INTERE",SLR286_20231202[[#This Row],[streszczenie]]),0)</f>
        <v>0</v>
      </c>
      <c r="AD223">
        <f>SUM(SLR286_20231202[[#This Row],[stake4]:[INTERE6]])</f>
        <v>3519</v>
      </c>
      <c r="AE223" t="s">
        <v>10</v>
      </c>
      <c r="AF223" t="s">
        <v>11</v>
      </c>
      <c r="AG223" t="s">
        <v>12</v>
      </c>
    </row>
    <row r="224" spans="1:33" x14ac:dyDescent="0.45">
      <c r="A224">
        <v>222</v>
      </c>
      <c r="B224" t="s">
        <v>1706</v>
      </c>
      <c r="C224" t="s">
        <v>1707</v>
      </c>
      <c r="D224">
        <v>57193273431</v>
      </c>
      <c r="E224" t="s">
        <v>1708</v>
      </c>
      <c r="F224">
        <f>IFERROR(FIND("stake",SLR286_20231202[[#This Row],[Tytuł]]),0)</f>
        <v>0</v>
      </c>
      <c r="G224">
        <f>IFERROR(FIND("Stake",SLR286_20231202[[#This Row],[Tytuł]]),0)</f>
        <v>0</v>
      </c>
      <c r="H224">
        <f>IFERROR(FIND("STAKE",SLR286_20231202[[#This Row],[Tytuł]]),0)</f>
        <v>0</v>
      </c>
      <c r="I224">
        <f>IFERROR(FIND("intere",SLR286_20231202[[#This Row],[Tytuł]]),0)</f>
        <v>0</v>
      </c>
      <c r="J224">
        <f>IFERROR(FIND("Intere",SLR286_20231202[[#This Row],[Tytuł]]),0)</f>
        <v>0</v>
      </c>
      <c r="K224">
        <f>IFERROR(FIND("INTERE",SLR286_20231202[[#This Row],[Tytuł]]),0)</f>
        <v>0</v>
      </c>
      <c r="L224">
        <f>SUM(SLR286_20231202[[#This Row],[stake]:[INTERE3]])</f>
        <v>0</v>
      </c>
      <c r="M224">
        <f>COUNTIF(SLR286_20231202[[#This Row],[Tytuł]],"*"&amp;$B$1&amp;"*")</f>
        <v>1</v>
      </c>
      <c r="N224" t="s">
        <v>1709</v>
      </c>
      <c r="O224" t="str">
        <f>MID(SLR286_20231202[[#This Row],[Rok, publikacja, cytowania]],2,4)</f>
        <v>2022</v>
      </c>
      <c r="P224" s="4">
        <f>(MID(SLR286_20231202[[#This Row],[Rok, publikacja, cytowania]],FIND(" Cited ",SLR286_20231202[[#This Row],[Rok, publikacja, cytowania]])+7,SLR286_20231202[[#This Row],[IlośćZnakówLCyt]]))+0</f>
        <v>0</v>
      </c>
      <c r="Q224">
        <f>FIND(" Cited ",SLR286_20231202[[#This Row],[Rok, publikacja, cytowania]])+7</f>
        <v>108</v>
      </c>
      <c r="R224">
        <f>FIND(" times",SLR286_20231202[[#This Row],[Rok, publikacja, cytowania]])</f>
        <v>109</v>
      </c>
      <c r="S224">
        <f>SLR286_20231202[[#This Row],[koniecLCyt]]-SLR286_20231202[[#This Row],[poczLCyt]]</f>
        <v>1</v>
      </c>
      <c r="T224" t="s">
        <v>1710</v>
      </c>
      <c r="U224" t="s">
        <v>1711</v>
      </c>
      <c r="V224" t="s">
        <v>1712</v>
      </c>
      <c r="W224">
        <f>COUNTIF(SLR286_20231202[[#This Row],[streszczenie]],"*"&amp;$B$1&amp;"*")</f>
        <v>1</v>
      </c>
      <c r="X224">
        <f>IFERROR(FIND("stake",SLR286_20231202[[#This Row],[streszczenie]]),0)</f>
        <v>484</v>
      </c>
      <c r="Y224">
        <f>IFERROR(FIND("Stake",SLR286_20231202[[#This Row],[streszczenie]]),0)</f>
        <v>0</v>
      </c>
      <c r="Z224">
        <f>IFERROR(FIND("STAKE",SLR286_20231202[[#This Row],[streszczenie]]),0)</f>
        <v>0</v>
      </c>
      <c r="AA224">
        <f>IFERROR(FIND("intere",SLR286_20231202[[#This Row],[streszczenie]]),0)</f>
        <v>0</v>
      </c>
      <c r="AB224">
        <f>IFERROR(FIND("Intere",SLR286_20231202[[#This Row],[streszczenie]]),0)</f>
        <v>0</v>
      </c>
      <c r="AC224">
        <f>IFERROR(FIND("INTERE",SLR286_20231202[[#This Row],[streszczenie]]),0)</f>
        <v>0</v>
      </c>
      <c r="AD224">
        <f>SUM(SLR286_20231202[[#This Row],[stake4]:[INTERE6]])</f>
        <v>484</v>
      </c>
      <c r="AE224" t="s">
        <v>10</v>
      </c>
      <c r="AF224" t="s">
        <v>128</v>
      </c>
      <c r="AG224" t="s">
        <v>12</v>
      </c>
    </row>
    <row r="225" spans="1:33" x14ac:dyDescent="0.45">
      <c r="A225">
        <v>223</v>
      </c>
      <c r="B225" t="s">
        <v>1713</v>
      </c>
      <c r="C225" t="s">
        <v>1714</v>
      </c>
      <c r="D225" t="s">
        <v>1715</v>
      </c>
      <c r="E225" t="s">
        <v>1716</v>
      </c>
      <c r="F225">
        <f>IFERROR(FIND("stake",SLR286_20231202[[#This Row],[Tytuł]]),0)</f>
        <v>0</v>
      </c>
      <c r="G225">
        <f>IFERROR(FIND("Stake",SLR286_20231202[[#This Row],[Tytuł]]),0)</f>
        <v>0</v>
      </c>
      <c r="H225">
        <f>IFERROR(FIND("STAKE",SLR286_20231202[[#This Row],[Tytuł]]),0)</f>
        <v>0</v>
      </c>
      <c r="I225">
        <f>IFERROR(FIND("intere",SLR286_20231202[[#This Row],[Tytuł]]),0)</f>
        <v>0</v>
      </c>
      <c r="J225">
        <f>IFERROR(FIND("Intere",SLR286_20231202[[#This Row],[Tytuł]]),0)</f>
        <v>0</v>
      </c>
      <c r="K225">
        <f>IFERROR(FIND("INTERE",SLR286_20231202[[#This Row],[Tytuł]]),0)</f>
        <v>0</v>
      </c>
      <c r="L225">
        <f>SUM(SLR286_20231202[[#This Row],[stake]:[INTERE3]])</f>
        <v>0</v>
      </c>
      <c r="M225">
        <f>COUNTIF(SLR286_20231202[[#This Row],[Tytuł]],"*"&amp;$B$1&amp;"*")</f>
        <v>0</v>
      </c>
      <c r="N225" t="s">
        <v>1717</v>
      </c>
      <c r="O225" t="str">
        <f>MID(SLR286_20231202[[#This Row],[Rok, publikacja, cytowania]],2,4)</f>
        <v>2016</v>
      </c>
      <c r="P225" s="4">
        <f>(MID(SLR286_20231202[[#This Row],[Rok, publikacja, cytowania]],FIND(" Cited ",SLR286_20231202[[#This Row],[Rok, publikacja, cytowania]])+7,SLR286_20231202[[#This Row],[IlośćZnakówLCyt]]))+0</f>
        <v>0</v>
      </c>
      <c r="Q225">
        <f>FIND(" Cited ",SLR286_20231202[[#This Row],[Rok, publikacja, cytowania]])+7</f>
        <v>64</v>
      </c>
      <c r="R225">
        <f>FIND(" times",SLR286_20231202[[#This Row],[Rok, publikacja, cytowania]])</f>
        <v>65</v>
      </c>
      <c r="S225">
        <f>SLR286_20231202[[#This Row],[koniecLCyt]]-SLR286_20231202[[#This Row],[poczLCyt]]</f>
        <v>1</v>
      </c>
      <c r="T225">
        <v>0</v>
      </c>
      <c r="U225" t="s">
        <v>1718</v>
      </c>
      <c r="V225" t="s">
        <v>1719</v>
      </c>
      <c r="W225">
        <f>COUNTIF(SLR286_20231202[[#This Row],[streszczenie]],"*"&amp;$B$1&amp;"*")</f>
        <v>1</v>
      </c>
      <c r="X225">
        <f>IFERROR(FIND("stake",SLR286_20231202[[#This Row],[streszczenie]]),0)</f>
        <v>1094</v>
      </c>
      <c r="Y225">
        <f>IFERROR(FIND("Stake",SLR286_20231202[[#This Row],[streszczenie]]),0)</f>
        <v>0</v>
      </c>
      <c r="Z225">
        <f>IFERROR(FIND("STAKE",SLR286_20231202[[#This Row],[streszczenie]]),0)</f>
        <v>0</v>
      </c>
      <c r="AA225">
        <f>IFERROR(FIND("intere",SLR286_20231202[[#This Row],[streszczenie]]),0)</f>
        <v>1397</v>
      </c>
      <c r="AB225">
        <f>IFERROR(FIND("Intere",SLR286_20231202[[#This Row],[streszczenie]]),0)</f>
        <v>0</v>
      </c>
      <c r="AC225">
        <f>IFERROR(FIND("INTERE",SLR286_20231202[[#This Row],[streszczenie]]),0)</f>
        <v>0</v>
      </c>
      <c r="AD225">
        <f>SUM(SLR286_20231202[[#This Row],[stake4]:[INTERE6]])</f>
        <v>2491</v>
      </c>
      <c r="AE225" t="s">
        <v>10</v>
      </c>
      <c r="AF225" t="s">
        <v>11</v>
      </c>
      <c r="AG225" t="s">
        <v>12</v>
      </c>
    </row>
    <row r="226" spans="1:33" x14ac:dyDescent="0.45">
      <c r="A226">
        <v>224</v>
      </c>
      <c r="B226" t="s">
        <v>1720</v>
      </c>
      <c r="C226" t="s">
        <v>1721</v>
      </c>
      <c r="D226" t="s">
        <v>1722</v>
      </c>
      <c r="E226" t="s">
        <v>1723</v>
      </c>
      <c r="F226">
        <f>IFERROR(FIND("stake",SLR286_20231202[[#This Row],[Tytuł]]),0)</f>
        <v>0</v>
      </c>
      <c r="G226">
        <f>IFERROR(FIND("Stake",SLR286_20231202[[#This Row],[Tytuł]]),0)</f>
        <v>0</v>
      </c>
      <c r="H226">
        <f>IFERROR(FIND("STAKE",SLR286_20231202[[#This Row],[Tytuł]]),0)</f>
        <v>0</v>
      </c>
      <c r="I226">
        <f>IFERROR(FIND("intere",SLR286_20231202[[#This Row],[Tytuł]]),0)</f>
        <v>0</v>
      </c>
      <c r="J226">
        <f>IFERROR(FIND("Intere",SLR286_20231202[[#This Row],[Tytuł]]),0)</f>
        <v>0</v>
      </c>
      <c r="K226">
        <f>IFERROR(FIND("INTERE",SLR286_20231202[[#This Row],[Tytuł]]),0)</f>
        <v>0</v>
      </c>
      <c r="L226">
        <f>SUM(SLR286_20231202[[#This Row],[stake]:[INTERE3]])</f>
        <v>0</v>
      </c>
      <c r="M226">
        <f>COUNTIF(SLR286_20231202[[#This Row],[Tytuł]],"*"&amp;$B$1&amp;"*")</f>
        <v>0</v>
      </c>
      <c r="N226" t="s">
        <v>1724</v>
      </c>
      <c r="O226" t="str">
        <f>MID(SLR286_20231202[[#This Row],[Rok, publikacja, cytowania]],2,4)</f>
        <v>2022</v>
      </c>
      <c r="P226" s="4">
        <f>(MID(SLR286_20231202[[#This Row],[Rok, publikacja, cytowania]],FIND(" Cited ",SLR286_20231202[[#This Row],[Rok, publikacja, cytowania]])+7,SLR286_20231202[[#This Row],[IlośćZnakówLCyt]]))+0</f>
        <v>0</v>
      </c>
      <c r="Q226">
        <f>FIND(" Cited ",SLR286_20231202[[#This Row],[Rok, publikacja, cytowania]])+7</f>
        <v>107</v>
      </c>
      <c r="R226">
        <f>FIND(" times",SLR286_20231202[[#This Row],[Rok, publikacja, cytowania]])</f>
        <v>108</v>
      </c>
      <c r="S226">
        <f>SLR286_20231202[[#This Row],[koniecLCyt]]-SLR286_20231202[[#This Row],[poczLCyt]]</f>
        <v>1</v>
      </c>
      <c r="T226" t="s">
        <v>1725</v>
      </c>
      <c r="U226" t="s">
        <v>1726</v>
      </c>
      <c r="V226" t="s">
        <v>1727</v>
      </c>
      <c r="W226">
        <f>COUNTIF(SLR286_20231202[[#This Row],[streszczenie]],"*"&amp;$B$1&amp;"*")</f>
        <v>0</v>
      </c>
      <c r="X226">
        <f>IFERROR(FIND("stake",SLR286_20231202[[#This Row],[streszczenie]]),0)</f>
        <v>671</v>
      </c>
      <c r="Y226">
        <f>IFERROR(FIND("Stake",SLR286_20231202[[#This Row],[streszczenie]]),0)</f>
        <v>0</v>
      </c>
      <c r="Z226">
        <f>IFERROR(FIND("STAKE",SLR286_20231202[[#This Row],[streszczenie]]),0)</f>
        <v>0</v>
      </c>
      <c r="AA226">
        <f>IFERROR(FIND("intere",SLR286_20231202[[#This Row],[streszczenie]]),0)</f>
        <v>0</v>
      </c>
      <c r="AB226">
        <f>IFERROR(FIND("Intere",SLR286_20231202[[#This Row],[streszczenie]]),0)</f>
        <v>0</v>
      </c>
      <c r="AC226">
        <f>IFERROR(FIND("INTERE",SLR286_20231202[[#This Row],[streszczenie]]),0)</f>
        <v>0</v>
      </c>
      <c r="AD226">
        <f>SUM(SLR286_20231202[[#This Row],[stake4]:[INTERE6]])</f>
        <v>671</v>
      </c>
      <c r="AE226" t="s">
        <v>10</v>
      </c>
      <c r="AF226" t="s">
        <v>128</v>
      </c>
      <c r="AG226" t="s">
        <v>12</v>
      </c>
    </row>
    <row r="227" spans="1:33" x14ac:dyDescent="0.45">
      <c r="A227">
        <v>225</v>
      </c>
      <c r="B227" t="s">
        <v>1728</v>
      </c>
      <c r="C227" t="s">
        <v>1729</v>
      </c>
      <c r="D227" t="s">
        <v>1730</v>
      </c>
      <c r="E227" t="s">
        <v>1731</v>
      </c>
      <c r="F227">
        <f>IFERROR(FIND("stake",SLR286_20231202[[#This Row],[Tytuł]]),0)</f>
        <v>0</v>
      </c>
      <c r="G227">
        <f>IFERROR(FIND("Stake",SLR286_20231202[[#This Row],[Tytuł]]),0)</f>
        <v>0</v>
      </c>
      <c r="H227">
        <f>IFERROR(FIND("STAKE",SLR286_20231202[[#This Row],[Tytuł]]),0)</f>
        <v>0</v>
      </c>
      <c r="I227">
        <f>IFERROR(FIND("intere",SLR286_20231202[[#This Row],[Tytuł]]),0)</f>
        <v>0</v>
      </c>
      <c r="J227">
        <f>IFERROR(FIND("Intere",SLR286_20231202[[#This Row],[Tytuł]]),0)</f>
        <v>0</v>
      </c>
      <c r="K227">
        <f>IFERROR(FIND("INTERE",SLR286_20231202[[#This Row],[Tytuł]]),0)</f>
        <v>0</v>
      </c>
      <c r="L227">
        <f>SUM(SLR286_20231202[[#This Row],[stake]:[INTERE3]])</f>
        <v>0</v>
      </c>
      <c r="M227">
        <f>COUNTIF(SLR286_20231202[[#This Row],[Tytuł]],"*"&amp;$B$1&amp;"*")</f>
        <v>0</v>
      </c>
      <c r="N227" t="s">
        <v>1732</v>
      </c>
      <c r="O227" t="str">
        <f>MID(SLR286_20231202[[#This Row],[Rok, publikacja, cytowania]],2,4)</f>
        <v>2021</v>
      </c>
      <c r="P227" s="4">
        <f>(MID(SLR286_20231202[[#This Row],[Rok, publikacja, cytowania]],FIND(" Cited ",SLR286_20231202[[#This Row],[Rok, publikacja, cytowania]])+7,SLR286_20231202[[#This Row],[IlośćZnakówLCyt]]))+0</f>
        <v>0</v>
      </c>
      <c r="Q227">
        <f>FIND(" Cited ",SLR286_20231202[[#This Row],[Rok, publikacja, cytowania]])+7</f>
        <v>108</v>
      </c>
      <c r="R227">
        <f>FIND(" times",SLR286_20231202[[#This Row],[Rok, publikacja, cytowania]])</f>
        <v>109</v>
      </c>
      <c r="S227">
        <f>SLR286_20231202[[#This Row],[koniecLCyt]]-SLR286_20231202[[#This Row],[poczLCyt]]</f>
        <v>1</v>
      </c>
      <c r="T227" t="s">
        <v>1733</v>
      </c>
      <c r="U227" t="s">
        <v>1734</v>
      </c>
      <c r="V227" t="s">
        <v>1735</v>
      </c>
      <c r="W227">
        <f>COUNTIF(SLR286_20231202[[#This Row],[streszczenie]],"*"&amp;$B$1&amp;"*")</f>
        <v>0</v>
      </c>
      <c r="X227">
        <f>IFERROR(FIND("stake",SLR286_20231202[[#This Row],[streszczenie]]),0)</f>
        <v>33</v>
      </c>
      <c r="Y227">
        <f>IFERROR(FIND("Stake",SLR286_20231202[[#This Row],[streszczenie]]),0)</f>
        <v>0</v>
      </c>
      <c r="Z227">
        <f>IFERROR(FIND("STAKE",SLR286_20231202[[#This Row],[streszczenie]]),0)</f>
        <v>0</v>
      </c>
      <c r="AA227">
        <f>IFERROR(FIND("intere",SLR286_20231202[[#This Row],[streszczenie]]),0)</f>
        <v>0</v>
      </c>
      <c r="AB227">
        <f>IFERROR(FIND("Intere",SLR286_20231202[[#This Row],[streszczenie]]),0)</f>
        <v>0</v>
      </c>
      <c r="AC227">
        <f>IFERROR(FIND("INTERE",SLR286_20231202[[#This Row],[streszczenie]]),0)</f>
        <v>0</v>
      </c>
      <c r="AD227">
        <f>SUM(SLR286_20231202[[#This Row],[stake4]:[INTERE6]])</f>
        <v>33</v>
      </c>
      <c r="AE227" t="s">
        <v>10</v>
      </c>
      <c r="AF227" t="s">
        <v>207</v>
      </c>
      <c r="AG227" t="s">
        <v>12</v>
      </c>
    </row>
    <row r="228" spans="1:33" x14ac:dyDescent="0.45">
      <c r="A228">
        <v>226</v>
      </c>
      <c r="B228" t="s">
        <v>1736</v>
      </c>
      <c r="C228" t="s">
        <v>1737</v>
      </c>
      <c r="D228" t="s">
        <v>1738</v>
      </c>
      <c r="E228" t="s">
        <v>1739</v>
      </c>
      <c r="F228">
        <f>IFERROR(FIND("stake",SLR286_20231202[[#This Row],[Tytuł]]),0)</f>
        <v>0</v>
      </c>
      <c r="G228">
        <f>IFERROR(FIND("Stake",SLR286_20231202[[#This Row],[Tytuł]]),0)</f>
        <v>0</v>
      </c>
      <c r="H228">
        <f>IFERROR(FIND("STAKE",SLR286_20231202[[#This Row],[Tytuł]]),0)</f>
        <v>0</v>
      </c>
      <c r="I228">
        <f>IFERROR(FIND("intere",SLR286_20231202[[#This Row],[Tytuł]]),0)</f>
        <v>0</v>
      </c>
      <c r="J228">
        <f>IFERROR(FIND("Intere",SLR286_20231202[[#This Row],[Tytuł]]),0)</f>
        <v>0</v>
      </c>
      <c r="K228">
        <f>IFERROR(FIND("INTERE",SLR286_20231202[[#This Row],[Tytuł]]),0)</f>
        <v>0</v>
      </c>
      <c r="L228">
        <f>SUM(SLR286_20231202[[#This Row],[stake]:[INTERE3]])</f>
        <v>0</v>
      </c>
      <c r="M228">
        <f>COUNTIF(SLR286_20231202[[#This Row],[Tytuł]],"*"&amp;$B$1&amp;"*")</f>
        <v>1</v>
      </c>
      <c r="N228" t="s">
        <v>1740</v>
      </c>
      <c r="O228" t="str">
        <f>MID(SLR286_20231202[[#This Row],[Rok, publikacja, cytowania]],2,4)</f>
        <v>2023</v>
      </c>
      <c r="P228" s="4">
        <f>(MID(SLR286_20231202[[#This Row],[Rok, publikacja, cytowania]],FIND(" Cited ",SLR286_20231202[[#This Row],[Rok, publikacja, cytowania]])+7,SLR286_20231202[[#This Row],[IlośćZnakówLCyt]]))+0</f>
        <v>0</v>
      </c>
      <c r="Q228">
        <f>FIND(" Cited ",SLR286_20231202[[#This Row],[Rok, publikacja, cytowania]])+7</f>
        <v>58</v>
      </c>
      <c r="R228">
        <f>FIND(" times",SLR286_20231202[[#This Row],[Rok, publikacja, cytowania]])</f>
        <v>59</v>
      </c>
      <c r="S228">
        <f>SLR286_20231202[[#This Row],[koniecLCyt]]-SLR286_20231202[[#This Row],[poczLCyt]]</f>
        <v>1</v>
      </c>
      <c r="T228" t="s">
        <v>1741</v>
      </c>
      <c r="U228" t="s">
        <v>1742</v>
      </c>
      <c r="V228" t="s">
        <v>1743</v>
      </c>
      <c r="W228">
        <f>COUNTIF(SLR286_20231202[[#This Row],[streszczenie]],"*"&amp;$B$1&amp;"*")</f>
        <v>1</v>
      </c>
      <c r="X228">
        <f>IFERROR(FIND("stake",SLR286_20231202[[#This Row],[streszczenie]]),0)</f>
        <v>1127</v>
      </c>
      <c r="Y228">
        <f>IFERROR(FIND("Stake",SLR286_20231202[[#This Row],[streszczenie]]),0)</f>
        <v>0</v>
      </c>
      <c r="Z228">
        <f>IFERROR(FIND("STAKE",SLR286_20231202[[#This Row],[streszczenie]]),0)</f>
        <v>0</v>
      </c>
      <c r="AA228">
        <f>IFERROR(FIND("intere",SLR286_20231202[[#This Row],[streszczenie]]),0)</f>
        <v>0</v>
      </c>
      <c r="AB228">
        <f>IFERROR(FIND("Intere",SLR286_20231202[[#This Row],[streszczenie]]),0)</f>
        <v>0</v>
      </c>
      <c r="AC228">
        <f>IFERROR(FIND("INTERE",SLR286_20231202[[#This Row],[streszczenie]]),0)</f>
        <v>0</v>
      </c>
      <c r="AD228">
        <f>SUM(SLR286_20231202[[#This Row],[stake4]:[INTERE6]])</f>
        <v>1127</v>
      </c>
      <c r="AE228" t="s">
        <v>10</v>
      </c>
      <c r="AF228" t="s">
        <v>11</v>
      </c>
      <c r="AG228" t="s">
        <v>12</v>
      </c>
    </row>
    <row r="229" spans="1:33" x14ac:dyDescent="0.45">
      <c r="A229">
        <v>227</v>
      </c>
      <c r="B229" t="s">
        <v>1744</v>
      </c>
      <c r="C229" t="s">
        <v>1745</v>
      </c>
      <c r="D229" t="s">
        <v>1746</v>
      </c>
      <c r="E229" t="s">
        <v>1747</v>
      </c>
      <c r="F229">
        <f>IFERROR(FIND("stake",SLR286_20231202[[#This Row],[Tytuł]]),0)</f>
        <v>0</v>
      </c>
      <c r="G229">
        <f>IFERROR(FIND("Stake",SLR286_20231202[[#This Row],[Tytuł]]),0)</f>
        <v>0</v>
      </c>
      <c r="H229">
        <f>IFERROR(FIND("STAKE",SLR286_20231202[[#This Row],[Tytuł]]),0)</f>
        <v>0</v>
      </c>
      <c r="I229">
        <f>IFERROR(FIND("intere",SLR286_20231202[[#This Row],[Tytuł]]),0)</f>
        <v>0</v>
      </c>
      <c r="J229">
        <f>IFERROR(FIND("Intere",SLR286_20231202[[#This Row],[Tytuł]]),0)</f>
        <v>0</v>
      </c>
      <c r="K229">
        <f>IFERROR(FIND("INTERE",SLR286_20231202[[#This Row],[Tytuł]]),0)</f>
        <v>0</v>
      </c>
      <c r="L229">
        <f>SUM(SLR286_20231202[[#This Row],[stake]:[INTERE3]])</f>
        <v>0</v>
      </c>
      <c r="M229">
        <f>COUNTIF(SLR286_20231202[[#This Row],[Tytuł]],"*"&amp;$B$1&amp;"*")</f>
        <v>0</v>
      </c>
      <c r="N229" t="s">
        <v>1748</v>
      </c>
      <c r="O229" t="str">
        <f>MID(SLR286_20231202[[#This Row],[Rok, publikacja, cytowania]],2,4)</f>
        <v>2023</v>
      </c>
      <c r="P229" s="4">
        <f>(MID(SLR286_20231202[[#This Row],[Rok, publikacja, cytowania]],FIND(" Cited ",SLR286_20231202[[#This Row],[Rok, publikacja, cytowania]])+7,SLR286_20231202[[#This Row],[IlośćZnakówLCyt]]))+0</f>
        <v>0</v>
      </c>
      <c r="Q229">
        <f>FIND(" Cited ",SLR286_20231202[[#This Row],[Rok, publikacja, cytowania]])+7</f>
        <v>75</v>
      </c>
      <c r="R229">
        <f>FIND(" times",SLR286_20231202[[#This Row],[Rok, publikacja, cytowania]])</f>
        <v>76</v>
      </c>
      <c r="S229">
        <f>SLR286_20231202[[#This Row],[koniecLCyt]]-SLR286_20231202[[#This Row],[poczLCyt]]</f>
        <v>1</v>
      </c>
      <c r="T229" t="s">
        <v>1749</v>
      </c>
      <c r="U229" t="s">
        <v>1750</v>
      </c>
      <c r="V229" t="s">
        <v>1751</v>
      </c>
      <c r="W229">
        <f>COUNTIF(SLR286_20231202[[#This Row],[streszczenie]],"*"&amp;$B$1&amp;"*")</f>
        <v>0</v>
      </c>
      <c r="X229">
        <f>IFERROR(FIND("stake",SLR286_20231202[[#This Row],[streszczenie]]),0)</f>
        <v>445</v>
      </c>
      <c r="Y229">
        <f>IFERROR(FIND("Stake",SLR286_20231202[[#This Row],[streszczenie]]),0)</f>
        <v>0</v>
      </c>
      <c r="Z229">
        <f>IFERROR(FIND("STAKE",SLR286_20231202[[#This Row],[streszczenie]]),0)</f>
        <v>0</v>
      </c>
      <c r="AA229">
        <f>IFERROR(FIND("intere",SLR286_20231202[[#This Row],[streszczenie]]),0)</f>
        <v>0</v>
      </c>
      <c r="AB229">
        <f>IFERROR(FIND("Intere",SLR286_20231202[[#This Row],[streszczenie]]),0)</f>
        <v>0</v>
      </c>
      <c r="AC229">
        <f>IFERROR(FIND("INTERE",SLR286_20231202[[#This Row],[streszczenie]]),0)</f>
        <v>0</v>
      </c>
      <c r="AD229">
        <f>SUM(SLR286_20231202[[#This Row],[stake4]:[INTERE6]])</f>
        <v>445</v>
      </c>
      <c r="AE229" t="s">
        <v>10</v>
      </c>
      <c r="AF229" t="s">
        <v>11</v>
      </c>
      <c r="AG229" t="s">
        <v>12</v>
      </c>
    </row>
    <row r="230" spans="1:33" x14ac:dyDescent="0.45">
      <c r="A230">
        <v>228</v>
      </c>
      <c r="B230" t="s">
        <v>1752</v>
      </c>
      <c r="C230" t="s">
        <v>1753</v>
      </c>
      <c r="D230" t="s">
        <v>1754</v>
      </c>
      <c r="E230" t="s">
        <v>1755</v>
      </c>
      <c r="F230">
        <f>IFERROR(FIND("stake",SLR286_20231202[[#This Row],[Tytuł]]),0)</f>
        <v>0</v>
      </c>
      <c r="G230">
        <f>IFERROR(FIND("Stake",SLR286_20231202[[#This Row],[Tytuł]]),0)</f>
        <v>0</v>
      </c>
      <c r="H230">
        <f>IFERROR(FIND("STAKE",SLR286_20231202[[#This Row],[Tytuł]]),0)</f>
        <v>0</v>
      </c>
      <c r="I230">
        <f>IFERROR(FIND("intere",SLR286_20231202[[#This Row],[Tytuł]]),0)</f>
        <v>0</v>
      </c>
      <c r="J230">
        <f>IFERROR(FIND("Intere",SLR286_20231202[[#This Row],[Tytuł]]),0)</f>
        <v>0</v>
      </c>
      <c r="K230">
        <f>IFERROR(FIND("INTERE",SLR286_20231202[[#This Row],[Tytuł]]),0)</f>
        <v>0</v>
      </c>
      <c r="L230">
        <f>SUM(SLR286_20231202[[#This Row],[stake]:[INTERE3]])</f>
        <v>0</v>
      </c>
      <c r="M230">
        <f>COUNTIF(SLR286_20231202[[#This Row],[Tytuł]],"*"&amp;$B$1&amp;"*")</f>
        <v>0</v>
      </c>
      <c r="N230" t="s">
        <v>1756</v>
      </c>
      <c r="O230" t="str">
        <f>MID(SLR286_20231202[[#This Row],[Rok, publikacja, cytowania]],2,4)</f>
        <v>2020</v>
      </c>
      <c r="P230" s="4">
        <f>(MID(SLR286_20231202[[#This Row],[Rok, publikacja, cytowania]],FIND(" Cited ",SLR286_20231202[[#This Row],[Rok, publikacja, cytowania]])+7,SLR286_20231202[[#This Row],[IlośćZnakówLCyt]]))+0</f>
        <v>0</v>
      </c>
      <c r="Q230">
        <f>FIND(" Cited ",SLR286_20231202[[#This Row],[Rok, publikacja, cytowania]])+7</f>
        <v>75</v>
      </c>
      <c r="R230">
        <f>FIND(" times",SLR286_20231202[[#This Row],[Rok, publikacja, cytowania]])</f>
        <v>76</v>
      </c>
      <c r="S230">
        <f>SLR286_20231202[[#This Row],[koniecLCyt]]-SLR286_20231202[[#This Row],[poczLCyt]]</f>
        <v>1</v>
      </c>
      <c r="T230">
        <v>0</v>
      </c>
      <c r="U230" t="s">
        <v>1757</v>
      </c>
      <c r="V230" t="s">
        <v>1758</v>
      </c>
      <c r="W230">
        <f>COUNTIF(SLR286_20231202[[#This Row],[streszczenie]],"*"&amp;$B$1&amp;"*")</f>
        <v>1</v>
      </c>
      <c r="X230">
        <f>IFERROR(FIND("stake",SLR286_20231202[[#This Row],[streszczenie]]),0)</f>
        <v>1194</v>
      </c>
      <c r="Y230">
        <f>IFERROR(FIND("Stake",SLR286_20231202[[#This Row],[streszczenie]]),0)</f>
        <v>0</v>
      </c>
      <c r="Z230">
        <f>IFERROR(FIND("STAKE",SLR286_20231202[[#This Row],[streszczenie]]),0)</f>
        <v>0</v>
      </c>
      <c r="AA230">
        <f>IFERROR(FIND("intere",SLR286_20231202[[#This Row],[streszczenie]]),0)</f>
        <v>0</v>
      </c>
      <c r="AB230">
        <f>IFERROR(FIND("Intere",SLR286_20231202[[#This Row],[streszczenie]]),0)</f>
        <v>0</v>
      </c>
      <c r="AC230">
        <f>IFERROR(FIND("INTERE",SLR286_20231202[[#This Row],[streszczenie]]),0)</f>
        <v>0</v>
      </c>
      <c r="AD230">
        <f>SUM(SLR286_20231202[[#This Row],[stake4]:[INTERE6]])</f>
        <v>1194</v>
      </c>
      <c r="AE230" t="s">
        <v>10</v>
      </c>
      <c r="AF230" t="s">
        <v>207</v>
      </c>
      <c r="AG230" t="s">
        <v>12</v>
      </c>
    </row>
    <row r="231" spans="1:33" x14ac:dyDescent="0.45">
      <c r="A231">
        <v>229</v>
      </c>
      <c r="B231" t="s">
        <v>1759</v>
      </c>
      <c r="C231" t="s">
        <v>1760</v>
      </c>
      <c r="D231" t="s">
        <v>1761</v>
      </c>
      <c r="E231" t="s">
        <v>1762</v>
      </c>
      <c r="F231">
        <f>IFERROR(FIND("stake",SLR286_20231202[[#This Row],[Tytuł]]),0)</f>
        <v>0</v>
      </c>
      <c r="G231">
        <f>IFERROR(FIND("Stake",SLR286_20231202[[#This Row],[Tytuł]]),0)</f>
        <v>0</v>
      </c>
      <c r="H231">
        <f>IFERROR(FIND("STAKE",SLR286_20231202[[#This Row],[Tytuł]]),0)</f>
        <v>0</v>
      </c>
      <c r="I231">
        <f>IFERROR(FIND("intere",SLR286_20231202[[#This Row],[Tytuł]]),0)</f>
        <v>0</v>
      </c>
      <c r="J231">
        <f>IFERROR(FIND("Intere",SLR286_20231202[[#This Row],[Tytuł]]),0)</f>
        <v>0</v>
      </c>
      <c r="K231">
        <f>IFERROR(FIND("INTERE",SLR286_20231202[[#This Row],[Tytuł]]),0)</f>
        <v>0</v>
      </c>
      <c r="L231">
        <f>SUM(SLR286_20231202[[#This Row],[stake]:[INTERE3]])</f>
        <v>0</v>
      </c>
      <c r="M231">
        <f>COUNTIF(SLR286_20231202[[#This Row],[Tytuł]],"*"&amp;$B$1&amp;"*")</f>
        <v>0</v>
      </c>
      <c r="N231" t="s">
        <v>1763</v>
      </c>
      <c r="O231" t="str">
        <f>MID(SLR286_20231202[[#This Row],[Rok, publikacja, cytowania]],2,4)</f>
        <v>2023</v>
      </c>
      <c r="P231" s="4">
        <f>(MID(SLR286_20231202[[#This Row],[Rok, publikacja, cytowania]],FIND(" Cited ",SLR286_20231202[[#This Row],[Rok, publikacja, cytowania]])+7,SLR286_20231202[[#This Row],[IlośćZnakówLCyt]]))+0</f>
        <v>0</v>
      </c>
      <c r="Q231">
        <f>FIND(" Cited ",SLR286_20231202[[#This Row],[Rok, publikacja, cytowania]])+7</f>
        <v>63</v>
      </c>
      <c r="R231">
        <f>FIND(" times",SLR286_20231202[[#This Row],[Rok, publikacja, cytowania]])</f>
        <v>64</v>
      </c>
      <c r="S231">
        <f>SLR286_20231202[[#This Row],[koniecLCyt]]-SLR286_20231202[[#This Row],[poczLCyt]]</f>
        <v>1</v>
      </c>
      <c r="T231" t="s">
        <v>1764</v>
      </c>
      <c r="U231" t="s">
        <v>1765</v>
      </c>
      <c r="V231" t="s">
        <v>1766</v>
      </c>
      <c r="W231">
        <f>COUNTIF(SLR286_20231202[[#This Row],[streszczenie]],"*"&amp;$B$1&amp;"*")</f>
        <v>0</v>
      </c>
      <c r="X231">
        <f>IFERROR(FIND("stake",SLR286_20231202[[#This Row],[streszczenie]]),0)</f>
        <v>1088</v>
      </c>
      <c r="Y231">
        <f>IFERROR(FIND("Stake",SLR286_20231202[[#This Row],[streszczenie]]),0)</f>
        <v>0</v>
      </c>
      <c r="Z231">
        <f>IFERROR(FIND("STAKE",SLR286_20231202[[#This Row],[streszczenie]]),0)</f>
        <v>0</v>
      </c>
      <c r="AA231">
        <f>IFERROR(FIND("intere",SLR286_20231202[[#This Row],[streszczenie]]),0)</f>
        <v>0</v>
      </c>
      <c r="AB231">
        <f>IFERROR(FIND("Intere",SLR286_20231202[[#This Row],[streszczenie]]),0)</f>
        <v>0</v>
      </c>
      <c r="AC231">
        <f>IFERROR(FIND("INTERE",SLR286_20231202[[#This Row],[streszczenie]]),0)</f>
        <v>0</v>
      </c>
      <c r="AD231">
        <f>SUM(SLR286_20231202[[#This Row],[stake4]:[INTERE6]])</f>
        <v>1088</v>
      </c>
      <c r="AE231" t="s">
        <v>10</v>
      </c>
      <c r="AF231" t="s">
        <v>11</v>
      </c>
      <c r="AG231" t="s">
        <v>12</v>
      </c>
    </row>
    <row r="232" spans="1:33" x14ac:dyDescent="0.45">
      <c r="A232">
        <v>230</v>
      </c>
      <c r="B232" t="s">
        <v>1767</v>
      </c>
      <c r="C232" t="s">
        <v>1768</v>
      </c>
      <c r="D232" t="s">
        <v>1769</v>
      </c>
      <c r="E232" t="s">
        <v>1770</v>
      </c>
      <c r="F232">
        <f>IFERROR(FIND("stake",SLR286_20231202[[#This Row],[Tytuł]]),0)</f>
        <v>0</v>
      </c>
      <c r="G232">
        <f>IFERROR(FIND("Stake",SLR286_20231202[[#This Row],[Tytuł]]),0)</f>
        <v>5</v>
      </c>
      <c r="H232">
        <f>IFERROR(FIND("STAKE",SLR286_20231202[[#This Row],[Tytuł]]),0)</f>
        <v>0</v>
      </c>
      <c r="I232">
        <f>IFERROR(FIND("intere",SLR286_20231202[[#This Row],[Tytuł]]),0)</f>
        <v>0</v>
      </c>
      <c r="J232">
        <f>IFERROR(FIND("Intere",SLR286_20231202[[#This Row],[Tytuł]]),0)</f>
        <v>0</v>
      </c>
      <c r="K232">
        <f>IFERROR(FIND("INTERE",SLR286_20231202[[#This Row],[Tytuł]]),0)</f>
        <v>0</v>
      </c>
      <c r="L232">
        <f>SUM(SLR286_20231202[[#This Row],[stake]:[INTERE3]])</f>
        <v>5</v>
      </c>
      <c r="M232">
        <f>COUNTIF(SLR286_20231202[[#This Row],[Tytuł]],"*"&amp;$B$1&amp;"*")</f>
        <v>0</v>
      </c>
      <c r="N232" t="s">
        <v>1771</v>
      </c>
      <c r="O232" t="str">
        <f>MID(SLR286_20231202[[#This Row],[Rok, publikacja, cytowania]],2,4)</f>
        <v>2023</v>
      </c>
      <c r="P232" s="4">
        <f>(MID(SLR286_20231202[[#This Row],[Rok, publikacja, cytowania]],FIND(" Cited ",SLR286_20231202[[#This Row],[Rok, publikacja, cytowania]])+7,SLR286_20231202[[#This Row],[IlośćZnakówLCyt]]))+0</f>
        <v>0</v>
      </c>
      <c r="Q232">
        <f>FIND(" Cited ",SLR286_20231202[[#This Row],[Rok, publikacja, cytowania]])+7</f>
        <v>60</v>
      </c>
      <c r="R232">
        <f>FIND(" times",SLR286_20231202[[#This Row],[Rok, publikacja, cytowania]])</f>
        <v>61</v>
      </c>
      <c r="S232">
        <f>SLR286_20231202[[#This Row],[koniecLCyt]]-SLR286_20231202[[#This Row],[poczLCyt]]</f>
        <v>1</v>
      </c>
      <c r="T232" t="s">
        <v>1772</v>
      </c>
      <c r="U232" t="s">
        <v>1773</v>
      </c>
      <c r="V232" t="s">
        <v>1774</v>
      </c>
      <c r="W232">
        <f>COUNTIF(SLR286_20231202[[#This Row],[streszczenie]],"*"&amp;$B$1&amp;"*")</f>
        <v>0</v>
      </c>
      <c r="X232">
        <f>IFERROR(FIND("stake",SLR286_20231202[[#This Row],[streszczenie]]),0)</f>
        <v>735</v>
      </c>
      <c r="Y232">
        <f>IFERROR(FIND("Stake",SLR286_20231202[[#This Row],[streszczenie]]),0)</f>
        <v>0</v>
      </c>
      <c r="Z232">
        <f>IFERROR(FIND("STAKE",SLR286_20231202[[#This Row],[streszczenie]]),0)</f>
        <v>0</v>
      </c>
      <c r="AA232">
        <f>IFERROR(FIND("intere",SLR286_20231202[[#This Row],[streszczenie]]),0)</f>
        <v>0</v>
      </c>
      <c r="AB232">
        <f>IFERROR(FIND("Intere",SLR286_20231202[[#This Row],[streszczenie]]),0)</f>
        <v>0</v>
      </c>
      <c r="AC232">
        <f>IFERROR(FIND("INTERE",SLR286_20231202[[#This Row],[streszczenie]]),0)</f>
        <v>0</v>
      </c>
      <c r="AD232">
        <f>SUM(SLR286_20231202[[#This Row],[stake4]:[INTERE6]])</f>
        <v>735</v>
      </c>
      <c r="AE232" t="s">
        <v>10</v>
      </c>
      <c r="AF232" t="s">
        <v>128</v>
      </c>
      <c r="AG232" t="s">
        <v>12</v>
      </c>
    </row>
    <row r="233" spans="1:33" x14ac:dyDescent="0.45">
      <c r="A233">
        <v>231</v>
      </c>
      <c r="B233" t="s">
        <v>1775</v>
      </c>
      <c r="C233" t="s">
        <v>1776</v>
      </c>
      <c r="D233">
        <v>57220078489</v>
      </c>
      <c r="E233" t="s">
        <v>1777</v>
      </c>
      <c r="F233">
        <f>IFERROR(FIND("stake",SLR286_20231202[[#This Row],[Tytuł]]),0)</f>
        <v>0</v>
      </c>
      <c r="G233">
        <f>IFERROR(FIND("Stake",SLR286_20231202[[#This Row],[Tytuł]]),0)</f>
        <v>0</v>
      </c>
      <c r="H233">
        <f>IFERROR(FIND("STAKE",SLR286_20231202[[#This Row],[Tytuł]]),0)</f>
        <v>0</v>
      </c>
      <c r="I233">
        <f>IFERROR(FIND("intere",SLR286_20231202[[#This Row],[Tytuł]]),0)</f>
        <v>0</v>
      </c>
      <c r="J233">
        <f>IFERROR(FIND("Intere",SLR286_20231202[[#This Row],[Tytuł]]),0)</f>
        <v>0</v>
      </c>
      <c r="K233">
        <f>IFERROR(FIND("INTERE",SLR286_20231202[[#This Row],[Tytuł]]),0)</f>
        <v>0</v>
      </c>
      <c r="L233">
        <f>SUM(SLR286_20231202[[#This Row],[stake]:[INTERE3]])</f>
        <v>0</v>
      </c>
      <c r="M233">
        <f>COUNTIF(SLR286_20231202[[#This Row],[Tytuł]],"*"&amp;$B$1&amp;"*")</f>
        <v>0</v>
      </c>
      <c r="N233" t="s">
        <v>1778</v>
      </c>
      <c r="O233" t="str">
        <f>MID(SLR286_20231202[[#This Row],[Rok, publikacja, cytowania]],2,4)</f>
        <v>2021</v>
      </c>
      <c r="P233" s="4">
        <f>(MID(SLR286_20231202[[#This Row],[Rok, publikacja, cytowania]],FIND(" Cited ",SLR286_20231202[[#This Row],[Rok, publikacja, cytowania]])+7,SLR286_20231202[[#This Row],[IlośćZnakówLCyt]]))+0</f>
        <v>0</v>
      </c>
      <c r="Q233">
        <f>FIND(" Cited ",SLR286_20231202[[#This Row],[Rok, publikacja, cytowania]])+7</f>
        <v>72</v>
      </c>
      <c r="R233">
        <f>FIND(" times",SLR286_20231202[[#This Row],[Rok, publikacja, cytowania]])</f>
        <v>73</v>
      </c>
      <c r="S233">
        <f>SLR286_20231202[[#This Row],[koniecLCyt]]-SLR286_20231202[[#This Row],[poczLCyt]]</f>
        <v>1</v>
      </c>
      <c r="T233">
        <v>0</v>
      </c>
      <c r="U233" t="s">
        <v>1779</v>
      </c>
      <c r="V233" t="s">
        <v>1780</v>
      </c>
      <c r="W233">
        <f>COUNTIF(SLR286_20231202[[#This Row],[streszczenie]],"*"&amp;$B$1&amp;"*")</f>
        <v>0</v>
      </c>
      <c r="X233">
        <f>IFERROR(FIND("stake",SLR286_20231202[[#This Row],[streszczenie]]),0)</f>
        <v>869</v>
      </c>
      <c r="Y233">
        <f>IFERROR(FIND("Stake",SLR286_20231202[[#This Row],[streszczenie]]),0)</f>
        <v>0</v>
      </c>
      <c r="Z233">
        <f>IFERROR(FIND("STAKE",SLR286_20231202[[#This Row],[streszczenie]]),0)</f>
        <v>0</v>
      </c>
      <c r="AA233">
        <f>IFERROR(FIND("intere",SLR286_20231202[[#This Row],[streszczenie]]),0)</f>
        <v>0</v>
      </c>
      <c r="AB233">
        <f>IFERROR(FIND("Intere",SLR286_20231202[[#This Row],[streszczenie]]),0)</f>
        <v>0</v>
      </c>
      <c r="AC233">
        <f>IFERROR(FIND("INTERE",SLR286_20231202[[#This Row],[streszczenie]]),0)</f>
        <v>0</v>
      </c>
      <c r="AD233">
        <f>SUM(SLR286_20231202[[#This Row],[stake4]:[INTERE6]])</f>
        <v>869</v>
      </c>
      <c r="AE233" t="s">
        <v>10</v>
      </c>
      <c r="AF233" t="s">
        <v>11</v>
      </c>
      <c r="AG233" t="s">
        <v>12</v>
      </c>
    </row>
    <row r="234" spans="1:33" x14ac:dyDescent="0.45">
      <c r="A234">
        <v>232</v>
      </c>
      <c r="B234" t="s">
        <v>1781</v>
      </c>
      <c r="C234" t="s">
        <v>1782</v>
      </c>
      <c r="D234">
        <v>14321177100</v>
      </c>
      <c r="E234" t="s">
        <v>1783</v>
      </c>
      <c r="F234">
        <f>IFERROR(FIND("stake",SLR286_20231202[[#This Row],[Tytuł]]),0)</f>
        <v>0</v>
      </c>
      <c r="G234">
        <f>IFERROR(FIND("Stake",SLR286_20231202[[#This Row],[Tytuł]]),0)</f>
        <v>0</v>
      </c>
      <c r="H234">
        <f>IFERROR(FIND("STAKE",SLR286_20231202[[#This Row],[Tytuł]]),0)</f>
        <v>0</v>
      </c>
      <c r="I234">
        <f>IFERROR(FIND("intere",SLR286_20231202[[#This Row],[Tytuł]]),0)</f>
        <v>0</v>
      </c>
      <c r="J234">
        <f>IFERROR(FIND("Intere",SLR286_20231202[[#This Row],[Tytuł]]),0)</f>
        <v>0</v>
      </c>
      <c r="K234">
        <f>IFERROR(FIND("INTERE",SLR286_20231202[[#This Row],[Tytuł]]),0)</f>
        <v>0</v>
      </c>
      <c r="L234">
        <f>SUM(SLR286_20231202[[#This Row],[stake]:[INTERE3]])</f>
        <v>0</v>
      </c>
      <c r="M234">
        <f>COUNTIF(SLR286_20231202[[#This Row],[Tytuł]],"*"&amp;$B$1&amp;"*")</f>
        <v>0</v>
      </c>
      <c r="N234" t="s">
        <v>1784</v>
      </c>
      <c r="O234" t="str">
        <f>MID(SLR286_20231202[[#This Row],[Rok, publikacja, cytowania]],2,4)</f>
        <v>1999</v>
      </c>
      <c r="P234" s="4">
        <f>(MID(SLR286_20231202[[#This Row],[Rok, publikacja, cytowania]],FIND(" Cited ",SLR286_20231202[[#This Row],[Rok, publikacja, cytowania]])+7,SLR286_20231202[[#This Row],[IlośćZnakówLCyt]]))+0</f>
        <v>0</v>
      </c>
      <c r="Q234">
        <f>FIND(" Cited ",SLR286_20231202[[#This Row],[Rok, publikacja, cytowania]])+7</f>
        <v>43</v>
      </c>
      <c r="R234">
        <f>FIND(" times",SLR286_20231202[[#This Row],[Rok, publikacja, cytowania]])</f>
        <v>44</v>
      </c>
      <c r="S234">
        <f>SLR286_20231202[[#This Row],[koniecLCyt]]-SLR286_20231202[[#This Row],[poczLCyt]]</f>
        <v>1</v>
      </c>
      <c r="T234" t="s">
        <v>1785</v>
      </c>
      <c r="U234" t="s">
        <v>1786</v>
      </c>
      <c r="V234" t="s">
        <v>1787</v>
      </c>
      <c r="W234">
        <f>COUNTIF(SLR286_20231202[[#This Row],[streszczenie]],"*"&amp;$B$1&amp;"*")</f>
        <v>0</v>
      </c>
      <c r="X234">
        <f>IFERROR(FIND("stake",SLR286_20231202[[#This Row],[streszczenie]]),0)</f>
        <v>97</v>
      </c>
      <c r="Y234">
        <f>IFERROR(FIND("Stake",SLR286_20231202[[#This Row],[streszczenie]]),0)</f>
        <v>0</v>
      </c>
      <c r="Z234">
        <f>IFERROR(FIND("STAKE",SLR286_20231202[[#This Row],[streszczenie]]),0)</f>
        <v>0</v>
      </c>
      <c r="AA234">
        <f>IFERROR(FIND("intere",SLR286_20231202[[#This Row],[streszczenie]]),0)</f>
        <v>0</v>
      </c>
      <c r="AB234">
        <f>IFERROR(FIND("Intere",SLR286_20231202[[#This Row],[streszczenie]]),0)</f>
        <v>0</v>
      </c>
      <c r="AC234">
        <f>IFERROR(FIND("INTERE",SLR286_20231202[[#This Row],[streszczenie]]),0)</f>
        <v>0</v>
      </c>
      <c r="AD234">
        <f>SUM(SLR286_20231202[[#This Row],[stake4]:[INTERE6]])</f>
        <v>97</v>
      </c>
      <c r="AE234" t="s">
        <v>10</v>
      </c>
      <c r="AF234" t="s">
        <v>11</v>
      </c>
      <c r="AG234" t="s">
        <v>12</v>
      </c>
    </row>
    <row r="235" spans="1:33" x14ac:dyDescent="0.45">
      <c r="A235">
        <v>233</v>
      </c>
      <c r="B235" t="s">
        <v>1788</v>
      </c>
      <c r="C235" t="s">
        <v>1789</v>
      </c>
      <c r="D235" t="s">
        <v>1790</v>
      </c>
      <c r="E235" t="s">
        <v>1791</v>
      </c>
      <c r="F235">
        <f>IFERROR(FIND("stake",SLR286_20231202[[#This Row],[Tytuł]]),0)</f>
        <v>0</v>
      </c>
      <c r="G235">
        <f>IFERROR(FIND("Stake",SLR286_20231202[[#This Row],[Tytuł]]),0)</f>
        <v>0</v>
      </c>
      <c r="H235">
        <f>IFERROR(FIND("STAKE",SLR286_20231202[[#This Row],[Tytuł]]),0)</f>
        <v>0</v>
      </c>
      <c r="I235">
        <f>IFERROR(FIND("intere",SLR286_20231202[[#This Row],[Tytuł]]),0)</f>
        <v>0</v>
      </c>
      <c r="J235">
        <f>IFERROR(FIND("Intere",SLR286_20231202[[#This Row],[Tytuł]]),0)</f>
        <v>0</v>
      </c>
      <c r="K235">
        <f>IFERROR(FIND("INTERE",SLR286_20231202[[#This Row],[Tytuł]]),0)</f>
        <v>0</v>
      </c>
      <c r="L235">
        <f>SUM(SLR286_20231202[[#This Row],[stake]:[INTERE3]])</f>
        <v>0</v>
      </c>
      <c r="M235">
        <f>COUNTIF(SLR286_20231202[[#This Row],[Tytuł]],"*"&amp;$B$1&amp;"*")</f>
        <v>1</v>
      </c>
      <c r="N235" t="s">
        <v>1792</v>
      </c>
      <c r="O235" t="str">
        <f>MID(SLR286_20231202[[#This Row],[Rok, publikacja, cytowania]],2,4)</f>
        <v>2023</v>
      </c>
      <c r="P235" s="4">
        <f>(MID(SLR286_20231202[[#This Row],[Rok, publikacja, cytowania]],FIND(" Cited ",SLR286_20231202[[#This Row],[Rok, publikacja, cytowania]])+7,SLR286_20231202[[#This Row],[IlośćZnakówLCyt]]))+0</f>
        <v>0</v>
      </c>
      <c r="Q235">
        <f>FIND(" Cited ",SLR286_20231202[[#This Row],[Rok, publikacja, cytowania]])+7</f>
        <v>58</v>
      </c>
      <c r="R235">
        <f>FIND(" times",SLR286_20231202[[#This Row],[Rok, publikacja, cytowania]])</f>
        <v>59</v>
      </c>
      <c r="S235">
        <f>SLR286_20231202[[#This Row],[koniecLCyt]]-SLR286_20231202[[#This Row],[poczLCyt]]</f>
        <v>1</v>
      </c>
      <c r="T235" t="s">
        <v>1793</v>
      </c>
      <c r="U235" t="s">
        <v>1794</v>
      </c>
      <c r="V235" t="s">
        <v>1795</v>
      </c>
      <c r="W235">
        <f>COUNTIF(SLR286_20231202[[#This Row],[streszczenie]],"*"&amp;$B$1&amp;"*")</f>
        <v>1</v>
      </c>
      <c r="X235">
        <f>IFERROR(FIND("stake",SLR286_20231202[[#This Row],[streszczenie]]),0)</f>
        <v>28</v>
      </c>
      <c r="Y235">
        <f>IFERROR(FIND("Stake",SLR286_20231202[[#This Row],[streszczenie]]),0)</f>
        <v>0</v>
      </c>
      <c r="Z235">
        <f>IFERROR(FIND("STAKE",SLR286_20231202[[#This Row],[streszczenie]]),0)</f>
        <v>0</v>
      </c>
      <c r="AA235">
        <f>IFERROR(FIND("intere",SLR286_20231202[[#This Row],[streszczenie]]),0)</f>
        <v>0</v>
      </c>
      <c r="AB235">
        <f>IFERROR(FIND("Intere",SLR286_20231202[[#This Row],[streszczenie]]),0)</f>
        <v>0</v>
      </c>
      <c r="AC235">
        <f>IFERROR(FIND("INTERE",SLR286_20231202[[#This Row],[streszczenie]]),0)</f>
        <v>0</v>
      </c>
      <c r="AD235">
        <f>SUM(SLR286_20231202[[#This Row],[stake4]:[INTERE6]])</f>
        <v>28</v>
      </c>
      <c r="AE235" t="s">
        <v>10</v>
      </c>
      <c r="AF235" t="s">
        <v>11</v>
      </c>
      <c r="AG235" t="s">
        <v>12</v>
      </c>
    </row>
    <row r="236" spans="1:33" x14ac:dyDescent="0.45">
      <c r="A236">
        <v>234</v>
      </c>
      <c r="B236" t="s">
        <v>1796</v>
      </c>
      <c r="C236" t="s">
        <v>1797</v>
      </c>
      <c r="D236" t="s">
        <v>1798</v>
      </c>
      <c r="E236" t="s">
        <v>1799</v>
      </c>
      <c r="F236">
        <f>IFERROR(FIND("stake",SLR286_20231202[[#This Row],[Tytuł]]),0)</f>
        <v>0</v>
      </c>
      <c r="G236">
        <f>IFERROR(FIND("Stake",SLR286_20231202[[#This Row],[Tytuł]]),0)</f>
        <v>0</v>
      </c>
      <c r="H236">
        <f>IFERROR(FIND("STAKE",SLR286_20231202[[#This Row],[Tytuł]]),0)</f>
        <v>0</v>
      </c>
      <c r="I236">
        <f>IFERROR(FIND("intere",SLR286_20231202[[#This Row],[Tytuł]]),0)</f>
        <v>0</v>
      </c>
      <c r="J236">
        <f>IFERROR(FIND("Intere",SLR286_20231202[[#This Row],[Tytuł]]),0)</f>
        <v>0</v>
      </c>
      <c r="K236">
        <f>IFERROR(FIND("INTERE",SLR286_20231202[[#This Row],[Tytuł]]),0)</f>
        <v>0</v>
      </c>
      <c r="L236">
        <f>SUM(SLR286_20231202[[#This Row],[stake]:[INTERE3]])</f>
        <v>0</v>
      </c>
      <c r="M236">
        <f>COUNTIF(SLR286_20231202[[#This Row],[Tytuł]],"*"&amp;$B$1&amp;"*")</f>
        <v>1</v>
      </c>
      <c r="N236" t="s">
        <v>1800</v>
      </c>
      <c r="O236" t="str">
        <f>MID(SLR286_20231202[[#This Row],[Rok, publikacja, cytowania]],2,4)</f>
        <v>2023</v>
      </c>
      <c r="P236" s="4">
        <f>(MID(SLR286_20231202[[#This Row],[Rok, publikacja, cytowania]],FIND(" Cited ",SLR286_20231202[[#This Row],[Rok, publikacja, cytowania]])+7,SLR286_20231202[[#This Row],[IlośćZnakówLCyt]]))+0</f>
        <v>0</v>
      </c>
      <c r="Q236">
        <f>FIND(" Cited ",SLR286_20231202[[#This Row],[Rok, publikacja, cytowania]])+7</f>
        <v>73</v>
      </c>
      <c r="R236">
        <f>FIND(" times",SLR286_20231202[[#This Row],[Rok, publikacja, cytowania]])</f>
        <v>74</v>
      </c>
      <c r="S236">
        <f>SLR286_20231202[[#This Row],[koniecLCyt]]-SLR286_20231202[[#This Row],[poczLCyt]]</f>
        <v>1</v>
      </c>
      <c r="T236" t="s">
        <v>1801</v>
      </c>
      <c r="U236" t="s">
        <v>1802</v>
      </c>
      <c r="V236" t="s">
        <v>1803</v>
      </c>
      <c r="W236">
        <f>COUNTIF(SLR286_20231202[[#This Row],[streszczenie]],"*"&amp;$B$1&amp;"*")</f>
        <v>1</v>
      </c>
      <c r="X236">
        <f>IFERROR(FIND("stake",SLR286_20231202[[#This Row],[streszczenie]]),0)</f>
        <v>1530</v>
      </c>
      <c r="Y236">
        <f>IFERROR(FIND("Stake",SLR286_20231202[[#This Row],[streszczenie]]),0)</f>
        <v>0</v>
      </c>
      <c r="Z236">
        <f>IFERROR(FIND("STAKE",SLR286_20231202[[#This Row],[streszczenie]]),0)</f>
        <v>0</v>
      </c>
      <c r="AA236">
        <f>IFERROR(FIND("intere",SLR286_20231202[[#This Row],[streszczenie]]),0)</f>
        <v>0</v>
      </c>
      <c r="AB236">
        <f>IFERROR(FIND("Intere",SLR286_20231202[[#This Row],[streszczenie]]),0)</f>
        <v>0</v>
      </c>
      <c r="AC236">
        <f>IFERROR(FIND("INTERE",SLR286_20231202[[#This Row],[streszczenie]]),0)</f>
        <v>0</v>
      </c>
      <c r="AD236">
        <f>SUM(SLR286_20231202[[#This Row],[stake4]:[INTERE6]])</f>
        <v>1530</v>
      </c>
      <c r="AE236" t="s">
        <v>10</v>
      </c>
      <c r="AF236" t="s">
        <v>11</v>
      </c>
      <c r="AG236" t="s">
        <v>12</v>
      </c>
    </row>
    <row r="237" spans="1:33" x14ac:dyDescent="0.45">
      <c r="A237">
        <v>235</v>
      </c>
      <c r="B237" t="s">
        <v>1804</v>
      </c>
      <c r="C237" t="s">
        <v>1805</v>
      </c>
      <c r="D237">
        <v>57195635973</v>
      </c>
      <c r="E237" t="s">
        <v>1806</v>
      </c>
      <c r="F237">
        <f>IFERROR(FIND("stake",SLR286_20231202[[#This Row],[Tytuł]]),0)</f>
        <v>0</v>
      </c>
      <c r="G237">
        <f>IFERROR(FIND("Stake",SLR286_20231202[[#This Row],[Tytuł]]),0)</f>
        <v>0</v>
      </c>
      <c r="H237">
        <f>IFERROR(FIND("STAKE",SLR286_20231202[[#This Row],[Tytuł]]),0)</f>
        <v>0</v>
      </c>
      <c r="I237">
        <f>IFERROR(FIND("intere",SLR286_20231202[[#This Row],[Tytuł]]),0)</f>
        <v>0</v>
      </c>
      <c r="J237">
        <f>IFERROR(FIND("Intere",SLR286_20231202[[#This Row],[Tytuł]]),0)</f>
        <v>0</v>
      </c>
      <c r="K237">
        <f>IFERROR(FIND("INTERE",SLR286_20231202[[#This Row],[Tytuł]]),0)</f>
        <v>0</v>
      </c>
      <c r="L237">
        <f>SUM(SLR286_20231202[[#This Row],[stake]:[INTERE3]])</f>
        <v>0</v>
      </c>
      <c r="M237">
        <f>COUNTIF(SLR286_20231202[[#This Row],[Tytuł]],"*"&amp;$B$1&amp;"*")</f>
        <v>0</v>
      </c>
      <c r="N237" t="s">
        <v>1807</v>
      </c>
      <c r="O237" t="str">
        <f>MID(SLR286_20231202[[#This Row],[Rok, publikacja, cytowania]],2,4)</f>
        <v>2020</v>
      </c>
      <c r="P237" s="4">
        <f>(MID(SLR286_20231202[[#This Row],[Rok, publikacja, cytowania]],FIND(" Cited ",SLR286_20231202[[#This Row],[Rok, publikacja, cytowania]])+7,SLR286_20231202[[#This Row],[IlośćZnakówLCyt]]))+0</f>
        <v>0</v>
      </c>
      <c r="Q237">
        <f>FIND(" Cited ",SLR286_20231202[[#This Row],[Rok, publikacja, cytowania]])+7</f>
        <v>90</v>
      </c>
      <c r="R237">
        <f>FIND(" times",SLR286_20231202[[#This Row],[Rok, publikacja, cytowania]])</f>
        <v>91</v>
      </c>
      <c r="S237">
        <f>SLR286_20231202[[#This Row],[koniecLCyt]]-SLR286_20231202[[#This Row],[poczLCyt]]</f>
        <v>1</v>
      </c>
      <c r="T237" t="s">
        <v>1808</v>
      </c>
      <c r="U237" t="s">
        <v>1809</v>
      </c>
      <c r="V237" t="s">
        <v>1810</v>
      </c>
      <c r="W237">
        <f>COUNTIF(SLR286_20231202[[#This Row],[streszczenie]],"*"&amp;$B$1&amp;"*")</f>
        <v>0</v>
      </c>
      <c r="X237">
        <f>IFERROR(FIND("stake",SLR286_20231202[[#This Row],[streszczenie]]),0)</f>
        <v>1062</v>
      </c>
      <c r="Y237">
        <f>IFERROR(FIND("Stake",SLR286_20231202[[#This Row],[streszczenie]]),0)</f>
        <v>0</v>
      </c>
      <c r="Z237">
        <f>IFERROR(FIND("STAKE",SLR286_20231202[[#This Row],[streszczenie]]),0)</f>
        <v>0</v>
      </c>
      <c r="AA237">
        <f>IFERROR(FIND("intere",SLR286_20231202[[#This Row],[streszczenie]]),0)</f>
        <v>0</v>
      </c>
      <c r="AB237">
        <f>IFERROR(FIND("Intere",SLR286_20231202[[#This Row],[streszczenie]]),0)</f>
        <v>0</v>
      </c>
      <c r="AC237">
        <f>IFERROR(FIND("INTERE",SLR286_20231202[[#This Row],[streszczenie]]),0)</f>
        <v>0</v>
      </c>
      <c r="AD237">
        <f>SUM(SLR286_20231202[[#This Row],[stake4]:[INTERE6]])</f>
        <v>1062</v>
      </c>
      <c r="AE237" t="s">
        <v>10</v>
      </c>
      <c r="AF237" t="s">
        <v>128</v>
      </c>
      <c r="AG237" t="s">
        <v>12</v>
      </c>
    </row>
    <row r="238" spans="1:33" x14ac:dyDescent="0.45">
      <c r="A238">
        <v>236</v>
      </c>
      <c r="B238" t="s">
        <v>1811</v>
      </c>
      <c r="C238" t="s">
        <v>1812</v>
      </c>
      <c r="D238" t="s">
        <v>1813</v>
      </c>
      <c r="E238" t="s">
        <v>1814</v>
      </c>
      <c r="F238">
        <f>IFERROR(FIND("stake",SLR286_20231202[[#This Row],[Tytuł]]),0)</f>
        <v>0</v>
      </c>
      <c r="G238">
        <f>IFERROR(FIND("Stake",SLR286_20231202[[#This Row],[Tytuł]]),0)</f>
        <v>0</v>
      </c>
      <c r="H238">
        <f>IFERROR(FIND("STAKE",SLR286_20231202[[#This Row],[Tytuł]]),0)</f>
        <v>0</v>
      </c>
      <c r="I238">
        <f>IFERROR(FIND("intere",SLR286_20231202[[#This Row],[Tytuł]]),0)</f>
        <v>0</v>
      </c>
      <c r="J238">
        <f>IFERROR(FIND("Intere",SLR286_20231202[[#This Row],[Tytuł]]),0)</f>
        <v>0</v>
      </c>
      <c r="K238">
        <f>IFERROR(FIND("INTERE",SLR286_20231202[[#This Row],[Tytuł]]),0)</f>
        <v>0</v>
      </c>
      <c r="L238">
        <f>SUM(SLR286_20231202[[#This Row],[stake]:[INTERE3]])</f>
        <v>0</v>
      </c>
      <c r="M238">
        <f>COUNTIF(SLR286_20231202[[#This Row],[Tytuł]],"*"&amp;$B$1&amp;"*")</f>
        <v>0</v>
      </c>
      <c r="N238" t="s">
        <v>1815</v>
      </c>
      <c r="O238" t="str">
        <f>MID(SLR286_20231202[[#This Row],[Rok, publikacja, cytowania]],2,4)</f>
        <v>2014</v>
      </c>
      <c r="P238" s="4">
        <f>(MID(SLR286_20231202[[#This Row],[Rok, publikacja, cytowania]],FIND(" Cited ",SLR286_20231202[[#This Row],[Rok, publikacja, cytowania]])+7,SLR286_20231202[[#This Row],[IlośćZnakówLCyt]]))+0</f>
        <v>0</v>
      </c>
      <c r="Q238">
        <f>FIND(" Cited ",SLR286_20231202[[#This Row],[Rok, publikacja, cytowania]])+7</f>
        <v>141</v>
      </c>
      <c r="R238">
        <f>FIND(" times",SLR286_20231202[[#This Row],[Rok, publikacja, cytowania]])</f>
        <v>142</v>
      </c>
      <c r="S238">
        <f>SLR286_20231202[[#This Row],[koniecLCyt]]-SLR286_20231202[[#This Row],[poczLCyt]]</f>
        <v>1</v>
      </c>
      <c r="T238">
        <v>0</v>
      </c>
      <c r="U238" t="s">
        <v>1816</v>
      </c>
      <c r="V238" t="s">
        <v>1817</v>
      </c>
      <c r="W238">
        <f>COUNTIF(SLR286_20231202[[#This Row],[streszczenie]],"*"&amp;$B$1&amp;"*")</f>
        <v>0</v>
      </c>
      <c r="X238">
        <f>IFERROR(FIND("stake",SLR286_20231202[[#This Row],[streszczenie]]),0)</f>
        <v>439</v>
      </c>
      <c r="Y238">
        <f>IFERROR(FIND("Stake",SLR286_20231202[[#This Row],[streszczenie]]),0)</f>
        <v>0</v>
      </c>
      <c r="Z238">
        <f>IFERROR(FIND("STAKE",SLR286_20231202[[#This Row],[streszczenie]]),0)</f>
        <v>0</v>
      </c>
      <c r="AA238">
        <f>IFERROR(FIND("intere",SLR286_20231202[[#This Row],[streszczenie]]),0)</f>
        <v>0</v>
      </c>
      <c r="AB238">
        <f>IFERROR(FIND("Intere",SLR286_20231202[[#This Row],[streszczenie]]),0)</f>
        <v>0</v>
      </c>
      <c r="AC238">
        <f>IFERROR(FIND("INTERE",SLR286_20231202[[#This Row],[streszczenie]]),0)</f>
        <v>0</v>
      </c>
      <c r="AD238">
        <f>SUM(SLR286_20231202[[#This Row],[stake4]:[INTERE6]])</f>
        <v>439</v>
      </c>
      <c r="AE238" t="s">
        <v>10</v>
      </c>
      <c r="AF238" t="s">
        <v>207</v>
      </c>
      <c r="AG238" t="s">
        <v>12</v>
      </c>
    </row>
    <row r="239" spans="1:33" x14ac:dyDescent="0.45">
      <c r="A239">
        <v>237</v>
      </c>
      <c r="B239" t="s">
        <v>1818</v>
      </c>
      <c r="C239" t="s">
        <v>1819</v>
      </c>
      <c r="D239" t="s">
        <v>501</v>
      </c>
      <c r="E239" t="s">
        <v>502</v>
      </c>
      <c r="F239">
        <f>IFERROR(FIND("stake",SLR286_20231202[[#This Row],[Tytuł]]),0)</f>
        <v>0</v>
      </c>
      <c r="G239">
        <f>IFERROR(FIND("Stake",SLR286_20231202[[#This Row],[Tytuł]]),0)</f>
        <v>0</v>
      </c>
      <c r="H239">
        <f>IFERROR(FIND("STAKE",SLR286_20231202[[#This Row],[Tytuł]]),0)</f>
        <v>0</v>
      </c>
      <c r="I239">
        <f>IFERROR(FIND("intere",SLR286_20231202[[#This Row],[Tytuł]]),0)</f>
        <v>0</v>
      </c>
      <c r="J239">
        <f>IFERROR(FIND("Intere",SLR286_20231202[[#This Row],[Tytuł]]),0)</f>
        <v>0</v>
      </c>
      <c r="K239">
        <f>IFERROR(FIND("INTERE",SLR286_20231202[[#This Row],[Tytuł]]),0)</f>
        <v>0</v>
      </c>
      <c r="L239">
        <f>SUM(SLR286_20231202[[#This Row],[stake]:[INTERE3]])</f>
        <v>0</v>
      </c>
      <c r="M239">
        <f>COUNTIF(SLR286_20231202[[#This Row],[Tytuł]],"*"&amp;$B$1&amp;"*")</f>
        <v>0</v>
      </c>
      <c r="N239" t="s">
        <v>1820</v>
      </c>
      <c r="O239" t="str">
        <f>MID(SLR286_20231202[[#This Row],[Rok, publikacja, cytowania]],2,4)</f>
        <v>2021</v>
      </c>
      <c r="P239" s="4">
        <f>(MID(SLR286_20231202[[#This Row],[Rok, publikacja, cytowania]],FIND(" Cited ",SLR286_20231202[[#This Row],[Rok, publikacja, cytowania]])+7,SLR286_20231202[[#This Row],[IlośćZnakówLCyt]]))+0</f>
        <v>0</v>
      </c>
      <c r="Q239">
        <f>FIND(" Cited ",SLR286_20231202[[#This Row],[Rok, publikacja, cytowania]])+7</f>
        <v>34</v>
      </c>
      <c r="R239">
        <f>FIND(" times",SLR286_20231202[[#This Row],[Rok, publikacja, cytowania]])</f>
        <v>35</v>
      </c>
      <c r="S239">
        <f>SLR286_20231202[[#This Row],[koniecLCyt]]-SLR286_20231202[[#This Row],[poczLCyt]]</f>
        <v>1</v>
      </c>
      <c r="T239">
        <v>0</v>
      </c>
      <c r="U239" t="s">
        <v>1821</v>
      </c>
      <c r="V239" t="s">
        <v>1822</v>
      </c>
      <c r="W239">
        <f>COUNTIF(SLR286_20231202[[#This Row],[streszczenie]],"*"&amp;$B$1&amp;"*")</f>
        <v>0</v>
      </c>
      <c r="X239">
        <f>IFERROR(FIND("stake",SLR286_20231202[[#This Row],[streszczenie]]),0)</f>
        <v>1003</v>
      </c>
      <c r="Y239">
        <f>IFERROR(FIND("Stake",SLR286_20231202[[#This Row],[streszczenie]]),0)</f>
        <v>0</v>
      </c>
      <c r="Z239">
        <f>IFERROR(FIND("STAKE",SLR286_20231202[[#This Row],[streszczenie]]),0)</f>
        <v>0</v>
      </c>
      <c r="AA239">
        <f>IFERROR(FIND("intere",SLR286_20231202[[#This Row],[streszczenie]]),0)</f>
        <v>0</v>
      </c>
      <c r="AB239">
        <f>IFERROR(FIND("Intere",SLR286_20231202[[#This Row],[streszczenie]]),0)</f>
        <v>0</v>
      </c>
      <c r="AC239">
        <f>IFERROR(FIND("INTERE",SLR286_20231202[[#This Row],[streszczenie]]),0)</f>
        <v>0</v>
      </c>
      <c r="AD239">
        <f>SUM(SLR286_20231202[[#This Row],[stake4]:[INTERE6]])</f>
        <v>1003</v>
      </c>
      <c r="AE239" t="s">
        <v>10</v>
      </c>
      <c r="AF239" t="s">
        <v>11</v>
      </c>
      <c r="AG239" t="s">
        <v>12</v>
      </c>
    </row>
    <row r="240" spans="1:33" x14ac:dyDescent="0.45">
      <c r="A240">
        <v>238</v>
      </c>
      <c r="B240" t="s">
        <v>1823</v>
      </c>
      <c r="C240" t="s">
        <v>1824</v>
      </c>
      <c r="D240" t="s">
        <v>1825</v>
      </c>
      <c r="E240" t="s">
        <v>1826</v>
      </c>
      <c r="F240">
        <f>IFERROR(FIND("stake",SLR286_20231202[[#This Row],[Tytuł]]),0)</f>
        <v>0</v>
      </c>
      <c r="G240">
        <f>IFERROR(FIND("Stake",SLR286_20231202[[#This Row],[Tytuł]]),0)</f>
        <v>0</v>
      </c>
      <c r="H240">
        <f>IFERROR(FIND("STAKE",SLR286_20231202[[#This Row],[Tytuł]]),0)</f>
        <v>0</v>
      </c>
      <c r="I240">
        <f>IFERROR(FIND("intere",SLR286_20231202[[#This Row],[Tytuł]]),0)</f>
        <v>0</v>
      </c>
      <c r="J240">
        <f>IFERROR(FIND("Intere",SLR286_20231202[[#This Row],[Tytuł]]),0)</f>
        <v>0</v>
      </c>
      <c r="K240">
        <f>IFERROR(FIND("INTERE",SLR286_20231202[[#This Row],[Tytuł]]),0)</f>
        <v>0</v>
      </c>
      <c r="L240">
        <f>SUM(SLR286_20231202[[#This Row],[stake]:[INTERE3]])</f>
        <v>0</v>
      </c>
      <c r="M240">
        <f>COUNTIF(SLR286_20231202[[#This Row],[Tytuł]],"*"&amp;$B$1&amp;"*")</f>
        <v>0</v>
      </c>
      <c r="N240" t="s">
        <v>1827</v>
      </c>
      <c r="O240" t="str">
        <f>MID(SLR286_20231202[[#This Row],[Rok, publikacja, cytowania]],2,4)</f>
        <v>2023</v>
      </c>
      <c r="P240" s="4">
        <f>(MID(SLR286_20231202[[#This Row],[Rok, publikacja, cytowania]],FIND(" Cited ",SLR286_20231202[[#This Row],[Rok, publikacja, cytowania]])+7,SLR286_20231202[[#This Row],[IlośćZnakówLCyt]]))+0</f>
        <v>0</v>
      </c>
      <c r="Q240">
        <f>FIND(" Cited ",SLR286_20231202[[#This Row],[Rok, publikacja, cytowania]])+7</f>
        <v>65</v>
      </c>
      <c r="R240">
        <f>FIND(" times",SLR286_20231202[[#This Row],[Rok, publikacja, cytowania]])</f>
        <v>66</v>
      </c>
      <c r="S240">
        <f>SLR286_20231202[[#This Row],[koniecLCyt]]-SLR286_20231202[[#This Row],[poczLCyt]]</f>
        <v>1</v>
      </c>
      <c r="T240" t="s">
        <v>1828</v>
      </c>
      <c r="U240" t="s">
        <v>1829</v>
      </c>
      <c r="V240" t="s">
        <v>1830</v>
      </c>
      <c r="W240">
        <f>COUNTIF(SLR286_20231202[[#This Row],[streszczenie]],"*"&amp;$B$1&amp;"*")</f>
        <v>0</v>
      </c>
      <c r="X240">
        <f>IFERROR(FIND("stake",SLR286_20231202[[#This Row],[streszczenie]]),0)</f>
        <v>0</v>
      </c>
      <c r="Y240">
        <f>IFERROR(FIND("Stake",SLR286_20231202[[#This Row],[streszczenie]]),0)</f>
        <v>170</v>
      </c>
      <c r="Z240">
        <f>IFERROR(FIND("STAKE",SLR286_20231202[[#This Row],[streszczenie]]),0)</f>
        <v>0</v>
      </c>
      <c r="AA240">
        <f>IFERROR(FIND("intere",SLR286_20231202[[#This Row],[streszczenie]]),0)</f>
        <v>266</v>
      </c>
      <c r="AB240">
        <f>IFERROR(FIND("Intere",SLR286_20231202[[#This Row],[streszczenie]]),0)</f>
        <v>0</v>
      </c>
      <c r="AC240">
        <f>IFERROR(FIND("INTERE",SLR286_20231202[[#This Row],[streszczenie]]),0)</f>
        <v>0</v>
      </c>
      <c r="AD240">
        <f>SUM(SLR286_20231202[[#This Row],[stake4]:[INTERE6]])</f>
        <v>436</v>
      </c>
      <c r="AE240" t="s">
        <v>10</v>
      </c>
      <c r="AF240" t="s">
        <v>207</v>
      </c>
      <c r="AG240" t="s">
        <v>12</v>
      </c>
    </row>
    <row r="241" spans="1:33" ht="28.5" x14ac:dyDescent="0.45">
      <c r="A241">
        <v>239</v>
      </c>
      <c r="B241" t="s">
        <v>1831</v>
      </c>
      <c r="C241" t="s">
        <v>1832</v>
      </c>
      <c r="D241" t="s">
        <v>1833</v>
      </c>
      <c r="E241" s="3" t="s">
        <v>1834</v>
      </c>
      <c r="F241">
        <f>IFERROR(FIND("stake",SLR286_20231202[[#This Row],[Tytuł]]),0)</f>
        <v>0</v>
      </c>
      <c r="G241">
        <f>IFERROR(FIND("Stake",SLR286_20231202[[#This Row],[Tytuł]]),0)</f>
        <v>113</v>
      </c>
      <c r="H241">
        <f>IFERROR(FIND("STAKE",SLR286_20231202[[#This Row],[Tytuł]]),0)</f>
        <v>0</v>
      </c>
      <c r="I241">
        <f>IFERROR(FIND("intere",SLR286_20231202[[#This Row],[Tytuł]]),0)</f>
        <v>0</v>
      </c>
      <c r="J241">
        <f>IFERROR(FIND("Intere",SLR286_20231202[[#This Row],[Tytuł]]),0)</f>
        <v>0</v>
      </c>
      <c r="K241">
        <f>IFERROR(FIND("INTERE",SLR286_20231202[[#This Row],[Tytuł]]),0)</f>
        <v>0</v>
      </c>
      <c r="L241">
        <f>SUM(SLR286_20231202[[#This Row],[stake]:[INTERE3]])</f>
        <v>113</v>
      </c>
      <c r="M241">
        <f>COUNTIF(SLR286_20231202[[#This Row],[Tytuł]],"*"&amp;$B$1&amp;"*")</f>
        <v>0</v>
      </c>
      <c r="N241" t="s">
        <v>1835</v>
      </c>
      <c r="O241" t="str">
        <f>MID(SLR286_20231202[[#This Row],[Rok, publikacja, cytowania]],2,4)</f>
        <v>2022</v>
      </c>
      <c r="P241" s="4">
        <f>(MID(SLR286_20231202[[#This Row],[Rok, publikacja, cytowania]],FIND(" Cited ",SLR286_20231202[[#This Row],[Rok, publikacja, cytowania]])+7,SLR286_20231202[[#This Row],[IlośćZnakówLCyt]]))+0</f>
        <v>0</v>
      </c>
      <c r="Q241">
        <f>FIND(" Cited ",SLR286_20231202[[#This Row],[Rok, publikacja, cytowania]])+7</f>
        <v>76</v>
      </c>
      <c r="R241">
        <f>FIND(" times",SLR286_20231202[[#This Row],[Rok, publikacja, cytowania]])</f>
        <v>77</v>
      </c>
      <c r="S241">
        <f>SLR286_20231202[[#This Row],[koniecLCyt]]-SLR286_20231202[[#This Row],[poczLCyt]]</f>
        <v>1</v>
      </c>
      <c r="T241" t="s">
        <v>1836</v>
      </c>
      <c r="U241" t="s">
        <v>1837</v>
      </c>
      <c r="V241" t="s">
        <v>1838</v>
      </c>
      <c r="W241">
        <f>COUNTIF(SLR286_20231202[[#This Row],[streszczenie]],"*"&amp;$B$1&amp;"*")</f>
        <v>0</v>
      </c>
      <c r="X241">
        <f>IFERROR(FIND("stake",SLR286_20231202[[#This Row],[streszczenie]]),0)</f>
        <v>0</v>
      </c>
      <c r="Y241">
        <f>IFERROR(FIND("Stake",SLR286_20231202[[#This Row],[streszczenie]]),0)</f>
        <v>0</v>
      </c>
      <c r="Z241">
        <f>IFERROR(FIND("STAKE",SLR286_20231202[[#This Row],[streszczenie]]),0)</f>
        <v>0</v>
      </c>
      <c r="AA241">
        <f>IFERROR(FIND("intere",SLR286_20231202[[#This Row],[streszczenie]]),0)</f>
        <v>0</v>
      </c>
      <c r="AB241">
        <f>IFERROR(FIND("Intere",SLR286_20231202[[#This Row],[streszczenie]]),0)</f>
        <v>0</v>
      </c>
      <c r="AC241">
        <f>IFERROR(FIND("INTERE",SLR286_20231202[[#This Row],[streszczenie]]),0)</f>
        <v>0</v>
      </c>
      <c r="AD241">
        <f>SUM(SLR286_20231202[[#This Row],[stake4]:[INTERE6]])</f>
        <v>0</v>
      </c>
      <c r="AE241" t="s">
        <v>10</v>
      </c>
      <c r="AF241" t="s">
        <v>207</v>
      </c>
      <c r="AG241" t="s">
        <v>12</v>
      </c>
    </row>
    <row r="242" spans="1:33" x14ac:dyDescent="0.45">
      <c r="A242">
        <v>240</v>
      </c>
      <c r="B242" t="s">
        <v>1839</v>
      </c>
      <c r="C242" t="s">
        <v>1840</v>
      </c>
      <c r="D242" t="s">
        <v>1841</v>
      </c>
      <c r="E242" t="s">
        <v>1842</v>
      </c>
      <c r="F242">
        <f>IFERROR(FIND("stake",SLR286_20231202[[#This Row],[Tytuł]]),0)</f>
        <v>0</v>
      </c>
      <c r="G242">
        <f>IFERROR(FIND("Stake",SLR286_20231202[[#This Row],[Tytuł]]),0)</f>
        <v>0</v>
      </c>
      <c r="H242">
        <f>IFERROR(FIND("STAKE",SLR286_20231202[[#This Row],[Tytuł]]),0)</f>
        <v>0</v>
      </c>
      <c r="I242">
        <f>IFERROR(FIND("intere",SLR286_20231202[[#This Row],[Tytuł]]),0)</f>
        <v>0</v>
      </c>
      <c r="J242">
        <f>IFERROR(FIND("Intere",SLR286_20231202[[#This Row],[Tytuł]]),0)</f>
        <v>0</v>
      </c>
      <c r="K242">
        <f>IFERROR(FIND("INTERE",SLR286_20231202[[#This Row],[Tytuł]]),0)</f>
        <v>0</v>
      </c>
      <c r="L242">
        <f>SUM(SLR286_20231202[[#This Row],[stake]:[INTERE3]])</f>
        <v>0</v>
      </c>
      <c r="M242">
        <f>COUNTIF(SLR286_20231202[[#This Row],[Tytuł]],"*"&amp;$B$1&amp;"*")</f>
        <v>0</v>
      </c>
      <c r="N242" t="s">
        <v>1843</v>
      </c>
      <c r="O242" t="str">
        <f>MID(SLR286_20231202[[#This Row],[Rok, publikacja, cytowania]],2,4)</f>
        <v>2023</v>
      </c>
      <c r="P242" s="4">
        <f>(MID(SLR286_20231202[[#This Row],[Rok, publikacja, cytowania]],FIND(" Cited ",SLR286_20231202[[#This Row],[Rok, publikacja, cytowania]])+7,SLR286_20231202[[#This Row],[IlośćZnakówLCyt]]))+0</f>
        <v>0</v>
      </c>
      <c r="Q242">
        <f>FIND(" Cited ",SLR286_20231202[[#This Row],[Rok, publikacja, cytowania]])+7</f>
        <v>135</v>
      </c>
      <c r="R242">
        <f>FIND(" times",SLR286_20231202[[#This Row],[Rok, publikacja, cytowania]])</f>
        <v>136</v>
      </c>
      <c r="S242">
        <f>SLR286_20231202[[#This Row],[koniecLCyt]]-SLR286_20231202[[#This Row],[poczLCyt]]</f>
        <v>1</v>
      </c>
      <c r="T242" t="s">
        <v>1844</v>
      </c>
      <c r="U242" t="s">
        <v>1845</v>
      </c>
      <c r="V242" t="s">
        <v>1846</v>
      </c>
      <c r="W242">
        <f>COUNTIF(SLR286_20231202[[#This Row],[streszczenie]],"*"&amp;$B$1&amp;"*")</f>
        <v>1</v>
      </c>
      <c r="X242">
        <f>IFERROR(FIND("stake",SLR286_20231202[[#This Row],[streszczenie]]),0)</f>
        <v>991</v>
      </c>
      <c r="Y242">
        <f>IFERROR(FIND("Stake",SLR286_20231202[[#This Row],[streszczenie]]),0)</f>
        <v>0</v>
      </c>
      <c r="Z242">
        <f>IFERROR(FIND("STAKE",SLR286_20231202[[#This Row],[streszczenie]]),0)</f>
        <v>0</v>
      </c>
      <c r="AA242">
        <f>IFERROR(FIND("intere",SLR286_20231202[[#This Row],[streszczenie]]),0)</f>
        <v>0</v>
      </c>
      <c r="AB242">
        <f>IFERROR(FIND("Intere",SLR286_20231202[[#This Row],[streszczenie]]),0)</f>
        <v>0</v>
      </c>
      <c r="AC242">
        <f>IFERROR(FIND("INTERE",SLR286_20231202[[#This Row],[streszczenie]]),0)</f>
        <v>0</v>
      </c>
      <c r="AD242">
        <f>SUM(SLR286_20231202[[#This Row],[stake4]:[INTERE6]])</f>
        <v>991</v>
      </c>
      <c r="AE242" t="s">
        <v>10</v>
      </c>
      <c r="AF242" t="s">
        <v>128</v>
      </c>
      <c r="AG242" t="s">
        <v>12</v>
      </c>
    </row>
    <row r="243" spans="1:33" x14ac:dyDescent="0.45">
      <c r="A243">
        <v>241</v>
      </c>
      <c r="B243" t="s">
        <v>1852</v>
      </c>
      <c r="C243" t="s">
        <v>1853</v>
      </c>
      <c r="D243" t="s">
        <v>1854</v>
      </c>
      <c r="E243" t="s">
        <v>1855</v>
      </c>
      <c r="F243">
        <f>IFERROR(FIND("stake",SLR286_20231202[[#This Row],[Tytuł]]),0)</f>
        <v>0</v>
      </c>
      <c r="G243">
        <f>IFERROR(FIND("Stake",SLR286_20231202[[#This Row],[Tytuł]]),0)</f>
        <v>0</v>
      </c>
      <c r="H243">
        <f>IFERROR(FIND("STAKE",SLR286_20231202[[#This Row],[Tytuł]]),0)</f>
        <v>0</v>
      </c>
      <c r="I243">
        <f>IFERROR(FIND("intere",SLR286_20231202[[#This Row],[Tytuł]]),0)</f>
        <v>0</v>
      </c>
      <c r="J243">
        <f>IFERROR(FIND("Intere",SLR286_20231202[[#This Row],[Tytuł]]),0)</f>
        <v>0</v>
      </c>
      <c r="K243">
        <f>IFERROR(FIND("INTERE",SLR286_20231202[[#This Row],[Tytuł]]),0)</f>
        <v>0</v>
      </c>
      <c r="L243">
        <f>SUM(SLR286_20231202[[#This Row],[stake]:[INTERE3]])</f>
        <v>0</v>
      </c>
      <c r="M243">
        <f>COUNTIF(SLR286_20231202[[#This Row],[Tytuł]],"*"&amp;$B$1&amp;"*")</f>
        <v>0</v>
      </c>
      <c r="N243" t="s">
        <v>1856</v>
      </c>
      <c r="O243" t="str">
        <f>MID(SLR286_20231202[[#This Row],[Rok, publikacja, cytowania]],2,4)</f>
        <v>2023</v>
      </c>
      <c r="P243" s="4">
        <f>(MID(SLR286_20231202[[#This Row],[Rok, publikacja, cytowania]],FIND(" Cited ",SLR286_20231202[[#This Row],[Rok, publikacja, cytowania]])+7,SLR286_20231202[[#This Row],[IlośćZnakówLCyt]]))+0</f>
        <v>0</v>
      </c>
      <c r="Q243">
        <f>FIND(" Cited ",SLR286_20231202[[#This Row],[Rok, publikacja, cytowania]])+7</f>
        <v>56</v>
      </c>
      <c r="R243">
        <f>FIND(" times",SLR286_20231202[[#This Row],[Rok, publikacja, cytowania]])</f>
        <v>57</v>
      </c>
      <c r="S243">
        <f>SLR286_20231202[[#This Row],[koniecLCyt]]-SLR286_20231202[[#This Row],[poczLCyt]]</f>
        <v>1</v>
      </c>
      <c r="T243" t="s">
        <v>1857</v>
      </c>
      <c r="U243" t="s">
        <v>1858</v>
      </c>
      <c r="V243" t="s">
        <v>1859</v>
      </c>
      <c r="W243">
        <f>COUNTIF(SLR286_20231202[[#This Row],[streszczenie]],"*"&amp;$B$1&amp;"*")</f>
        <v>0</v>
      </c>
      <c r="X243">
        <f>IFERROR(FIND("stake",SLR286_20231202[[#This Row],[streszczenie]]),0)</f>
        <v>2041</v>
      </c>
      <c r="Y243">
        <f>IFERROR(FIND("Stake",SLR286_20231202[[#This Row],[streszczenie]]),0)</f>
        <v>0</v>
      </c>
      <c r="Z243">
        <f>IFERROR(FIND("STAKE",SLR286_20231202[[#This Row],[streszczenie]]),0)</f>
        <v>0</v>
      </c>
      <c r="AA243">
        <f>IFERROR(FIND("intere",SLR286_20231202[[#This Row],[streszczenie]]),0)</f>
        <v>0</v>
      </c>
      <c r="AB243">
        <f>IFERROR(FIND("Intere",SLR286_20231202[[#This Row],[streszczenie]]),0)</f>
        <v>0</v>
      </c>
      <c r="AC243">
        <f>IFERROR(FIND("INTERE",SLR286_20231202[[#This Row],[streszczenie]]),0)</f>
        <v>0</v>
      </c>
      <c r="AD243">
        <f>SUM(SLR286_20231202[[#This Row],[stake4]:[INTERE6]])</f>
        <v>2041</v>
      </c>
      <c r="AE243" t="s">
        <v>10</v>
      </c>
      <c r="AF243" t="s">
        <v>11</v>
      </c>
      <c r="AG243" t="s">
        <v>12</v>
      </c>
    </row>
    <row r="244" spans="1:33" x14ac:dyDescent="0.45">
      <c r="A244">
        <v>242</v>
      </c>
      <c r="B244" t="s">
        <v>1860</v>
      </c>
      <c r="C244" t="s">
        <v>1861</v>
      </c>
      <c r="D244" t="s">
        <v>1862</v>
      </c>
      <c r="E244" t="s">
        <v>1863</v>
      </c>
      <c r="F244">
        <f>IFERROR(FIND("stake",SLR286_20231202[[#This Row],[Tytuł]]),0)</f>
        <v>0</v>
      </c>
      <c r="G244">
        <f>IFERROR(FIND("Stake",SLR286_20231202[[#This Row],[Tytuł]]),0)</f>
        <v>0</v>
      </c>
      <c r="H244">
        <f>IFERROR(FIND("STAKE",SLR286_20231202[[#This Row],[Tytuł]]),0)</f>
        <v>0</v>
      </c>
      <c r="I244">
        <f>IFERROR(FIND("intere",SLR286_20231202[[#This Row],[Tytuł]]),0)</f>
        <v>0</v>
      </c>
      <c r="J244">
        <f>IFERROR(FIND("Intere",SLR286_20231202[[#This Row],[Tytuł]]),0)</f>
        <v>0</v>
      </c>
      <c r="K244">
        <f>IFERROR(FIND("INTERE",SLR286_20231202[[#This Row],[Tytuł]]),0)</f>
        <v>0</v>
      </c>
      <c r="L244">
        <f>SUM(SLR286_20231202[[#This Row],[stake]:[INTERE3]])</f>
        <v>0</v>
      </c>
      <c r="M244">
        <f>COUNTIF(SLR286_20231202[[#This Row],[Tytuł]],"*"&amp;$B$1&amp;"*")</f>
        <v>0</v>
      </c>
      <c r="N244" t="s">
        <v>1864</v>
      </c>
      <c r="O244" t="str">
        <f>MID(SLR286_20231202[[#This Row],[Rok, publikacja, cytowania]],2,4)</f>
        <v>2022</v>
      </c>
      <c r="P244" s="4">
        <f>(MID(SLR286_20231202[[#This Row],[Rok, publikacja, cytowania]],FIND(" Cited ",SLR286_20231202[[#This Row],[Rok, publikacja, cytowania]])+7,SLR286_20231202[[#This Row],[IlośćZnakówLCyt]]))+0</f>
        <v>0</v>
      </c>
      <c r="Q244">
        <f>FIND(" Cited ",SLR286_20231202[[#This Row],[Rok, publikacja, cytowania]])+7</f>
        <v>89</v>
      </c>
      <c r="R244">
        <f>FIND(" times",SLR286_20231202[[#This Row],[Rok, publikacja, cytowania]])</f>
        <v>90</v>
      </c>
      <c r="S244">
        <f>SLR286_20231202[[#This Row],[koniecLCyt]]-SLR286_20231202[[#This Row],[poczLCyt]]</f>
        <v>1</v>
      </c>
      <c r="T244" t="s">
        <v>1865</v>
      </c>
      <c r="U244" t="s">
        <v>1866</v>
      </c>
      <c r="V244" t="s">
        <v>1867</v>
      </c>
      <c r="W244">
        <f>COUNTIF(SLR286_20231202[[#This Row],[streszczenie]],"*"&amp;$B$1&amp;"*")</f>
        <v>0</v>
      </c>
      <c r="X244">
        <f>IFERROR(FIND("stake",SLR286_20231202[[#This Row],[streszczenie]]),0)</f>
        <v>720</v>
      </c>
      <c r="Y244">
        <f>IFERROR(FIND("Stake",SLR286_20231202[[#This Row],[streszczenie]]),0)</f>
        <v>0</v>
      </c>
      <c r="Z244">
        <f>IFERROR(FIND("STAKE",SLR286_20231202[[#This Row],[streszczenie]]),0)</f>
        <v>0</v>
      </c>
      <c r="AA244">
        <f>IFERROR(FIND("intere",SLR286_20231202[[#This Row],[streszczenie]]),0)</f>
        <v>0</v>
      </c>
      <c r="AB244">
        <f>IFERROR(FIND("Intere",SLR286_20231202[[#This Row],[streszczenie]]),0)</f>
        <v>0</v>
      </c>
      <c r="AC244">
        <f>IFERROR(FIND("INTERE",SLR286_20231202[[#This Row],[streszczenie]]),0)</f>
        <v>0</v>
      </c>
      <c r="AD244">
        <f>SUM(SLR286_20231202[[#This Row],[stake4]:[INTERE6]])</f>
        <v>720</v>
      </c>
      <c r="AE244" t="s">
        <v>10</v>
      </c>
      <c r="AF244" t="s">
        <v>207</v>
      </c>
      <c r="AG244" t="s">
        <v>12</v>
      </c>
    </row>
    <row r="245" spans="1:33" x14ac:dyDescent="0.45">
      <c r="A245">
        <v>243</v>
      </c>
      <c r="B245" t="s">
        <v>1868</v>
      </c>
      <c r="C245" t="s">
        <v>1869</v>
      </c>
      <c r="D245">
        <v>56851047500</v>
      </c>
      <c r="E245" t="s">
        <v>1870</v>
      </c>
      <c r="F245">
        <f>IFERROR(FIND("stake",SLR286_20231202[[#This Row],[Tytuł]]),0)</f>
        <v>41</v>
      </c>
      <c r="G245">
        <f>IFERROR(FIND("Stake",SLR286_20231202[[#This Row],[Tytuł]]),0)</f>
        <v>0</v>
      </c>
      <c r="H245">
        <f>IFERROR(FIND("STAKE",SLR286_20231202[[#This Row],[Tytuł]]),0)</f>
        <v>0</v>
      </c>
      <c r="I245">
        <f>IFERROR(FIND("intere",SLR286_20231202[[#This Row],[Tytuł]]),0)</f>
        <v>0</v>
      </c>
      <c r="J245">
        <f>IFERROR(FIND("Intere",SLR286_20231202[[#This Row],[Tytuł]]),0)</f>
        <v>0</v>
      </c>
      <c r="K245">
        <f>IFERROR(FIND("INTERE",SLR286_20231202[[#This Row],[Tytuł]]),0)</f>
        <v>0</v>
      </c>
      <c r="L245">
        <f>SUM(SLR286_20231202[[#This Row],[stake]:[INTERE3]])</f>
        <v>41</v>
      </c>
      <c r="M245">
        <f>COUNTIF(SLR286_20231202[[#This Row],[Tytuł]],"*"&amp;$B$1&amp;"*")</f>
        <v>0</v>
      </c>
      <c r="N245" t="s">
        <v>1871</v>
      </c>
      <c r="O245" t="str">
        <f>MID(SLR286_20231202[[#This Row],[Rok, publikacja, cytowania]],2,4)</f>
        <v>2005</v>
      </c>
      <c r="P245" s="4">
        <f>(MID(SLR286_20231202[[#This Row],[Rok, publikacja, cytowania]],FIND(" Cited ",SLR286_20231202[[#This Row],[Rok, publikacja, cytowania]])+7,SLR286_20231202[[#This Row],[IlośćZnakówLCyt]]))+0</f>
        <v>0</v>
      </c>
      <c r="Q245">
        <f>FIND(" Cited ",SLR286_20231202[[#This Row],[Rok, publikacja, cytowania]])+7</f>
        <v>96</v>
      </c>
      <c r="R245">
        <f>FIND(" times",SLR286_20231202[[#This Row],[Rok, publikacja, cytowania]])</f>
        <v>97</v>
      </c>
      <c r="S245">
        <f>SLR286_20231202[[#This Row],[koniecLCyt]]-SLR286_20231202[[#This Row],[poczLCyt]]</f>
        <v>1</v>
      </c>
      <c r="T245">
        <v>0</v>
      </c>
      <c r="U245" t="s">
        <v>1872</v>
      </c>
      <c r="V245" t="s">
        <v>1873</v>
      </c>
      <c r="W245">
        <f>COUNTIF(SLR286_20231202[[#This Row],[streszczenie]],"*"&amp;$B$1&amp;"*")</f>
        <v>1</v>
      </c>
      <c r="X245">
        <f>IFERROR(FIND("stake",SLR286_20231202[[#This Row],[streszczenie]]),0)</f>
        <v>35</v>
      </c>
      <c r="Y245">
        <f>IFERROR(FIND("Stake",SLR286_20231202[[#This Row],[streszczenie]]),0)</f>
        <v>0</v>
      </c>
      <c r="Z245">
        <f>IFERROR(FIND("STAKE",SLR286_20231202[[#This Row],[streszczenie]]),0)</f>
        <v>0</v>
      </c>
      <c r="AA245">
        <f>IFERROR(FIND("intere",SLR286_20231202[[#This Row],[streszczenie]]),0)</f>
        <v>0</v>
      </c>
      <c r="AB245">
        <f>IFERROR(FIND("Intere",SLR286_20231202[[#This Row],[streszczenie]]),0)</f>
        <v>0</v>
      </c>
      <c r="AC245">
        <f>IFERROR(FIND("INTERE",SLR286_20231202[[#This Row],[streszczenie]]),0)</f>
        <v>0</v>
      </c>
      <c r="AD245">
        <f>SUM(SLR286_20231202[[#This Row],[stake4]:[INTERE6]])</f>
        <v>35</v>
      </c>
      <c r="AE245" t="s">
        <v>10</v>
      </c>
      <c r="AF245" t="s">
        <v>207</v>
      </c>
      <c r="AG245" t="s">
        <v>12</v>
      </c>
    </row>
    <row r="246" spans="1:33" x14ac:dyDescent="0.45">
      <c r="A246">
        <v>244</v>
      </c>
      <c r="B246" t="s">
        <v>1874</v>
      </c>
      <c r="C246" t="s">
        <v>1875</v>
      </c>
      <c r="D246" t="s">
        <v>1876</v>
      </c>
      <c r="E246" t="s">
        <v>1877</v>
      </c>
      <c r="F246">
        <f>IFERROR(FIND("stake",SLR286_20231202[[#This Row],[Tytuł]]),0)</f>
        <v>0</v>
      </c>
      <c r="G246">
        <f>IFERROR(FIND("Stake",SLR286_20231202[[#This Row],[Tytuł]]),0)</f>
        <v>0</v>
      </c>
      <c r="H246">
        <f>IFERROR(FIND("STAKE",SLR286_20231202[[#This Row],[Tytuł]]),0)</f>
        <v>0</v>
      </c>
      <c r="I246">
        <f>IFERROR(FIND("intere",SLR286_20231202[[#This Row],[Tytuł]]),0)</f>
        <v>0</v>
      </c>
      <c r="J246">
        <f>IFERROR(FIND("Intere",SLR286_20231202[[#This Row],[Tytuł]]),0)</f>
        <v>0</v>
      </c>
      <c r="K246">
        <f>IFERROR(FIND("INTERE",SLR286_20231202[[#This Row],[Tytuł]]),0)</f>
        <v>0</v>
      </c>
      <c r="L246">
        <f>SUM(SLR286_20231202[[#This Row],[stake]:[INTERE3]])</f>
        <v>0</v>
      </c>
      <c r="M246">
        <f>COUNTIF(SLR286_20231202[[#This Row],[Tytuł]],"*"&amp;$B$1&amp;"*")</f>
        <v>0</v>
      </c>
      <c r="N246" t="s">
        <v>1878</v>
      </c>
      <c r="O246" t="str">
        <f>MID(SLR286_20231202[[#This Row],[Rok, publikacja, cytowania]],2,4)</f>
        <v>2023</v>
      </c>
      <c r="P246" s="4">
        <f>(MID(SLR286_20231202[[#This Row],[Rok, publikacja, cytowania]],FIND(" Cited ",SLR286_20231202[[#This Row],[Rok, publikacja, cytowania]])+7,SLR286_20231202[[#This Row],[IlośćZnakówLCyt]]))+0</f>
        <v>0</v>
      </c>
      <c r="Q246">
        <f>FIND(" Cited ",SLR286_20231202[[#This Row],[Rok, publikacja, cytowania]])+7</f>
        <v>122</v>
      </c>
      <c r="R246">
        <f>FIND(" times",SLR286_20231202[[#This Row],[Rok, publikacja, cytowania]])</f>
        <v>123</v>
      </c>
      <c r="S246">
        <f>SLR286_20231202[[#This Row],[koniecLCyt]]-SLR286_20231202[[#This Row],[poczLCyt]]</f>
        <v>1</v>
      </c>
      <c r="T246" t="s">
        <v>1879</v>
      </c>
      <c r="U246" t="s">
        <v>1880</v>
      </c>
      <c r="V246" t="s">
        <v>1881</v>
      </c>
      <c r="W246">
        <f>COUNTIF(SLR286_20231202[[#This Row],[streszczenie]],"*"&amp;$B$1&amp;"*")</f>
        <v>0</v>
      </c>
      <c r="X246">
        <f>IFERROR(FIND("stake",SLR286_20231202[[#This Row],[streszczenie]]),0)</f>
        <v>866</v>
      </c>
      <c r="Y246">
        <f>IFERROR(FIND("Stake",SLR286_20231202[[#This Row],[streszczenie]]),0)</f>
        <v>0</v>
      </c>
      <c r="Z246">
        <f>IFERROR(FIND("STAKE",SLR286_20231202[[#This Row],[streszczenie]]),0)</f>
        <v>0</v>
      </c>
      <c r="AA246">
        <f>IFERROR(FIND("intere",SLR286_20231202[[#This Row],[streszczenie]]),0)</f>
        <v>337</v>
      </c>
      <c r="AB246">
        <f>IFERROR(FIND("Intere",SLR286_20231202[[#This Row],[streszczenie]]),0)</f>
        <v>0</v>
      </c>
      <c r="AC246">
        <f>IFERROR(FIND("INTERE",SLR286_20231202[[#This Row],[streszczenie]]),0)</f>
        <v>0</v>
      </c>
      <c r="AD246">
        <f>SUM(SLR286_20231202[[#This Row],[stake4]:[INTERE6]])</f>
        <v>1203</v>
      </c>
      <c r="AE246" t="s">
        <v>10</v>
      </c>
      <c r="AF246" t="s">
        <v>128</v>
      </c>
      <c r="AG246" t="s">
        <v>12</v>
      </c>
    </row>
    <row r="247" spans="1:33" x14ac:dyDescent="0.45">
      <c r="A247">
        <v>245</v>
      </c>
      <c r="B247" t="s">
        <v>1882</v>
      </c>
      <c r="C247" t="s">
        <v>1883</v>
      </c>
      <c r="D247" t="s">
        <v>1884</v>
      </c>
      <c r="E247" t="s">
        <v>1885</v>
      </c>
      <c r="F247">
        <f>IFERROR(FIND("stake",SLR286_20231202[[#This Row],[Tytuł]]),0)</f>
        <v>0</v>
      </c>
      <c r="G247">
        <f>IFERROR(FIND("Stake",SLR286_20231202[[#This Row],[Tytuł]]),0)</f>
        <v>0</v>
      </c>
      <c r="H247">
        <f>IFERROR(FIND("STAKE",SLR286_20231202[[#This Row],[Tytuł]]),0)</f>
        <v>0</v>
      </c>
      <c r="I247">
        <f>IFERROR(FIND("intere",SLR286_20231202[[#This Row],[Tytuł]]),0)</f>
        <v>0</v>
      </c>
      <c r="J247">
        <f>IFERROR(FIND("Intere",SLR286_20231202[[#This Row],[Tytuł]]),0)</f>
        <v>0</v>
      </c>
      <c r="K247">
        <f>IFERROR(FIND("INTERE",SLR286_20231202[[#This Row],[Tytuł]]),0)</f>
        <v>0</v>
      </c>
      <c r="L247">
        <f>SUM(SLR286_20231202[[#This Row],[stake]:[INTERE3]])</f>
        <v>0</v>
      </c>
      <c r="M247">
        <f>COUNTIF(SLR286_20231202[[#This Row],[Tytuł]],"*"&amp;$B$1&amp;"*")</f>
        <v>0</v>
      </c>
      <c r="N247" t="s">
        <v>1886</v>
      </c>
      <c r="O247" t="str">
        <f>MID(SLR286_20231202[[#This Row],[Rok, publikacja, cytowania]],2,4)</f>
        <v>2020</v>
      </c>
      <c r="P247" s="4">
        <f>(MID(SLR286_20231202[[#This Row],[Rok, publikacja, cytowania]],FIND(" Cited ",SLR286_20231202[[#This Row],[Rok, publikacja, cytowania]])+7,SLR286_20231202[[#This Row],[IlośćZnakówLCyt]]))+0</f>
        <v>0</v>
      </c>
      <c r="Q247">
        <f>FIND(" Cited ",SLR286_20231202[[#This Row],[Rok, publikacja, cytowania]])+7</f>
        <v>116</v>
      </c>
      <c r="R247">
        <f>FIND(" times",SLR286_20231202[[#This Row],[Rok, publikacja, cytowania]])</f>
        <v>117</v>
      </c>
      <c r="S247">
        <f>SLR286_20231202[[#This Row],[koniecLCyt]]-SLR286_20231202[[#This Row],[poczLCyt]]</f>
        <v>1</v>
      </c>
      <c r="T247">
        <v>0</v>
      </c>
      <c r="U247" t="s">
        <v>1887</v>
      </c>
      <c r="V247" t="s">
        <v>1888</v>
      </c>
      <c r="W247">
        <f>COUNTIF(SLR286_20231202[[#This Row],[streszczenie]],"*"&amp;$B$1&amp;"*")</f>
        <v>1</v>
      </c>
      <c r="X247">
        <f>IFERROR(FIND("stake",SLR286_20231202[[#This Row],[streszczenie]]),0)</f>
        <v>1893</v>
      </c>
      <c r="Y247">
        <f>IFERROR(FIND("Stake",SLR286_20231202[[#This Row],[streszczenie]]),0)</f>
        <v>0</v>
      </c>
      <c r="Z247">
        <f>IFERROR(FIND("STAKE",SLR286_20231202[[#This Row],[streszczenie]]),0)</f>
        <v>0</v>
      </c>
      <c r="AA247">
        <f>IFERROR(FIND("intere",SLR286_20231202[[#This Row],[streszczenie]]),0)</f>
        <v>2132</v>
      </c>
      <c r="AB247">
        <f>IFERROR(FIND("Intere",SLR286_20231202[[#This Row],[streszczenie]]),0)</f>
        <v>0</v>
      </c>
      <c r="AC247">
        <f>IFERROR(FIND("INTERE",SLR286_20231202[[#This Row],[streszczenie]]),0)</f>
        <v>0</v>
      </c>
      <c r="AD247">
        <f>SUM(SLR286_20231202[[#This Row],[stake4]:[INTERE6]])</f>
        <v>4025</v>
      </c>
      <c r="AE247" t="s">
        <v>10</v>
      </c>
      <c r="AF247" t="s">
        <v>338</v>
      </c>
      <c r="AG247" t="s">
        <v>12</v>
      </c>
    </row>
    <row r="248" spans="1:33" x14ac:dyDescent="0.45">
      <c r="A248">
        <v>246</v>
      </c>
      <c r="B248" t="s">
        <v>1889</v>
      </c>
      <c r="C248" t="s">
        <v>1890</v>
      </c>
      <c r="D248">
        <v>57205639151</v>
      </c>
      <c r="E248" t="s">
        <v>1891</v>
      </c>
      <c r="F248">
        <f>IFERROR(FIND("stake",SLR286_20231202[[#This Row],[Tytuł]]),0)</f>
        <v>0</v>
      </c>
      <c r="G248">
        <f>IFERROR(FIND("Stake",SLR286_20231202[[#This Row],[Tytuł]]),0)</f>
        <v>0</v>
      </c>
      <c r="H248">
        <f>IFERROR(FIND("STAKE",SLR286_20231202[[#This Row],[Tytuł]]),0)</f>
        <v>0</v>
      </c>
      <c r="I248">
        <f>IFERROR(FIND("intere",SLR286_20231202[[#This Row],[Tytuł]]),0)</f>
        <v>0</v>
      </c>
      <c r="J248">
        <f>IFERROR(FIND("Intere",SLR286_20231202[[#This Row],[Tytuł]]),0)</f>
        <v>0</v>
      </c>
      <c r="K248">
        <f>IFERROR(FIND("INTERE",SLR286_20231202[[#This Row],[Tytuł]]),0)</f>
        <v>0</v>
      </c>
      <c r="L248">
        <f>SUM(SLR286_20231202[[#This Row],[stake]:[INTERE3]])</f>
        <v>0</v>
      </c>
      <c r="M248">
        <f>COUNTIF(SLR286_20231202[[#This Row],[Tytuł]],"*"&amp;$B$1&amp;"*")</f>
        <v>0</v>
      </c>
      <c r="N248" t="s">
        <v>1892</v>
      </c>
      <c r="O248" t="str">
        <f>MID(SLR286_20231202[[#This Row],[Rok, publikacja, cytowania]],2,4)</f>
        <v>2023</v>
      </c>
      <c r="P248" s="4">
        <f>(MID(SLR286_20231202[[#This Row],[Rok, publikacja, cytowania]],FIND(" Cited ",SLR286_20231202[[#This Row],[Rok, publikacja, cytowania]])+7,SLR286_20231202[[#This Row],[IlośćZnakówLCyt]]))+0</f>
        <v>0</v>
      </c>
      <c r="Q248">
        <f>FIND(" Cited ",SLR286_20231202[[#This Row],[Rok, publikacja, cytowania]])+7</f>
        <v>60</v>
      </c>
      <c r="R248">
        <f>FIND(" times",SLR286_20231202[[#This Row],[Rok, publikacja, cytowania]])</f>
        <v>61</v>
      </c>
      <c r="S248">
        <f>SLR286_20231202[[#This Row],[koniecLCyt]]-SLR286_20231202[[#This Row],[poczLCyt]]</f>
        <v>1</v>
      </c>
      <c r="T248" t="s">
        <v>1893</v>
      </c>
      <c r="U248" t="s">
        <v>1894</v>
      </c>
      <c r="V248" t="s">
        <v>1895</v>
      </c>
      <c r="W248">
        <f>COUNTIF(SLR286_20231202[[#This Row],[streszczenie]],"*"&amp;$B$1&amp;"*")</f>
        <v>1</v>
      </c>
      <c r="X248">
        <f>IFERROR(FIND("stake",SLR286_20231202[[#This Row],[streszczenie]]),0)</f>
        <v>1334</v>
      </c>
      <c r="Y248">
        <f>IFERROR(FIND("Stake",SLR286_20231202[[#This Row],[streszczenie]]),0)</f>
        <v>0</v>
      </c>
      <c r="Z248">
        <f>IFERROR(FIND("STAKE",SLR286_20231202[[#This Row],[streszczenie]]),0)</f>
        <v>0</v>
      </c>
      <c r="AA248">
        <f>IFERROR(FIND("intere",SLR286_20231202[[#This Row],[streszczenie]]),0)</f>
        <v>0</v>
      </c>
      <c r="AB248">
        <f>IFERROR(FIND("Intere",SLR286_20231202[[#This Row],[streszczenie]]),0)</f>
        <v>0</v>
      </c>
      <c r="AC248">
        <f>IFERROR(FIND("INTERE",SLR286_20231202[[#This Row],[streszczenie]]),0)</f>
        <v>0</v>
      </c>
      <c r="AD248">
        <f>SUM(SLR286_20231202[[#This Row],[stake4]:[INTERE6]])</f>
        <v>1334</v>
      </c>
      <c r="AE248" t="s">
        <v>10</v>
      </c>
      <c r="AF248" t="s">
        <v>11</v>
      </c>
      <c r="AG248" t="s">
        <v>12</v>
      </c>
    </row>
    <row r="249" spans="1:33" x14ac:dyDescent="0.45">
      <c r="A249">
        <v>247</v>
      </c>
      <c r="B249" t="s">
        <v>1896</v>
      </c>
      <c r="C249" t="s">
        <v>1897</v>
      </c>
      <c r="D249">
        <v>37070541700</v>
      </c>
      <c r="E249" t="s">
        <v>1898</v>
      </c>
      <c r="F249">
        <f>IFERROR(FIND("stake",SLR286_20231202[[#This Row],[Tytuł]]),0)</f>
        <v>0</v>
      </c>
      <c r="G249">
        <f>IFERROR(FIND("Stake",SLR286_20231202[[#This Row],[Tytuł]]),0)</f>
        <v>0</v>
      </c>
      <c r="H249">
        <f>IFERROR(FIND("STAKE",SLR286_20231202[[#This Row],[Tytuł]]),0)</f>
        <v>0</v>
      </c>
      <c r="I249">
        <f>IFERROR(FIND("intere",SLR286_20231202[[#This Row],[Tytuł]]),0)</f>
        <v>0</v>
      </c>
      <c r="J249">
        <f>IFERROR(FIND("Intere",SLR286_20231202[[#This Row],[Tytuł]]),0)</f>
        <v>0</v>
      </c>
      <c r="K249">
        <f>IFERROR(FIND("INTERE",SLR286_20231202[[#This Row],[Tytuł]]),0)</f>
        <v>0</v>
      </c>
      <c r="L249">
        <f>SUM(SLR286_20231202[[#This Row],[stake]:[INTERE3]])</f>
        <v>0</v>
      </c>
      <c r="M249">
        <f>COUNTIF(SLR286_20231202[[#This Row],[Tytuł]],"*"&amp;$B$1&amp;"*")</f>
        <v>0</v>
      </c>
      <c r="N249" t="s">
        <v>1899</v>
      </c>
      <c r="O249" t="str">
        <f>MID(SLR286_20231202[[#This Row],[Rok, publikacja, cytowania]],2,4)</f>
        <v>2022</v>
      </c>
      <c r="P249" s="4">
        <f>(MID(SLR286_20231202[[#This Row],[Rok, publikacja, cytowania]],FIND(" Cited ",SLR286_20231202[[#This Row],[Rok, publikacja, cytowania]])+7,SLR286_20231202[[#This Row],[IlośćZnakówLCyt]]))+0</f>
        <v>0</v>
      </c>
      <c r="Q249">
        <f>FIND(" Cited ",SLR286_20231202[[#This Row],[Rok, publikacja, cytowania]])+7</f>
        <v>74</v>
      </c>
      <c r="R249">
        <f>FIND(" times",SLR286_20231202[[#This Row],[Rok, publikacja, cytowania]])</f>
        <v>75</v>
      </c>
      <c r="S249">
        <f>SLR286_20231202[[#This Row],[koniecLCyt]]-SLR286_20231202[[#This Row],[poczLCyt]]</f>
        <v>1</v>
      </c>
      <c r="T249" t="s">
        <v>1900</v>
      </c>
      <c r="U249" t="s">
        <v>1901</v>
      </c>
      <c r="V249" t="s">
        <v>1902</v>
      </c>
      <c r="W249">
        <f>COUNTIF(SLR286_20231202[[#This Row],[streszczenie]],"*"&amp;$B$1&amp;"*")</f>
        <v>1</v>
      </c>
      <c r="X249">
        <f>IFERROR(FIND("stake",SLR286_20231202[[#This Row],[streszczenie]]),0)</f>
        <v>213</v>
      </c>
      <c r="Y249">
        <f>IFERROR(FIND("Stake",SLR286_20231202[[#This Row],[streszczenie]]),0)</f>
        <v>0</v>
      </c>
      <c r="Z249">
        <f>IFERROR(FIND("STAKE",SLR286_20231202[[#This Row],[streszczenie]]),0)</f>
        <v>0</v>
      </c>
      <c r="AA249">
        <f>IFERROR(FIND("intere",SLR286_20231202[[#This Row],[streszczenie]]),0)</f>
        <v>0</v>
      </c>
      <c r="AB249">
        <f>IFERROR(FIND("Intere",SLR286_20231202[[#This Row],[streszczenie]]),0)</f>
        <v>0</v>
      </c>
      <c r="AC249">
        <f>IFERROR(FIND("INTERE",SLR286_20231202[[#This Row],[streszczenie]]),0)</f>
        <v>0</v>
      </c>
      <c r="AD249">
        <f>SUM(SLR286_20231202[[#This Row],[stake4]:[INTERE6]])</f>
        <v>213</v>
      </c>
      <c r="AE249" t="s">
        <v>10</v>
      </c>
      <c r="AF249" t="s">
        <v>175</v>
      </c>
      <c r="AG249" t="s">
        <v>12</v>
      </c>
    </row>
    <row r="250" spans="1:33" x14ac:dyDescent="0.45">
      <c r="A250">
        <v>248</v>
      </c>
      <c r="B250" t="s">
        <v>1903</v>
      </c>
      <c r="C250" t="s">
        <v>1904</v>
      </c>
      <c r="D250">
        <v>6505582435</v>
      </c>
      <c r="E250" t="s">
        <v>1905</v>
      </c>
      <c r="F250">
        <f>IFERROR(FIND("stake",SLR286_20231202[[#This Row],[Tytuł]]),0)</f>
        <v>0</v>
      </c>
      <c r="G250">
        <f>IFERROR(FIND("Stake",SLR286_20231202[[#This Row],[Tytuł]]),0)</f>
        <v>0</v>
      </c>
      <c r="H250">
        <f>IFERROR(FIND("STAKE",SLR286_20231202[[#This Row],[Tytuł]]),0)</f>
        <v>0</v>
      </c>
      <c r="I250">
        <f>IFERROR(FIND("intere",SLR286_20231202[[#This Row],[Tytuł]]),0)</f>
        <v>0</v>
      </c>
      <c r="J250">
        <f>IFERROR(FIND("Intere",SLR286_20231202[[#This Row],[Tytuł]]),0)</f>
        <v>0</v>
      </c>
      <c r="K250">
        <f>IFERROR(FIND("INTERE",SLR286_20231202[[#This Row],[Tytuł]]),0)</f>
        <v>0</v>
      </c>
      <c r="L250">
        <f>SUM(SLR286_20231202[[#This Row],[stake]:[INTERE3]])</f>
        <v>0</v>
      </c>
      <c r="M250">
        <f>COUNTIF(SLR286_20231202[[#This Row],[Tytuł]],"*"&amp;$B$1&amp;"*")</f>
        <v>0</v>
      </c>
      <c r="N250" t="s">
        <v>1906</v>
      </c>
      <c r="O250" t="str">
        <f>MID(SLR286_20231202[[#This Row],[Rok, publikacja, cytowania]],2,4)</f>
        <v>2016</v>
      </c>
      <c r="P250" s="4">
        <f>(MID(SLR286_20231202[[#This Row],[Rok, publikacja, cytowania]],FIND(" Cited ",SLR286_20231202[[#This Row],[Rok, publikacja, cytowania]])+7,SLR286_20231202[[#This Row],[IlośćZnakówLCyt]]))+0</f>
        <v>0</v>
      </c>
      <c r="Q250">
        <f>FIND(" Cited ",SLR286_20231202[[#This Row],[Rok, publikacja, cytowania]])+7</f>
        <v>135</v>
      </c>
      <c r="R250">
        <f>FIND(" times",SLR286_20231202[[#This Row],[Rok, publikacja, cytowania]])</f>
        <v>136</v>
      </c>
      <c r="S250">
        <f>SLR286_20231202[[#This Row],[koniecLCyt]]-SLR286_20231202[[#This Row],[poczLCyt]]</f>
        <v>1</v>
      </c>
      <c r="T250">
        <v>0</v>
      </c>
      <c r="U250" t="s">
        <v>1907</v>
      </c>
      <c r="V250" t="s">
        <v>1908</v>
      </c>
      <c r="W250">
        <f>COUNTIF(SLR286_20231202[[#This Row],[streszczenie]],"*"&amp;$B$1&amp;"*")</f>
        <v>1</v>
      </c>
      <c r="X250">
        <f>IFERROR(FIND("stake",SLR286_20231202[[#This Row],[streszczenie]]),0)</f>
        <v>879</v>
      </c>
      <c r="Y250">
        <f>IFERROR(FIND("Stake",SLR286_20231202[[#This Row],[streszczenie]]),0)</f>
        <v>0</v>
      </c>
      <c r="Z250">
        <f>IFERROR(FIND("STAKE",SLR286_20231202[[#This Row],[streszczenie]]),0)</f>
        <v>0</v>
      </c>
      <c r="AA250">
        <f>IFERROR(FIND("intere",SLR286_20231202[[#This Row],[streszczenie]]),0)</f>
        <v>0</v>
      </c>
      <c r="AB250">
        <f>IFERROR(FIND("Intere",SLR286_20231202[[#This Row],[streszczenie]]),0)</f>
        <v>0</v>
      </c>
      <c r="AC250">
        <f>IFERROR(FIND("INTERE",SLR286_20231202[[#This Row],[streszczenie]]),0)</f>
        <v>0</v>
      </c>
      <c r="AD250">
        <f>SUM(SLR286_20231202[[#This Row],[stake4]:[INTERE6]])</f>
        <v>879</v>
      </c>
      <c r="AE250" t="s">
        <v>10</v>
      </c>
      <c r="AF250" t="s">
        <v>338</v>
      </c>
      <c r="AG250" t="s">
        <v>12</v>
      </c>
    </row>
    <row r="251" spans="1:33" x14ac:dyDescent="0.45">
      <c r="A251">
        <v>249</v>
      </c>
      <c r="B251" t="s">
        <v>1909</v>
      </c>
      <c r="C251" t="s">
        <v>1910</v>
      </c>
      <c r="D251">
        <v>57211678720</v>
      </c>
      <c r="E251" t="s">
        <v>1911</v>
      </c>
      <c r="F251">
        <f>IFERROR(FIND("stake",SLR286_20231202[[#This Row],[Tytuł]]),0)</f>
        <v>0</v>
      </c>
      <c r="G251">
        <f>IFERROR(FIND("Stake",SLR286_20231202[[#This Row],[Tytuł]]),0)</f>
        <v>0</v>
      </c>
      <c r="H251">
        <f>IFERROR(FIND("STAKE",SLR286_20231202[[#This Row],[Tytuł]]),0)</f>
        <v>0</v>
      </c>
      <c r="I251">
        <f>IFERROR(FIND("intere",SLR286_20231202[[#This Row],[Tytuł]]),0)</f>
        <v>0</v>
      </c>
      <c r="J251">
        <f>IFERROR(FIND("Intere",SLR286_20231202[[#This Row],[Tytuł]]),0)</f>
        <v>0</v>
      </c>
      <c r="K251">
        <f>IFERROR(FIND("INTERE",SLR286_20231202[[#This Row],[Tytuł]]),0)</f>
        <v>0</v>
      </c>
      <c r="L251">
        <f>SUM(SLR286_20231202[[#This Row],[stake]:[INTERE3]])</f>
        <v>0</v>
      </c>
      <c r="M251">
        <f>COUNTIF(SLR286_20231202[[#This Row],[Tytuł]],"*"&amp;$B$1&amp;"*")</f>
        <v>0</v>
      </c>
      <c r="N251" t="s">
        <v>1912</v>
      </c>
      <c r="O251" t="str">
        <f>MID(SLR286_20231202[[#This Row],[Rok, publikacja, cytowania]],2,4)</f>
        <v>2023</v>
      </c>
      <c r="P251" s="4">
        <f>(MID(SLR286_20231202[[#This Row],[Rok, publikacja, cytowania]],FIND(" Cited ",SLR286_20231202[[#This Row],[Rok, publikacja, cytowania]])+7,SLR286_20231202[[#This Row],[IlośćZnakówLCyt]]))+0</f>
        <v>0</v>
      </c>
      <c r="Q251">
        <f>FIND(" Cited ",SLR286_20231202[[#This Row],[Rok, publikacja, cytowania]])+7</f>
        <v>75</v>
      </c>
      <c r="R251">
        <f>FIND(" times",SLR286_20231202[[#This Row],[Rok, publikacja, cytowania]])</f>
        <v>76</v>
      </c>
      <c r="S251">
        <f>SLR286_20231202[[#This Row],[koniecLCyt]]-SLR286_20231202[[#This Row],[poczLCyt]]</f>
        <v>1</v>
      </c>
      <c r="T251" t="s">
        <v>1913</v>
      </c>
      <c r="U251" t="s">
        <v>1914</v>
      </c>
      <c r="V251" t="s">
        <v>1915</v>
      </c>
      <c r="W251">
        <f>COUNTIF(SLR286_20231202[[#This Row],[streszczenie]],"*"&amp;$B$1&amp;"*")</f>
        <v>1</v>
      </c>
      <c r="X251">
        <f>IFERROR(FIND("stake",SLR286_20231202[[#This Row],[streszczenie]]),0)</f>
        <v>736</v>
      </c>
      <c r="Y251">
        <f>IFERROR(FIND("Stake",SLR286_20231202[[#This Row],[streszczenie]]),0)</f>
        <v>0</v>
      </c>
      <c r="Z251">
        <f>IFERROR(FIND("STAKE",SLR286_20231202[[#This Row],[streszczenie]]),0)</f>
        <v>0</v>
      </c>
      <c r="AA251">
        <f>IFERROR(FIND("intere",SLR286_20231202[[#This Row],[streszczenie]]),0)</f>
        <v>0</v>
      </c>
      <c r="AB251">
        <f>IFERROR(FIND("Intere",SLR286_20231202[[#This Row],[streszczenie]]),0)</f>
        <v>0</v>
      </c>
      <c r="AC251">
        <f>IFERROR(FIND("INTERE",SLR286_20231202[[#This Row],[streszczenie]]),0)</f>
        <v>0</v>
      </c>
      <c r="AD251">
        <f>SUM(SLR286_20231202[[#This Row],[stake4]:[INTERE6]])</f>
        <v>736</v>
      </c>
      <c r="AE251" t="s">
        <v>10</v>
      </c>
      <c r="AF251" t="s">
        <v>11</v>
      </c>
      <c r="AG251" t="s">
        <v>12</v>
      </c>
    </row>
    <row r="252" spans="1:33" x14ac:dyDescent="0.45">
      <c r="A252">
        <v>250</v>
      </c>
      <c r="B252" t="s">
        <v>1916</v>
      </c>
      <c r="C252" t="s">
        <v>1917</v>
      </c>
      <c r="D252" t="s">
        <v>1918</v>
      </c>
      <c r="E252" t="s">
        <v>1919</v>
      </c>
      <c r="F252">
        <f>IFERROR(FIND("stake",SLR286_20231202[[#This Row],[Tytuł]]),0)</f>
        <v>0</v>
      </c>
      <c r="G252">
        <f>IFERROR(FIND("Stake",SLR286_20231202[[#This Row],[Tytuł]]),0)</f>
        <v>0</v>
      </c>
      <c r="H252">
        <f>IFERROR(FIND("STAKE",SLR286_20231202[[#This Row],[Tytuł]]),0)</f>
        <v>0</v>
      </c>
      <c r="I252">
        <f>IFERROR(FIND("intere",SLR286_20231202[[#This Row],[Tytuł]]),0)</f>
        <v>0</v>
      </c>
      <c r="J252">
        <f>IFERROR(FIND("Intere",SLR286_20231202[[#This Row],[Tytuł]]),0)</f>
        <v>0</v>
      </c>
      <c r="K252">
        <f>IFERROR(FIND("INTERE",SLR286_20231202[[#This Row],[Tytuł]]),0)</f>
        <v>0</v>
      </c>
      <c r="L252">
        <f>SUM(SLR286_20231202[[#This Row],[stake]:[INTERE3]])</f>
        <v>0</v>
      </c>
      <c r="M252">
        <f>COUNTIF(SLR286_20231202[[#This Row],[Tytuł]],"*"&amp;$B$1&amp;"*")</f>
        <v>0</v>
      </c>
      <c r="N252" t="s">
        <v>1920</v>
      </c>
      <c r="O252" t="str">
        <f>MID(SLR286_20231202[[#This Row],[Rok, publikacja, cytowania]],2,4)</f>
        <v>2022</v>
      </c>
      <c r="P252" s="4">
        <f>(MID(SLR286_20231202[[#This Row],[Rok, publikacja, cytowania]],FIND(" Cited ",SLR286_20231202[[#This Row],[Rok, publikacja, cytowania]])+7,SLR286_20231202[[#This Row],[IlośćZnakówLCyt]]))+0</f>
        <v>0</v>
      </c>
      <c r="Q252">
        <f>FIND(" Cited ",SLR286_20231202[[#This Row],[Rok, publikacja, cytowania]])+7</f>
        <v>102</v>
      </c>
      <c r="R252">
        <f>FIND(" times",SLR286_20231202[[#This Row],[Rok, publikacja, cytowania]])</f>
        <v>103</v>
      </c>
      <c r="S252">
        <f>SLR286_20231202[[#This Row],[koniecLCyt]]-SLR286_20231202[[#This Row],[poczLCyt]]</f>
        <v>1</v>
      </c>
      <c r="T252" t="s">
        <v>1921</v>
      </c>
      <c r="U252" t="s">
        <v>1922</v>
      </c>
      <c r="V252" t="s">
        <v>1923</v>
      </c>
      <c r="W252">
        <f>COUNTIF(SLR286_20231202[[#This Row],[streszczenie]],"*"&amp;$B$1&amp;"*")</f>
        <v>1</v>
      </c>
      <c r="X252">
        <f>IFERROR(FIND("stake",SLR286_20231202[[#This Row],[streszczenie]]),0)</f>
        <v>818</v>
      </c>
      <c r="Y252">
        <f>IFERROR(FIND("Stake",SLR286_20231202[[#This Row],[streszczenie]]),0)</f>
        <v>0</v>
      </c>
      <c r="Z252">
        <f>IFERROR(FIND("STAKE",SLR286_20231202[[#This Row],[streszczenie]]),0)</f>
        <v>0</v>
      </c>
      <c r="AA252">
        <f>IFERROR(FIND("intere",SLR286_20231202[[#This Row],[streszczenie]]),0)</f>
        <v>0</v>
      </c>
      <c r="AB252">
        <f>IFERROR(FIND("Intere",SLR286_20231202[[#This Row],[streszczenie]]),0)</f>
        <v>0</v>
      </c>
      <c r="AC252">
        <f>IFERROR(FIND("INTERE",SLR286_20231202[[#This Row],[streszczenie]]),0)</f>
        <v>0</v>
      </c>
      <c r="AD252">
        <f>SUM(SLR286_20231202[[#This Row],[stake4]:[INTERE6]])</f>
        <v>818</v>
      </c>
      <c r="AE252" t="s">
        <v>10</v>
      </c>
      <c r="AF252" t="s">
        <v>307</v>
      </c>
      <c r="AG252" t="s">
        <v>12</v>
      </c>
    </row>
    <row r="253" spans="1:33" x14ac:dyDescent="0.45">
      <c r="A253">
        <v>251</v>
      </c>
      <c r="B253" t="s">
        <v>1924</v>
      </c>
      <c r="C253" t="s">
        <v>1925</v>
      </c>
      <c r="D253" t="s">
        <v>1926</v>
      </c>
      <c r="E253" t="s">
        <v>1927</v>
      </c>
      <c r="F253">
        <f>IFERROR(FIND("stake",SLR286_20231202[[#This Row],[Tytuł]]),0)</f>
        <v>0</v>
      </c>
      <c r="G253">
        <f>IFERROR(FIND("Stake",SLR286_20231202[[#This Row],[Tytuł]]),0)</f>
        <v>0</v>
      </c>
      <c r="H253">
        <f>IFERROR(FIND("STAKE",SLR286_20231202[[#This Row],[Tytuł]]),0)</f>
        <v>0</v>
      </c>
      <c r="I253">
        <f>IFERROR(FIND("intere",SLR286_20231202[[#This Row],[Tytuł]]),0)</f>
        <v>0</v>
      </c>
      <c r="J253">
        <f>IFERROR(FIND("Intere",SLR286_20231202[[#This Row],[Tytuł]]),0)</f>
        <v>0</v>
      </c>
      <c r="K253">
        <f>IFERROR(FIND("INTERE",SLR286_20231202[[#This Row],[Tytuł]]),0)</f>
        <v>0</v>
      </c>
      <c r="L253">
        <f>SUM(SLR286_20231202[[#This Row],[stake]:[INTERE3]])</f>
        <v>0</v>
      </c>
      <c r="M253">
        <f>COUNTIF(SLR286_20231202[[#This Row],[Tytuł]],"*"&amp;$B$1&amp;"*")</f>
        <v>0</v>
      </c>
      <c r="N253" t="s">
        <v>1928</v>
      </c>
      <c r="O253" t="str">
        <f>MID(SLR286_20231202[[#This Row],[Rok, publikacja, cytowania]],2,4)</f>
        <v>2020</v>
      </c>
      <c r="P253" s="4">
        <f>(MID(SLR286_20231202[[#This Row],[Rok, publikacja, cytowania]],FIND(" Cited ",SLR286_20231202[[#This Row],[Rok, publikacja, cytowania]])+7,SLR286_20231202[[#This Row],[IlośćZnakówLCyt]]))+0</f>
        <v>0</v>
      </c>
      <c r="Q253">
        <f>FIND(" Cited ",SLR286_20231202[[#This Row],[Rok, publikacja, cytowania]])+7</f>
        <v>98</v>
      </c>
      <c r="R253">
        <f>FIND(" times",SLR286_20231202[[#This Row],[Rok, publikacja, cytowania]])</f>
        <v>99</v>
      </c>
      <c r="S253">
        <f>SLR286_20231202[[#This Row],[koniecLCyt]]-SLR286_20231202[[#This Row],[poczLCyt]]</f>
        <v>1</v>
      </c>
      <c r="T253" t="s">
        <v>1929</v>
      </c>
      <c r="U253" t="s">
        <v>1930</v>
      </c>
      <c r="V253" t="s">
        <v>1931</v>
      </c>
      <c r="W253">
        <f>COUNTIF(SLR286_20231202[[#This Row],[streszczenie]],"*"&amp;$B$1&amp;"*")</f>
        <v>1</v>
      </c>
      <c r="X253">
        <f>IFERROR(FIND("stake",SLR286_20231202[[#This Row],[streszczenie]]),0)</f>
        <v>1425</v>
      </c>
      <c r="Y253">
        <f>IFERROR(FIND("Stake",SLR286_20231202[[#This Row],[streszczenie]]),0)</f>
        <v>0</v>
      </c>
      <c r="Z253">
        <f>IFERROR(FIND("STAKE",SLR286_20231202[[#This Row],[streszczenie]]),0)</f>
        <v>0</v>
      </c>
      <c r="AA253">
        <f>IFERROR(FIND("intere",SLR286_20231202[[#This Row],[streszczenie]]),0)</f>
        <v>0</v>
      </c>
      <c r="AB253">
        <f>IFERROR(FIND("Intere",SLR286_20231202[[#This Row],[streszczenie]]),0)</f>
        <v>0</v>
      </c>
      <c r="AC253">
        <f>IFERROR(FIND("INTERE",SLR286_20231202[[#This Row],[streszczenie]]),0)</f>
        <v>0</v>
      </c>
      <c r="AD253">
        <f>SUM(SLR286_20231202[[#This Row],[stake4]:[INTERE6]])</f>
        <v>1425</v>
      </c>
      <c r="AE253" t="s">
        <v>10</v>
      </c>
      <c r="AF253" t="s">
        <v>128</v>
      </c>
      <c r="AG253" t="s">
        <v>12</v>
      </c>
    </row>
    <row r="254" spans="1:33" x14ac:dyDescent="0.45">
      <c r="A254">
        <v>252</v>
      </c>
      <c r="B254" t="s">
        <v>1932</v>
      </c>
      <c r="C254" t="s">
        <v>1933</v>
      </c>
      <c r="D254" t="s">
        <v>1934</v>
      </c>
      <c r="E254" t="s">
        <v>1935</v>
      </c>
      <c r="F254">
        <f>IFERROR(FIND("stake",SLR286_20231202[[#This Row],[Tytuł]]),0)</f>
        <v>110</v>
      </c>
      <c r="G254">
        <f>IFERROR(FIND("Stake",SLR286_20231202[[#This Row],[Tytuł]]),0)</f>
        <v>0</v>
      </c>
      <c r="H254">
        <f>IFERROR(FIND("STAKE",SLR286_20231202[[#This Row],[Tytuł]]),0)</f>
        <v>0</v>
      </c>
      <c r="I254">
        <f>IFERROR(FIND("intere",SLR286_20231202[[#This Row],[Tytuł]]),0)</f>
        <v>0</v>
      </c>
      <c r="J254">
        <f>IFERROR(FIND("Intere",SLR286_20231202[[#This Row],[Tytuł]]),0)</f>
        <v>0</v>
      </c>
      <c r="K254">
        <f>IFERROR(FIND("INTERE",SLR286_20231202[[#This Row],[Tytuł]]),0)</f>
        <v>0</v>
      </c>
      <c r="L254">
        <f>SUM(SLR286_20231202[[#This Row],[stake]:[INTERE3]])</f>
        <v>110</v>
      </c>
      <c r="M254">
        <f>COUNTIF(SLR286_20231202[[#This Row],[Tytuł]],"*"&amp;$B$1&amp;"*")</f>
        <v>0</v>
      </c>
      <c r="N254" t="s">
        <v>1936</v>
      </c>
      <c r="O254" t="str">
        <f>MID(SLR286_20231202[[#This Row],[Rok, publikacja, cytowania]],2,4)</f>
        <v>2017</v>
      </c>
      <c r="P254" s="4">
        <f>(MID(SLR286_20231202[[#This Row],[Rok, publikacja, cytowania]],FIND(" Cited ",SLR286_20231202[[#This Row],[Rok, publikacja, cytowania]])+7,SLR286_20231202[[#This Row],[IlośćZnakówLCyt]]))+0</f>
        <v>0</v>
      </c>
      <c r="Q254">
        <f>FIND(" Cited ",SLR286_20231202[[#This Row],[Rok, publikacja, cytowania]])+7</f>
        <v>68</v>
      </c>
      <c r="R254">
        <f>FIND(" times",SLR286_20231202[[#This Row],[Rok, publikacja, cytowania]])</f>
        <v>69</v>
      </c>
      <c r="S254">
        <f>SLR286_20231202[[#This Row],[koniecLCyt]]-SLR286_20231202[[#This Row],[poczLCyt]]</f>
        <v>1</v>
      </c>
      <c r="T254" t="s">
        <v>1937</v>
      </c>
      <c r="U254" t="s">
        <v>1938</v>
      </c>
      <c r="V254" t="s">
        <v>1939</v>
      </c>
      <c r="W254">
        <f>COUNTIF(SLR286_20231202[[#This Row],[streszczenie]],"*"&amp;$B$1&amp;"*")</f>
        <v>0</v>
      </c>
      <c r="X254">
        <f>IFERROR(FIND("stake",SLR286_20231202[[#This Row],[streszczenie]]),0)</f>
        <v>686</v>
      </c>
      <c r="Y254">
        <f>IFERROR(FIND("Stake",SLR286_20231202[[#This Row],[streszczenie]]),0)</f>
        <v>0</v>
      </c>
      <c r="Z254">
        <f>IFERROR(FIND("STAKE",SLR286_20231202[[#This Row],[streszczenie]]),0)</f>
        <v>0</v>
      </c>
      <c r="AA254">
        <f>IFERROR(FIND("intere",SLR286_20231202[[#This Row],[streszczenie]]),0)</f>
        <v>0</v>
      </c>
      <c r="AB254">
        <f>IFERROR(FIND("Intere",SLR286_20231202[[#This Row],[streszczenie]]),0)</f>
        <v>0</v>
      </c>
      <c r="AC254">
        <f>IFERROR(FIND("INTERE",SLR286_20231202[[#This Row],[streszczenie]]),0)</f>
        <v>0</v>
      </c>
      <c r="AD254">
        <f>SUM(SLR286_20231202[[#This Row],[stake4]:[INTERE6]])</f>
        <v>686</v>
      </c>
      <c r="AE254" t="s">
        <v>10</v>
      </c>
      <c r="AF254" t="s">
        <v>11</v>
      </c>
      <c r="AG254" t="s">
        <v>12</v>
      </c>
    </row>
    <row r="255" spans="1:33" x14ac:dyDescent="0.45">
      <c r="A255">
        <v>253</v>
      </c>
      <c r="B255" t="s">
        <v>1940</v>
      </c>
      <c r="C255" t="s">
        <v>1941</v>
      </c>
      <c r="D255">
        <v>57216501406</v>
      </c>
      <c r="E255" t="s">
        <v>1942</v>
      </c>
      <c r="F255">
        <f>IFERROR(FIND("stake",SLR286_20231202[[#This Row],[Tytuł]]),0)</f>
        <v>0</v>
      </c>
      <c r="G255">
        <f>IFERROR(FIND("Stake",SLR286_20231202[[#This Row],[Tytuł]]),0)</f>
        <v>69</v>
      </c>
      <c r="H255">
        <f>IFERROR(FIND("STAKE",SLR286_20231202[[#This Row],[Tytuł]]),0)</f>
        <v>0</v>
      </c>
      <c r="I255">
        <f>IFERROR(FIND("intere",SLR286_20231202[[#This Row],[Tytuł]]),0)</f>
        <v>0</v>
      </c>
      <c r="J255">
        <f>IFERROR(FIND("Intere",SLR286_20231202[[#This Row],[Tytuł]]),0)</f>
        <v>0</v>
      </c>
      <c r="K255">
        <f>IFERROR(FIND("INTERE",SLR286_20231202[[#This Row],[Tytuł]]),0)</f>
        <v>0</v>
      </c>
      <c r="L255">
        <f>SUM(SLR286_20231202[[#This Row],[stake]:[INTERE3]])</f>
        <v>69</v>
      </c>
      <c r="M255">
        <f>COUNTIF(SLR286_20231202[[#This Row],[Tytuł]],"*"&amp;$B$1&amp;"*")</f>
        <v>0</v>
      </c>
      <c r="N255" t="s">
        <v>1943</v>
      </c>
      <c r="O255" t="str">
        <f>MID(SLR286_20231202[[#This Row],[Rok, publikacja, cytowania]],2,4)</f>
        <v>2023</v>
      </c>
      <c r="P255" s="4">
        <f>(MID(SLR286_20231202[[#This Row],[Rok, publikacja, cytowania]],FIND(" Cited ",SLR286_20231202[[#This Row],[Rok, publikacja, cytowania]])+7,SLR286_20231202[[#This Row],[IlośćZnakówLCyt]]))+0</f>
        <v>0</v>
      </c>
      <c r="Q255">
        <f>FIND(" Cited ",SLR286_20231202[[#This Row],[Rok, publikacja, cytowania]])+7</f>
        <v>69</v>
      </c>
      <c r="R255">
        <f>FIND(" times",SLR286_20231202[[#This Row],[Rok, publikacja, cytowania]])</f>
        <v>70</v>
      </c>
      <c r="S255">
        <f>SLR286_20231202[[#This Row],[koniecLCyt]]-SLR286_20231202[[#This Row],[poczLCyt]]</f>
        <v>1</v>
      </c>
      <c r="T255">
        <v>0</v>
      </c>
      <c r="U255" t="s">
        <v>1944</v>
      </c>
      <c r="V255" t="s">
        <v>1945</v>
      </c>
      <c r="W255">
        <f>COUNTIF(SLR286_20231202[[#This Row],[streszczenie]],"*"&amp;$B$1&amp;"*")</f>
        <v>1</v>
      </c>
      <c r="X255">
        <f>IFERROR(FIND("stake",SLR286_20231202[[#This Row],[streszczenie]]),0)</f>
        <v>425</v>
      </c>
      <c r="Y255">
        <f>IFERROR(FIND("Stake",SLR286_20231202[[#This Row],[streszczenie]]),0)</f>
        <v>0</v>
      </c>
      <c r="Z255">
        <f>IFERROR(FIND("STAKE",SLR286_20231202[[#This Row],[streszczenie]]),0)</f>
        <v>0</v>
      </c>
      <c r="AA255">
        <f>IFERROR(FIND("intere",SLR286_20231202[[#This Row],[streszczenie]]),0)</f>
        <v>0</v>
      </c>
      <c r="AB255">
        <f>IFERROR(FIND("Intere",SLR286_20231202[[#This Row],[streszczenie]]),0)</f>
        <v>0</v>
      </c>
      <c r="AC255">
        <f>IFERROR(FIND("INTERE",SLR286_20231202[[#This Row],[streszczenie]]),0)</f>
        <v>0</v>
      </c>
      <c r="AD255">
        <f>SUM(SLR286_20231202[[#This Row],[stake4]:[INTERE6]])</f>
        <v>425</v>
      </c>
      <c r="AE255" t="s">
        <v>10</v>
      </c>
      <c r="AF255" t="s">
        <v>11</v>
      </c>
      <c r="AG255" t="s">
        <v>12</v>
      </c>
    </row>
    <row r="256" spans="1:33" x14ac:dyDescent="0.45">
      <c r="A256">
        <v>254</v>
      </c>
      <c r="B256" t="s">
        <v>1946</v>
      </c>
      <c r="C256" t="s">
        <v>1947</v>
      </c>
      <c r="D256">
        <v>36607720000</v>
      </c>
      <c r="E256" t="s">
        <v>1948</v>
      </c>
      <c r="F256">
        <f>IFERROR(FIND("stake",SLR286_20231202[[#This Row],[Tytuł]]),0)</f>
        <v>0</v>
      </c>
      <c r="G256">
        <f>IFERROR(FIND("Stake",SLR286_20231202[[#This Row],[Tytuł]]),0)</f>
        <v>0</v>
      </c>
      <c r="H256">
        <f>IFERROR(FIND("STAKE",SLR286_20231202[[#This Row],[Tytuł]]),0)</f>
        <v>0</v>
      </c>
      <c r="I256">
        <f>IFERROR(FIND("intere",SLR286_20231202[[#This Row],[Tytuł]]),0)</f>
        <v>0</v>
      </c>
      <c r="J256">
        <f>IFERROR(FIND("Intere",SLR286_20231202[[#This Row],[Tytuł]]),0)</f>
        <v>0</v>
      </c>
      <c r="K256">
        <f>IFERROR(FIND("INTERE",SLR286_20231202[[#This Row],[Tytuł]]),0)</f>
        <v>0</v>
      </c>
      <c r="L256">
        <f>SUM(SLR286_20231202[[#This Row],[stake]:[INTERE3]])</f>
        <v>0</v>
      </c>
      <c r="M256">
        <f>COUNTIF(SLR286_20231202[[#This Row],[Tytuł]],"*"&amp;$B$1&amp;"*")</f>
        <v>1</v>
      </c>
      <c r="N256" t="s">
        <v>1949</v>
      </c>
      <c r="O256" t="str">
        <f>MID(SLR286_20231202[[#This Row],[Rok, publikacja, cytowania]],2,4)</f>
        <v>2022</v>
      </c>
      <c r="P256" s="4">
        <f>(MID(SLR286_20231202[[#This Row],[Rok, publikacja, cytowania]],FIND(" Cited ",SLR286_20231202[[#This Row],[Rok, publikacja, cytowania]])+7,SLR286_20231202[[#This Row],[IlośćZnakówLCyt]]))+0</f>
        <v>0</v>
      </c>
      <c r="Q256">
        <f>FIND(" Cited ",SLR286_20231202[[#This Row],[Rok, publikacja, cytowania]])+7</f>
        <v>110</v>
      </c>
      <c r="R256">
        <f>FIND(" times",SLR286_20231202[[#This Row],[Rok, publikacja, cytowania]])</f>
        <v>111</v>
      </c>
      <c r="S256">
        <f>SLR286_20231202[[#This Row],[koniecLCyt]]-SLR286_20231202[[#This Row],[poczLCyt]]</f>
        <v>1</v>
      </c>
      <c r="T256" t="s">
        <v>1950</v>
      </c>
      <c r="U256" t="s">
        <v>1951</v>
      </c>
      <c r="V256" t="s">
        <v>1952</v>
      </c>
      <c r="W256">
        <f>COUNTIF(SLR286_20231202[[#This Row],[streszczenie]],"*"&amp;$B$1&amp;"*")</f>
        <v>1</v>
      </c>
      <c r="X256">
        <f>IFERROR(FIND("stake",SLR286_20231202[[#This Row],[streszczenie]]),0)</f>
        <v>373</v>
      </c>
      <c r="Y256">
        <f>IFERROR(FIND("Stake",SLR286_20231202[[#This Row],[streszczenie]]),0)</f>
        <v>0</v>
      </c>
      <c r="Z256">
        <f>IFERROR(FIND("STAKE",SLR286_20231202[[#This Row],[streszczenie]]),0)</f>
        <v>0</v>
      </c>
      <c r="AA256">
        <f>IFERROR(FIND("intere",SLR286_20231202[[#This Row],[streszczenie]]),0)</f>
        <v>0</v>
      </c>
      <c r="AB256">
        <f>IFERROR(FIND("Intere",SLR286_20231202[[#This Row],[streszczenie]]),0)</f>
        <v>0</v>
      </c>
      <c r="AC256">
        <f>IFERROR(FIND("INTERE",SLR286_20231202[[#This Row],[streszczenie]]),0)</f>
        <v>0</v>
      </c>
      <c r="AD256">
        <f>SUM(SLR286_20231202[[#This Row],[stake4]:[INTERE6]])</f>
        <v>373</v>
      </c>
      <c r="AE256" t="s">
        <v>10</v>
      </c>
      <c r="AF256" t="s">
        <v>128</v>
      </c>
      <c r="AG256" t="s">
        <v>12</v>
      </c>
    </row>
    <row r="257" spans="1:33" x14ac:dyDescent="0.45">
      <c r="A257">
        <v>255</v>
      </c>
      <c r="B257" t="s">
        <v>1169</v>
      </c>
      <c r="C257" t="s">
        <v>1170</v>
      </c>
      <c r="D257">
        <v>57242946100</v>
      </c>
      <c r="E257" t="s">
        <v>1953</v>
      </c>
      <c r="F257">
        <f>IFERROR(FIND("stake",SLR286_20231202[[#This Row],[Tytuł]]),0)</f>
        <v>0</v>
      </c>
      <c r="G257">
        <f>IFERROR(FIND("Stake",SLR286_20231202[[#This Row],[Tytuł]]),0)</f>
        <v>0</v>
      </c>
      <c r="H257">
        <f>IFERROR(FIND("STAKE",SLR286_20231202[[#This Row],[Tytuł]]),0)</f>
        <v>0</v>
      </c>
      <c r="I257">
        <f>IFERROR(FIND("intere",SLR286_20231202[[#This Row],[Tytuł]]),0)</f>
        <v>0</v>
      </c>
      <c r="J257">
        <f>IFERROR(FIND("Intere",SLR286_20231202[[#This Row],[Tytuł]]),0)</f>
        <v>0</v>
      </c>
      <c r="K257">
        <f>IFERROR(FIND("INTERE",SLR286_20231202[[#This Row],[Tytuł]]),0)</f>
        <v>0</v>
      </c>
      <c r="L257">
        <f>SUM(SLR286_20231202[[#This Row],[stake]:[INTERE3]])</f>
        <v>0</v>
      </c>
      <c r="M257">
        <f>COUNTIF(SLR286_20231202[[#This Row],[Tytuł]],"*"&amp;$B$1&amp;"*")</f>
        <v>0</v>
      </c>
      <c r="N257" t="s">
        <v>1954</v>
      </c>
      <c r="O257" t="str">
        <f>MID(SLR286_20231202[[#This Row],[Rok, publikacja, cytowania]],2,4)</f>
        <v>2023</v>
      </c>
      <c r="P257" s="4">
        <f>(MID(SLR286_20231202[[#This Row],[Rok, publikacja, cytowania]],FIND(" Cited ",SLR286_20231202[[#This Row],[Rok, publikacja, cytowania]])+7,SLR286_20231202[[#This Row],[IlośćZnakówLCyt]]))+0</f>
        <v>0</v>
      </c>
      <c r="Q257">
        <f>FIND(" Cited ",SLR286_20231202[[#This Row],[Rok, publikacja, cytowania]])+7</f>
        <v>67</v>
      </c>
      <c r="R257">
        <f>FIND(" times",SLR286_20231202[[#This Row],[Rok, publikacja, cytowania]])</f>
        <v>68</v>
      </c>
      <c r="S257">
        <f>SLR286_20231202[[#This Row],[koniecLCyt]]-SLR286_20231202[[#This Row],[poczLCyt]]</f>
        <v>1</v>
      </c>
      <c r="T257" t="s">
        <v>1955</v>
      </c>
      <c r="U257" t="s">
        <v>1956</v>
      </c>
      <c r="V257" t="s">
        <v>1957</v>
      </c>
      <c r="W257">
        <f>COUNTIF(SLR286_20231202[[#This Row],[streszczenie]],"*"&amp;$B$1&amp;"*")</f>
        <v>0</v>
      </c>
      <c r="X257">
        <f>IFERROR(FIND("stake",SLR286_20231202[[#This Row],[streszczenie]]),0)</f>
        <v>105</v>
      </c>
      <c r="Y257">
        <f>IFERROR(FIND("Stake",SLR286_20231202[[#This Row],[streszczenie]]),0)</f>
        <v>0</v>
      </c>
      <c r="Z257">
        <f>IFERROR(FIND("STAKE",SLR286_20231202[[#This Row],[streszczenie]]),0)</f>
        <v>0</v>
      </c>
      <c r="AA257">
        <f>IFERROR(FIND("intere",SLR286_20231202[[#This Row],[streszczenie]]),0)</f>
        <v>0</v>
      </c>
      <c r="AB257">
        <f>IFERROR(FIND("Intere",SLR286_20231202[[#This Row],[streszczenie]]),0)</f>
        <v>0</v>
      </c>
      <c r="AC257">
        <f>IFERROR(FIND("INTERE",SLR286_20231202[[#This Row],[streszczenie]]),0)</f>
        <v>0</v>
      </c>
      <c r="AD257">
        <f>SUM(SLR286_20231202[[#This Row],[stake4]:[INTERE6]])</f>
        <v>105</v>
      </c>
      <c r="AE257" t="s">
        <v>10</v>
      </c>
      <c r="AF257" t="s">
        <v>11</v>
      </c>
      <c r="AG257" t="s">
        <v>12</v>
      </c>
    </row>
    <row r="258" spans="1:33" x14ac:dyDescent="0.45">
      <c r="A258">
        <v>256</v>
      </c>
      <c r="B258" t="s">
        <v>1958</v>
      </c>
      <c r="C258" t="s">
        <v>1959</v>
      </c>
      <c r="D258" t="s">
        <v>1960</v>
      </c>
      <c r="E258" t="s">
        <v>1961</v>
      </c>
      <c r="F258">
        <f>IFERROR(FIND("stake",SLR286_20231202[[#This Row],[Tytuł]]),0)</f>
        <v>0</v>
      </c>
      <c r="G258">
        <f>IFERROR(FIND("Stake",SLR286_20231202[[#This Row],[Tytuł]]),0)</f>
        <v>0</v>
      </c>
      <c r="H258">
        <f>IFERROR(FIND("STAKE",SLR286_20231202[[#This Row],[Tytuł]]),0)</f>
        <v>0</v>
      </c>
      <c r="I258">
        <f>IFERROR(FIND("intere",SLR286_20231202[[#This Row],[Tytuł]]),0)</f>
        <v>0</v>
      </c>
      <c r="J258">
        <f>IFERROR(FIND("Intere",SLR286_20231202[[#This Row],[Tytuł]]),0)</f>
        <v>0</v>
      </c>
      <c r="K258">
        <f>IFERROR(FIND("INTERE",SLR286_20231202[[#This Row],[Tytuł]]),0)</f>
        <v>0</v>
      </c>
      <c r="L258">
        <f>SUM(SLR286_20231202[[#This Row],[stake]:[INTERE3]])</f>
        <v>0</v>
      </c>
      <c r="M258">
        <f>COUNTIF(SLR286_20231202[[#This Row],[Tytuł]],"*"&amp;$B$1&amp;"*")</f>
        <v>0</v>
      </c>
      <c r="N258" t="s">
        <v>1962</v>
      </c>
      <c r="O258" t="str">
        <f>MID(SLR286_20231202[[#This Row],[Rok, publikacja, cytowania]],2,4)</f>
        <v>2017</v>
      </c>
      <c r="P258" s="4">
        <f>(MID(SLR286_20231202[[#This Row],[Rok, publikacja, cytowania]],FIND(" Cited ",SLR286_20231202[[#This Row],[Rok, publikacja, cytowania]])+7,SLR286_20231202[[#This Row],[IlośćZnakówLCyt]]))+0</f>
        <v>0</v>
      </c>
      <c r="Q258">
        <f>FIND(" Cited ",SLR286_20231202[[#This Row],[Rok, publikacja, cytowania]])+7</f>
        <v>68</v>
      </c>
      <c r="R258">
        <f>FIND(" times",SLR286_20231202[[#This Row],[Rok, publikacja, cytowania]])</f>
        <v>69</v>
      </c>
      <c r="S258">
        <f>SLR286_20231202[[#This Row],[koniecLCyt]]-SLR286_20231202[[#This Row],[poczLCyt]]</f>
        <v>1</v>
      </c>
      <c r="T258" t="s">
        <v>1963</v>
      </c>
      <c r="U258" t="s">
        <v>1964</v>
      </c>
      <c r="V258" t="s">
        <v>1965</v>
      </c>
      <c r="W258">
        <f>COUNTIF(SLR286_20231202[[#This Row],[streszczenie]],"*"&amp;$B$1&amp;"*")</f>
        <v>1</v>
      </c>
      <c r="X258">
        <f>IFERROR(FIND("stake",SLR286_20231202[[#This Row],[streszczenie]]),0)</f>
        <v>661</v>
      </c>
      <c r="Y258">
        <f>IFERROR(FIND("Stake",SLR286_20231202[[#This Row],[streszczenie]]),0)</f>
        <v>0</v>
      </c>
      <c r="Z258">
        <f>IFERROR(FIND("STAKE",SLR286_20231202[[#This Row],[streszczenie]]),0)</f>
        <v>0</v>
      </c>
      <c r="AA258">
        <f>IFERROR(FIND("intere",SLR286_20231202[[#This Row],[streszczenie]]),0)</f>
        <v>630</v>
      </c>
      <c r="AB258">
        <f>IFERROR(FIND("Intere",SLR286_20231202[[#This Row],[streszczenie]]),0)</f>
        <v>0</v>
      </c>
      <c r="AC258">
        <f>IFERROR(FIND("INTERE",SLR286_20231202[[#This Row],[streszczenie]]),0)</f>
        <v>0</v>
      </c>
      <c r="AD258">
        <f>SUM(SLR286_20231202[[#This Row],[stake4]:[INTERE6]])</f>
        <v>1291</v>
      </c>
      <c r="AE258" t="s">
        <v>10</v>
      </c>
      <c r="AF258" t="s">
        <v>11</v>
      </c>
      <c r="AG258" t="s">
        <v>12</v>
      </c>
    </row>
    <row r="259" spans="1:33" x14ac:dyDescent="0.45">
      <c r="A259">
        <v>257</v>
      </c>
      <c r="B259" t="s">
        <v>1966</v>
      </c>
      <c r="C259" t="s">
        <v>1967</v>
      </c>
      <c r="D259">
        <v>56059060800</v>
      </c>
      <c r="E259" t="s">
        <v>1968</v>
      </c>
      <c r="F259">
        <f>IFERROR(FIND("stake",SLR286_20231202[[#This Row],[Tytuł]]),0)</f>
        <v>0</v>
      </c>
      <c r="G259">
        <f>IFERROR(FIND("Stake",SLR286_20231202[[#This Row],[Tytuł]]),0)</f>
        <v>0</v>
      </c>
      <c r="H259">
        <f>IFERROR(FIND("STAKE",SLR286_20231202[[#This Row],[Tytuł]]),0)</f>
        <v>0</v>
      </c>
      <c r="I259">
        <f>IFERROR(FIND("intere",SLR286_20231202[[#This Row],[Tytuł]]),0)</f>
        <v>0</v>
      </c>
      <c r="J259">
        <f>IFERROR(FIND("Intere",SLR286_20231202[[#This Row],[Tytuł]]),0)</f>
        <v>0</v>
      </c>
      <c r="K259">
        <f>IFERROR(FIND("INTERE",SLR286_20231202[[#This Row],[Tytuł]]),0)</f>
        <v>0</v>
      </c>
      <c r="L259">
        <f>SUM(SLR286_20231202[[#This Row],[stake]:[INTERE3]])</f>
        <v>0</v>
      </c>
      <c r="M259">
        <f>COUNTIF(SLR286_20231202[[#This Row],[Tytuł]],"*"&amp;$B$1&amp;"*")</f>
        <v>1</v>
      </c>
      <c r="N259" t="s">
        <v>1969</v>
      </c>
      <c r="O259" t="str">
        <f>MID(SLR286_20231202[[#This Row],[Rok, publikacja, cytowania]],2,4)</f>
        <v>2022</v>
      </c>
      <c r="P259" s="4">
        <f>(MID(SLR286_20231202[[#This Row],[Rok, publikacja, cytowania]],FIND(" Cited ",SLR286_20231202[[#This Row],[Rok, publikacja, cytowania]])+7,SLR286_20231202[[#This Row],[IlośćZnakówLCyt]]))+0</f>
        <v>0</v>
      </c>
      <c r="Q259">
        <f>FIND(" Cited ",SLR286_20231202[[#This Row],[Rok, publikacja, cytowania]])+7</f>
        <v>108</v>
      </c>
      <c r="R259">
        <f>FIND(" times",SLR286_20231202[[#This Row],[Rok, publikacja, cytowania]])</f>
        <v>109</v>
      </c>
      <c r="S259">
        <f>SLR286_20231202[[#This Row],[koniecLCyt]]-SLR286_20231202[[#This Row],[poczLCyt]]</f>
        <v>1</v>
      </c>
      <c r="T259" t="s">
        <v>1970</v>
      </c>
      <c r="U259" t="s">
        <v>1971</v>
      </c>
      <c r="V259" t="s">
        <v>1972</v>
      </c>
      <c r="W259">
        <f>COUNTIF(SLR286_20231202[[#This Row],[streszczenie]],"*"&amp;$B$1&amp;"*")</f>
        <v>1</v>
      </c>
      <c r="X259">
        <f>IFERROR(FIND("stake",SLR286_20231202[[#This Row],[streszczenie]]),0)</f>
        <v>130</v>
      </c>
      <c r="Y259">
        <f>IFERROR(FIND("Stake",SLR286_20231202[[#This Row],[streszczenie]]),0)</f>
        <v>0</v>
      </c>
      <c r="Z259">
        <f>IFERROR(FIND("STAKE",SLR286_20231202[[#This Row],[streszczenie]]),0)</f>
        <v>0</v>
      </c>
      <c r="AA259">
        <f>IFERROR(FIND("intere",SLR286_20231202[[#This Row],[streszczenie]]),0)</f>
        <v>0</v>
      </c>
      <c r="AB259">
        <f>IFERROR(FIND("Intere",SLR286_20231202[[#This Row],[streszczenie]]),0)</f>
        <v>0</v>
      </c>
      <c r="AC259">
        <f>IFERROR(FIND("INTERE",SLR286_20231202[[#This Row],[streszczenie]]),0)</f>
        <v>0</v>
      </c>
      <c r="AD259">
        <f>SUM(SLR286_20231202[[#This Row],[stake4]:[INTERE6]])</f>
        <v>130</v>
      </c>
      <c r="AE259" t="s">
        <v>10</v>
      </c>
      <c r="AF259" t="s">
        <v>338</v>
      </c>
      <c r="AG259" t="s">
        <v>12</v>
      </c>
    </row>
    <row r="260" spans="1:33" x14ac:dyDescent="0.45">
      <c r="A260">
        <v>258</v>
      </c>
      <c r="B260" t="s">
        <v>1973</v>
      </c>
      <c r="C260" t="s">
        <v>1974</v>
      </c>
      <c r="D260" t="s">
        <v>1975</v>
      </c>
      <c r="E260" t="s">
        <v>1976</v>
      </c>
      <c r="F260">
        <f>IFERROR(FIND("stake",SLR286_20231202[[#This Row],[Tytuł]]),0)</f>
        <v>18</v>
      </c>
      <c r="G260">
        <f>IFERROR(FIND("Stake",SLR286_20231202[[#This Row],[Tytuł]]),0)</f>
        <v>0</v>
      </c>
      <c r="H260">
        <f>IFERROR(FIND("STAKE",SLR286_20231202[[#This Row],[Tytuł]]),0)</f>
        <v>0</v>
      </c>
      <c r="I260">
        <f>IFERROR(FIND("intere",SLR286_20231202[[#This Row],[Tytuł]]),0)</f>
        <v>0</v>
      </c>
      <c r="J260">
        <f>IFERROR(FIND("Intere",SLR286_20231202[[#This Row],[Tytuł]]),0)</f>
        <v>0</v>
      </c>
      <c r="K260">
        <f>IFERROR(FIND("INTERE",SLR286_20231202[[#This Row],[Tytuł]]),0)</f>
        <v>0</v>
      </c>
      <c r="L260">
        <f>SUM(SLR286_20231202[[#This Row],[stake]:[INTERE3]])</f>
        <v>18</v>
      </c>
      <c r="M260">
        <f>COUNTIF(SLR286_20231202[[#This Row],[Tytuł]],"*"&amp;$B$1&amp;"*")</f>
        <v>0</v>
      </c>
      <c r="N260" t="s">
        <v>1977</v>
      </c>
      <c r="O260" t="str">
        <f>MID(SLR286_20231202[[#This Row],[Rok, publikacja, cytowania]],2,4)</f>
        <v>2019</v>
      </c>
      <c r="P260" s="4">
        <f>(MID(SLR286_20231202[[#This Row],[Rok, publikacja, cytowania]],FIND(" Cited ",SLR286_20231202[[#This Row],[Rok, publikacja, cytowania]])+7,SLR286_20231202[[#This Row],[IlośćZnakówLCyt]]))+0</f>
        <v>0</v>
      </c>
      <c r="Q260">
        <f>FIND(" Cited ",SLR286_20231202[[#This Row],[Rok, publikacja, cytowania]])+7</f>
        <v>249</v>
      </c>
      <c r="R260">
        <f>FIND(" times",SLR286_20231202[[#This Row],[Rok, publikacja, cytowania]])</f>
        <v>250</v>
      </c>
      <c r="S260">
        <f>SLR286_20231202[[#This Row],[koniecLCyt]]-SLR286_20231202[[#This Row],[poczLCyt]]</f>
        <v>1</v>
      </c>
      <c r="T260">
        <v>0</v>
      </c>
      <c r="U260" t="s">
        <v>1978</v>
      </c>
      <c r="V260" t="s">
        <v>1979</v>
      </c>
      <c r="W260">
        <f>COUNTIF(SLR286_20231202[[#This Row],[streszczenie]],"*"&amp;$B$1&amp;"*")</f>
        <v>0</v>
      </c>
      <c r="X260">
        <f>IFERROR(FIND("stake",SLR286_20231202[[#This Row],[streszczenie]]),0)</f>
        <v>197</v>
      </c>
      <c r="Y260">
        <f>IFERROR(FIND("Stake",SLR286_20231202[[#This Row],[streszczenie]]),0)</f>
        <v>0</v>
      </c>
      <c r="Z260">
        <f>IFERROR(FIND("STAKE",SLR286_20231202[[#This Row],[streszczenie]]),0)</f>
        <v>0</v>
      </c>
      <c r="AA260">
        <f>IFERROR(FIND("intere",SLR286_20231202[[#This Row],[streszczenie]]),0)</f>
        <v>0</v>
      </c>
      <c r="AB260">
        <f>IFERROR(FIND("Intere",SLR286_20231202[[#This Row],[streszczenie]]),0)</f>
        <v>0</v>
      </c>
      <c r="AC260">
        <f>IFERROR(FIND("INTERE",SLR286_20231202[[#This Row],[streszczenie]]),0)</f>
        <v>0</v>
      </c>
      <c r="AD260">
        <f>SUM(SLR286_20231202[[#This Row],[stake4]:[INTERE6]])</f>
        <v>197</v>
      </c>
      <c r="AE260" t="s">
        <v>10</v>
      </c>
      <c r="AF260" t="s">
        <v>207</v>
      </c>
      <c r="AG260" t="s">
        <v>12</v>
      </c>
    </row>
    <row r="261" spans="1:33" x14ac:dyDescent="0.45">
      <c r="A261">
        <v>259</v>
      </c>
      <c r="B261" t="s">
        <v>1980</v>
      </c>
      <c r="C261" t="s">
        <v>1981</v>
      </c>
      <c r="D261" t="s">
        <v>1982</v>
      </c>
      <c r="E261" t="s">
        <v>1983</v>
      </c>
      <c r="F261">
        <f>IFERROR(FIND("stake",SLR286_20231202[[#This Row],[Tytuł]]),0)</f>
        <v>0</v>
      </c>
      <c r="G261">
        <f>IFERROR(FIND("Stake",SLR286_20231202[[#This Row],[Tytuł]]),0)</f>
        <v>0</v>
      </c>
      <c r="H261">
        <f>IFERROR(FIND("STAKE",SLR286_20231202[[#This Row],[Tytuł]]),0)</f>
        <v>0</v>
      </c>
      <c r="I261">
        <f>IFERROR(FIND("intere",SLR286_20231202[[#This Row],[Tytuł]]),0)</f>
        <v>0</v>
      </c>
      <c r="J261">
        <f>IFERROR(FIND("Intere",SLR286_20231202[[#This Row],[Tytuł]]),0)</f>
        <v>0</v>
      </c>
      <c r="K261">
        <f>IFERROR(FIND("INTERE",SLR286_20231202[[#This Row],[Tytuł]]),0)</f>
        <v>0</v>
      </c>
      <c r="L261">
        <f>SUM(SLR286_20231202[[#This Row],[stake]:[INTERE3]])</f>
        <v>0</v>
      </c>
      <c r="M261">
        <f>COUNTIF(SLR286_20231202[[#This Row],[Tytuł]],"*"&amp;$B$1&amp;"*")</f>
        <v>1</v>
      </c>
      <c r="N261" t="s">
        <v>1984</v>
      </c>
      <c r="O261" t="str">
        <f>MID(SLR286_20231202[[#This Row],[Rok, publikacja, cytowania]],2,4)</f>
        <v>2022</v>
      </c>
      <c r="P261" s="4">
        <f>(MID(SLR286_20231202[[#This Row],[Rok, publikacja, cytowania]],FIND(" Cited ",SLR286_20231202[[#This Row],[Rok, publikacja, cytowania]])+7,SLR286_20231202[[#This Row],[IlośćZnakówLCyt]]))+0</f>
        <v>0</v>
      </c>
      <c r="Q261">
        <f>FIND(" Cited ",SLR286_20231202[[#This Row],[Rok, publikacja, cytowania]])+7</f>
        <v>108</v>
      </c>
      <c r="R261">
        <f>FIND(" times",SLR286_20231202[[#This Row],[Rok, publikacja, cytowania]])</f>
        <v>109</v>
      </c>
      <c r="S261">
        <f>SLR286_20231202[[#This Row],[koniecLCyt]]-SLR286_20231202[[#This Row],[poczLCyt]]</f>
        <v>1</v>
      </c>
      <c r="T261" t="s">
        <v>1985</v>
      </c>
      <c r="U261" t="s">
        <v>1986</v>
      </c>
      <c r="V261" t="s">
        <v>1987</v>
      </c>
      <c r="W261">
        <f>COUNTIF(SLR286_20231202[[#This Row],[streszczenie]],"*"&amp;$B$1&amp;"*")</f>
        <v>1</v>
      </c>
      <c r="X261">
        <f>IFERROR(FIND("stake",SLR286_20231202[[#This Row],[streszczenie]]),0)</f>
        <v>347</v>
      </c>
      <c r="Y261">
        <f>IFERROR(FIND("Stake",SLR286_20231202[[#This Row],[streszczenie]]),0)</f>
        <v>0</v>
      </c>
      <c r="Z261">
        <f>IFERROR(FIND("STAKE",SLR286_20231202[[#This Row],[streszczenie]]),0)</f>
        <v>0</v>
      </c>
      <c r="AA261">
        <f>IFERROR(FIND("intere",SLR286_20231202[[#This Row],[streszczenie]]),0)</f>
        <v>0</v>
      </c>
      <c r="AB261">
        <f>IFERROR(FIND("Intere",SLR286_20231202[[#This Row],[streszczenie]]),0)</f>
        <v>0</v>
      </c>
      <c r="AC261">
        <f>IFERROR(FIND("INTERE",SLR286_20231202[[#This Row],[streszczenie]]),0)</f>
        <v>0</v>
      </c>
      <c r="AD261">
        <f>SUM(SLR286_20231202[[#This Row],[stake4]:[INTERE6]])</f>
        <v>347</v>
      </c>
      <c r="AE261" t="s">
        <v>10</v>
      </c>
      <c r="AF261" t="s">
        <v>128</v>
      </c>
      <c r="AG261" t="s">
        <v>12</v>
      </c>
    </row>
    <row r="262" spans="1:33" x14ac:dyDescent="0.45">
      <c r="A262">
        <v>260</v>
      </c>
      <c r="B262" t="s">
        <v>1988</v>
      </c>
      <c r="C262" t="s">
        <v>1989</v>
      </c>
      <c r="D262" t="s">
        <v>1990</v>
      </c>
      <c r="E262" t="s">
        <v>1991</v>
      </c>
      <c r="F262">
        <f>IFERROR(FIND("stake",SLR286_20231202[[#This Row],[Tytuł]]),0)</f>
        <v>0</v>
      </c>
      <c r="G262">
        <f>IFERROR(FIND("Stake",SLR286_20231202[[#This Row],[Tytuł]]),0)</f>
        <v>0</v>
      </c>
      <c r="H262">
        <f>IFERROR(FIND("STAKE",SLR286_20231202[[#This Row],[Tytuł]]),0)</f>
        <v>0</v>
      </c>
      <c r="I262">
        <f>IFERROR(FIND("intere",SLR286_20231202[[#This Row],[Tytuł]]),0)</f>
        <v>0</v>
      </c>
      <c r="J262">
        <f>IFERROR(FIND("Intere",SLR286_20231202[[#This Row],[Tytuł]]),0)</f>
        <v>0</v>
      </c>
      <c r="K262">
        <f>IFERROR(FIND("INTERE",SLR286_20231202[[#This Row],[Tytuł]]),0)</f>
        <v>0</v>
      </c>
      <c r="L262">
        <f>SUM(SLR286_20231202[[#This Row],[stake]:[INTERE3]])</f>
        <v>0</v>
      </c>
      <c r="M262">
        <f>COUNTIF(SLR286_20231202[[#This Row],[Tytuł]],"*"&amp;$B$1&amp;"*")</f>
        <v>1</v>
      </c>
      <c r="N262" t="s">
        <v>1992</v>
      </c>
      <c r="O262" t="str">
        <f>MID(SLR286_20231202[[#This Row],[Rok, publikacja, cytowania]],2,4)</f>
        <v>2022</v>
      </c>
      <c r="P262" s="4">
        <f>(MID(SLR286_20231202[[#This Row],[Rok, publikacja, cytowania]],FIND(" Cited ",SLR286_20231202[[#This Row],[Rok, publikacja, cytowania]])+7,SLR286_20231202[[#This Row],[IlośćZnakówLCyt]]))+0</f>
        <v>0</v>
      </c>
      <c r="Q262">
        <f>FIND(" Cited ",SLR286_20231202[[#This Row],[Rok, publikacja, cytowania]])+7</f>
        <v>110</v>
      </c>
      <c r="R262">
        <f>FIND(" times",SLR286_20231202[[#This Row],[Rok, publikacja, cytowania]])</f>
        <v>111</v>
      </c>
      <c r="S262">
        <f>SLR286_20231202[[#This Row],[koniecLCyt]]-SLR286_20231202[[#This Row],[poczLCyt]]</f>
        <v>1</v>
      </c>
      <c r="T262" t="s">
        <v>1993</v>
      </c>
      <c r="U262" t="s">
        <v>1994</v>
      </c>
      <c r="V262" t="s">
        <v>1995</v>
      </c>
      <c r="W262">
        <f>COUNTIF(SLR286_20231202[[#This Row],[streszczenie]],"*"&amp;$B$1&amp;"*")</f>
        <v>1</v>
      </c>
      <c r="X262">
        <f>IFERROR(FIND("stake",SLR286_20231202[[#This Row],[streszczenie]]),0)</f>
        <v>522</v>
      </c>
      <c r="Y262">
        <f>IFERROR(FIND("Stake",SLR286_20231202[[#This Row],[streszczenie]]),0)</f>
        <v>0</v>
      </c>
      <c r="Z262">
        <f>IFERROR(FIND("STAKE",SLR286_20231202[[#This Row],[streszczenie]]),0)</f>
        <v>0</v>
      </c>
      <c r="AA262">
        <f>IFERROR(FIND("intere",SLR286_20231202[[#This Row],[streszczenie]]),0)</f>
        <v>0</v>
      </c>
      <c r="AB262">
        <f>IFERROR(FIND("Intere",SLR286_20231202[[#This Row],[streszczenie]]),0)</f>
        <v>0</v>
      </c>
      <c r="AC262">
        <f>IFERROR(FIND("INTERE",SLR286_20231202[[#This Row],[streszczenie]]),0)</f>
        <v>0</v>
      </c>
      <c r="AD262">
        <f>SUM(SLR286_20231202[[#This Row],[stake4]:[INTERE6]])</f>
        <v>522</v>
      </c>
      <c r="AE262" t="s">
        <v>10</v>
      </c>
      <c r="AF262" t="s">
        <v>128</v>
      </c>
      <c r="AG262" t="s">
        <v>12</v>
      </c>
    </row>
    <row r="263" spans="1:33" x14ac:dyDescent="0.45">
      <c r="A263">
        <v>261</v>
      </c>
      <c r="B263" t="s">
        <v>1996</v>
      </c>
      <c r="C263" t="s">
        <v>1997</v>
      </c>
      <c r="D263" t="s">
        <v>1998</v>
      </c>
      <c r="E263" t="s">
        <v>1999</v>
      </c>
      <c r="F263">
        <f>IFERROR(FIND("stake",SLR286_20231202[[#This Row],[Tytuł]]),0)</f>
        <v>0</v>
      </c>
      <c r="G263">
        <f>IFERROR(FIND("Stake",SLR286_20231202[[#This Row],[Tytuł]]),0)</f>
        <v>0</v>
      </c>
      <c r="H263">
        <f>IFERROR(FIND("STAKE",SLR286_20231202[[#This Row],[Tytuł]]),0)</f>
        <v>0</v>
      </c>
      <c r="I263">
        <f>IFERROR(FIND("intere",SLR286_20231202[[#This Row],[Tytuł]]),0)</f>
        <v>0</v>
      </c>
      <c r="J263">
        <f>IFERROR(FIND("Intere",SLR286_20231202[[#This Row],[Tytuł]]),0)</f>
        <v>0</v>
      </c>
      <c r="K263">
        <f>IFERROR(FIND("INTERE",SLR286_20231202[[#This Row],[Tytuł]]),0)</f>
        <v>0</v>
      </c>
      <c r="L263">
        <f>SUM(SLR286_20231202[[#This Row],[stake]:[INTERE3]])</f>
        <v>0</v>
      </c>
      <c r="M263">
        <f>COUNTIF(SLR286_20231202[[#This Row],[Tytuł]],"*"&amp;$B$1&amp;"*")</f>
        <v>0</v>
      </c>
      <c r="N263" t="s">
        <v>2000</v>
      </c>
      <c r="O263" t="str">
        <f>MID(SLR286_20231202[[#This Row],[Rok, publikacja, cytowania]],2,4)</f>
        <v>2022</v>
      </c>
      <c r="P263" s="4">
        <f>(MID(SLR286_20231202[[#This Row],[Rok, publikacja, cytowania]],FIND(" Cited ",SLR286_20231202[[#This Row],[Rok, publikacja, cytowania]])+7,SLR286_20231202[[#This Row],[IlośćZnakówLCyt]]))+0</f>
        <v>0</v>
      </c>
      <c r="Q263">
        <f>FIND(" Cited ",SLR286_20231202[[#This Row],[Rok, publikacja, cytowania]])+7</f>
        <v>76</v>
      </c>
      <c r="R263">
        <f>FIND(" times",SLR286_20231202[[#This Row],[Rok, publikacja, cytowania]])</f>
        <v>77</v>
      </c>
      <c r="S263">
        <f>SLR286_20231202[[#This Row],[koniecLCyt]]-SLR286_20231202[[#This Row],[poczLCyt]]</f>
        <v>1</v>
      </c>
      <c r="T263">
        <v>0</v>
      </c>
      <c r="U263" t="s">
        <v>2001</v>
      </c>
      <c r="V263" t="s">
        <v>2002</v>
      </c>
      <c r="W263">
        <f>COUNTIF(SLR286_20231202[[#This Row],[streszczenie]],"*"&amp;$B$1&amp;"*")</f>
        <v>1</v>
      </c>
      <c r="X263">
        <f>IFERROR(FIND("stake",SLR286_20231202[[#This Row],[streszczenie]]),0)</f>
        <v>812</v>
      </c>
      <c r="Y263">
        <f>IFERROR(FIND("Stake",SLR286_20231202[[#This Row],[streszczenie]]),0)</f>
        <v>0</v>
      </c>
      <c r="Z263">
        <f>IFERROR(FIND("STAKE",SLR286_20231202[[#This Row],[streszczenie]]),0)</f>
        <v>0</v>
      </c>
      <c r="AA263">
        <f>IFERROR(FIND("intere",SLR286_20231202[[#This Row],[streszczenie]]),0)</f>
        <v>0</v>
      </c>
      <c r="AB263">
        <f>IFERROR(FIND("Intere",SLR286_20231202[[#This Row],[streszczenie]]),0)</f>
        <v>0</v>
      </c>
      <c r="AC263">
        <f>IFERROR(FIND("INTERE",SLR286_20231202[[#This Row],[streszczenie]]),0)</f>
        <v>0</v>
      </c>
      <c r="AD263">
        <f>SUM(SLR286_20231202[[#This Row],[stake4]:[INTERE6]])</f>
        <v>812</v>
      </c>
      <c r="AE263" t="s">
        <v>10</v>
      </c>
      <c r="AF263" t="s">
        <v>128</v>
      </c>
      <c r="AG263" t="s">
        <v>12</v>
      </c>
    </row>
    <row r="264" spans="1:33" x14ac:dyDescent="0.45">
      <c r="A264">
        <v>262</v>
      </c>
      <c r="B264" t="s">
        <v>2003</v>
      </c>
      <c r="C264" t="s">
        <v>2004</v>
      </c>
      <c r="D264">
        <v>12785469800</v>
      </c>
      <c r="E264" t="s">
        <v>2005</v>
      </c>
      <c r="F264">
        <f>IFERROR(FIND("stake",SLR286_20231202[[#This Row],[Tytuł]]),0)</f>
        <v>0</v>
      </c>
      <c r="G264">
        <f>IFERROR(FIND("Stake",SLR286_20231202[[#This Row],[Tytuł]]),0)</f>
        <v>0</v>
      </c>
      <c r="H264">
        <f>IFERROR(FIND("STAKE",SLR286_20231202[[#This Row],[Tytuł]]),0)</f>
        <v>0</v>
      </c>
      <c r="I264">
        <f>IFERROR(FIND("intere",SLR286_20231202[[#This Row],[Tytuł]]),0)</f>
        <v>0</v>
      </c>
      <c r="J264">
        <f>IFERROR(FIND("Intere",SLR286_20231202[[#This Row],[Tytuł]]),0)</f>
        <v>0</v>
      </c>
      <c r="K264">
        <f>IFERROR(FIND("INTERE",SLR286_20231202[[#This Row],[Tytuł]]),0)</f>
        <v>0</v>
      </c>
      <c r="L264">
        <f>SUM(SLR286_20231202[[#This Row],[stake]:[INTERE3]])</f>
        <v>0</v>
      </c>
      <c r="M264">
        <f>COUNTIF(SLR286_20231202[[#This Row],[Tytuł]],"*"&amp;$B$1&amp;"*")</f>
        <v>1</v>
      </c>
      <c r="N264" t="s">
        <v>2006</v>
      </c>
      <c r="O264" t="str">
        <f>MID(SLR286_20231202[[#This Row],[Rok, publikacja, cytowania]],2,4)</f>
        <v>2022</v>
      </c>
      <c r="P264" s="4">
        <f>(MID(SLR286_20231202[[#This Row],[Rok, publikacja, cytowania]],FIND(" Cited ",SLR286_20231202[[#This Row],[Rok, publikacja, cytowania]])+7,SLR286_20231202[[#This Row],[IlośćZnakówLCyt]]))+0</f>
        <v>0</v>
      </c>
      <c r="Q264">
        <f>FIND(" Cited ",SLR286_20231202[[#This Row],[Rok, publikacja, cytowania]])+7</f>
        <v>110</v>
      </c>
      <c r="R264">
        <f>FIND(" times",SLR286_20231202[[#This Row],[Rok, publikacja, cytowania]])</f>
        <v>111</v>
      </c>
      <c r="S264">
        <f>SLR286_20231202[[#This Row],[koniecLCyt]]-SLR286_20231202[[#This Row],[poczLCyt]]</f>
        <v>1</v>
      </c>
      <c r="T264" t="s">
        <v>2007</v>
      </c>
      <c r="U264" t="s">
        <v>2008</v>
      </c>
      <c r="V264" t="s">
        <v>2009</v>
      </c>
      <c r="W264">
        <f>COUNTIF(SLR286_20231202[[#This Row],[streszczenie]],"*"&amp;$B$1&amp;"*")</f>
        <v>1</v>
      </c>
      <c r="X264">
        <f>IFERROR(FIND("stake",SLR286_20231202[[#This Row],[streszczenie]]),0)</f>
        <v>435</v>
      </c>
      <c r="Y264">
        <f>IFERROR(FIND("Stake",SLR286_20231202[[#This Row],[streszczenie]]),0)</f>
        <v>0</v>
      </c>
      <c r="Z264">
        <f>IFERROR(FIND("STAKE",SLR286_20231202[[#This Row],[streszczenie]]),0)</f>
        <v>0</v>
      </c>
      <c r="AA264">
        <f>IFERROR(FIND("intere",SLR286_20231202[[#This Row],[streszczenie]]),0)</f>
        <v>0</v>
      </c>
      <c r="AB264">
        <f>IFERROR(FIND("Intere",SLR286_20231202[[#This Row],[streszczenie]]),0)</f>
        <v>0</v>
      </c>
      <c r="AC264">
        <f>IFERROR(FIND("INTERE",SLR286_20231202[[#This Row],[streszczenie]]),0)</f>
        <v>0</v>
      </c>
      <c r="AD264">
        <f>SUM(SLR286_20231202[[#This Row],[stake4]:[INTERE6]])</f>
        <v>435</v>
      </c>
      <c r="AE264" t="s">
        <v>10</v>
      </c>
      <c r="AF264" t="s">
        <v>128</v>
      </c>
      <c r="AG264" t="s">
        <v>12</v>
      </c>
    </row>
    <row r="265" spans="1:33" x14ac:dyDescent="0.45">
      <c r="A265">
        <v>263</v>
      </c>
      <c r="B265" t="s">
        <v>2015</v>
      </c>
      <c r="C265" t="s">
        <v>2016</v>
      </c>
      <c r="D265" t="s">
        <v>2017</v>
      </c>
      <c r="E265" t="s">
        <v>2018</v>
      </c>
      <c r="F265">
        <f>IFERROR(FIND("stake",SLR286_20231202[[#This Row],[Tytuł]]),0)</f>
        <v>0</v>
      </c>
      <c r="G265">
        <f>IFERROR(FIND("Stake",SLR286_20231202[[#This Row],[Tytuł]]),0)</f>
        <v>0</v>
      </c>
      <c r="H265">
        <f>IFERROR(FIND("STAKE",SLR286_20231202[[#This Row],[Tytuł]]),0)</f>
        <v>0</v>
      </c>
      <c r="I265">
        <f>IFERROR(FIND("intere",SLR286_20231202[[#This Row],[Tytuł]]),0)</f>
        <v>0</v>
      </c>
      <c r="J265">
        <f>IFERROR(FIND("Intere",SLR286_20231202[[#This Row],[Tytuł]]),0)</f>
        <v>0</v>
      </c>
      <c r="K265">
        <f>IFERROR(FIND("INTERE",SLR286_20231202[[#This Row],[Tytuł]]),0)</f>
        <v>0</v>
      </c>
      <c r="L265">
        <f>SUM(SLR286_20231202[[#This Row],[stake]:[INTERE3]])</f>
        <v>0</v>
      </c>
      <c r="M265">
        <f>COUNTIF(SLR286_20231202[[#This Row],[Tytuł]],"*"&amp;$B$1&amp;"*")</f>
        <v>0</v>
      </c>
      <c r="N265" t="s">
        <v>2019</v>
      </c>
      <c r="O265" t="str">
        <f>MID(SLR286_20231202[[#This Row],[Rok, publikacja, cytowania]],2,4)</f>
        <v>2023</v>
      </c>
      <c r="P265" s="4">
        <f>(MID(SLR286_20231202[[#This Row],[Rok, publikacja, cytowania]],FIND(" Cited ",SLR286_20231202[[#This Row],[Rok, publikacja, cytowania]])+7,SLR286_20231202[[#This Row],[IlośćZnakówLCyt]]))+0</f>
        <v>0</v>
      </c>
      <c r="Q265">
        <f>FIND(" Cited ",SLR286_20231202[[#This Row],[Rok, publikacja, cytowania]])+7</f>
        <v>115</v>
      </c>
      <c r="R265">
        <f>FIND(" times",SLR286_20231202[[#This Row],[Rok, publikacja, cytowania]])</f>
        <v>116</v>
      </c>
      <c r="S265">
        <f>SLR286_20231202[[#This Row],[koniecLCyt]]-SLR286_20231202[[#This Row],[poczLCyt]]</f>
        <v>1</v>
      </c>
      <c r="T265" t="s">
        <v>2020</v>
      </c>
      <c r="U265" t="s">
        <v>2021</v>
      </c>
      <c r="V265" t="s">
        <v>2022</v>
      </c>
      <c r="W265">
        <f>COUNTIF(SLR286_20231202[[#This Row],[streszczenie]],"*"&amp;$B$1&amp;"*")</f>
        <v>0</v>
      </c>
      <c r="X265">
        <f>IFERROR(FIND("stake",SLR286_20231202[[#This Row],[streszczenie]]),0)</f>
        <v>856</v>
      </c>
      <c r="Y265">
        <f>IFERROR(FIND("Stake",SLR286_20231202[[#This Row],[streszczenie]]),0)</f>
        <v>0</v>
      </c>
      <c r="Z265">
        <f>IFERROR(FIND("STAKE",SLR286_20231202[[#This Row],[streszczenie]]),0)</f>
        <v>0</v>
      </c>
      <c r="AA265">
        <f>IFERROR(FIND("intere",SLR286_20231202[[#This Row],[streszczenie]]),0)</f>
        <v>0</v>
      </c>
      <c r="AB265">
        <f>IFERROR(FIND("Intere",SLR286_20231202[[#This Row],[streszczenie]]),0)</f>
        <v>0</v>
      </c>
      <c r="AC265">
        <f>IFERROR(FIND("INTERE",SLR286_20231202[[#This Row],[streszczenie]]),0)</f>
        <v>0</v>
      </c>
      <c r="AD265">
        <f>SUM(SLR286_20231202[[#This Row],[stake4]:[INTERE6]])</f>
        <v>856</v>
      </c>
      <c r="AE265" t="s">
        <v>10</v>
      </c>
      <c r="AF265" t="s">
        <v>128</v>
      </c>
      <c r="AG265" t="s">
        <v>12</v>
      </c>
    </row>
    <row r="266" spans="1:33" x14ac:dyDescent="0.45">
      <c r="A266">
        <v>264</v>
      </c>
      <c r="B266" t="s">
        <v>2023</v>
      </c>
      <c r="C266" t="s">
        <v>2024</v>
      </c>
      <c r="D266" t="s">
        <v>2025</v>
      </c>
      <c r="E266" t="s">
        <v>2026</v>
      </c>
      <c r="F266">
        <f>IFERROR(FIND("stake",SLR286_20231202[[#This Row],[Tytuł]]),0)</f>
        <v>0</v>
      </c>
      <c r="G266">
        <f>IFERROR(FIND("Stake",SLR286_20231202[[#This Row],[Tytuł]]),0)</f>
        <v>0</v>
      </c>
      <c r="H266">
        <f>IFERROR(FIND("STAKE",SLR286_20231202[[#This Row],[Tytuł]]),0)</f>
        <v>0</v>
      </c>
      <c r="I266">
        <f>IFERROR(FIND("intere",SLR286_20231202[[#This Row],[Tytuł]]),0)</f>
        <v>0</v>
      </c>
      <c r="J266">
        <f>IFERROR(FIND("Intere",SLR286_20231202[[#This Row],[Tytuł]]),0)</f>
        <v>0</v>
      </c>
      <c r="K266">
        <f>IFERROR(FIND("INTERE",SLR286_20231202[[#This Row],[Tytuł]]),0)</f>
        <v>0</v>
      </c>
      <c r="L266">
        <f>SUM(SLR286_20231202[[#This Row],[stake]:[INTERE3]])</f>
        <v>0</v>
      </c>
      <c r="M266">
        <f>COUNTIF(SLR286_20231202[[#This Row],[Tytuł]],"*"&amp;$B$1&amp;"*")</f>
        <v>0</v>
      </c>
      <c r="N266" t="s">
        <v>2027</v>
      </c>
      <c r="O266" t="str">
        <f>MID(SLR286_20231202[[#This Row],[Rok, publikacja, cytowania]],2,4)</f>
        <v>2023</v>
      </c>
      <c r="P266" s="4">
        <f>(MID(SLR286_20231202[[#This Row],[Rok, publikacja, cytowania]],FIND(" Cited ",SLR286_20231202[[#This Row],[Rok, publikacja, cytowania]])+7,SLR286_20231202[[#This Row],[IlośćZnakówLCyt]]))+0</f>
        <v>0</v>
      </c>
      <c r="Q266">
        <f>FIND(" Cited ",SLR286_20231202[[#This Row],[Rok, publikacja, cytowania]])+7</f>
        <v>58</v>
      </c>
      <c r="R266">
        <f>FIND(" times",SLR286_20231202[[#This Row],[Rok, publikacja, cytowania]])</f>
        <v>59</v>
      </c>
      <c r="S266">
        <f>SLR286_20231202[[#This Row],[koniecLCyt]]-SLR286_20231202[[#This Row],[poczLCyt]]</f>
        <v>1</v>
      </c>
      <c r="T266" t="s">
        <v>2028</v>
      </c>
      <c r="U266" t="s">
        <v>2029</v>
      </c>
      <c r="V266" t="s">
        <v>2030</v>
      </c>
      <c r="W266">
        <f>COUNTIF(SLR286_20231202[[#This Row],[streszczenie]],"*"&amp;$B$1&amp;"*")</f>
        <v>0</v>
      </c>
      <c r="X266">
        <f>IFERROR(FIND("stake",SLR286_20231202[[#This Row],[streszczenie]]),0)</f>
        <v>70</v>
      </c>
      <c r="Y266">
        <f>IFERROR(FIND("Stake",SLR286_20231202[[#This Row],[streszczenie]]),0)</f>
        <v>0</v>
      </c>
      <c r="Z266">
        <f>IFERROR(FIND("STAKE",SLR286_20231202[[#This Row],[streszczenie]]),0)</f>
        <v>0</v>
      </c>
      <c r="AA266">
        <f>IFERROR(FIND("intere",SLR286_20231202[[#This Row],[streszczenie]]),0)</f>
        <v>1502</v>
      </c>
      <c r="AB266">
        <f>IFERROR(FIND("Intere",SLR286_20231202[[#This Row],[streszczenie]]),0)</f>
        <v>0</v>
      </c>
      <c r="AC266">
        <f>IFERROR(FIND("INTERE",SLR286_20231202[[#This Row],[streszczenie]]),0)</f>
        <v>0</v>
      </c>
      <c r="AD266">
        <f>SUM(SLR286_20231202[[#This Row],[stake4]:[INTERE6]])</f>
        <v>1572</v>
      </c>
      <c r="AE266" t="s">
        <v>10</v>
      </c>
      <c r="AF266" t="s">
        <v>128</v>
      </c>
      <c r="AG266" t="s">
        <v>12</v>
      </c>
    </row>
    <row r="267" spans="1:33" x14ac:dyDescent="0.45">
      <c r="A267">
        <v>265</v>
      </c>
      <c r="B267" t="s">
        <v>2031</v>
      </c>
      <c r="C267" t="s">
        <v>2032</v>
      </c>
      <c r="D267" t="s">
        <v>2033</v>
      </c>
      <c r="E267" t="s">
        <v>2034</v>
      </c>
      <c r="F267">
        <f>IFERROR(FIND("stake",SLR286_20231202[[#This Row],[Tytuł]]),0)</f>
        <v>0</v>
      </c>
      <c r="G267">
        <f>IFERROR(FIND("Stake",SLR286_20231202[[#This Row],[Tytuł]]),0)</f>
        <v>0</v>
      </c>
      <c r="H267">
        <f>IFERROR(FIND("STAKE",SLR286_20231202[[#This Row],[Tytuł]]),0)</f>
        <v>0</v>
      </c>
      <c r="I267">
        <f>IFERROR(FIND("intere",SLR286_20231202[[#This Row],[Tytuł]]),0)</f>
        <v>0</v>
      </c>
      <c r="J267">
        <f>IFERROR(FIND("Intere",SLR286_20231202[[#This Row],[Tytuł]]),0)</f>
        <v>0</v>
      </c>
      <c r="K267">
        <f>IFERROR(FIND("INTERE",SLR286_20231202[[#This Row],[Tytuł]]),0)</f>
        <v>0</v>
      </c>
      <c r="L267">
        <f>SUM(SLR286_20231202[[#This Row],[stake]:[INTERE3]])</f>
        <v>0</v>
      </c>
      <c r="M267">
        <f>COUNTIF(SLR286_20231202[[#This Row],[Tytuł]],"*"&amp;$B$1&amp;"*")</f>
        <v>0</v>
      </c>
      <c r="N267" t="s">
        <v>2035</v>
      </c>
      <c r="O267" t="str">
        <f>MID(SLR286_20231202[[#This Row],[Rok, publikacja, cytowania]],2,4)</f>
        <v>2017</v>
      </c>
      <c r="P267" s="4">
        <f>(MID(SLR286_20231202[[#This Row],[Rok, publikacja, cytowania]],FIND(" Cited ",SLR286_20231202[[#This Row],[Rok, publikacja, cytowania]])+7,SLR286_20231202[[#This Row],[IlośćZnakówLCyt]]))+0</f>
        <v>0</v>
      </c>
      <c r="Q267">
        <f>FIND(" Cited ",SLR286_20231202[[#This Row],[Rok, publikacja, cytowania]])+7</f>
        <v>76</v>
      </c>
      <c r="R267">
        <f>FIND(" times",SLR286_20231202[[#This Row],[Rok, publikacja, cytowania]])</f>
        <v>77</v>
      </c>
      <c r="S267">
        <f>SLR286_20231202[[#This Row],[koniecLCyt]]-SLR286_20231202[[#This Row],[poczLCyt]]</f>
        <v>1</v>
      </c>
      <c r="T267">
        <v>0</v>
      </c>
      <c r="U267" t="s">
        <v>2036</v>
      </c>
      <c r="V267" t="s">
        <v>2037</v>
      </c>
      <c r="W267">
        <f>COUNTIF(SLR286_20231202[[#This Row],[streszczenie]],"*"&amp;$B$1&amp;"*")</f>
        <v>1</v>
      </c>
      <c r="X267">
        <f>IFERROR(FIND("stake",SLR286_20231202[[#This Row],[streszczenie]]),0)</f>
        <v>256</v>
      </c>
      <c r="Y267">
        <f>IFERROR(FIND("Stake",SLR286_20231202[[#This Row],[streszczenie]]),0)</f>
        <v>0</v>
      </c>
      <c r="Z267">
        <f>IFERROR(FIND("STAKE",SLR286_20231202[[#This Row],[streszczenie]]),0)</f>
        <v>0</v>
      </c>
      <c r="AA267">
        <f>IFERROR(FIND("intere",SLR286_20231202[[#This Row],[streszczenie]]),0)</f>
        <v>0</v>
      </c>
      <c r="AB267">
        <f>IFERROR(FIND("Intere",SLR286_20231202[[#This Row],[streszczenie]]),0)</f>
        <v>0</v>
      </c>
      <c r="AC267">
        <f>IFERROR(FIND("INTERE",SLR286_20231202[[#This Row],[streszczenie]]),0)</f>
        <v>0</v>
      </c>
      <c r="AD267">
        <f>SUM(SLR286_20231202[[#This Row],[stake4]:[INTERE6]])</f>
        <v>256</v>
      </c>
      <c r="AE267" t="s">
        <v>10</v>
      </c>
      <c r="AF267" t="s">
        <v>11</v>
      </c>
      <c r="AG267" t="s">
        <v>12</v>
      </c>
    </row>
    <row r="268" spans="1:33" x14ac:dyDescent="0.45">
      <c r="A268">
        <v>266</v>
      </c>
      <c r="B268" t="s">
        <v>2038</v>
      </c>
      <c r="C268" t="s">
        <v>2039</v>
      </c>
      <c r="D268">
        <v>57984079900</v>
      </c>
      <c r="E268" t="s">
        <v>2040</v>
      </c>
      <c r="F268">
        <f>IFERROR(FIND("stake",SLR286_20231202[[#This Row],[Tytuł]]),0)</f>
        <v>0</v>
      </c>
      <c r="G268">
        <f>IFERROR(FIND("Stake",SLR286_20231202[[#This Row],[Tytuł]]),0)</f>
        <v>0</v>
      </c>
      <c r="H268">
        <f>IFERROR(FIND("STAKE",SLR286_20231202[[#This Row],[Tytuł]]),0)</f>
        <v>0</v>
      </c>
      <c r="I268">
        <f>IFERROR(FIND("intere",SLR286_20231202[[#This Row],[Tytuł]]),0)</f>
        <v>0</v>
      </c>
      <c r="J268">
        <f>IFERROR(FIND("Intere",SLR286_20231202[[#This Row],[Tytuł]]),0)</f>
        <v>0</v>
      </c>
      <c r="K268">
        <f>IFERROR(FIND("INTERE",SLR286_20231202[[#This Row],[Tytuł]]),0)</f>
        <v>0</v>
      </c>
      <c r="L268">
        <f>SUM(SLR286_20231202[[#This Row],[stake]:[INTERE3]])</f>
        <v>0</v>
      </c>
      <c r="M268">
        <f>COUNTIF(SLR286_20231202[[#This Row],[Tytuł]],"*"&amp;$B$1&amp;"*")</f>
        <v>1</v>
      </c>
      <c r="N268" t="s">
        <v>2041</v>
      </c>
      <c r="O268" t="str">
        <f>MID(SLR286_20231202[[#This Row],[Rok, publikacja, cytowania]],2,4)</f>
        <v>2022</v>
      </c>
      <c r="P268" s="4">
        <f>(MID(SLR286_20231202[[#This Row],[Rok, publikacja, cytowania]],FIND(" Cited ",SLR286_20231202[[#This Row],[Rok, publikacja, cytowania]])+7,SLR286_20231202[[#This Row],[IlośćZnakówLCyt]]))+0</f>
        <v>0</v>
      </c>
      <c r="Q268">
        <f>FIND(" Cited ",SLR286_20231202[[#This Row],[Rok, publikacja, cytowania]])+7</f>
        <v>110</v>
      </c>
      <c r="R268">
        <f>FIND(" times",SLR286_20231202[[#This Row],[Rok, publikacja, cytowania]])</f>
        <v>111</v>
      </c>
      <c r="S268">
        <f>SLR286_20231202[[#This Row],[koniecLCyt]]-SLR286_20231202[[#This Row],[poczLCyt]]</f>
        <v>1</v>
      </c>
      <c r="T268" t="s">
        <v>2042</v>
      </c>
      <c r="U268" t="s">
        <v>2043</v>
      </c>
      <c r="V268" t="s">
        <v>2044</v>
      </c>
      <c r="W268">
        <f>COUNTIF(SLR286_20231202[[#This Row],[streszczenie]],"*"&amp;$B$1&amp;"*")</f>
        <v>1</v>
      </c>
      <c r="X268">
        <f>IFERROR(FIND("stake",SLR286_20231202[[#This Row],[streszczenie]]),0)</f>
        <v>418</v>
      </c>
      <c r="Y268">
        <f>IFERROR(FIND("Stake",SLR286_20231202[[#This Row],[streszczenie]]),0)</f>
        <v>0</v>
      </c>
      <c r="Z268">
        <f>IFERROR(FIND("STAKE",SLR286_20231202[[#This Row],[streszczenie]]),0)</f>
        <v>0</v>
      </c>
      <c r="AA268">
        <f>IFERROR(FIND("intere",SLR286_20231202[[#This Row],[streszczenie]]),0)</f>
        <v>0</v>
      </c>
      <c r="AB268">
        <f>IFERROR(FIND("Intere",SLR286_20231202[[#This Row],[streszczenie]]),0)</f>
        <v>0</v>
      </c>
      <c r="AC268">
        <f>IFERROR(FIND("INTERE",SLR286_20231202[[#This Row],[streszczenie]]),0)</f>
        <v>0</v>
      </c>
      <c r="AD268">
        <f>SUM(SLR286_20231202[[#This Row],[stake4]:[INTERE6]])</f>
        <v>418</v>
      </c>
      <c r="AE268" t="s">
        <v>10</v>
      </c>
      <c r="AF268" t="s">
        <v>128</v>
      </c>
      <c r="AG268" t="s">
        <v>12</v>
      </c>
    </row>
    <row r="269" spans="1:33" x14ac:dyDescent="0.45">
      <c r="A269">
        <v>267</v>
      </c>
      <c r="B269" t="s">
        <v>2045</v>
      </c>
      <c r="C269" t="s">
        <v>2046</v>
      </c>
      <c r="D269" t="s">
        <v>2047</v>
      </c>
      <c r="E269" t="s">
        <v>2048</v>
      </c>
      <c r="F269">
        <f>IFERROR(FIND("stake",SLR286_20231202[[#This Row],[Tytuł]]),0)</f>
        <v>0</v>
      </c>
      <c r="G269">
        <f>IFERROR(FIND("Stake",SLR286_20231202[[#This Row],[Tytuł]]),0)</f>
        <v>0</v>
      </c>
      <c r="H269">
        <f>IFERROR(FIND("STAKE",SLR286_20231202[[#This Row],[Tytuł]]),0)</f>
        <v>0</v>
      </c>
      <c r="I269">
        <f>IFERROR(FIND("intere",SLR286_20231202[[#This Row],[Tytuł]]),0)</f>
        <v>0</v>
      </c>
      <c r="J269">
        <f>IFERROR(FIND("Intere",SLR286_20231202[[#This Row],[Tytuł]]),0)</f>
        <v>0</v>
      </c>
      <c r="K269">
        <f>IFERROR(FIND("INTERE",SLR286_20231202[[#This Row],[Tytuł]]),0)</f>
        <v>0</v>
      </c>
      <c r="L269">
        <f>SUM(SLR286_20231202[[#This Row],[stake]:[INTERE3]])</f>
        <v>0</v>
      </c>
      <c r="M269">
        <f>COUNTIF(SLR286_20231202[[#This Row],[Tytuł]],"*"&amp;$B$1&amp;"*")</f>
        <v>0</v>
      </c>
      <c r="N269" t="s">
        <v>2049</v>
      </c>
      <c r="O269" t="str">
        <f>MID(SLR286_20231202[[#This Row],[Rok, publikacja, cytowania]],2,4)</f>
        <v>2023</v>
      </c>
      <c r="P269" s="4">
        <f>(MID(SLR286_20231202[[#This Row],[Rok, publikacja, cytowania]],FIND(" Cited ",SLR286_20231202[[#This Row],[Rok, publikacja, cytowania]])+7,SLR286_20231202[[#This Row],[IlośćZnakówLCyt]]))+0</f>
        <v>0</v>
      </c>
      <c r="Q269">
        <f>FIND(" Cited ",SLR286_20231202[[#This Row],[Rok, publikacja, cytowania]])+7</f>
        <v>86</v>
      </c>
      <c r="R269">
        <f>FIND(" times",SLR286_20231202[[#This Row],[Rok, publikacja, cytowania]])</f>
        <v>87</v>
      </c>
      <c r="S269">
        <f>SLR286_20231202[[#This Row],[koniecLCyt]]-SLR286_20231202[[#This Row],[poczLCyt]]</f>
        <v>1</v>
      </c>
      <c r="T269" t="s">
        <v>2050</v>
      </c>
      <c r="U269" t="s">
        <v>2051</v>
      </c>
      <c r="V269" t="s">
        <v>2052</v>
      </c>
      <c r="W269">
        <f>COUNTIF(SLR286_20231202[[#This Row],[streszczenie]],"*"&amp;$B$1&amp;"*")</f>
        <v>1</v>
      </c>
      <c r="X269">
        <f>IFERROR(FIND("stake",SLR286_20231202[[#This Row],[streszczenie]]),0)</f>
        <v>907</v>
      </c>
      <c r="Y269">
        <f>IFERROR(FIND("Stake",SLR286_20231202[[#This Row],[streszczenie]]),0)</f>
        <v>0</v>
      </c>
      <c r="Z269">
        <f>IFERROR(FIND("STAKE",SLR286_20231202[[#This Row],[streszczenie]]),0)</f>
        <v>0</v>
      </c>
      <c r="AA269">
        <f>IFERROR(FIND("intere",SLR286_20231202[[#This Row],[streszczenie]]),0)</f>
        <v>0</v>
      </c>
      <c r="AB269">
        <f>IFERROR(FIND("Intere",SLR286_20231202[[#This Row],[streszczenie]]),0)</f>
        <v>0</v>
      </c>
      <c r="AC269">
        <f>IFERROR(FIND("INTERE",SLR286_20231202[[#This Row],[streszczenie]]),0)</f>
        <v>0</v>
      </c>
      <c r="AD269">
        <f>SUM(SLR286_20231202[[#This Row],[stake4]:[INTERE6]])</f>
        <v>907</v>
      </c>
      <c r="AE269" t="s">
        <v>10</v>
      </c>
      <c r="AF269" t="s">
        <v>207</v>
      </c>
      <c r="AG269" t="s">
        <v>12</v>
      </c>
    </row>
    <row r="270" spans="1:33" x14ac:dyDescent="0.45">
      <c r="A270">
        <v>268</v>
      </c>
      <c r="B270" t="s">
        <v>2053</v>
      </c>
      <c r="C270" t="s">
        <v>2054</v>
      </c>
      <c r="D270" t="s">
        <v>2055</v>
      </c>
      <c r="E270" t="s">
        <v>2056</v>
      </c>
      <c r="F270">
        <f>IFERROR(FIND("stake",SLR286_20231202[[#This Row],[Tytuł]]),0)</f>
        <v>0</v>
      </c>
      <c r="G270">
        <f>IFERROR(FIND("Stake",SLR286_20231202[[#This Row],[Tytuł]]),0)</f>
        <v>0</v>
      </c>
      <c r="H270">
        <f>IFERROR(FIND("STAKE",SLR286_20231202[[#This Row],[Tytuł]]),0)</f>
        <v>0</v>
      </c>
      <c r="I270">
        <f>IFERROR(FIND("intere",SLR286_20231202[[#This Row],[Tytuł]]),0)</f>
        <v>0</v>
      </c>
      <c r="J270">
        <f>IFERROR(FIND("Intere",SLR286_20231202[[#This Row],[Tytuł]]),0)</f>
        <v>0</v>
      </c>
      <c r="K270">
        <f>IFERROR(FIND("INTERE",SLR286_20231202[[#This Row],[Tytuł]]),0)</f>
        <v>0</v>
      </c>
      <c r="L270">
        <f>SUM(SLR286_20231202[[#This Row],[stake]:[INTERE3]])</f>
        <v>0</v>
      </c>
      <c r="M270">
        <f>COUNTIF(SLR286_20231202[[#This Row],[Tytuł]],"*"&amp;$B$1&amp;"*")</f>
        <v>0</v>
      </c>
      <c r="N270" t="s">
        <v>2057</v>
      </c>
      <c r="O270" t="str">
        <f>MID(SLR286_20231202[[#This Row],[Rok, publikacja, cytowania]],2,4)</f>
        <v>2023</v>
      </c>
      <c r="P270" s="4">
        <f>(MID(SLR286_20231202[[#This Row],[Rok, publikacja, cytowania]],FIND(" Cited ",SLR286_20231202[[#This Row],[Rok, publikacja, cytowania]])+7,SLR286_20231202[[#This Row],[IlośćZnakówLCyt]]))+0</f>
        <v>0</v>
      </c>
      <c r="Q270">
        <f>FIND(" Cited ",SLR286_20231202[[#This Row],[Rok, publikacja, cytowania]])+7</f>
        <v>129</v>
      </c>
      <c r="R270">
        <f>FIND(" times",SLR286_20231202[[#This Row],[Rok, publikacja, cytowania]])</f>
        <v>130</v>
      </c>
      <c r="S270">
        <f>SLR286_20231202[[#This Row],[koniecLCyt]]-SLR286_20231202[[#This Row],[poczLCyt]]</f>
        <v>1</v>
      </c>
      <c r="T270" t="s">
        <v>2058</v>
      </c>
      <c r="U270" t="s">
        <v>2059</v>
      </c>
      <c r="V270" t="s">
        <v>2060</v>
      </c>
      <c r="W270">
        <f>COUNTIF(SLR286_20231202[[#This Row],[streszczenie]],"*"&amp;$B$1&amp;"*")</f>
        <v>1</v>
      </c>
      <c r="X270">
        <f>IFERROR(FIND("stake",SLR286_20231202[[#This Row],[streszczenie]]),0)</f>
        <v>221</v>
      </c>
      <c r="Y270">
        <f>IFERROR(FIND("Stake",SLR286_20231202[[#This Row],[streszczenie]]),0)</f>
        <v>11</v>
      </c>
      <c r="Z270">
        <f>IFERROR(FIND("STAKE",SLR286_20231202[[#This Row],[streszczenie]]),0)</f>
        <v>0</v>
      </c>
      <c r="AA270">
        <f>IFERROR(FIND("intere",SLR286_20231202[[#This Row],[streszczenie]]),0)</f>
        <v>0</v>
      </c>
      <c r="AB270">
        <f>IFERROR(FIND("Intere",SLR286_20231202[[#This Row],[streszczenie]]),0)</f>
        <v>0</v>
      </c>
      <c r="AC270">
        <f>IFERROR(FIND("INTERE",SLR286_20231202[[#This Row],[streszczenie]]),0)</f>
        <v>0</v>
      </c>
      <c r="AD270">
        <f>SUM(SLR286_20231202[[#This Row],[stake4]:[INTERE6]])</f>
        <v>232</v>
      </c>
      <c r="AE270" t="s">
        <v>10</v>
      </c>
      <c r="AF270" t="s">
        <v>307</v>
      </c>
      <c r="AG270" t="s">
        <v>12</v>
      </c>
    </row>
    <row r="271" spans="1:33" x14ac:dyDescent="0.45">
      <c r="A271">
        <v>269</v>
      </c>
      <c r="B271" t="s">
        <v>2061</v>
      </c>
      <c r="C271" t="s">
        <v>2062</v>
      </c>
      <c r="D271" t="s">
        <v>2063</v>
      </c>
      <c r="E271" t="s">
        <v>2064</v>
      </c>
      <c r="F271">
        <f>IFERROR(FIND("stake",SLR286_20231202[[#This Row],[Tytuł]]),0)</f>
        <v>0</v>
      </c>
      <c r="G271">
        <f>IFERROR(FIND("Stake",SLR286_20231202[[#This Row],[Tytuł]]),0)</f>
        <v>0</v>
      </c>
      <c r="H271">
        <f>IFERROR(FIND("STAKE",SLR286_20231202[[#This Row],[Tytuł]]),0)</f>
        <v>0</v>
      </c>
      <c r="I271">
        <f>IFERROR(FIND("intere",SLR286_20231202[[#This Row],[Tytuł]]),0)</f>
        <v>0</v>
      </c>
      <c r="J271">
        <f>IFERROR(FIND("Intere",SLR286_20231202[[#This Row],[Tytuł]]),0)</f>
        <v>0</v>
      </c>
      <c r="K271">
        <f>IFERROR(FIND("INTERE",SLR286_20231202[[#This Row],[Tytuł]]),0)</f>
        <v>0</v>
      </c>
      <c r="L271">
        <f>SUM(SLR286_20231202[[#This Row],[stake]:[INTERE3]])</f>
        <v>0</v>
      </c>
      <c r="M271">
        <f>COUNTIF(SLR286_20231202[[#This Row],[Tytuł]],"*"&amp;$B$1&amp;"*")</f>
        <v>0</v>
      </c>
      <c r="N271" t="s">
        <v>2065</v>
      </c>
      <c r="O271" t="str">
        <f>MID(SLR286_20231202[[#This Row],[Rok, publikacja, cytowania]],2,4)</f>
        <v>2023</v>
      </c>
      <c r="P271" s="4">
        <f>(MID(SLR286_20231202[[#This Row],[Rok, publikacja, cytowania]],FIND(" Cited ",SLR286_20231202[[#This Row],[Rok, publikacja, cytowania]])+7,SLR286_20231202[[#This Row],[IlośćZnakówLCyt]]))+0</f>
        <v>0</v>
      </c>
      <c r="Q271">
        <f>FIND(" Cited ",SLR286_20231202[[#This Row],[Rok, publikacja, cytowania]])+7</f>
        <v>45</v>
      </c>
      <c r="R271">
        <f>FIND(" times",SLR286_20231202[[#This Row],[Rok, publikacja, cytowania]])</f>
        <v>46</v>
      </c>
      <c r="S271">
        <f>SLR286_20231202[[#This Row],[koniecLCyt]]-SLR286_20231202[[#This Row],[poczLCyt]]</f>
        <v>1</v>
      </c>
      <c r="T271" t="s">
        <v>2066</v>
      </c>
      <c r="U271" t="s">
        <v>2067</v>
      </c>
      <c r="V271" t="s">
        <v>2068</v>
      </c>
      <c r="W271">
        <f>COUNTIF(SLR286_20231202[[#This Row],[streszczenie]],"*"&amp;$B$1&amp;"*")</f>
        <v>0</v>
      </c>
      <c r="X271">
        <f>IFERROR(FIND("stake",SLR286_20231202[[#This Row],[streszczenie]]),0)</f>
        <v>485</v>
      </c>
      <c r="Y271">
        <f>IFERROR(FIND("Stake",SLR286_20231202[[#This Row],[streszczenie]]),0)</f>
        <v>0</v>
      </c>
      <c r="Z271">
        <f>IFERROR(FIND("STAKE",SLR286_20231202[[#This Row],[streszczenie]]),0)</f>
        <v>0</v>
      </c>
      <c r="AA271">
        <f>IFERROR(FIND("intere",SLR286_20231202[[#This Row],[streszczenie]]),0)</f>
        <v>0</v>
      </c>
      <c r="AB271">
        <f>IFERROR(FIND("Intere",SLR286_20231202[[#This Row],[streszczenie]]),0)</f>
        <v>0</v>
      </c>
      <c r="AC271">
        <f>IFERROR(FIND("INTERE",SLR286_20231202[[#This Row],[streszczenie]]),0)</f>
        <v>0</v>
      </c>
      <c r="AD271">
        <f>SUM(SLR286_20231202[[#This Row],[stake4]:[INTERE6]])</f>
        <v>485</v>
      </c>
      <c r="AE271" t="s">
        <v>10</v>
      </c>
      <c r="AF271" t="s">
        <v>11</v>
      </c>
      <c r="AG271" t="s">
        <v>12</v>
      </c>
    </row>
    <row r="272" spans="1:33" x14ac:dyDescent="0.45">
      <c r="A272">
        <v>270</v>
      </c>
      <c r="B272" t="s">
        <v>2069</v>
      </c>
      <c r="C272" t="s">
        <v>2070</v>
      </c>
      <c r="D272">
        <v>56366857200</v>
      </c>
      <c r="E272" t="s">
        <v>2071</v>
      </c>
      <c r="F272">
        <f>IFERROR(FIND("stake",SLR286_20231202[[#This Row],[Tytuł]]),0)</f>
        <v>0</v>
      </c>
      <c r="G272">
        <f>IFERROR(FIND("Stake",SLR286_20231202[[#This Row],[Tytuł]]),0)</f>
        <v>0</v>
      </c>
      <c r="H272">
        <f>IFERROR(FIND("STAKE",SLR286_20231202[[#This Row],[Tytuł]]),0)</f>
        <v>0</v>
      </c>
      <c r="I272">
        <f>IFERROR(FIND("intere",SLR286_20231202[[#This Row],[Tytuł]]),0)</f>
        <v>0</v>
      </c>
      <c r="J272">
        <f>IFERROR(FIND("Intere",SLR286_20231202[[#This Row],[Tytuł]]),0)</f>
        <v>0</v>
      </c>
      <c r="K272">
        <f>IFERROR(FIND("INTERE",SLR286_20231202[[#This Row],[Tytuł]]),0)</f>
        <v>0</v>
      </c>
      <c r="L272">
        <f>SUM(SLR286_20231202[[#This Row],[stake]:[INTERE3]])</f>
        <v>0</v>
      </c>
      <c r="M272">
        <f>COUNTIF(SLR286_20231202[[#This Row],[Tytuł]],"*"&amp;$B$1&amp;"*")</f>
        <v>0</v>
      </c>
      <c r="N272" t="s">
        <v>2072</v>
      </c>
      <c r="O272" t="str">
        <f>MID(SLR286_20231202[[#This Row],[Rok, publikacja, cytowania]],2,4)</f>
        <v>2021</v>
      </c>
      <c r="P272" s="4">
        <f>(MID(SLR286_20231202[[#This Row],[Rok, publikacja, cytowania]],FIND(" Cited ",SLR286_20231202[[#This Row],[Rok, publikacja, cytowania]])+7,SLR286_20231202[[#This Row],[IlośćZnakówLCyt]]))+0</f>
        <v>0</v>
      </c>
      <c r="Q272">
        <f>FIND(" Cited ",SLR286_20231202[[#This Row],[Rok, publikacja, cytowania]])+7</f>
        <v>44</v>
      </c>
      <c r="R272">
        <f>FIND(" times",SLR286_20231202[[#This Row],[Rok, publikacja, cytowania]])</f>
        <v>45</v>
      </c>
      <c r="S272">
        <f>SLR286_20231202[[#This Row],[koniecLCyt]]-SLR286_20231202[[#This Row],[poczLCyt]]</f>
        <v>1</v>
      </c>
      <c r="T272" t="s">
        <v>2073</v>
      </c>
      <c r="U272" t="s">
        <v>2074</v>
      </c>
      <c r="V272" t="s">
        <v>2075</v>
      </c>
      <c r="W272">
        <f>COUNTIF(SLR286_20231202[[#This Row],[streszczenie]],"*"&amp;$B$1&amp;"*")</f>
        <v>0</v>
      </c>
      <c r="X272">
        <f>IFERROR(FIND("stake",SLR286_20231202[[#This Row],[streszczenie]]),0)</f>
        <v>1058</v>
      </c>
      <c r="Y272">
        <f>IFERROR(FIND("Stake",SLR286_20231202[[#This Row],[streszczenie]]),0)</f>
        <v>0</v>
      </c>
      <c r="Z272">
        <f>IFERROR(FIND("STAKE",SLR286_20231202[[#This Row],[streszczenie]]),0)</f>
        <v>0</v>
      </c>
      <c r="AA272">
        <f>IFERROR(FIND("intere",SLR286_20231202[[#This Row],[streszczenie]]),0)</f>
        <v>0</v>
      </c>
      <c r="AB272">
        <f>IFERROR(FIND("Intere",SLR286_20231202[[#This Row],[streszczenie]]),0)</f>
        <v>0</v>
      </c>
      <c r="AC272">
        <f>IFERROR(FIND("INTERE",SLR286_20231202[[#This Row],[streszczenie]]),0)</f>
        <v>0</v>
      </c>
      <c r="AD272">
        <f>SUM(SLR286_20231202[[#This Row],[stake4]:[INTERE6]])</f>
        <v>1058</v>
      </c>
      <c r="AE272" t="s">
        <v>10</v>
      </c>
      <c r="AF272" t="s">
        <v>11</v>
      </c>
      <c r="AG272" t="s">
        <v>12</v>
      </c>
    </row>
    <row r="273" spans="1:33" x14ac:dyDescent="0.45">
      <c r="A273">
        <v>271</v>
      </c>
      <c r="B273" t="s">
        <v>2076</v>
      </c>
      <c r="C273" t="s">
        <v>2077</v>
      </c>
      <c r="D273" t="s">
        <v>2078</v>
      </c>
      <c r="E273" t="s">
        <v>2079</v>
      </c>
      <c r="F273">
        <f>IFERROR(FIND("stake",SLR286_20231202[[#This Row],[Tytuł]]),0)</f>
        <v>0</v>
      </c>
      <c r="G273">
        <f>IFERROR(FIND("Stake",SLR286_20231202[[#This Row],[Tytuł]]),0)</f>
        <v>0</v>
      </c>
      <c r="H273">
        <f>IFERROR(FIND("STAKE",SLR286_20231202[[#This Row],[Tytuł]]),0)</f>
        <v>0</v>
      </c>
      <c r="I273">
        <f>IFERROR(FIND("intere",SLR286_20231202[[#This Row],[Tytuł]]),0)</f>
        <v>0</v>
      </c>
      <c r="J273">
        <f>IFERROR(FIND("Intere",SLR286_20231202[[#This Row],[Tytuł]]),0)</f>
        <v>0</v>
      </c>
      <c r="K273">
        <f>IFERROR(FIND("INTERE",SLR286_20231202[[#This Row],[Tytuł]]),0)</f>
        <v>0</v>
      </c>
      <c r="L273">
        <f>SUM(SLR286_20231202[[#This Row],[stake]:[INTERE3]])</f>
        <v>0</v>
      </c>
      <c r="M273">
        <f>COUNTIF(SLR286_20231202[[#This Row],[Tytuł]],"*"&amp;$B$1&amp;"*")</f>
        <v>1</v>
      </c>
      <c r="N273" t="s">
        <v>2080</v>
      </c>
      <c r="O273" t="str">
        <f>MID(SLR286_20231202[[#This Row],[Rok, publikacja, cytowania]],2,4)</f>
        <v>2023</v>
      </c>
      <c r="P273" s="4">
        <f>(MID(SLR286_20231202[[#This Row],[Rok, publikacja, cytowania]],FIND(" Cited ",SLR286_20231202[[#This Row],[Rok, publikacja, cytowania]])+7,SLR286_20231202[[#This Row],[IlośćZnakówLCyt]]))+0</f>
        <v>0</v>
      </c>
      <c r="Q273">
        <f>FIND(" Cited ",SLR286_20231202[[#This Row],[Rok, publikacja, cytowania]])+7</f>
        <v>64</v>
      </c>
      <c r="R273">
        <f>FIND(" times",SLR286_20231202[[#This Row],[Rok, publikacja, cytowania]])</f>
        <v>65</v>
      </c>
      <c r="S273">
        <f>SLR286_20231202[[#This Row],[koniecLCyt]]-SLR286_20231202[[#This Row],[poczLCyt]]</f>
        <v>1</v>
      </c>
      <c r="T273" t="s">
        <v>2081</v>
      </c>
      <c r="U273" t="s">
        <v>2082</v>
      </c>
      <c r="V273" t="s">
        <v>2083</v>
      </c>
      <c r="W273">
        <f>COUNTIF(SLR286_20231202[[#This Row],[streszczenie]],"*"&amp;$B$1&amp;"*")</f>
        <v>1</v>
      </c>
      <c r="X273">
        <f>IFERROR(FIND("stake",SLR286_20231202[[#This Row],[streszczenie]]),0)</f>
        <v>42</v>
      </c>
      <c r="Y273">
        <f>IFERROR(FIND("Stake",SLR286_20231202[[#This Row],[streszczenie]]),0)</f>
        <v>0</v>
      </c>
      <c r="Z273">
        <f>IFERROR(FIND("STAKE",SLR286_20231202[[#This Row],[streszczenie]]),0)</f>
        <v>0</v>
      </c>
      <c r="AA273">
        <f>IFERROR(FIND("intere",SLR286_20231202[[#This Row],[streszczenie]]),0)</f>
        <v>0</v>
      </c>
      <c r="AB273">
        <f>IFERROR(FIND("Intere",SLR286_20231202[[#This Row],[streszczenie]]),0)</f>
        <v>0</v>
      </c>
      <c r="AC273">
        <f>IFERROR(FIND("INTERE",SLR286_20231202[[#This Row],[streszczenie]]),0)</f>
        <v>0</v>
      </c>
      <c r="AD273">
        <f>SUM(SLR286_20231202[[#This Row],[stake4]:[INTERE6]])</f>
        <v>42</v>
      </c>
      <c r="AE273" t="s">
        <v>10</v>
      </c>
      <c r="AF273" t="s">
        <v>128</v>
      </c>
      <c r="AG273" t="s">
        <v>12</v>
      </c>
    </row>
    <row r="274" spans="1:33" x14ac:dyDescent="0.45">
      <c r="A274">
        <v>272</v>
      </c>
      <c r="B274" t="s">
        <v>2084</v>
      </c>
      <c r="C274" t="s">
        <v>2085</v>
      </c>
      <c r="D274" t="s">
        <v>2086</v>
      </c>
      <c r="E274" t="s">
        <v>2087</v>
      </c>
      <c r="F274">
        <f>IFERROR(FIND("stake",SLR286_20231202[[#This Row],[Tytuł]]),0)</f>
        <v>0</v>
      </c>
      <c r="G274">
        <f>IFERROR(FIND("Stake",SLR286_20231202[[#This Row],[Tytuł]]),0)</f>
        <v>0</v>
      </c>
      <c r="H274">
        <f>IFERROR(FIND("STAKE",SLR286_20231202[[#This Row],[Tytuł]]),0)</f>
        <v>0</v>
      </c>
      <c r="I274">
        <f>IFERROR(FIND("intere",SLR286_20231202[[#This Row],[Tytuł]]),0)</f>
        <v>0</v>
      </c>
      <c r="J274">
        <f>IFERROR(FIND("Intere",SLR286_20231202[[#This Row],[Tytuł]]),0)</f>
        <v>0</v>
      </c>
      <c r="K274">
        <f>IFERROR(FIND("INTERE",SLR286_20231202[[#This Row],[Tytuł]]),0)</f>
        <v>0</v>
      </c>
      <c r="L274">
        <f>SUM(SLR286_20231202[[#This Row],[stake]:[INTERE3]])</f>
        <v>0</v>
      </c>
      <c r="M274">
        <f>COUNTIF(SLR286_20231202[[#This Row],[Tytuł]],"*"&amp;$B$1&amp;"*")</f>
        <v>0</v>
      </c>
      <c r="N274" t="s">
        <v>2088</v>
      </c>
      <c r="O274" t="str">
        <f>MID(SLR286_20231202[[#This Row],[Rok, publikacja, cytowania]],2,4)</f>
        <v>2023</v>
      </c>
      <c r="P274" s="4">
        <f>(MID(SLR286_20231202[[#This Row],[Rok, publikacja, cytowania]],FIND(" Cited ",SLR286_20231202[[#This Row],[Rok, publikacja, cytowania]])+7,SLR286_20231202[[#This Row],[IlośćZnakówLCyt]]))+0</f>
        <v>0</v>
      </c>
      <c r="Q274">
        <f>FIND(" Cited ",SLR286_20231202[[#This Row],[Rok, publikacja, cytowania]])+7</f>
        <v>106</v>
      </c>
      <c r="R274">
        <f>FIND(" times",SLR286_20231202[[#This Row],[Rok, publikacja, cytowania]])</f>
        <v>107</v>
      </c>
      <c r="S274">
        <f>SLR286_20231202[[#This Row],[koniecLCyt]]-SLR286_20231202[[#This Row],[poczLCyt]]</f>
        <v>1</v>
      </c>
      <c r="T274" t="s">
        <v>2089</v>
      </c>
      <c r="U274" t="s">
        <v>2090</v>
      </c>
      <c r="V274" t="s">
        <v>2091</v>
      </c>
      <c r="W274">
        <f>COUNTIF(SLR286_20231202[[#This Row],[streszczenie]],"*"&amp;$B$1&amp;"*")</f>
        <v>1</v>
      </c>
      <c r="X274">
        <f>IFERROR(FIND("stake",SLR286_20231202[[#This Row],[streszczenie]]),0)</f>
        <v>97</v>
      </c>
      <c r="Y274">
        <f>IFERROR(FIND("Stake",SLR286_20231202[[#This Row],[streszczenie]]),0)</f>
        <v>0</v>
      </c>
      <c r="Z274">
        <f>IFERROR(FIND("STAKE",SLR286_20231202[[#This Row],[streszczenie]]),0)</f>
        <v>0</v>
      </c>
      <c r="AA274">
        <f>IFERROR(FIND("intere",SLR286_20231202[[#This Row],[streszczenie]]),0)</f>
        <v>0</v>
      </c>
      <c r="AB274">
        <f>IFERROR(FIND("Intere",SLR286_20231202[[#This Row],[streszczenie]]),0)</f>
        <v>0</v>
      </c>
      <c r="AC274">
        <f>IFERROR(FIND("INTERE",SLR286_20231202[[#This Row],[streszczenie]]),0)</f>
        <v>0</v>
      </c>
      <c r="AD274">
        <f>SUM(SLR286_20231202[[#This Row],[stake4]:[INTERE6]])</f>
        <v>97</v>
      </c>
      <c r="AE274" t="s">
        <v>10</v>
      </c>
      <c r="AF274" t="s">
        <v>11</v>
      </c>
      <c r="AG274" t="s">
        <v>12</v>
      </c>
    </row>
    <row r="275" spans="1:33" x14ac:dyDescent="0.45">
      <c r="A275">
        <v>273</v>
      </c>
      <c r="B275" t="s">
        <v>2092</v>
      </c>
      <c r="C275" t="s">
        <v>2093</v>
      </c>
      <c r="D275" t="s">
        <v>2094</v>
      </c>
      <c r="E275" t="s">
        <v>2095</v>
      </c>
      <c r="F275">
        <f>IFERROR(FIND("stake",SLR286_20231202[[#This Row],[Tytuł]]),0)</f>
        <v>50</v>
      </c>
      <c r="G275">
        <f>IFERROR(FIND("Stake",SLR286_20231202[[#This Row],[Tytuł]]),0)</f>
        <v>0</v>
      </c>
      <c r="H275">
        <f>IFERROR(FIND("STAKE",SLR286_20231202[[#This Row],[Tytuł]]),0)</f>
        <v>0</v>
      </c>
      <c r="I275">
        <f>IFERROR(FIND("intere",SLR286_20231202[[#This Row],[Tytuł]]),0)</f>
        <v>0</v>
      </c>
      <c r="J275">
        <f>IFERROR(FIND("Intere",SLR286_20231202[[#This Row],[Tytuł]]),0)</f>
        <v>0</v>
      </c>
      <c r="K275">
        <f>IFERROR(FIND("INTERE",SLR286_20231202[[#This Row],[Tytuł]]),0)</f>
        <v>0</v>
      </c>
      <c r="L275">
        <f>SUM(SLR286_20231202[[#This Row],[stake]:[INTERE3]])</f>
        <v>50</v>
      </c>
      <c r="M275">
        <f>COUNTIF(SLR286_20231202[[#This Row],[Tytuł]],"*"&amp;$B$1&amp;"*")</f>
        <v>0</v>
      </c>
      <c r="N275" t="s">
        <v>2096</v>
      </c>
      <c r="O275" t="str">
        <f>MID(SLR286_20231202[[#This Row],[Rok, publikacja, cytowania]],2,4)</f>
        <v>2023</v>
      </c>
      <c r="P275" s="4">
        <f>(MID(SLR286_20231202[[#This Row],[Rok, publikacja, cytowania]],FIND(" Cited ",SLR286_20231202[[#This Row],[Rok, publikacja, cytowania]])+7,SLR286_20231202[[#This Row],[IlośćZnakówLCyt]]))+0</f>
        <v>0</v>
      </c>
      <c r="Q275">
        <f>FIND(" Cited ",SLR286_20231202[[#This Row],[Rok, publikacja, cytowania]])+7</f>
        <v>115</v>
      </c>
      <c r="R275">
        <f>FIND(" times",SLR286_20231202[[#This Row],[Rok, publikacja, cytowania]])</f>
        <v>116</v>
      </c>
      <c r="S275">
        <f>SLR286_20231202[[#This Row],[koniecLCyt]]-SLR286_20231202[[#This Row],[poczLCyt]]</f>
        <v>1</v>
      </c>
      <c r="T275" t="s">
        <v>2097</v>
      </c>
      <c r="U275" t="s">
        <v>2098</v>
      </c>
      <c r="V275" t="s">
        <v>2099</v>
      </c>
      <c r="W275">
        <f>COUNTIF(SLR286_20231202[[#This Row],[streszczenie]],"*"&amp;$B$1&amp;"*")</f>
        <v>1</v>
      </c>
      <c r="X275">
        <f>IFERROR(FIND("stake",SLR286_20231202[[#This Row],[streszczenie]]),0)</f>
        <v>430</v>
      </c>
      <c r="Y275">
        <f>IFERROR(FIND("Stake",SLR286_20231202[[#This Row],[streszczenie]]),0)</f>
        <v>0</v>
      </c>
      <c r="Z275">
        <f>IFERROR(FIND("STAKE",SLR286_20231202[[#This Row],[streszczenie]]),0)</f>
        <v>0</v>
      </c>
      <c r="AA275">
        <f>IFERROR(FIND("intere",SLR286_20231202[[#This Row],[streszczenie]]),0)</f>
        <v>0</v>
      </c>
      <c r="AB275">
        <f>IFERROR(FIND("Intere",SLR286_20231202[[#This Row],[streszczenie]]),0)</f>
        <v>0</v>
      </c>
      <c r="AC275">
        <f>IFERROR(FIND("INTERE",SLR286_20231202[[#This Row],[streszczenie]]),0)</f>
        <v>0</v>
      </c>
      <c r="AD275">
        <f>SUM(SLR286_20231202[[#This Row],[stake4]:[INTERE6]])</f>
        <v>430</v>
      </c>
      <c r="AE275" t="s">
        <v>10</v>
      </c>
      <c r="AF275" t="s">
        <v>11</v>
      </c>
      <c r="AG275" t="s">
        <v>12</v>
      </c>
    </row>
    <row r="276" spans="1:33" x14ac:dyDescent="0.45">
      <c r="A276">
        <v>274</v>
      </c>
      <c r="B276" t="s">
        <v>2100</v>
      </c>
      <c r="C276" t="s">
        <v>2101</v>
      </c>
      <c r="D276" t="s">
        <v>2102</v>
      </c>
      <c r="E276" t="s">
        <v>2103</v>
      </c>
      <c r="F276">
        <f>IFERROR(FIND("stake",SLR286_20231202[[#This Row],[Tytuł]]),0)</f>
        <v>0</v>
      </c>
      <c r="G276">
        <f>IFERROR(FIND("Stake",SLR286_20231202[[#This Row],[Tytuł]]),0)</f>
        <v>0</v>
      </c>
      <c r="H276">
        <f>IFERROR(FIND("STAKE",SLR286_20231202[[#This Row],[Tytuł]]),0)</f>
        <v>0</v>
      </c>
      <c r="I276">
        <f>IFERROR(FIND("intere",SLR286_20231202[[#This Row],[Tytuł]]),0)</f>
        <v>0</v>
      </c>
      <c r="J276">
        <f>IFERROR(FIND("Intere",SLR286_20231202[[#This Row],[Tytuł]]),0)</f>
        <v>0</v>
      </c>
      <c r="K276">
        <f>IFERROR(FIND("INTERE",SLR286_20231202[[#This Row],[Tytuł]]),0)</f>
        <v>0</v>
      </c>
      <c r="L276">
        <f>SUM(SLR286_20231202[[#This Row],[stake]:[INTERE3]])</f>
        <v>0</v>
      </c>
      <c r="M276">
        <f>COUNTIF(SLR286_20231202[[#This Row],[Tytuł]],"*"&amp;$B$1&amp;"*")</f>
        <v>0</v>
      </c>
      <c r="N276" t="s">
        <v>2104</v>
      </c>
      <c r="O276" t="str">
        <f>MID(SLR286_20231202[[#This Row],[Rok, publikacja, cytowania]],2,4)</f>
        <v>2022</v>
      </c>
      <c r="P276" s="4">
        <f>(MID(SLR286_20231202[[#This Row],[Rok, publikacja, cytowania]],FIND(" Cited ",SLR286_20231202[[#This Row],[Rok, publikacja, cytowania]])+7,SLR286_20231202[[#This Row],[IlośćZnakówLCyt]]))+0</f>
        <v>0</v>
      </c>
      <c r="Q276">
        <f>FIND(" Cited ",SLR286_20231202[[#This Row],[Rok, publikacja, cytowania]])+7</f>
        <v>62</v>
      </c>
      <c r="R276">
        <f>FIND(" times",SLR286_20231202[[#This Row],[Rok, publikacja, cytowania]])</f>
        <v>63</v>
      </c>
      <c r="S276">
        <f>SLR286_20231202[[#This Row],[koniecLCyt]]-SLR286_20231202[[#This Row],[poczLCyt]]</f>
        <v>1</v>
      </c>
      <c r="T276">
        <v>0</v>
      </c>
      <c r="U276" t="s">
        <v>2105</v>
      </c>
      <c r="V276" t="s">
        <v>2106</v>
      </c>
      <c r="W276">
        <f>COUNTIF(SLR286_20231202[[#This Row],[streszczenie]],"*"&amp;$B$1&amp;"*")</f>
        <v>0</v>
      </c>
      <c r="X276">
        <f>IFERROR(FIND("stake",SLR286_20231202[[#This Row],[streszczenie]]),0)</f>
        <v>737</v>
      </c>
      <c r="Y276">
        <f>IFERROR(FIND("Stake",SLR286_20231202[[#This Row],[streszczenie]]),0)</f>
        <v>0</v>
      </c>
      <c r="Z276">
        <f>IFERROR(FIND("STAKE",SLR286_20231202[[#This Row],[streszczenie]]),0)</f>
        <v>0</v>
      </c>
      <c r="AA276">
        <f>IFERROR(FIND("intere",SLR286_20231202[[#This Row],[streszczenie]]),0)</f>
        <v>0</v>
      </c>
      <c r="AB276">
        <f>IFERROR(FIND("Intere",SLR286_20231202[[#This Row],[streszczenie]]),0)</f>
        <v>0</v>
      </c>
      <c r="AC276">
        <f>IFERROR(FIND("INTERE",SLR286_20231202[[#This Row],[streszczenie]]),0)</f>
        <v>0</v>
      </c>
      <c r="AD276">
        <f>SUM(SLR286_20231202[[#This Row],[stake4]:[INTERE6]])</f>
        <v>737</v>
      </c>
      <c r="AE276" t="s">
        <v>10</v>
      </c>
      <c r="AF276" t="s">
        <v>128</v>
      </c>
      <c r="AG276" t="s">
        <v>12</v>
      </c>
    </row>
    <row r="277" spans="1:33" x14ac:dyDescent="0.45">
      <c r="A277">
        <v>275</v>
      </c>
      <c r="B277" t="s">
        <v>2107</v>
      </c>
      <c r="C277" t="s">
        <v>2108</v>
      </c>
      <c r="D277" t="s">
        <v>2109</v>
      </c>
      <c r="E277" t="s">
        <v>2110</v>
      </c>
      <c r="F277">
        <f>IFERROR(FIND("stake",SLR286_20231202[[#This Row],[Tytuł]]),0)</f>
        <v>0</v>
      </c>
      <c r="G277">
        <f>IFERROR(FIND("Stake",SLR286_20231202[[#This Row],[Tytuł]]),0)</f>
        <v>0</v>
      </c>
      <c r="H277">
        <f>IFERROR(FIND("STAKE",SLR286_20231202[[#This Row],[Tytuł]]),0)</f>
        <v>0</v>
      </c>
      <c r="I277">
        <f>IFERROR(FIND("intere",SLR286_20231202[[#This Row],[Tytuł]]),0)</f>
        <v>0</v>
      </c>
      <c r="J277">
        <f>IFERROR(FIND("Intere",SLR286_20231202[[#This Row],[Tytuł]]),0)</f>
        <v>0</v>
      </c>
      <c r="K277">
        <f>IFERROR(FIND("INTERE",SLR286_20231202[[#This Row],[Tytuł]]),0)</f>
        <v>0</v>
      </c>
      <c r="L277">
        <f>SUM(SLR286_20231202[[#This Row],[stake]:[INTERE3]])</f>
        <v>0</v>
      </c>
      <c r="M277">
        <f>COUNTIF(SLR286_20231202[[#This Row],[Tytuł]],"*"&amp;$B$1&amp;"*")</f>
        <v>0</v>
      </c>
      <c r="N277" t="s">
        <v>1572</v>
      </c>
      <c r="O277" t="str">
        <f>MID(SLR286_20231202[[#This Row],[Rok, publikacja, cytowania]],2,4)</f>
        <v>2023</v>
      </c>
      <c r="P277" s="4">
        <f>(MID(SLR286_20231202[[#This Row],[Rok, publikacja, cytowania]],FIND(" Cited ",SLR286_20231202[[#This Row],[Rok, publikacja, cytowania]])+7,SLR286_20231202[[#This Row],[IlośćZnakówLCyt]]))+0</f>
        <v>0</v>
      </c>
      <c r="Q277">
        <f>FIND(" Cited ",SLR286_20231202[[#This Row],[Rok, publikacja, cytowania]])+7</f>
        <v>77</v>
      </c>
      <c r="R277">
        <f>FIND(" times",SLR286_20231202[[#This Row],[Rok, publikacja, cytowania]])</f>
        <v>78</v>
      </c>
      <c r="S277">
        <f>SLR286_20231202[[#This Row],[koniecLCyt]]-SLR286_20231202[[#This Row],[poczLCyt]]</f>
        <v>1</v>
      </c>
      <c r="T277">
        <v>0</v>
      </c>
      <c r="U277" t="s">
        <v>2111</v>
      </c>
      <c r="V277" t="s">
        <v>2112</v>
      </c>
      <c r="W277">
        <f>COUNTIF(SLR286_20231202[[#This Row],[streszczenie]],"*"&amp;$B$1&amp;"*")</f>
        <v>1</v>
      </c>
      <c r="X277">
        <f>IFERROR(FIND("stake",SLR286_20231202[[#This Row],[streszczenie]]),0)</f>
        <v>920</v>
      </c>
      <c r="Y277">
        <f>IFERROR(FIND("Stake",SLR286_20231202[[#This Row],[streszczenie]]),0)</f>
        <v>0</v>
      </c>
      <c r="Z277">
        <f>IFERROR(FIND("STAKE",SLR286_20231202[[#This Row],[streszczenie]]),0)</f>
        <v>0</v>
      </c>
      <c r="AA277">
        <f>IFERROR(FIND("intere",SLR286_20231202[[#This Row],[streszczenie]]),0)</f>
        <v>0</v>
      </c>
      <c r="AB277">
        <f>IFERROR(FIND("Intere",SLR286_20231202[[#This Row],[streszczenie]]),0)</f>
        <v>0</v>
      </c>
      <c r="AC277">
        <f>IFERROR(FIND("INTERE",SLR286_20231202[[#This Row],[streszczenie]]),0)</f>
        <v>0</v>
      </c>
      <c r="AD277">
        <f>SUM(SLR286_20231202[[#This Row],[stake4]:[INTERE6]])</f>
        <v>920</v>
      </c>
      <c r="AE277" t="s">
        <v>10</v>
      </c>
      <c r="AF277" t="s">
        <v>207</v>
      </c>
      <c r="AG277" t="s">
        <v>12</v>
      </c>
    </row>
    <row r="278" spans="1:33" x14ac:dyDescent="0.45">
      <c r="A278">
        <v>276</v>
      </c>
      <c r="B278" t="s">
        <v>2113</v>
      </c>
      <c r="C278" t="s">
        <v>2114</v>
      </c>
      <c r="D278" t="s">
        <v>2115</v>
      </c>
      <c r="E278" t="s">
        <v>2116</v>
      </c>
      <c r="F278">
        <f>IFERROR(FIND("stake",SLR286_20231202[[#This Row],[Tytuł]]),0)</f>
        <v>0</v>
      </c>
      <c r="G278">
        <f>IFERROR(FIND("Stake",SLR286_20231202[[#This Row],[Tytuł]]),0)</f>
        <v>0</v>
      </c>
      <c r="H278">
        <f>IFERROR(FIND("STAKE",SLR286_20231202[[#This Row],[Tytuł]]),0)</f>
        <v>0</v>
      </c>
      <c r="I278">
        <f>IFERROR(FIND("intere",SLR286_20231202[[#This Row],[Tytuł]]),0)</f>
        <v>0</v>
      </c>
      <c r="J278">
        <f>IFERROR(FIND("Intere",SLR286_20231202[[#This Row],[Tytuł]]),0)</f>
        <v>0</v>
      </c>
      <c r="K278">
        <f>IFERROR(FIND("INTERE",SLR286_20231202[[#This Row],[Tytuł]]),0)</f>
        <v>0</v>
      </c>
      <c r="L278">
        <f>SUM(SLR286_20231202[[#This Row],[stake]:[INTERE3]])</f>
        <v>0</v>
      </c>
      <c r="M278">
        <f>COUNTIF(SLR286_20231202[[#This Row],[Tytuł]],"*"&amp;$B$1&amp;"*")</f>
        <v>1</v>
      </c>
      <c r="N278" t="s">
        <v>2117</v>
      </c>
      <c r="O278" t="str">
        <f>MID(SLR286_20231202[[#This Row],[Rok, publikacja, cytowania]],2,4)</f>
        <v>2023</v>
      </c>
      <c r="P278" s="4">
        <f>(MID(SLR286_20231202[[#This Row],[Rok, publikacja, cytowania]],FIND(" Cited ",SLR286_20231202[[#This Row],[Rok, publikacja, cytowania]])+7,SLR286_20231202[[#This Row],[IlośćZnakówLCyt]]))+0</f>
        <v>0</v>
      </c>
      <c r="Q278">
        <f>FIND(" Cited ",SLR286_20231202[[#This Row],[Rok, publikacja, cytowania]])+7</f>
        <v>84</v>
      </c>
      <c r="R278">
        <f>FIND(" times",SLR286_20231202[[#This Row],[Rok, publikacja, cytowania]])</f>
        <v>85</v>
      </c>
      <c r="S278">
        <f>SLR286_20231202[[#This Row],[koniecLCyt]]-SLR286_20231202[[#This Row],[poczLCyt]]</f>
        <v>1</v>
      </c>
      <c r="T278" t="s">
        <v>2118</v>
      </c>
      <c r="U278" t="s">
        <v>2119</v>
      </c>
      <c r="V278" t="s">
        <v>2120</v>
      </c>
      <c r="W278">
        <f>COUNTIF(SLR286_20231202[[#This Row],[streszczenie]],"*"&amp;$B$1&amp;"*")</f>
        <v>1</v>
      </c>
      <c r="X278">
        <f>IFERROR(FIND("stake",SLR286_20231202[[#This Row],[streszczenie]]),0)</f>
        <v>117</v>
      </c>
      <c r="Y278">
        <f>IFERROR(FIND("Stake",SLR286_20231202[[#This Row],[streszczenie]]),0)</f>
        <v>0</v>
      </c>
      <c r="Z278">
        <f>IFERROR(FIND("STAKE",SLR286_20231202[[#This Row],[streszczenie]]),0)</f>
        <v>0</v>
      </c>
      <c r="AA278">
        <f>IFERROR(FIND("intere",SLR286_20231202[[#This Row],[streszczenie]]),0)</f>
        <v>0</v>
      </c>
      <c r="AB278">
        <f>IFERROR(FIND("Intere",SLR286_20231202[[#This Row],[streszczenie]]),0)</f>
        <v>0</v>
      </c>
      <c r="AC278">
        <f>IFERROR(FIND("INTERE",SLR286_20231202[[#This Row],[streszczenie]]),0)</f>
        <v>0</v>
      </c>
      <c r="AD278">
        <f>SUM(SLR286_20231202[[#This Row],[stake4]:[INTERE6]])</f>
        <v>117</v>
      </c>
      <c r="AE278" t="s">
        <v>10</v>
      </c>
      <c r="AF278" t="s">
        <v>11</v>
      </c>
      <c r="AG278" t="s">
        <v>12</v>
      </c>
    </row>
    <row r="279" spans="1:33" x14ac:dyDescent="0.45">
      <c r="A279">
        <v>277</v>
      </c>
      <c r="B279" t="s">
        <v>2121</v>
      </c>
      <c r="C279" t="s">
        <v>2122</v>
      </c>
      <c r="D279" t="s">
        <v>2123</v>
      </c>
      <c r="E279" t="s">
        <v>2124</v>
      </c>
      <c r="F279">
        <f>IFERROR(FIND("stake",SLR286_20231202[[#This Row],[Tytuł]]),0)</f>
        <v>0</v>
      </c>
      <c r="G279">
        <f>IFERROR(FIND("Stake",SLR286_20231202[[#This Row],[Tytuł]]),0)</f>
        <v>0</v>
      </c>
      <c r="H279">
        <f>IFERROR(FIND("STAKE",SLR286_20231202[[#This Row],[Tytuł]]),0)</f>
        <v>0</v>
      </c>
      <c r="I279">
        <f>IFERROR(FIND("intere",SLR286_20231202[[#This Row],[Tytuł]]),0)</f>
        <v>0</v>
      </c>
      <c r="J279">
        <f>IFERROR(FIND("Intere",SLR286_20231202[[#This Row],[Tytuł]]),0)</f>
        <v>0</v>
      </c>
      <c r="K279">
        <f>IFERROR(FIND("INTERE",SLR286_20231202[[#This Row],[Tytuł]]),0)</f>
        <v>0</v>
      </c>
      <c r="L279">
        <f>SUM(SLR286_20231202[[#This Row],[stake]:[INTERE3]])</f>
        <v>0</v>
      </c>
      <c r="M279">
        <f>COUNTIF(SLR286_20231202[[#This Row],[Tytuł]],"*"&amp;$B$1&amp;"*")</f>
        <v>0</v>
      </c>
      <c r="N279" t="s">
        <v>2125</v>
      </c>
      <c r="O279" t="str">
        <f>MID(SLR286_20231202[[#This Row],[Rok, publikacja, cytowania]],2,4)</f>
        <v>2020</v>
      </c>
      <c r="P279" s="4">
        <f>(MID(SLR286_20231202[[#This Row],[Rok, publikacja, cytowania]],FIND(" Cited ",SLR286_20231202[[#This Row],[Rok, publikacja, cytowania]])+7,SLR286_20231202[[#This Row],[IlośćZnakówLCyt]]))+0</f>
        <v>0</v>
      </c>
      <c r="Q279">
        <f>FIND(" Cited ",SLR286_20231202[[#This Row],[Rok, publikacja, cytowania]])+7</f>
        <v>89</v>
      </c>
      <c r="R279">
        <f>FIND(" times",SLR286_20231202[[#This Row],[Rok, publikacja, cytowania]])</f>
        <v>90</v>
      </c>
      <c r="S279">
        <f>SLR286_20231202[[#This Row],[koniecLCyt]]-SLR286_20231202[[#This Row],[poczLCyt]]</f>
        <v>1</v>
      </c>
      <c r="T279" t="s">
        <v>2126</v>
      </c>
      <c r="U279" t="s">
        <v>2127</v>
      </c>
      <c r="V279" t="s">
        <v>2128</v>
      </c>
      <c r="W279">
        <f>COUNTIF(SLR286_20231202[[#This Row],[streszczenie]],"*"&amp;$B$1&amp;"*")</f>
        <v>1</v>
      </c>
      <c r="X279">
        <f>IFERROR(FIND("stake",SLR286_20231202[[#This Row],[streszczenie]]),0)</f>
        <v>1165</v>
      </c>
      <c r="Y279">
        <f>IFERROR(FIND("Stake",SLR286_20231202[[#This Row],[streszczenie]]),0)</f>
        <v>0</v>
      </c>
      <c r="Z279">
        <f>IFERROR(FIND("STAKE",SLR286_20231202[[#This Row],[streszczenie]]),0)</f>
        <v>0</v>
      </c>
      <c r="AA279">
        <f>IFERROR(FIND("intere",SLR286_20231202[[#This Row],[streszczenie]]),0)</f>
        <v>0</v>
      </c>
      <c r="AB279">
        <f>IFERROR(FIND("Intere",SLR286_20231202[[#This Row],[streszczenie]]),0)</f>
        <v>0</v>
      </c>
      <c r="AC279">
        <f>IFERROR(FIND("INTERE",SLR286_20231202[[#This Row],[streszczenie]]),0)</f>
        <v>0</v>
      </c>
      <c r="AD279">
        <f>SUM(SLR286_20231202[[#This Row],[stake4]:[INTERE6]])</f>
        <v>1165</v>
      </c>
      <c r="AE279" t="s">
        <v>10</v>
      </c>
      <c r="AF279" t="s">
        <v>128</v>
      </c>
      <c r="AG279" t="s">
        <v>12</v>
      </c>
    </row>
    <row r="280" spans="1:33" x14ac:dyDescent="0.45">
      <c r="A280">
        <v>278</v>
      </c>
      <c r="B280" t="s">
        <v>2129</v>
      </c>
      <c r="C280" t="s">
        <v>2130</v>
      </c>
      <c r="D280" t="s">
        <v>2131</v>
      </c>
      <c r="E280" t="s">
        <v>2132</v>
      </c>
      <c r="F280">
        <f>IFERROR(FIND("stake",SLR286_20231202[[#This Row],[Tytuł]]),0)</f>
        <v>103</v>
      </c>
      <c r="G280">
        <f>IFERROR(FIND("Stake",SLR286_20231202[[#This Row],[Tytuł]]),0)</f>
        <v>0</v>
      </c>
      <c r="H280">
        <f>IFERROR(FIND("STAKE",SLR286_20231202[[#This Row],[Tytuł]]),0)</f>
        <v>0</v>
      </c>
      <c r="I280">
        <f>IFERROR(FIND("intere",SLR286_20231202[[#This Row],[Tytuł]]),0)</f>
        <v>0</v>
      </c>
      <c r="J280">
        <f>IFERROR(FIND("Intere",SLR286_20231202[[#This Row],[Tytuł]]),0)</f>
        <v>0</v>
      </c>
      <c r="K280">
        <f>IFERROR(FIND("INTERE",SLR286_20231202[[#This Row],[Tytuł]]),0)</f>
        <v>0</v>
      </c>
      <c r="L280">
        <f>SUM(SLR286_20231202[[#This Row],[stake]:[INTERE3]])</f>
        <v>103</v>
      </c>
      <c r="M280">
        <f>COUNTIF(SLR286_20231202[[#This Row],[Tytuł]],"*"&amp;$B$1&amp;"*")</f>
        <v>0</v>
      </c>
      <c r="N280" t="s">
        <v>2133</v>
      </c>
      <c r="O280" t="str">
        <f>MID(SLR286_20231202[[#This Row],[Rok, publikacja, cytowania]],2,4)</f>
        <v>2023</v>
      </c>
      <c r="P280" s="4">
        <f>(MID(SLR286_20231202[[#This Row],[Rok, publikacja, cytowania]],FIND(" Cited ",SLR286_20231202[[#This Row],[Rok, publikacja, cytowania]])+7,SLR286_20231202[[#This Row],[IlośćZnakówLCyt]]))+0</f>
        <v>0</v>
      </c>
      <c r="Q280">
        <f>FIND(" Cited ",SLR286_20231202[[#This Row],[Rok, publikacja, cytowania]])+7</f>
        <v>37</v>
      </c>
      <c r="R280">
        <f>FIND(" times",SLR286_20231202[[#This Row],[Rok, publikacja, cytowania]])</f>
        <v>38</v>
      </c>
      <c r="S280">
        <f>SLR286_20231202[[#This Row],[koniecLCyt]]-SLR286_20231202[[#This Row],[poczLCyt]]</f>
        <v>1</v>
      </c>
      <c r="T280" t="s">
        <v>2134</v>
      </c>
      <c r="U280" t="s">
        <v>2135</v>
      </c>
      <c r="V280" t="s">
        <v>2136</v>
      </c>
      <c r="W280">
        <f>COUNTIF(SLR286_20231202[[#This Row],[streszczenie]],"*"&amp;$B$1&amp;"*")</f>
        <v>0</v>
      </c>
      <c r="X280">
        <f>IFERROR(FIND("stake",SLR286_20231202[[#This Row],[streszczenie]]),0)</f>
        <v>1045</v>
      </c>
      <c r="Y280">
        <f>IFERROR(FIND("Stake",SLR286_20231202[[#This Row],[streszczenie]]),0)</f>
        <v>0</v>
      </c>
      <c r="Z280">
        <f>IFERROR(FIND("STAKE",SLR286_20231202[[#This Row],[streszczenie]]),0)</f>
        <v>0</v>
      </c>
      <c r="AA280">
        <f>IFERROR(FIND("intere",SLR286_20231202[[#This Row],[streszczenie]]),0)</f>
        <v>0</v>
      </c>
      <c r="AB280">
        <f>IFERROR(FIND("Intere",SLR286_20231202[[#This Row],[streszczenie]]),0)</f>
        <v>0</v>
      </c>
      <c r="AC280">
        <f>IFERROR(FIND("INTERE",SLR286_20231202[[#This Row],[streszczenie]]),0)</f>
        <v>0</v>
      </c>
      <c r="AD280">
        <f>SUM(SLR286_20231202[[#This Row],[stake4]:[INTERE6]])</f>
        <v>1045</v>
      </c>
      <c r="AE280" t="s">
        <v>10</v>
      </c>
      <c r="AF280" t="s">
        <v>11</v>
      </c>
      <c r="AG280" t="s">
        <v>12</v>
      </c>
    </row>
    <row r="281" spans="1:33" x14ac:dyDescent="0.45">
      <c r="A281">
        <v>279</v>
      </c>
      <c r="B281" t="s">
        <v>2137</v>
      </c>
      <c r="C281" t="s">
        <v>2138</v>
      </c>
      <c r="D281" t="s">
        <v>2139</v>
      </c>
      <c r="E281" t="s">
        <v>2140</v>
      </c>
      <c r="F281">
        <f>IFERROR(FIND("stake",SLR286_20231202[[#This Row],[Tytuł]]),0)</f>
        <v>0</v>
      </c>
      <c r="G281">
        <f>IFERROR(FIND("Stake",SLR286_20231202[[#This Row],[Tytuł]]),0)</f>
        <v>0</v>
      </c>
      <c r="H281">
        <f>IFERROR(FIND("STAKE",SLR286_20231202[[#This Row],[Tytuł]]),0)</f>
        <v>0</v>
      </c>
      <c r="I281">
        <f>IFERROR(FIND("intere",SLR286_20231202[[#This Row],[Tytuł]]),0)</f>
        <v>0</v>
      </c>
      <c r="J281">
        <f>IFERROR(FIND("Intere",SLR286_20231202[[#This Row],[Tytuł]]),0)</f>
        <v>0</v>
      </c>
      <c r="K281">
        <f>IFERROR(FIND("INTERE",SLR286_20231202[[#This Row],[Tytuł]]),0)</f>
        <v>0</v>
      </c>
      <c r="L281">
        <f>SUM(SLR286_20231202[[#This Row],[stake]:[INTERE3]])</f>
        <v>0</v>
      </c>
      <c r="M281">
        <f>COUNTIF(SLR286_20231202[[#This Row],[Tytuł]],"*"&amp;$B$1&amp;"*")</f>
        <v>0</v>
      </c>
      <c r="N281" t="s">
        <v>2141</v>
      </c>
      <c r="O281" t="str">
        <f>MID(SLR286_20231202[[#This Row],[Rok, publikacja, cytowania]],2,4)</f>
        <v>2018</v>
      </c>
      <c r="P281" s="4">
        <f>(MID(SLR286_20231202[[#This Row],[Rok, publikacja, cytowania]],FIND(" Cited ",SLR286_20231202[[#This Row],[Rok, publikacja, cytowania]])+7,SLR286_20231202[[#This Row],[IlośćZnakówLCyt]]))+0</f>
        <v>0</v>
      </c>
      <c r="Q281">
        <f>FIND(" Cited ",SLR286_20231202[[#This Row],[Rok, publikacja, cytowania]])+7</f>
        <v>59</v>
      </c>
      <c r="R281">
        <f>FIND(" times",SLR286_20231202[[#This Row],[Rok, publikacja, cytowania]])</f>
        <v>60</v>
      </c>
      <c r="S281">
        <f>SLR286_20231202[[#This Row],[koniecLCyt]]-SLR286_20231202[[#This Row],[poczLCyt]]</f>
        <v>1</v>
      </c>
      <c r="T281" t="s">
        <v>2142</v>
      </c>
      <c r="U281" t="s">
        <v>2143</v>
      </c>
      <c r="V281" t="s">
        <v>2144</v>
      </c>
      <c r="W281">
        <f>COUNTIF(SLR286_20231202[[#This Row],[streszczenie]],"*"&amp;$B$1&amp;"*")</f>
        <v>0</v>
      </c>
      <c r="X281">
        <f>IFERROR(FIND("stake",SLR286_20231202[[#This Row],[streszczenie]]),0)</f>
        <v>366</v>
      </c>
      <c r="Y281">
        <f>IFERROR(FIND("Stake",SLR286_20231202[[#This Row],[streszczenie]]),0)</f>
        <v>0</v>
      </c>
      <c r="Z281">
        <f>IFERROR(FIND("STAKE",SLR286_20231202[[#This Row],[streszczenie]]),0)</f>
        <v>0</v>
      </c>
      <c r="AA281">
        <f>IFERROR(FIND("intere",SLR286_20231202[[#This Row],[streszczenie]]),0)</f>
        <v>746</v>
      </c>
      <c r="AB281">
        <f>IFERROR(FIND("Intere",SLR286_20231202[[#This Row],[streszczenie]]),0)</f>
        <v>0</v>
      </c>
      <c r="AC281">
        <f>IFERROR(FIND("INTERE",SLR286_20231202[[#This Row],[streszczenie]]),0)</f>
        <v>0</v>
      </c>
      <c r="AD281">
        <f>SUM(SLR286_20231202[[#This Row],[stake4]:[INTERE6]])</f>
        <v>1112</v>
      </c>
      <c r="AE281" t="s">
        <v>2145</v>
      </c>
      <c r="AF281" t="s">
        <v>11</v>
      </c>
      <c r="AG281" t="s">
        <v>12</v>
      </c>
    </row>
    <row r="282" spans="1:33" x14ac:dyDescent="0.45">
      <c r="A282">
        <v>280</v>
      </c>
      <c r="B282" t="s">
        <v>2146</v>
      </c>
      <c r="C282" t="s">
        <v>2147</v>
      </c>
      <c r="D282">
        <v>57878388900</v>
      </c>
      <c r="E282" t="s">
        <v>2148</v>
      </c>
      <c r="F282">
        <f>IFERROR(FIND("stake",SLR286_20231202[[#This Row],[Tytuł]]),0)</f>
        <v>0</v>
      </c>
      <c r="G282">
        <f>IFERROR(FIND("Stake",SLR286_20231202[[#This Row],[Tytuł]]),0)</f>
        <v>0</v>
      </c>
      <c r="H282">
        <f>IFERROR(FIND("STAKE",SLR286_20231202[[#This Row],[Tytuł]]),0)</f>
        <v>0</v>
      </c>
      <c r="I282">
        <f>IFERROR(FIND("intere",SLR286_20231202[[#This Row],[Tytuł]]),0)</f>
        <v>0</v>
      </c>
      <c r="J282">
        <f>IFERROR(FIND("Intere",SLR286_20231202[[#This Row],[Tytuł]]),0)</f>
        <v>0</v>
      </c>
      <c r="K282">
        <f>IFERROR(FIND("INTERE",SLR286_20231202[[#This Row],[Tytuł]]),0)</f>
        <v>0</v>
      </c>
      <c r="L282">
        <f>SUM(SLR286_20231202[[#This Row],[stake]:[INTERE3]])</f>
        <v>0</v>
      </c>
      <c r="M282">
        <f>COUNTIF(SLR286_20231202[[#This Row],[Tytuł]],"*"&amp;$B$1&amp;"*")</f>
        <v>1</v>
      </c>
      <c r="N282" t="s">
        <v>2149</v>
      </c>
      <c r="O282" t="str">
        <f>MID(SLR286_20231202[[#This Row],[Rok, publikacja, cytowania]],2,4)</f>
        <v>2019</v>
      </c>
      <c r="P282" s="4">
        <f>(MID(SLR286_20231202[[#This Row],[Rok, publikacja, cytowania]],FIND(" Cited ",SLR286_20231202[[#This Row],[Rok, publikacja, cytowania]])+7,SLR286_20231202[[#This Row],[IlośćZnakówLCyt]]))+0</f>
        <v>0</v>
      </c>
      <c r="Q282">
        <f>FIND(" Cited ",SLR286_20231202[[#This Row],[Rok, publikacja, cytowania]])+7</f>
        <v>107</v>
      </c>
      <c r="R282">
        <f>FIND(" times",SLR286_20231202[[#This Row],[Rok, publikacja, cytowania]])</f>
        <v>108</v>
      </c>
      <c r="S282">
        <f>SLR286_20231202[[#This Row],[koniecLCyt]]-SLR286_20231202[[#This Row],[poczLCyt]]</f>
        <v>1</v>
      </c>
      <c r="T282" t="s">
        <v>2150</v>
      </c>
      <c r="U282" t="s">
        <v>2151</v>
      </c>
      <c r="V282" t="s">
        <v>2152</v>
      </c>
      <c r="W282">
        <f>COUNTIF(SLR286_20231202[[#This Row],[streszczenie]],"*"&amp;$B$1&amp;"*")</f>
        <v>1</v>
      </c>
      <c r="X282">
        <f>IFERROR(FIND("stake",SLR286_20231202[[#This Row],[streszczenie]]),0)</f>
        <v>33</v>
      </c>
      <c r="Y282">
        <f>IFERROR(FIND("Stake",SLR286_20231202[[#This Row],[streszczenie]]),0)</f>
        <v>0</v>
      </c>
      <c r="Z282">
        <f>IFERROR(FIND("STAKE",SLR286_20231202[[#This Row],[streszczenie]]),0)</f>
        <v>0</v>
      </c>
      <c r="AA282">
        <f>IFERROR(FIND("intere",SLR286_20231202[[#This Row],[streszczenie]]),0)</f>
        <v>0</v>
      </c>
      <c r="AB282">
        <f>IFERROR(FIND("Intere",SLR286_20231202[[#This Row],[streszczenie]]),0)</f>
        <v>0</v>
      </c>
      <c r="AC282">
        <f>IFERROR(FIND("INTERE",SLR286_20231202[[#This Row],[streszczenie]]),0)</f>
        <v>0</v>
      </c>
      <c r="AD282">
        <f>SUM(SLR286_20231202[[#This Row],[stake4]:[INTERE6]])</f>
        <v>33</v>
      </c>
      <c r="AE282" t="s">
        <v>10</v>
      </c>
      <c r="AF282" t="s">
        <v>128</v>
      </c>
      <c r="AG282" t="s">
        <v>12</v>
      </c>
    </row>
    <row r="283" spans="1:33" x14ac:dyDescent="0.45">
      <c r="A283">
        <v>281</v>
      </c>
      <c r="B283" t="s">
        <v>2153</v>
      </c>
      <c r="C283" t="s">
        <v>2154</v>
      </c>
      <c r="D283" t="s">
        <v>2155</v>
      </c>
      <c r="E283" t="s">
        <v>2156</v>
      </c>
      <c r="F283">
        <f>IFERROR(FIND("stake",SLR286_20231202[[#This Row],[Tytuł]]),0)</f>
        <v>0</v>
      </c>
      <c r="G283">
        <f>IFERROR(FIND("Stake",SLR286_20231202[[#This Row],[Tytuł]]),0)</f>
        <v>0</v>
      </c>
      <c r="H283">
        <f>IFERROR(FIND("STAKE",SLR286_20231202[[#This Row],[Tytuł]]),0)</f>
        <v>0</v>
      </c>
      <c r="I283">
        <f>IFERROR(FIND("intere",SLR286_20231202[[#This Row],[Tytuł]]),0)</f>
        <v>0</v>
      </c>
      <c r="J283">
        <f>IFERROR(FIND("Intere",SLR286_20231202[[#This Row],[Tytuł]]),0)</f>
        <v>0</v>
      </c>
      <c r="K283">
        <f>IFERROR(FIND("INTERE",SLR286_20231202[[#This Row],[Tytuł]]),0)</f>
        <v>0</v>
      </c>
      <c r="L283">
        <f>SUM(SLR286_20231202[[#This Row],[stake]:[INTERE3]])</f>
        <v>0</v>
      </c>
      <c r="M283">
        <f>COUNTIF(SLR286_20231202[[#This Row],[Tytuł]],"*"&amp;$B$1&amp;"*")</f>
        <v>0</v>
      </c>
      <c r="N283" t="s">
        <v>2157</v>
      </c>
      <c r="O283" t="str">
        <f>MID(SLR286_20231202[[#This Row],[Rok, publikacja, cytowania]],2,4)</f>
        <v>2018</v>
      </c>
      <c r="P283" s="4">
        <f>(MID(SLR286_20231202[[#This Row],[Rok, publikacja, cytowania]],FIND(" Cited ",SLR286_20231202[[#This Row],[Rok, publikacja, cytowania]])+7,SLR286_20231202[[#This Row],[IlośćZnakówLCyt]]))+0</f>
        <v>0</v>
      </c>
      <c r="Q283">
        <f>FIND(" Cited ",SLR286_20231202[[#This Row],[Rok, publikacja, cytowania]])+7</f>
        <v>267</v>
      </c>
      <c r="R283">
        <f>FIND(" times",SLR286_20231202[[#This Row],[Rok, publikacja, cytowania]])</f>
        <v>268</v>
      </c>
      <c r="S283">
        <f>SLR286_20231202[[#This Row],[koniecLCyt]]-SLR286_20231202[[#This Row],[poczLCyt]]</f>
        <v>1</v>
      </c>
      <c r="T283">
        <v>0</v>
      </c>
      <c r="U283" t="s">
        <v>2158</v>
      </c>
      <c r="V283" t="s">
        <v>2159</v>
      </c>
      <c r="W283">
        <f>COUNTIF(SLR286_20231202[[#This Row],[streszczenie]],"*"&amp;$B$1&amp;"*")</f>
        <v>0</v>
      </c>
      <c r="X283">
        <f>IFERROR(FIND("stake",SLR286_20231202[[#This Row],[streszczenie]]),0)</f>
        <v>530</v>
      </c>
      <c r="Y283">
        <f>IFERROR(FIND("Stake",SLR286_20231202[[#This Row],[streszczenie]]),0)</f>
        <v>0</v>
      </c>
      <c r="Z283">
        <f>IFERROR(FIND("STAKE",SLR286_20231202[[#This Row],[streszczenie]]),0)</f>
        <v>0</v>
      </c>
      <c r="AA283">
        <f>IFERROR(FIND("intere",SLR286_20231202[[#This Row],[streszczenie]]),0)</f>
        <v>0</v>
      </c>
      <c r="AB283">
        <f>IFERROR(FIND("Intere",SLR286_20231202[[#This Row],[streszczenie]]),0)</f>
        <v>0</v>
      </c>
      <c r="AC283">
        <f>IFERROR(FIND("INTERE",SLR286_20231202[[#This Row],[streszczenie]]),0)</f>
        <v>0</v>
      </c>
      <c r="AD283">
        <f>SUM(SLR286_20231202[[#This Row],[stake4]:[INTERE6]])</f>
        <v>530</v>
      </c>
      <c r="AE283" t="s">
        <v>10</v>
      </c>
      <c r="AF283" t="s">
        <v>207</v>
      </c>
      <c r="AG283" t="s">
        <v>12</v>
      </c>
    </row>
    <row r="284" spans="1:33" x14ac:dyDescent="0.45">
      <c r="A284">
        <v>282</v>
      </c>
      <c r="B284" t="s">
        <v>2160</v>
      </c>
      <c r="C284" t="s">
        <v>2161</v>
      </c>
      <c r="D284" t="s">
        <v>2162</v>
      </c>
      <c r="E284" t="s">
        <v>2163</v>
      </c>
      <c r="F284">
        <f>IFERROR(FIND("stake",SLR286_20231202[[#This Row],[Tytuł]]),0)</f>
        <v>0</v>
      </c>
      <c r="G284">
        <f>IFERROR(FIND("Stake",SLR286_20231202[[#This Row],[Tytuł]]),0)</f>
        <v>0</v>
      </c>
      <c r="H284">
        <f>IFERROR(FIND("STAKE",SLR286_20231202[[#This Row],[Tytuł]]),0)</f>
        <v>0</v>
      </c>
      <c r="I284">
        <f>IFERROR(FIND("intere",SLR286_20231202[[#This Row],[Tytuł]]),0)</f>
        <v>0</v>
      </c>
      <c r="J284">
        <f>IFERROR(FIND("Intere",SLR286_20231202[[#This Row],[Tytuł]]),0)</f>
        <v>0</v>
      </c>
      <c r="K284">
        <f>IFERROR(FIND("INTERE",SLR286_20231202[[#This Row],[Tytuł]]),0)</f>
        <v>0</v>
      </c>
      <c r="L284">
        <f>SUM(SLR286_20231202[[#This Row],[stake]:[INTERE3]])</f>
        <v>0</v>
      </c>
      <c r="M284">
        <f>COUNTIF(SLR286_20231202[[#This Row],[Tytuł]],"*"&amp;$B$1&amp;"*")</f>
        <v>0</v>
      </c>
      <c r="N284" t="s">
        <v>2164</v>
      </c>
      <c r="O284" t="str">
        <f>MID(SLR286_20231202[[#This Row],[Rok, publikacja, cytowania]],2,4)</f>
        <v>2023</v>
      </c>
      <c r="P284" s="4">
        <f>(MID(SLR286_20231202[[#This Row],[Rok, publikacja, cytowania]],FIND(" Cited ",SLR286_20231202[[#This Row],[Rok, publikacja, cytowania]])+7,SLR286_20231202[[#This Row],[IlośćZnakówLCyt]]))+0</f>
        <v>0</v>
      </c>
      <c r="Q284">
        <f>FIND(" Cited ",SLR286_20231202[[#This Row],[Rok, publikacja, cytowania]])+7</f>
        <v>28</v>
      </c>
      <c r="R284">
        <f>FIND(" times",SLR286_20231202[[#This Row],[Rok, publikacja, cytowania]])</f>
        <v>29</v>
      </c>
      <c r="S284">
        <f>SLR286_20231202[[#This Row],[koniecLCyt]]-SLR286_20231202[[#This Row],[poczLCyt]]</f>
        <v>1</v>
      </c>
      <c r="T284" t="s">
        <v>2165</v>
      </c>
      <c r="U284" t="s">
        <v>2166</v>
      </c>
      <c r="V284" t="s">
        <v>2167</v>
      </c>
      <c r="W284">
        <f>COUNTIF(SLR286_20231202[[#This Row],[streszczenie]],"*"&amp;$B$1&amp;"*")</f>
        <v>1</v>
      </c>
      <c r="X284">
        <f>IFERROR(FIND("stake",SLR286_20231202[[#This Row],[streszczenie]]),0)</f>
        <v>506</v>
      </c>
      <c r="Y284">
        <f>IFERROR(FIND("Stake",SLR286_20231202[[#This Row],[streszczenie]]),0)</f>
        <v>0</v>
      </c>
      <c r="Z284">
        <f>IFERROR(FIND("STAKE",SLR286_20231202[[#This Row],[streszczenie]]),0)</f>
        <v>0</v>
      </c>
      <c r="AA284">
        <f>IFERROR(FIND("intere",SLR286_20231202[[#This Row],[streszczenie]]),0)</f>
        <v>0</v>
      </c>
      <c r="AB284">
        <f>IFERROR(FIND("Intere",SLR286_20231202[[#This Row],[streszczenie]]),0)</f>
        <v>0</v>
      </c>
      <c r="AC284">
        <f>IFERROR(FIND("INTERE",SLR286_20231202[[#This Row],[streszczenie]]),0)</f>
        <v>0</v>
      </c>
      <c r="AD284">
        <f>SUM(SLR286_20231202[[#This Row],[stake4]:[INTERE6]])</f>
        <v>506</v>
      </c>
      <c r="AE284" t="s">
        <v>10</v>
      </c>
      <c r="AF284" t="s">
        <v>11</v>
      </c>
      <c r="AG284" t="s">
        <v>12</v>
      </c>
    </row>
    <row r="291" spans="38:38" x14ac:dyDescent="0.45">
      <c r="AL291" t="s">
        <v>2202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AC3F-0702-44D1-9D19-7AB5C985D44C}">
  <dimension ref="A1:C6230"/>
  <sheetViews>
    <sheetView topLeftCell="A6204" workbookViewId="0">
      <selection activeCell="B6231" sqref="B6231:B7647"/>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1Nejati M., Nejati M.</v>
      </c>
      <c r="B4">
        <v>1</v>
      </c>
      <c r="C4" t="s">
        <v>2219</v>
      </c>
    </row>
    <row r="5" spans="1:3" x14ac:dyDescent="0.45">
      <c r="A5" t="str">
        <f t="shared" ref="A5:A68" si="0">B5&amp;C5</f>
        <v>2AUTHOR FULL NAMES: Nejati, Mostafa (23012912600); Nejati, Mehran (23012852000)</v>
      </c>
      <c r="B5">
        <v>2</v>
      </c>
      <c r="C5" t="s">
        <v>2220</v>
      </c>
    </row>
    <row r="6" spans="1:3" x14ac:dyDescent="0.45">
      <c r="A6" t="str">
        <f t="shared" si="0"/>
        <v>323012912600; 23012852000</v>
      </c>
      <c r="B6">
        <v>3</v>
      </c>
      <c r="C6" t="s">
        <v>2221</v>
      </c>
    </row>
    <row r="7" spans="1:3" x14ac:dyDescent="0.45">
      <c r="A7" t="str">
        <f t="shared" si="0"/>
        <v>4Assessment of sustainable university factors from the perspective of university students</v>
      </c>
      <c r="B7">
        <v>4</v>
      </c>
      <c r="C7" t="s">
        <v>2222</v>
      </c>
    </row>
    <row r="8" spans="1:3" x14ac:dyDescent="0.45">
      <c r="A8" t="str">
        <f t="shared" si="0"/>
        <v>5(2013) Journal of Cleaner Production, 48, pp. 101 - 107, Cited 123 times.</v>
      </c>
      <c r="B8">
        <v>5</v>
      </c>
      <c r="C8" t="s">
        <v>2223</v>
      </c>
    </row>
    <row r="9" spans="1:3" x14ac:dyDescent="0.45">
      <c r="A9" t="str">
        <f t="shared" si="0"/>
        <v>6DOI: 10.1016/j.jclepro.2012.09.006</v>
      </c>
      <c r="B9">
        <v>6</v>
      </c>
      <c r="C9" t="s">
        <v>2224</v>
      </c>
    </row>
    <row r="10" spans="1:3" x14ac:dyDescent="0.45">
      <c r="A10" t="str">
        <f t="shared" si="0"/>
        <v>7https://www.scopus.com/inward/record.uri?eid=2-s2.0-84879922522&amp;doi=10.1016%2fj.jclepro.2012.09.006&amp;partnerID=40&amp;md5=afd81de00ff0a7bcea010617511b9963</v>
      </c>
      <c r="B10">
        <v>7</v>
      </c>
      <c r="C10" t="s">
        <v>2225</v>
      </c>
    </row>
    <row r="11" spans="1:3" x14ac:dyDescent="0.45">
      <c r="A11" t="str">
        <f t="shared" si="0"/>
        <v>8</v>
      </c>
      <c r="B11">
        <v>8</v>
      </c>
    </row>
    <row r="12" spans="1:3" x14ac:dyDescent="0.45">
      <c r="A12" t="str">
        <f t="shared" si="0"/>
        <v>9ABSTRACT: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B12">
        <v>9</v>
      </c>
      <c r="C12" t="s">
        <v>2226</v>
      </c>
    </row>
    <row r="13" spans="1:3" x14ac:dyDescent="0.45">
      <c r="A13" t="str">
        <f t="shared" si="0"/>
        <v>10LANGUAGE OF ORIGINAL DOCUMENT: English</v>
      </c>
      <c r="B13">
        <v>10</v>
      </c>
      <c r="C13" t="s">
        <v>10</v>
      </c>
    </row>
    <row r="14" spans="1:3" x14ac:dyDescent="0.45">
      <c r="A14" t="str">
        <f t="shared" si="0"/>
        <v>11DOCUMENT TYPE: Conference paper</v>
      </c>
      <c r="B14">
        <v>11</v>
      </c>
      <c r="C14" t="s">
        <v>207</v>
      </c>
    </row>
    <row r="15" spans="1:3" x14ac:dyDescent="0.45">
      <c r="A15" t="str">
        <f t="shared" si="0"/>
        <v>12SOURCE: Scopus</v>
      </c>
      <c r="B15">
        <v>12</v>
      </c>
      <c r="C15" t="s">
        <v>12</v>
      </c>
    </row>
    <row r="16" spans="1:3" x14ac:dyDescent="0.45">
      <c r="A16" t="str">
        <f t="shared" si="0"/>
        <v>13</v>
      </c>
      <c r="B16">
        <v>13</v>
      </c>
    </row>
    <row r="17" spans="1:3" x14ac:dyDescent="0.45">
      <c r="A17" t="str">
        <f t="shared" si="0"/>
        <v>1Kabongo J.D., Okpara J.O.</v>
      </c>
      <c r="B17">
        <v>1</v>
      </c>
      <c r="C17" t="s">
        <v>2</v>
      </c>
    </row>
    <row r="18" spans="1:3" x14ac:dyDescent="0.45">
      <c r="A18" t="str">
        <f t="shared" si="0"/>
        <v>2AUTHOR FULL NAMES: Kabongo, Jean D. (26435892700); Okpara, John O. (8071553300)</v>
      </c>
      <c r="B18">
        <v>2</v>
      </c>
      <c r="C18" t="s">
        <v>3</v>
      </c>
    </row>
    <row r="19" spans="1:3" x14ac:dyDescent="0.45">
      <c r="A19" t="str">
        <f t="shared" si="0"/>
        <v>326435892700; 8071553300</v>
      </c>
      <c r="B19">
        <v>3</v>
      </c>
      <c r="C19" t="s">
        <v>4</v>
      </c>
    </row>
    <row r="20" spans="1:3" x14ac:dyDescent="0.45">
      <c r="A20" t="str">
        <f t="shared" si="0"/>
        <v>4Entrepreneurship education in sub-Saharan African universities</v>
      </c>
      <c r="B20">
        <v>4</v>
      </c>
      <c r="C20" t="s">
        <v>5</v>
      </c>
    </row>
    <row r="21" spans="1:3" x14ac:dyDescent="0.45">
      <c r="A21" t="str">
        <f t="shared" si="0"/>
        <v>5(2010) International Journal of Entrepreneurial Behaviour and Research, 16 (4), pp. 296 - 308, Cited 35 times.</v>
      </c>
      <c r="B21">
        <v>5</v>
      </c>
      <c r="C21" t="s">
        <v>6</v>
      </c>
    </row>
    <row r="22" spans="1:3" x14ac:dyDescent="0.45">
      <c r="A22" t="str">
        <f t="shared" si="0"/>
        <v>6DOI: 10.1108/13552551011054499</v>
      </c>
      <c r="B22">
        <v>6</v>
      </c>
      <c r="C22" t="s">
        <v>7</v>
      </c>
    </row>
    <row r="23" spans="1:3" x14ac:dyDescent="0.45">
      <c r="A23" t="str">
        <f t="shared" si="0"/>
        <v>7https://www.scopus.com/inward/record.uri?eid=2-s2.0-77953606997&amp;doi=10.1108%2f13552551011054499&amp;partnerID=40&amp;md5=3603171b432defd3a365885e147dd959</v>
      </c>
      <c r="B23">
        <v>7</v>
      </c>
      <c r="C23" t="s">
        <v>8</v>
      </c>
    </row>
    <row r="24" spans="1:3" x14ac:dyDescent="0.45">
      <c r="A24" t="str">
        <f t="shared" si="0"/>
        <v>8</v>
      </c>
      <c r="B24">
        <v>8</v>
      </c>
    </row>
    <row r="25" spans="1:3" x14ac:dyDescent="0.45">
      <c r="A25"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25">
        <v>9</v>
      </c>
      <c r="C25" t="s">
        <v>9</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1Imbar R.V., Supangkat S.H., Langi A.Z.R.</v>
      </c>
      <c r="B30">
        <v>1</v>
      </c>
      <c r="C30" t="s">
        <v>2265</v>
      </c>
    </row>
    <row r="31" spans="1:3" x14ac:dyDescent="0.45">
      <c r="A31" t="str">
        <f t="shared" si="0"/>
        <v>2AUTHOR FULL NAMES: Imbar, Radiant Victor (57221683442); Supangkat, Suhono Harso (6506896570); Langi, Armein Z. R. (6701437929)</v>
      </c>
      <c r="B31">
        <v>2</v>
      </c>
      <c r="C31" t="s">
        <v>2266</v>
      </c>
    </row>
    <row r="32" spans="1:3" x14ac:dyDescent="0.45">
      <c r="A32" t="str">
        <f t="shared" si="0"/>
        <v>357221683442; 6506896570; 6701437929</v>
      </c>
      <c r="B32">
        <v>3</v>
      </c>
      <c r="C32" t="s">
        <v>2267</v>
      </c>
    </row>
    <row r="33" spans="1:3" x14ac:dyDescent="0.45">
      <c r="A33" t="str">
        <f t="shared" si="0"/>
        <v>4Smart Campus Model: A Literature Review</v>
      </c>
      <c r="B33">
        <v>4</v>
      </c>
      <c r="C33" t="s">
        <v>2268</v>
      </c>
    </row>
    <row r="34" spans="1:3" x14ac:dyDescent="0.45">
      <c r="A34" t="str">
        <f t="shared" si="0"/>
        <v>5(2020) 7th International Conference on ICT for Smart Society: AIoT for Smart Society, ICISS 2020 - Proceeding, art. no. 9307570, Cited 16 times.</v>
      </c>
      <c r="B34">
        <v>5</v>
      </c>
      <c r="C34" t="s">
        <v>2269</v>
      </c>
    </row>
    <row r="35" spans="1:3" x14ac:dyDescent="0.45">
      <c r="A35" t="str">
        <f t="shared" si="0"/>
        <v>6DOI: 10.1109/ICISS50791.2020.9307570</v>
      </c>
      <c r="B35">
        <v>6</v>
      </c>
      <c r="C35" t="s">
        <v>2270</v>
      </c>
    </row>
    <row r="36" spans="1:3" x14ac:dyDescent="0.45">
      <c r="A36" t="str">
        <f t="shared" si="0"/>
        <v>7https://www.scopus.com/inward/record.uri?eid=2-s2.0-85099790045&amp;doi=10.1109%2fICISS50791.2020.9307570&amp;partnerID=40&amp;md5=d8b840128922fb653b24547bb6ddd21b</v>
      </c>
      <c r="B36">
        <v>7</v>
      </c>
      <c r="C36" t="s">
        <v>2271</v>
      </c>
    </row>
    <row r="37" spans="1:3" x14ac:dyDescent="0.45">
      <c r="A37" t="str">
        <f t="shared" si="0"/>
        <v>8</v>
      </c>
      <c r="B37">
        <v>8</v>
      </c>
    </row>
    <row r="38" spans="1:3" x14ac:dyDescent="0.45">
      <c r="A38" t="str">
        <f t="shared" si="0"/>
        <v>9ABSTRACT: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B38">
        <v>9</v>
      </c>
      <c r="C38" t="s">
        <v>2272</v>
      </c>
    </row>
    <row r="39" spans="1:3" x14ac:dyDescent="0.45">
      <c r="A39" t="str">
        <f t="shared" si="0"/>
        <v>10LANGUAGE OF ORIGINAL DOCUMENT: English</v>
      </c>
      <c r="B39">
        <v>10</v>
      </c>
      <c r="C39" t="s">
        <v>10</v>
      </c>
    </row>
    <row r="40" spans="1:3" x14ac:dyDescent="0.45">
      <c r="A40" t="str">
        <f t="shared" si="0"/>
        <v>11DOCUMENT TYPE: Conference paper</v>
      </c>
      <c r="B40">
        <v>11</v>
      </c>
      <c r="C40" t="s">
        <v>207</v>
      </c>
    </row>
    <row r="41" spans="1:3" x14ac:dyDescent="0.45">
      <c r="A41" t="str">
        <f t="shared" si="0"/>
        <v>12SOURCE: Scopus</v>
      </c>
      <c r="B41">
        <v>12</v>
      </c>
      <c r="C41" t="s">
        <v>12</v>
      </c>
    </row>
    <row r="42" spans="1:3" x14ac:dyDescent="0.45">
      <c r="A42" t="str">
        <f t="shared" si="0"/>
        <v>13</v>
      </c>
      <c r="B42">
        <v>13</v>
      </c>
    </row>
    <row r="43" spans="1:3" x14ac:dyDescent="0.45">
      <c r="A43" t="str">
        <f t="shared" si="0"/>
        <v>1Meyer L.H., Davidson S., McKenzie L., Rees M., Anderson H., Fletcher R., Johnston P.M.</v>
      </c>
      <c r="B43">
        <v>1</v>
      </c>
      <c r="C43" t="s">
        <v>28</v>
      </c>
    </row>
    <row r="44" spans="1:3" x14ac:dyDescent="0.45">
      <c r="A44" t="str">
        <f t="shared" si="0"/>
        <v>2AUTHOR FULL NAMES: Meyer, Luanna H. (7203050177); Davidson, Susan (26665449200); McKenzie, Lynanne (57219279274); Rees, Malcolm (7201512428); Anderson, Helen (57199939243); Fletcher, Richard (56866489100); Johnston, Patricia M. (36195406900)</v>
      </c>
      <c r="B44">
        <v>2</v>
      </c>
      <c r="C44" t="s">
        <v>29</v>
      </c>
    </row>
    <row r="45" spans="1:3" x14ac:dyDescent="0.45">
      <c r="A45" t="str">
        <f t="shared" si="0"/>
        <v>37203050177; 26665449200; 57219279274; 7201512428; 57199939243; 56866489100; 36195406900</v>
      </c>
      <c r="B45">
        <v>3</v>
      </c>
      <c r="C45" t="s">
        <v>30</v>
      </c>
    </row>
    <row r="46" spans="1:3" x14ac:dyDescent="0.45">
      <c r="A46" t="str">
        <f t="shared" si="0"/>
        <v>4An investigation of tertiary assessment policy and practice: Alignment and contradictions</v>
      </c>
      <c r="B46">
        <v>4</v>
      </c>
      <c r="C46" t="s">
        <v>31</v>
      </c>
    </row>
    <row r="47" spans="1:3" x14ac:dyDescent="0.45">
      <c r="A47" t="str">
        <f t="shared" si="0"/>
        <v>5(2010) Higher Education Quarterly, 64 (3), pp. 331 - 350, Cited 18 times.</v>
      </c>
      <c r="B47">
        <v>5</v>
      </c>
      <c r="C47" t="s">
        <v>32</v>
      </c>
    </row>
    <row r="48" spans="1:3" x14ac:dyDescent="0.45">
      <c r="A48" t="str">
        <f t="shared" si="0"/>
        <v>6DOI: 10.1111/j.1468-2273.2010.00459.x</v>
      </c>
      <c r="B48">
        <v>6</v>
      </c>
      <c r="C48" t="s">
        <v>33</v>
      </c>
    </row>
    <row r="49" spans="1:3" x14ac:dyDescent="0.45">
      <c r="A49" t="str">
        <f t="shared" si="0"/>
        <v>7https://www.scopus.com/inward/record.uri?eid=2-s2.0-77955165798&amp;doi=10.1111%2fj.1468-2273.2010.00459.x&amp;partnerID=40&amp;md5=c5cd5b993b2b31aa8189c03ca299ff62</v>
      </c>
      <c r="B49">
        <v>7</v>
      </c>
      <c r="C49" t="s">
        <v>34</v>
      </c>
    </row>
    <row r="50" spans="1:3" x14ac:dyDescent="0.45">
      <c r="A50" t="str">
        <f t="shared" si="0"/>
        <v>8</v>
      </c>
      <c r="B50">
        <v>8</v>
      </c>
    </row>
    <row r="51" spans="1:3" x14ac:dyDescent="0.45">
      <c r="A51"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51">
        <v>9</v>
      </c>
      <c r="C51" t="s">
        <v>35</v>
      </c>
    </row>
    <row r="52" spans="1:3" x14ac:dyDescent="0.45">
      <c r="A52" t="str">
        <f t="shared" si="0"/>
        <v>10LANGUAGE OF ORIGINAL DOCUMENT: English</v>
      </c>
      <c r="B52">
        <v>10</v>
      </c>
      <c r="C52" t="s">
        <v>10</v>
      </c>
    </row>
    <row r="53" spans="1:3" x14ac:dyDescent="0.45">
      <c r="A53" t="str">
        <f t="shared" si="0"/>
        <v>11DOCUMENT TYPE: Article</v>
      </c>
      <c r="B53">
        <v>11</v>
      </c>
      <c r="C53" t="s">
        <v>11</v>
      </c>
    </row>
    <row r="54" spans="1:3" x14ac:dyDescent="0.45">
      <c r="A54" t="str">
        <f t="shared" si="0"/>
        <v>12SOURCE: Scopus</v>
      </c>
      <c r="B54">
        <v>12</v>
      </c>
      <c r="C54" t="s">
        <v>12</v>
      </c>
    </row>
    <row r="55" spans="1:3" x14ac:dyDescent="0.45">
      <c r="A55" t="str">
        <f t="shared" si="0"/>
        <v>13</v>
      </c>
      <c r="B55">
        <v>13</v>
      </c>
    </row>
    <row r="56" spans="1:3" x14ac:dyDescent="0.45">
      <c r="A56" t="str">
        <f t="shared" si="0"/>
        <v>1Ribeiro M.M., Hoover E., Burford G., Buchebner J., Lindenthal T.</v>
      </c>
      <c r="B56">
        <v>1</v>
      </c>
      <c r="C56" t="s">
        <v>2273</v>
      </c>
    </row>
    <row r="57" spans="1:3" x14ac:dyDescent="0.45">
      <c r="A57" t="str">
        <f t="shared" si="0"/>
        <v>2AUTHOR FULL NAMES: Ribeiro, Maria Miguel (35203904300); Hoover, Elona (55834346300); Burford, Gemma (7004358171); Buchebner, Julia (6507783579); Lindenthal, Thomas (6507598949)</v>
      </c>
      <c r="B57">
        <v>2</v>
      </c>
      <c r="C57" t="s">
        <v>2274</v>
      </c>
    </row>
    <row r="58" spans="1:3" x14ac:dyDescent="0.45">
      <c r="A58" t="str">
        <f t="shared" si="0"/>
        <v>335203904300; 55834346300; 7004358171; 6507783579; 6507598949</v>
      </c>
      <c r="B58">
        <v>3</v>
      </c>
      <c r="C58" t="s">
        <v>2275</v>
      </c>
    </row>
    <row r="59" spans="1:3" x14ac:dyDescent="0.45">
      <c r="A59" t="str">
        <f t="shared" si="0"/>
        <v>4Values as a bridge between sustainability and institutional assessment: A case study from BOKU University</v>
      </c>
      <c r="B59">
        <v>4</v>
      </c>
      <c r="C59" t="s">
        <v>2276</v>
      </c>
    </row>
    <row r="60" spans="1:3" x14ac:dyDescent="0.45">
      <c r="A60" t="str">
        <f t="shared" si="0"/>
        <v>5(2016) International Journal of Sustainability in Higher Education, 17 (1), pp. 40 - 53, Cited 16 times.</v>
      </c>
      <c r="B60">
        <v>5</v>
      </c>
      <c r="C60" t="s">
        <v>2277</v>
      </c>
    </row>
    <row r="61" spans="1:3" x14ac:dyDescent="0.45">
      <c r="A61" t="str">
        <f t="shared" si="0"/>
        <v>6DOI: 10.1108/IJSHE-12-2014-0170</v>
      </c>
      <c r="B61">
        <v>6</v>
      </c>
      <c r="C61" t="s">
        <v>2278</v>
      </c>
    </row>
    <row r="62" spans="1:3" x14ac:dyDescent="0.45">
      <c r="A62" t="str">
        <f t="shared" si="0"/>
        <v>7https://www.scopus.com/inward/record.uri?eid=2-s2.0-84953383913&amp;doi=10.1108%2fIJSHE-12-2014-0170&amp;partnerID=40&amp;md5=a49823013d01dc1d59c06cf27fe098ce</v>
      </c>
      <c r="B62">
        <v>7</v>
      </c>
      <c r="C62" t="s">
        <v>2279</v>
      </c>
    </row>
    <row r="63" spans="1:3" x14ac:dyDescent="0.45">
      <c r="A63" t="str">
        <f t="shared" si="0"/>
        <v>8</v>
      </c>
      <c r="B63">
        <v>8</v>
      </c>
    </row>
    <row r="64" spans="1:3" x14ac:dyDescent="0.45">
      <c r="A64" t="str">
        <f t="shared" si="0"/>
        <v>9ABSTRACT: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B64">
        <v>9</v>
      </c>
      <c r="C64" t="s">
        <v>2280</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1Halpern D.F., Smothergill D.W., Allen M., Baker S., Baum C., Best D., Ferrari J., Geisinger K.F., Gilden E.R., Hester M., Keith-Spiegel P., Kierniesky N.C., McGovern T.V., McKeachie W.J., Prokasy W.F., Szuchman L.T., Vasta R., Weaver K.A.</v>
      </c>
      <c r="B69">
        <v>1</v>
      </c>
      <c r="C69" t="s">
        <v>50</v>
      </c>
    </row>
    <row r="70" spans="1:3" x14ac:dyDescent="0.45">
      <c r="A70"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70">
        <v>2</v>
      </c>
      <c r="C70" t="s">
        <v>51</v>
      </c>
    </row>
    <row r="71" spans="1:3" x14ac:dyDescent="0.45">
      <c r="A71" t="str">
        <f t="shared" si="1"/>
        <v>37103098443; 6602319557; 55447380400; 36707018000; 57530557100; 7102107847; 55046344200; 7006983197; 6506115327; 7003803197; 6701489054; 6506033348; 7005863458; 6701599687; 6701563564; 6603294722; 6603626259; 57203073024</v>
      </c>
      <c r="B71">
        <v>3</v>
      </c>
      <c r="C71" t="s">
        <v>52</v>
      </c>
    </row>
    <row r="72" spans="1:3" x14ac:dyDescent="0.45">
      <c r="A72" t="str">
        <f t="shared" si="1"/>
        <v>4Scholarship in Psychology: A Paradigm for the Twenty-First Century</v>
      </c>
      <c r="B72">
        <v>4</v>
      </c>
      <c r="C72" t="s">
        <v>53</v>
      </c>
    </row>
    <row r="73" spans="1:3" x14ac:dyDescent="0.45">
      <c r="A73" t="str">
        <f t="shared" si="1"/>
        <v>5(1998) American Psychologist, 53 (12), pp. 1292 - 1297, Cited 61 times.</v>
      </c>
      <c r="B73">
        <v>5</v>
      </c>
      <c r="C73" t="s">
        <v>54</v>
      </c>
    </row>
    <row r="74" spans="1:3" x14ac:dyDescent="0.45">
      <c r="A74" t="str">
        <f t="shared" si="1"/>
        <v>6DOI: 10.1037/0003-066X.53.12.1292</v>
      </c>
      <c r="B74">
        <v>6</v>
      </c>
      <c r="C74" t="s">
        <v>55</v>
      </c>
    </row>
    <row r="75" spans="1:3" x14ac:dyDescent="0.45">
      <c r="A75" t="str">
        <f t="shared" si="1"/>
        <v>7https://www.scopus.com/inward/record.uri?eid=2-s2.0-0000709121&amp;doi=10.1037%2f0003-066X.53.12.1292&amp;partnerID=40&amp;md5=880c11bbac57003540bfcb72042051c5</v>
      </c>
      <c r="B75">
        <v>7</v>
      </c>
      <c r="C75" t="s">
        <v>56</v>
      </c>
    </row>
    <row r="76" spans="1:3" x14ac:dyDescent="0.45">
      <c r="A76" t="str">
        <f t="shared" si="1"/>
        <v>8</v>
      </c>
      <c r="B76">
        <v>8</v>
      </c>
    </row>
    <row r="77" spans="1:3" x14ac:dyDescent="0.45">
      <c r="A77"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77">
        <v>9</v>
      </c>
      <c r="C77" t="s">
        <v>57</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1Salerno J.P., Gattamorta K.A., Williams N.D.</v>
      </c>
      <c r="B82">
        <v>1</v>
      </c>
      <c r="C82" t="s">
        <v>58</v>
      </c>
    </row>
    <row r="83" spans="1:3" x14ac:dyDescent="0.45">
      <c r="A83" t="str">
        <f t="shared" si="1"/>
        <v>2AUTHOR FULL NAMES: Salerno, John P. (57191895970); Gattamorta, Karina A. (26029063200); Williams, Natasha D. (57214896422)</v>
      </c>
      <c r="B83">
        <v>2</v>
      </c>
      <c r="C83" t="s">
        <v>59</v>
      </c>
    </row>
    <row r="84" spans="1:3" x14ac:dyDescent="0.45">
      <c r="A84" t="str">
        <f t="shared" si="1"/>
        <v>357191895970; 26029063200; 57214896422</v>
      </c>
      <c r="B84">
        <v>3</v>
      </c>
      <c r="C84" t="s">
        <v>60</v>
      </c>
    </row>
    <row r="85" spans="1:3" x14ac:dyDescent="0.45">
      <c r="A85" t="str">
        <f t="shared" si="1"/>
        <v>4Impact of Family Rejection and Racism on Sexual and Gender Minority Stress Among LGBTQ Young People of Color During COVID-19</v>
      </c>
      <c r="B85">
        <v>4</v>
      </c>
      <c r="C85" t="s">
        <v>61</v>
      </c>
    </row>
    <row r="86" spans="1:3" x14ac:dyDescent="0.45">
      <c r="A86" t="str">
        <f t="shared" si="1"/>
        <v>5(2022) Psychological Trauma: Theory, Research, Practice, and Policy, 15 (4), pp. 637 - 647, Cited 13 times.</v>
      </c>
      <c r="B86">
        <v>5</v>
      </c>
      <c r="C86" t="s">
        <v>62</v>
      </c>
    </row>
    <row r="87" spans="1:3" x14ac:dyDescent="0.45">
      <c r="A87" t="str">
        <f t="shared" si="1"/>
        <v>6DOI: 10.1037/tra0001254</v>
      </c>
      <c r="B87">
        <v>6</v>
      </c>
      <c r="C87" t="s">
        <v>63</v>
      </c>
    </row>
    <row r="88" spans="1:3" x14ac:dyDescent="0.45">
      <c r="A88" t="str">
        <f t="shared" si="1"/>
        <v>7https://www.scopus.com/inward/record.uri?eid=2-s2.0-85130614360&amp;doi=10.1037%2ftra0001254&amp;partnerID=40&amp;md5=e215e389033d547cd62fa7708afc6edd</v>
      </c>
      <c r="B88">
        <v>7</v>
      </c>
      <c r="C88" t="s">
        <v>64</v>
      </c>
    </row>
    <row r="89" spans="1:3" x14ac:dyDescent="0.45">
      <c r="A89" t="str">
        <f t="shared" si="1"/>
        <v>8</v>
      </c>
      <c r="B89">
        <v>8</v>
      </c>
    </row>
    <row r="90" spans="1:3" x14ac:dyDescent="0.45">
      <c r="A90" t="str">
        <f t="shared" si="1"/>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90">
        <v>9</v>
      </c>
      <c r="C90" t="s">
        <v>65</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1Gafurov I.R., Safiullin M.R., Akhmetshin E.M., Gapsalamov A.R., Vasilev V.L.</v>
      </c>
      <c r="B95">
        <v>1</v>
      </c>
      <c r="C95" t="s">
        <v>2281</v>
      </c>
    </row>
    <row r="96" spans="1:3" x14ac:dyDescent="0.45">
      <c r="A96" t="str">
        <f t="shared" si="1"/>
        <v>2AUTHOR FULL NAMES: Gafurov, Ilshat Rafkatovich (55693868300); Safiullin, Marat Rashitovich (55352002400); Akhmetshin, Elvir Munirovich (56027651200); Gapsalamov, Almaz Rafisovich (55858630900); Vasilev, Vladimir Lvovich (56027812600)</v>
      </c>
      <c r="B96">
        <v>2</v>
      </c>
      <c r="C96" t="s">
        <v>2282</v>
      </c>
    </row>
    <row r="97" spans="1:3" x14ac:dyDescent="0.45">
      <c r="A97" t="str">
        <f t="shared" si="1"/>
        <v>355693868300; 55352002400; 56027651200; 55858630900; 56027812600</v>
      </c>
      <c r="B97">
        <v>3</v>
      </c>
      <c r="C97" t="s">
        <v>2283</v>
      </c>
    </row>
    <row r="98" spans="1:3" x14ac:dyDescent="0.45">
      <c r="A98" t="str">
        <f t="shared" si="1"/>
        <v>4Change of the higher education paradigm in the context of digital transformation: From resource management to access control</v>
      </c>
      <c r="B98">
        <v>4</v>
      </c>
      <c r="C98" t="s">
        <v>2284</v>
      </c>
    </row>
    <row r="99" spans="1:3" x14ac:dyDescent="0.45">
      <c r="A99" t="str">
        <f t="shared" si="1"/>
        <v>5(2020) International Journal of Higher Education, 9 (3), pp. 71 - 85, Cited 25 times.</v>
      </c>
      <c r="B99">
        <v>5</v>
      </c>
      <c r="C99" t="s">
        <v>2285</v>
      </c>
    </row>
    <row r="100" spans="1:3" x14ac:dyDescent="0.45">
      <c r="A100" t="str">
        <f t="shared" si="1"/>
        <v>6DOI: 10.5430/ijhe.v9n3p71</v>
      </c>
      <c r="B100">
        <v>6</v>
      </c>
      <c r="C100" t="s">
        <v>2286</v>
      </c>
    </row>
    <row r="101" spans="1:3" x14ac:dyDescent="0.45">
      <c r="A101" t="str">
        <f t="shared" si="1"/>
        <v>7https://www.scopus.com/inward/record.uri?eid=2-s2.0-85081604638&amp;doi=10.5430%2fijhe.v9n3p71&amp;partnerID=40&amp;md5=b40af4d904b596708a0ead60dfa62bb7</v>
      </c>
      <c r="B101">
        <v>7</v>
      </c>
      <c r="C101" t="s">
        <v>2287</v>
      </c>
    </row>
    <row r="102" spans="1:3" x14ac:dyDescent="0.45">
      <c r="A102" t="str">
        <f t="shared" si="1"/>
        <v>8</v>
      </c>
      <c r="B102">
        <v>8</v>
      </c>
    </row>
    <row r="103" spans="1:3" x14ac:dyDescent="0.45">
      <c r="A103" t="str">
        <f t="shared" si="1"/>
        <v>9ABSTRACT: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B103">
        <v>9</v>
      </c>
      <c r="C103" t="s">
        <v>2288</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1Genta C., Favaro S., Sonetti G., Barioglio C., Lombardi P.</v>
      </c>
      <c r="B108">
        <v>1</v>
      </c>
      <c r="C108" t="s">
        <v>2289</v>
      </c>
    </row>
    <row r="109" spans="1:3" x14ac:dyDescent="0.45">
      <c r="A109" t="str">
        <f t="shared" si="1"/>
        <v>2AUTHOR FULL NAMES: Genta, Chiara (57208527941); Favaro, Silvia (57208534405); Sonetti, Giulia (55810429300); Barioglio, Caterina (57208534294); Lombardi, Patrizia (35292611200)</v>
      </c>
      <c r="B109">
        <v>2</v>
      </c>
      <c r="C109" t="s">
        <v>2290</v>
      </c>
    </row>
    <row r="110" spans="1:3" x14ac:dyDescent="0.45">
      <c r="A110" t="str">
        <f t="shared" si="1"/>
        <v>357208527941; 57208534405; 55810429300; 57208534294; 35292611200</v>
      </c>
      <c r="B110">
        <v>3</v>
      </c>
      <c r="C110" t="s">
        <v>2291</v>
      </c>
    </row>
    <row r="111" spans="1:3" x14ac:dyDescent="0.45">
      <c r="A111" t="str">
        <f t="shared" si="1"/>
        <v>4Envisioning green solutions for reducing the ecological footprint of a university campus</v>
      </c>
      <c r="B111">
        <v>4</v>
      </c>
      <c r="C111" t="s">
        <v>2292</v>
      </c>
    </row>
    <row r="112" spans="1:3" x14ac:dyDescent="0.45">
      <c r="A112" t="str">
        <f t="shared" si="1"/>
        <v>5(2019) International Journal of Sustainability in Higher Education, 20 (3), pp. 423 - 440, Cited 23 times.</v>
      </c>
      <c r="B112">
        <v>5</v>
      </c>
      <c r="C112" t="s">
        <v>2293</v>
      </c>
    </row>
    <row r="113" spans="1:3" x14ac:dyDescent="0.45">
      <c r="A113" t="str">
        <f t="shared" si="1"/>
        <v>6DOI: 10.1108/IJSHE-01-2019-0039</v>
      </c>
      <c r="B113">
        <v>6</v>
      </c>
      <c r="C113" t="s">
        <v>2294</v>
      </c>
    </row>
    <row r="114" spans="1:3" x14ac:dyDescent="0.45">
      <c r="A114" t="str">
        <f t="shared" si="1"/>
        <v>7https://www.scopus.com/inward/record.uri?eid=2-s2.0-85065029923&amp;doi=10.1108%2fIJSHE-01-2019-0039&amp;partnerID=40&amp;md5=43b2ac5fdd0c7d9b3706421b61b6c356</v>
      </c>
      <c r="B114">
        <v>7</v>
      </c>
      <c r="C114" t="s">
        <v>2295</v>
      </c>
    </row>
    <row r="115" spans="1:3" x14ac:dyDescent="0.45">
      <c r="A115" t="str">
        <f t="shared" si="1"/>
        <v>8</v>
      </c>
      <c r="B115">
        <v>8</v>
      </c>
    </row>
    <row r="116" spans="1:3" x14ac:dyDescent="0.45">
      <c r="A116" t="str">
        <f t="shared" si="1"/>
        <v>9ABSTRACT: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B116">
        <v>9</v>
      </c>
      <c r="C116" t="s">
        <v>2296</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1Greenwood D.J.</v>
      </c>
      <c r="B160">
        <v>1</v>
      </c>
      <c r="C160" t="s">
        <v>2297</v>
      </c>
    </row>
    <row r="161" spans="1:3" x14ac:dyDescent="0.45">
      <c r="A161" t="str">
        <f t="shared" si="2"/>
        <v>2AUTHOR FULL NAMES: Greenwood, Davydd J. (7102349138)</v>
      </c>
      <c r="B161">
        <v>2</v>
      </c>
      <c r="C161" t="s">
        <v>2298</v>
      </c>
    </row>
    <row r="162" spans="1:3" x14ac:dyDescent="0.45">
      <c r="A162" t="str">
        <f t="shared" si="2"/>
        <v>37102349138</v>
      </c>
      <c r="B162">
        <v>3</v>
      </c>
      <c r="C162">
        <v>7102349138</v>
      </c>
    </row>
    <row r="163" spans="1:3" x14ac:dyDescent="0.45">
      <c r="A163" t="str">
        <f t="shared" si="2"/>
        <v>4Teaching/learning action research requires fundamental reforms in public higher education</v>
      </c>
      <c r="B163">
        <v>4</v>
      </c>
      <c r="C163" t="s">
        <v>2299</v>
      </c>
    </row>
    <row r="164" spans="1:3" x14ac:dyDescent="0.45">
      <c r="A164" t="str">
        <f t="shared" si="2"/>
        <v>5(2007) Action Research, 5 (3), pp. 249 - 264, Cited 32 times.</v>
      </c>
      <c r="B164">
        <v>5</v>
      </c>
      <c r="C164" t="s">
        <v>2300</v>
      </c>
    </row>
    <row r="165" spans="1:3" x14ac:dyDescent="0.45">
      <c r="A165" t="str">
        <f t="shared" si="2"/>
        <v>6DOI: 10.1177/1476750307081016</v>
      </c>
      <c r="B165">
        <v>6</v>
      </c>
      <c r="C165" t="s">
        <v>2301</v>
      </c>
    </row>
    <row r="166" spans="1:3" x14ac:dyDescent="0.45">
      <c r="A166" t="str">
        <f t="shared" si="2"/>
        <v>7https://www.scopus.com/inward/record.uri?eid=2-s2.0-51249145737&amp;doi=10.1177%2f1476750307081016&amp;partnerID=40&amp;md5=a60e6f92f1d939851a3f8aaf109924d9</v>
      </c>
      <c r="B166">
        <v>7</v>
      </c>
      <c r="C166" t="s">
        <v>2302</v>
      </c>
    </row>
    <row r="167" spans="1:3" x14ac:dyDescent="0.45">
      <c r="A167" t="str">
        <f t="shared" si="2"/>
        <v>8</v>
      </c>
      <c r="B167">
        <v>8</v>
      </c>
    </row>
    <row r="168" spans="1:3" x14ac:dyDescent="0.45">
      <c r="A168" t="str">
        <f t="shared" si="2"/>
        <v>9ABSTRACT: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B168">
        <v>9</v>
      </c>
      <c r="C168" t="s">
        <v>2303</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1Ramírez-Córcoles Y., Manzaneque-Lizano M.</v>
      </c>
      <c r="B173">
        <v>1</v>
      </c>
      <c r="C173" t="s">
        <v>2304</v>
      </c>
    </row>
    <row r="174" spans="1:3" x14ac:dyDescent="0.45">
      <c r="A174" t="str">
        <f t="shared" si="2"/>
        <v>2AUTHOR FULL NAMES: Ramírez-Córcoles, Yolanda (22952077100); Manzaneque-Lizano, Montserrat (50861449500)</v>
      </c>
      <c r="B174">
        <v>2</v>
      </c>
      <c r="C174" t="s">
        <v>2305</v>
      </c>
    </row>
    <row r="175" spans="1:3" x14ac:dyDescent="0.45">
      <c r="A175" t="str">
        <f t="shared" si="2"/>
        <v>322952077100; 50861449500</v>
      </c>
      <c r="B175">
        <v>3</v>
      </c>
      <c r="C175" t="s">
        <v>2306</v>
      </c>
    </row>
    <row r="176" spans="1:3" x14ac:dyDescent="0.45">
      <c r="A176" t="str">
        <f t="shared" si="2"/>
        <v>4The relevance of intellectual capital disclosure: Empirical evidence from Spanish universities</v>
      </c>
      <c r="B176">
        <v>4</v>
      </c>
      <c r="C176" t="s">
        <v>2307</v>
      </c>
    </row>
    <row r="177" spans="1:3" x14ac:dyDescent="0.45">
      <c r="A177" t="str">
        <f t="shared" si="2"/>
        <v>5(2015) Knowledge Management Research and Practice, 13 (1), pp. 31 - 44, Cited 19 times.</v>
      </c>
      <c r="B177">
        <v>5</v>
      </c>
      <c r="C177" t="s">
        <v>2308</v>
      </c>
    </row>
    <row r="178" spans="1:3" x14ac:dyDescent="0.45">
      <c r="A178" t="str">
        <f t="shared" si="2"/>
        <v>6DOI: 10.1057/kmrp.2013.27</v>
      </c>
      <c r="B178">
        <v>6</v>
      </c>
      <c r="C178" t="s">
        <v>2309</v>
      </c>
    </row>
    <row r="179" spans="1:3" x14ac:dyDescent="0.45">
      <c r="A179" t="str">
        <f t="shared" si="2"/>
        <v>7https://www.scopus.com/inward/record.uri?eid=2-s2.0-84922567757&amp;doi=10.1057%2fkmrp.2013.27&amp;partnerID=40&amp;md5=e778e427869833c82b1d0934525758d9</v>
      </c>
      <c r="B179">
        <v>7</v>
      </c>
      <c r="C179" t="s">
        <v>2310</v>
      </c>
    </row>
    <row r="180" spans="1:3" x14ac:dyDescent="0.45">
      <c r="A180" t="str">
        <f t="shared" si="2"/>
        <v>8</v>
      </c>
      <c r="B180">
        <v>8</v>
      </c>
    </row>
    <row r="181" spans="1:3" x14ac:dyDescent="0.45">
      <c r="A181" t="str">
        <f t="shared" si="2"/>
        <v>9ABSTRACT: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B181">
        <v>9</v>
      </c>
      <c r="C181" t="s">
        <v>2311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1Avella J.T., Kebritchi M., Nunn S.G., Kanai T.</v>
      </c>
      <c r="B186">
        <v>1</v>
      </c>
      <c r="C186" t="s">
        <v>105</v>
      </c>
    </row>
    <row r="187" spans="1:3" x14ac:dyDescent="0.45">
      <c r="A187" t="str">
        <f t="shared" si="2"/>
        <v>2AUTHOR FULL NAMES: Avella, John T. (57003189500); Kebritchi, Mansureh (24474732900); Nunn, Sandra G. (57002907400); Kanai, Therese (57189843481)</v>
      </c>
      <c r="B187">
        <v>2</v>
      </c>
      <c r="C187" t="s">
        <v>106</v>
      </c>
    </row>
    <row r="188" spans="1:3" x14ac:dyDescent="0.45">
      <c r="A188" t="str">
        <f t="shared" si="2"/>
        <v>357003189500; 24474732900; 57002907400; 57189843481</v>
      </c>
      <c r="B188">
        <v>3</v>
      </c>
      <c r="C188" t="s">
        <v>107</v>
      </c>
    </row>
    <row r="189" spans="1:3" x14ac:dyDescent="0.45">
      <c r="A189" t="str">
        <f t="shared" si="2"/>
        <v>4Learning analytics methods, benefits, and challenges in higher education: A systematic literature review</v>
      </c>
      <c r="B189">
        <v>4</v>
      </c>
      <c r="C189" t="s">
        <v>108</v>
      </c>
    </row>
    <row r="190" spans="1:3" x14ac:dyDescent="0.45">
      <c r="A190" t="str">
        <f t="shared" si="2"/>
        <v>5(2016) Journal of Asynchronous Learning Network, 20 (2), Cited 225 times.</v>
      </c>
      <c r="B190">
        <v>5</v>
      </c>
      <c r="C190" t="s">
        <v>109</v>
      </c>
    </row>
    <row r="191" spans="1:3" x14ac:dyDescent="0.45">
      <c r="A191" t="str">
        <f t="shared" si="2"/>
        <v>6</v>
      </c>
      <c r="B191">
        <v>6</v>
      </c>
    </row>
    <row r="192" spans="1:3" x14ac:dyDescent="0.45">
      <c r="A192" t="str">
        <f t="shared" si="2"/>
        <v>7https://www.scopus.com/inward/record.uri?eid=2-s2.0-84975321434&amp;partnerID=40&amp;md5=85c3e4fbfb31f561497048bd7df36fa3</v>
      </c>
      <c r="B192">
        <v>7</v>
      </c>
      <c r="C192" t="s">
        <v>110</v>
      </c>
    </row>
    <row r="193" spans="1:3" x14ac:dyDescent="0.45">
      <c r="A193" t="str">
        <f t="shared" si="2"/>
        <v>8</v>
      </c>
      <c r="B193">
        <v>8</v>
      </c>
    </row>
    <row r="194" spans="1:3" x14ac:dyDescent="0.45">
      <c r="A194"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94">
        <v>9</v>
      </c>
      <c r="C194" t="s">
        <v>111</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1Centobelli P., Cerchione R., Esposito E., Shashi S.</v>
      </c>
      <c r="B199">
        <v>1</v>
      </c>
      <c r="C199" t="s">
        <v>2312</v>
      </c>
    </row>
    <row r="200" spans="1:3" x14ac:dyDescent="0.45">
      <c r="A200" t="str">
        <f t="shared" si="3"/>
        <v>2AUTHOR FULL NAMES: Centobelli, Piera (55913795400); Cerchione, Roberto (56811703700); Esposito, Emilio (7102536467); Shashi, S. (57193907094)</v>
      </c>
      <c r="B200">
        <v>2</v>
      </c>
      <c r="C200" t="s">
        <v>2313</v>
      </c>
    </row>
    <row r="201" spans="1:3" x14ac:dyDescent="0.45">
      <c r="A201" t="str">
        <f t="shared" si="3"/>
        <v>355913795400; 56811703700; 7102536467; 57193907094</v>
      </c>
      <c r="B201">
        <v>3</v>
      </c>
      <c r="C201" t="s">
        <v>2314</v>
      </c>
    </row>
    <row r="202" spans="1:3" x14ac:dyDescent="0.45">
      <c r="A202" t="str">
        <f t="shared" si="3"/>
        <v>4The mediating role of knowledge exploration and exploitation for the development of an entrepreneurial university</v>
      </c>
      <c r="B202">
        <v>4</v>
      </c>
      <c r="C202" t="s">
        <v>2315</v>
      </c>
    </row>
    <row r="203" spans="1:3" x14ac:dyDescent="0.45">
      <c r="A203" t="str">
        <f t="shared" si="3"/>
        <v>5(2019) Management Decision, 57 (12), pp. 3301 - 3320, Cited 29 times.</v>
      </c>
      <c r="B203">
        <v>5</v>
      </c>
      <c r="C203" t="s">
        <v>2316</v>
      </c>
    </row>
    <row r="204" spans="1:3" x14ac:dyDescent="0.45">
      <c r="A204" t="str">
        <f t="shared" si="3"/>
        <v>6DOI: 10.1108/MD-11-2018-1240</v>
      </c>
      <c r="B204">
        <v>6</v>
      </c>
      <c r="C204" t="s">
        <v>2317</v>
      </c>
    </row>
    <row r="205" spans="1:3" x14ac:dyDescent="0.45">
      <c r="A205" t="str">
        <f t="shared" si="3"/>
        <v>7https://www.scopus.com/inward/record.uri?eid=2-s2.0-85067839334&amp;doi=10.1108%2fMD-11-2018-1240&amp;partnerID=40&amp;md5=f6bda292d0cbfc4ad8c29a6b1c0012de</v>
      </c>
      <c r="B205">
        <v>7</v>
      </c>
      <c r="C205" t="s">
        <v>2318</v>
      </c>
    </row>
    <row r="206" spans="1:3" x14ac:dyDescent="0.45">
      <c r="A206" t="str">
        <f t="shared" si="3"/>
        <v>8</v>
      </c>
      <c r="B206">
        <v>8</v>
      </c>
    </row>
    <row r="207" spans="1:3" x14ac:dyDescent="0.45">
      <c r="A207" t="str">
        <f t="shared" si="3"/>
        <v>9ABSTRACT: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B207">
        <v>9</v>
      </c>
      <c r="C207" t="s">
        <v>2319</v>
      </c>
    </row>
    <row r="208" spans="1:3" x14ac:dyDescent="0.45">
      <c r="A208" t="str">
        <f t="shared" si="3"/>
        <v>10LANGUAGE OF ORIGINAL DOCUMENT: English</v>
      </c>
      <c r="B208">
        <v>10</v>
      </c>
      <c r="C208" t="s">
        <v>10</v>
      </c>
    </row>
    <row r="209" spans="1:3" x14ac:dyDescent="0.45">
      <c r="A209" t="str">
        <f t="shared" si="3"/>
        <v>11DOCUMENT TYPE: Article</v>
      </c>
      <c r="B209">
        <v>11</v>
      </c>
      <c r="C209" t="s">
        <v>11</v>
      </c>
    </row>
    <row r="210" spans="1:3" x14ac:dyDescent="0.45">
      <c r="A210" t="str">
        <f t="shared" si="3"/>
        <v>12SOURCE: Scopus</v>
      </c>
      <c r="B210">
        <v>12</v>
      </c>
      <c r="C210" t="s">
        <v>12</v>
      </c>
    </row>
    <row r="211" spans="1:3" x14ac:dyDescent="0.45">
      <c r="A211" t="str">
        <f t="shared" si="3"/>
        <v>13</v>
      </c>
      <c r="B211">
        <v>13</v>
      </c>
    </row>
    <row r="212" spans="1:3" x14ac:dyDescent="0.45">
      <c r="A212" t="str">
        <f t="shared" si="3"/>
        <v>1Gonzalez-Perez M.A., Cordova M., Hermans M., Nava-Aguirre K.M., Monje-Cueto F., Mingo S., Tobon S., Rodriguez C.A., Salvaj E.H., Floriani D.E.</v>
      </c>
      <c r="B212">
        <v>1</v>
      </c>
      <c r="C212" t="s">
        <v>112</v>
      </c>
    </row>
    <row r="213" spans="1:3" x14ac:dyDescent="0.45">
      <c r="A213" t="str">
        <f t="shared" si="3"/>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213">
        <v>2</v>
      </c>
      <c r="C213" t="s">
        <v>113</v>
      </c>
    </row>
    <row r="214" spans="1:3" x14ac:dyDescent="0.45">
      <c r="A214" t="str">
        <f t="shared" si="3"/>
        <v>322834292600; 57216613494; 55101021800; 57202967449; 57237067600; 51461922700; 57197830774; 57189033407; 26639769300; 35333906900</v>
      </c>
      <c r="B214">
        <v>3</v>
      </c>
      <c r="C214" t="s">
        <v>114</v>
      </c>
    </row>
    <row r="215" spans="1:3" x14ac:dyDescent="0.45">
      <c r="A215" t="str">
        <f t="shared" si="3"/>
        <v>4Crises conducting stakeholder salience: shifts in the evolution of private universities’ governance in Latin America</v>
      </c>
      <c r="B215">
        <v>4</v>
      </c>
      <c r="C215" t="s">
        <v>115</v>
      </c>
    </row>
    <row r="216" spans="1:3" x14ac:dyDescent="0.45">
      <c r="A216" t="str">
        <f t="shared" si="3"/>
        <v>5(2021) Corporate Governance (Bingley), 21 (6), pp. 1194 - 1214, Cited 15 times.</v>
      </c>
      <c r="B216">
        <v>5</v>
      </c>
      <c r="C216" t="s">
        <v>116</v>
      </c>
    </row>
    <row r="217" spans="1:3" x14ac:dyDescent="0.45">
      <c r="A217" t="str">
        <f t="shared" si="3"/>
        <v>6DOI: 10.1108/CG-09-2020-0397</v>
      </c>
      <c r="B217">
        <v>6</v>
      </c>
      <c r="C217" t="s">
        <v>117</v>
      </c>
    </row>
    <row r="218" spans="1:3" x14ac:dyDescent="0.45">
      <c r="A218" t="str">
        <f t="shared" si="3"/>
        <v>7https://www.scopus.com/inward/record.uri?eid=2-s2.0-85106048684&amp;doi=10.1108%2fCG-09-2020-0397&amp;partnerID=40&amp;md5=afa782b433f0b2d24c92d2f111307751</v>
      </c>
      <c r="B218">
        <v>7</v>
      </c>
      <c r="C218" t="s">
        <v>118</v>
      </c>
    </row>
    <row r="219" spans="1:3" x14ac:dyDescent="0.45">
      <c r="A219" t="str">
        <f t="shared" si="3"/>
        <v>8</v>
      </c>
      <c r="B219">
        <v>8</v>
      </c>
    </row>
    <row r="220" spans="1:3" x14ac:dyDescent="0.45">
      <c r="A220" t="str">
        <f t="shared" si="3"/>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220">
        <v>9</v>
      </c>
      <c r="C220" t="s">
        <v>119</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1den Heijer A.C., Curvelo Magdaniel F.T.J.</v>
      </c>
      <c r="B225">
        <v>1</v>
      </c>
      <c r="C225" t="s">
        <v>120</v>
      </c>
    </row>
    <row r="226" spans="1:3" x14ac:dyDescent="0.45">
      <c r="A226" t="str">
        <f t="shared" si="3"/>
        <v>2AUTHOR FULL NAMES: den Heijer, Alexandra C. (55505603900); Curvelo Magdaniel, Flavia T. J. (57200602388)</v>
      </c>
      <c r="B226">
        <v>2</v>
      </c>
      <c r="C226" t="s">
        <v>121</v>
      </c>
    </row>
    <row r="227" spans="1:3" x14ac:dyDescent="0.45">
      <c r="A227" t="str">
        <f t="shared" si="3"/>
        <v>355505603900; 57200602388</v>
      </c>
      <c r="B227">
        <v>3</v>
      </c>
      <c r="C227" t="s">
        <v>122</v>
      </c>
    </row>
    <row r="228" spans="1:3" x14ac:dyDescent="0.45">
      <c r="A228" t="str">
        <f t="shared" si="3"/>
        <v>4Campus–City Relations: Past, Present, and Future</v>
      </c>
      <c r="B228">
        <v>4</v>
      </c>
      <c r="C228" t="s">
        <v>123</v>
      </c>
    </row>
    <row r="229" spans="1:3" x14ac:dyDescent="0.45">
      <c r="A229" t="str">
        <f t="shared" si="3"/>
        <v>5(2018) Knowledge and Space, 12, pp. 439 - 459, Cited 22 times.</v>
      </c>
      <c r="B229">
        <v>5</v>
      </c>
      <c r="C229" t="s">
        <v>124</v>
      </c>
    </row>
    <row r="230" spans="1:3" x14ac:dyDescent="0.45">
      <c r="A230" t="str">
        <f t="shared" si="3"/>
        <v>6DOI: 10.1007/978-3-319-75593-9_13</v>
      </c>
      <c r="B230">
        <v>6</v>
      </c>
      <c r="C230" t="s">
        <v>125</v>
      </c>
    </row>
    <row r="231" spans="1:3" x14ac:dyDescent="0.45">
      <c r="A231" t="str">
        <f t="shared" si="3"/>
        <v>7https://www.scopus.com/inward/record.uri?eid=2-s2.0-85151531208&amp;doi=10.1007%2f978-3-319-75593-9_13&amp;partnerID=40&amp;md5=3a09c8a7a104e72a26c7233c2b86f2b3</v>
      </c>
      <c r="B231">
        <v>7</v>
      </c>
      <c r="C231" t="s">
        <v>126</v>
      </c>
    </row>
    <row r="232" spans="1:3" x14ac:dyDescent="0.45">
      <c r="A232" t="str">
        <f t="shared" si="3"/>
        <v>8</v>
      </c>
      <c r="B232">
        <v>8</v>
      </c>
    </row>
    <row r="233" spans="1:3" x14ac:dyDescent="0.45">
      <c r="A233"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33">
        <v>9</v>
      </c>
      <c r="C233" t="s">
        <v>127</v>
      </c>
    </row>
    <row r="234" spans="1:3" x14ac:dyDescent="0.45">
      <c r="A234" t="str">
        <f t="shared" si="3"/>
        <v>10LANGUAGE OF ORIGINAL DOCUMENT: English</v>
      </c>
      <c r="B234">
        <v>10</v>
      </c>
      <c r="C234" t="s">
        <v>10</v>
      </c>
    </row>
    <row r="235" spans="1:3" x14ac:dyDescent="0.45">
      <c r="A235" t="str">
        <f t="shared" si="3"/>
        <v>11DOCUMENT TYPE: Book chapter</v>
      </c>
      <c r="B235">
        <v>11</v>
      </c>
      <c r="C235" t="s">
        <v>128</v>
      </c>
    </row>
    <row r="236" spans="1:3" x14ac:dyDescent="0.45">
      <c r="A236" t="str">
        <f t="shared" si="3"/>
        <v>12SOURCE: Scopus</v>
      </c>
      <c r="B236">
        <v>12</v>
      </c>
      <c r="C236" t="s">
        <v>12</v>
      </c>
    </row>
    <row r="237" spans="1:3" x14ac:dyDescent="0.45">
      <c r="A237" t="str">
        <f t="shared" si="3"/>
        <v>13</v>
      </c>
      <c r="B237">
        <v>13</v>
      </c>
    </row>
    <row r="238" spans="1:3" x14ac:dyDescent="0.45">
      <c r="A238" t="str">
        <f t="shared" si="3"/>
        <v>1Ahmad J.</v>
      </c>
      <c r="B238">
        <v>1</v>
      </c>
      <c r="C238" t="s">
        <v>2320</v>
      </c>
    </row>
    <row r="239" spans="1:3" x14ac:dyDescent="0.45">
      <c r="A239" t="str">
        <f t="shared" si="3"/>
        <v>2AUTHOR FULL NAMES: Ahmad, Jamilah (55061224600)</v>
      </c>
      <c r="B239">
        <v>2</v>
      </c>
      <c r="C239" t="s">
        <v>2321</v>
      </c>
    </row>
    <row r="240" spans="1:3" x14ac:dyDescent="0.45">
      <c r="A240" t="str">
        <f t="shared" si="3"/>
        <v>355061224600</v>
      </c>
      <c r="B240">
        <v>3</v>
      </c>
      <c r="C240">
        <v>55061224600</v>
      </c>
    </row>
    <row r="241" spans="1:3" x14ac:dyDescent="0.45">
      <c r="A241" t="str">
        <f t="shared" si="3"/>
        <v>4Can a university act as a corporate social responsibility (CSR) driver? An analysis</v>
      </c>
      <c r="B241">
        <v>4</v>
      </c>
      <c r="C241" t="s">
        <v>2322</v>
      </c>
    </row>
    <row r="242" spans="1:3" x14ac:dyDescent="0.45">
      <c r="A242" t="str">
        <f t="shared" si="3"/>
        <v>5(2012) Social Responsibility Journal, 8 (1), pp. 77 - 86, Cited 41 times.</v>
      </c>
      <c r="B242">
        <v>5</v>
      </c>
      <c r="C242" t="s">
        <v>2323</v>
      </c>
    </row>
    <row r="243" spans="1:3" x14ac:dyDescent="0.45">
      <c r="A243" t="str">
        <f t="shared" si="3"/>
        <v>6DOI: 10.1108/17471111211196584</v>
      </c>
      <c r="B243">
        <v>6</v>
      </c>
      <c r="C243" t="s">
        <v>2324</v>
      </c>
    </row>
    <row r="244" spans="1:3" x14ac:dyDescent="0.45">
      <c r="A244" t="str">
        <f t="shared" si="3"/>
        <v>7https://www.scopus.com/inward/record.uri?eid=2-s2.0-84858320605&amp;doi=10.1108%2f17471111211196584&amp;partnerID=40&amp;md5=e6e43ec329d5d3df67d418cdb4a2fd32</v>
      </c>
      <c r="B244">
        <v>7</v>
      </c>
      <c r="C244" t="s">
        <v>2325</v>
      </c>
    </row>
    <row r="245" spans="1:3" x14ac:dyDescent="0.45">
      <c r="A245" t="str">
        <f t="shared" si="3"/>
        <v>8</v>
      </c>
      <c r="B245">
        <v>8</v>
      </c>
    </row>
    <row r="246" spans="1:3" x14ac:dyDescent="0.45">
      <c r="A246" t="str">
        <f t="shared" si="3"/>
        <v>9ABSTRACT: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B246">
        <v>9</v>
      </c>
      <c r="C246" t="s">
        <v>2326</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1Gvaramadze I.</v>
      </c>
      <c r="B251">
        <v>1</v>
      </c>
      <c r="C251" t="s">
        <v>2327</v>
      </c>
    </row>
    <row r="252" spans="1:3" x14ac:dyDescent="0.45">
      <c r="A252" t="str">
        <f t="shared" si="3"/>
        <v>2AUTHOR FULL NAMES: Gvaramadze, Irakli (25649487000)</v>
      </c>
      <c r="B252">
        <v>2</v>
      </c>
      <c r="C252" t="s">
        <v>2328</v>
      </c>
    </row>
    <row r="253" spans="1:3" x14ac:dyDescent="0.45">
      <c r="A253" t="str">
        <f t="shared" si="3"/>
        <v>325649487000</v>
      </c>
      <c r="B253">
        <v>3</v>
      </c>
      <c r="C253">
        <v>25649487000</v>
      </c>
    </row>
    <row r="254" spans="1:3" x14ac:dyDescent="0.45">
      <c r="A254" t="str">
        <f t="shared" si="3"/>
        <v>4From quality assurance to quality enhancement in the European higher education area</v>
      </c>
      <c r="B254">
        <v>4</v>
      </c>
      <c r="C254" t="s">
        <v>2329</v>
      </c>
    </row>
    <row r="255" spans="1:3" x14ac:dyDescent="0.45">
      <c r="A255" t="str">
        <f t="shared" si="3"/>
        <v>5(2008) European Journal of Education, 43 (4), pp. 443 - 455, Cited 50 times.</v>
      </c>
      <c r="B255">
        <v>5</v>
      </c>
      <c r="C255" t="s">
        <v>2330</v>
      </c>
    </row>
    <row r="256" spans="1:3" x14ac:dyDescent="0.45">
      <c r="A256" t="str">
        <f t="shared" si="3"/>
        <v>6DOI: 10.1111/j.1465-3435.2008.00376.x</v>
      </c>
      <c r="B256">
        <v>6</v>
      </c>
      <c r="C256" t="s">
        <v>2331</v>
      </c>
    </row>
    <row r="257" spans="1:3" x14ac:dyDescent="0.45">
      <c r="A257" t="str">
        <f t="shared" si="3"/>
        <v>7https://www.scopus.com/inward/record.uri?eid=2-s2.0-56349147927&amp;doi=10.1111%2fj.1465-3435.2008.00376.x&amp;partnerID=40&amp;md5=e4300e5fac21aead328a7e90c63ff63a</v>
      </c>
      <c r="B257">
        <v>7</v>
      </c>
      <c r="C257" t="s">
        <v>2332</v>
      </c>
    </row>
    <row r="258" spans="1:3" x14ac:dyDescent="0.45">
      <c r="A258" t="str">
        <f t="shared" si="3"/>
        <v>8</v>
      </c>
      <c r="B258">
        <v>8</v>
      </c>
    </row>
    <row r="259" spans="1:3" x14ac:dyDescent="0.45">
      <c r="A259" t="str">
        <f t="shared" si="3"/>
        <v>9ABSTRACT: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B259">
        <v>9</v>
      </c>
      <c r="C259" t="s">
        <v>2333</v>
      </c>
    </row>
    <row r="260" spans="1:3" x14ac:dyDescent="0.45">
      <c r="A260" t="str">
        <f t="shared" si="3"/>
        <v>10LANGUAGE OF ORIGINAL DOCUMENT: English</v>
      </c>
      <c r="B260">
        <v>10</v>
      </c>
      <c r="C260" t="s">
        <v>10</v>
      </c>
    </row>
    <row r="261" spans="1:3" x14ac:dyDescent="0.45">
      <c r="A261" t="str">
        <f t="shared" ref="A261:A324" si="4">B261&amp;C261</f>
        <v>11DOCUMENT TYPE: Review</v>
      </c>
      <c r="B261">
        <v>11</v>
      </c>
      <c r="C261" t="s">
        <v>175</v>
      </c>
    </row>
    <row r="262" spans="1:3" x14ac:dyDescent="0.45">
      <c r="A262" t="str">
        <f t="shared" si="4"/>
        <v>12SOURCE: Scopus</v>
      </c>
      <c r="B262">
        <v>12</v>
      </c>
      <c r="C262" t="s">
        <v>12</v>
      </c>
    </row>
    <row r="263" spans="1:3" x14ac:dyDescent="0.45">
      <c r="A263" t="str">
        <f t="shared" si="4"/>
        <v>13</v>
      </c>
      <c r="B263">
        <v>13</v>
      </c>
    </row>
    <row r="264" spans="1:3" x14ac:dyDescent="0.45">
      <c r="A264" t="str">
        <f t="shared" si="4"/>
        <v>1Sun Q., Zhang L.J.</v>
      </c>
      <c r="B264">
        <v>1</v>
      </c>
      <c r="C264" t="s">
        <v>129</v>
      </c>
    </row>
    <row r="265" spans="1:3" x14ac:dyDescent="0.45">
      <c r="A265" t="str">
        <f t="shared" si="4"/>
        <v>2AUTHOR FULL NAMES: Sun, Qiang (57194405834); Zhang, Lawrence Jun (37086711000)</v>
      </c>
      <c r="B265">
        <v>2</v>
      </c>
      <c r="C265" t="s">
        <v>130</v>
      </c>
    </row>
    <row r="266" spans="1:3" x14ac:dyDescent="0.45">
      <c r="A266" t="str">
        <f t="shared" si="4"/>
        <v>357194405834; 37086711000</v>
      </c>
      <c r="B266">
        <v>3</v>
      </c>
      <c r="C266" t="s">
        <v>131</v>
      </c>
    </row>
    <row r="267" spans="1:3" x14ac:dyDescent="0.45">
      <c r="A267" t="str">
        <f t="shared" si="4"/>
        <v>4A Sociocultural Perspective on English-as-a-Foreign-Language (EFL) Teachers’ Cognitions About Form-Focused Instruction</v>
      </c>
      <c r="B267">
        <v>4</v>
      </c>
      <c r="C267" t="s">
        <v>132</v>
      </c>
    </row>
    <row r="268" spans="1:3" x14ac:dyDescent="0.45">
      <c r="A268" t="str">
        <f t="shared" si="4"/>
        <v>5(2021) Frontiers in Psychology, 12, art. no. 593172, Cited 23 times.</v>
      </c>
      <c r="B268">
        <v>5</v>
      </c>
      <c r="C268" t="s">
        <v>133</v>
      </c>
    </row>
    <row r="269" spans="1:3" x14ac:dyDescent="0.45">
      <c r="A269" t="str">
        <f t="shared" si="4"/>
        <v>6DOI: 10.3389/fpsyg.2021.593172</v>
      </c>
      <c r="B269">
        <v>6</v>
      </c>
      <c r="C269" t="s">
        <v>134</v>
      </c>
    </row>
    <row r="270" spans="1:3" x14ac:dyDescent="0.45">
      <c r="A270" t="str">
        <f t="shared" si="4"/>
        <v>7https://www.scopus.com/inward/record.uri?eid=2-s2.0-85104196487&amp;doi=10.3389%2ffpsyg.2021.593172&amp;partnerID=40&amp;md5=5c9ccd3e3fbade4245403a76d9fa1cc7</v>
      </c>
      <c r="B270">
        <v>7</v>
      </c>
      <c r="C270" t="s">
        <v>135</v>
      </c>
    </row>
    <row r="271" spans="1:3" x14ac:dyDescent="0.45">
      <c r="A271" t="str">
        <f t="shared" si="4"/>
        <v>8</v>
      </c>
      <c r="B271">
        <v>8</v>
      </c>
    </row>
    <row r="272" spans="1:3" x14ac:dyDescent="0.45">
      <c r="A272" t="str">
        <f t="shared" si="4"/>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72">
        <v>9</v>
      </c>
      <c r="C272" t="s">
        <v>136</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1Holmes L.</v>
      </c>
      <c r="B277">
        <v>1</v>
      </c>
      <c r="C277" t="s">
        <v>137</v>
      </c>
    </row>
    <row r="278" spans="1:3" x14ac:dyDescent="0.45">
      <c r="A278" t="str">
        <f t="shared" si="4"/>
        <v>2AUTHOR FULL NAMES: Holmes, Leonard (7202945447)</v>
      </c>
      <c r="B278">
        <v>2</v>
      </c>
      <c r="C278" t="s">
        <v>138</v>
      </c>
    </row>
    <row r="279" spans="1:3" x14ac:dyDescent="0.45">
      <c r="A279" t="str">
        <f t="shared" si="4"/>
        <v>37202945447</v>
      </c>
      <c r="B279">
        <v>3</v>
      </c>
      <c r="C279">
        <v>7202945447</v>
      </c>
    </row>
    <row r="280" spans="1:3" x14ac:dyDescent="0.45">
      <c r="A280" t="str">
        <f t="shared" si="4"/>
        <v>4Competing perspectives on graduate employability: Possession, position or process?</v>
      </c>
      <c r="B280">
        <v>4</v>
      </c>
      <c r="C280" t="s">
        <v>139</v>
      </c>
    </row>
    <row r="281" spans="1:3" x14ac:dyDescent="0.45">
      <c r="A281" t="str">
        <f t="shared" si="4"/>
        <v>5(2013) Studies in Higher Education, 38 (4), pp. 538 - 554, Cited 327 times.</v>
      </c>
      <c r="B281">
        <v>5</v>
      </c>
      <c r="C281" t="s">
        <v>140</v>
      </c>
    </row>
    <row r="282" spans="1:3" x14ac:dyDescent="0.45">
      <c r="A282" t="str">
        <f t="shared" si="4"/>
        <v>6DOI: 10.1080/03075079.2011.587140</v>
      </c>
      <c r="B282">
        <v>6</v>
      </c>
      <c r="C282" t="s">
        <v>141</v>
      </c>
    </row>
    <row r="283" spans="1:3" x14ac:dyDescent="0.45">
      <c r="A283" t="str">
        <f t="shared" si="4"/>
        <v>7https://www.scopus.com/inward/record.uri?eid=2-s2.0-84886952321&amp;doi=10.1080%2f03075079.2011.587140&amp;partnerID=40&amp;md5=a10dad4e4d8b73dbc9d7d755b400a987</v>
      </c>
      <c r="B283">
        <v>7</v>
      </c>
      <c r="C283" t="s">
        <v>142</v>
      </c>
    </row>
    <row r="284" spans="1:3" x14ac:dyDescent="0.45">
      <c r="A284" t="str">
        <f t="shared" si="4"/>
        <v>8</v>
      </c>
      <c r="B284">
        <v>8</v>
      </c>
    </row>
    <row r="285" spans="1:3" x14ac:dyDescent="0.45">
      <c r="A285" t="str">
        <f t="shared" si="4"/>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85">
        <v>9</v>
      </c>
      <c r="C285" t="s">
        <v>143</v>
      </c>
    </row>
    <row r="286" spans="1:3" x14ac:dyDescent="0.45">
      <c r="A286" t="str">
        <f t="shared" si="4"/>
        <v>10LANGUAGE OF ORIGINAL DOCUMENT: English</v>
      </c>
      <c r="B286">
        <v>10</v>
      </c>
      <c r="C286" t="s">
        <v>10</v>
      </c>
    </row>
    <row r="287" spans="1:3" x14ac:dyDescent="0.45">
      <c r="A287" t="str">
        <f t="shared" si="4"/>
        <v>11DOCUMENT TYPE: Article</v>
      </c>
      <c r="B287">
        <v>11</v>
      </c>
      <c r="C287" t="s">
        <v>11</v>
      </c>
    </row>
    <row r="288" spans="1:3" x14ac:dyDescent="0.45">
      <c r="A288" t="str">
        <f t="shared" si="4"/>
        <v>12SOURCE: Scopus</v>
      </c>
      <c r="B288">
        <v>12</v>
      </c>
      <c r="C288" t="s">
        <v>12</v>
      </c>
    </row>
    <row r="289" spans="1:3" x14ac:dyDescent="0.45">
      <c r="A289" t="str">
        <f t="shared" si="4"/>
        <v>13</v>
      </c>
      <c r="B289">
        <v>13</v>
      </c>
    </row>
    <row r="290" spans="1:3" x14ac:dyDescent="0.45">
      <c r="A290" t="str">
        <f t="shared" si="4"/>
        <v>1Mainardes E.W., Raposo M., Alves H.</v>
      </c>
      <c r="B290">
        <v>1</v>
      </c>
      <c r="C290" t="s">
        <v>2460</v>
      </c>
    </row>
    <row r="291" spans="1:3" x14ac:dyDescent="0.45">
      <c r="A291" t="str">
        <f t="shared" si="4"/>
        <v>2AUTHOR FULL NAMES: Mainardes, Emerson Wagner (35764807800); Raposo, Mario (23768404400); Alves, Helena (35208145700)</v>
      </c>
      <c r="B291">
        <v>2</v>
      </c>
      <c r="C291" t="s">
        <v>2717</v>
      </c>
    </row>
    <row r="292" spans="1:3" x14ac:dyDescent="0.45">
      <c r="A292" t="str">
        <f t="shared" si="4"/>
        <v>335764807800; 23768404400; 35208145700</v>
      </c>
      <c r="B292">
        <v>3</v>
      </c>
      <c r="C292" t="s">
        <v>2462</v>
      </c>
    </row>
    <row r="293" spans="1:3" x14ac:dyDescent="0.45">
      <c r="A293" t="str">
        <f t="shared" si="4"/>
        <v>4Public university students' expectations: An empirical study based on the Stakeholders Theory</v>
      </c>
      <c r="B293">
        <v>4</v>
      </c>
      <c r="C293" t="s">
        <v>2718</v>
      </c>
    </row>
    <row r="294" spans="1:3" x14ac:dyDescent="0.45">
      <c r="A294" t="str">
        <f t="shared" si="4"/>
        <v>5(2012) Transylvanian Review of Administrative Sciences, (35), pp. 173 - 196, Cited 15 times.</v>
      </c>
      <c r="B294">
        <v>5</v>
      </c>
      <c r="C294" t="s">
        <v>2719</v>
      </c>
    </row>
    <row r="295" spans="1:3" x14ac:dyDescent="0.45">
      <c r="A295" t="str">
        <f t="shared" si="4"/>
        <v>6</v>
      </c>
      <c r="B295">
        <v>6</v>
      </c>
    </row>
    <row r="296" spans="1:3" x14ac:dyDescent="0.45">
      <c r="A296" t="str">
        <f t="shared" si="4"/>
        <v>7https://www.scopus.com/inward/record.uri?eid=2-s2.0-84857255478&amp;partnerID=40&amp;md5=a6ed2e395d27fb13ea319955aa117913</v>
      </c>
      <c r="B296">
        <v>7</v>
      </c>
      <c r="C296" t="s">
        <v>2720</v>
      </c>
    </row>
    <row r="297" spans="1:3" x14ac:dyDescent="0.45">
      <c r="A297" t="str">
        <f t="shared" si="4"/>
        <v>8</v>
      </c>
      <c r="B297">
        <v>8</v>
      </c>
    </row>
    <row r="298" spans="1:3" x14ac:dyDescent="0.45">
      <c r="A298" t="str">
        <f t="shared" si="4"/>
        <v>9ABSTRACT: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B298">
        <v>9</v>
      </c>
      <c r="C298" t="s">
        <v>2721</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1Mncube V.S., Mutongoza B.H., Olawale B.E.</v>
      </c>
      <c r="B303">
        <v>1</v>
      </c>
      <c r="C303" t="s">
        <v>2722</v>
      </c>
    </row>
    <row r="304" spans="1:3" x14ac:dyDescent="0.45">
      <c r="A304" t="str">
        <f t="shared" si="4"/>
        <v>2AUTHOR FULL NAMES: Mncube, V.S. (35746597000); Mutongoza, B.H. (57222621940); Olawale, B.E. (57222627369)</v>
      </c>
      <c r="B304">
        <v>2</v>
      </c>
      <c r="C304" t="s">
        <v>2723</v>
      </c>
    </row>
    <row r="305" spans="1:3" x14ac:dyDescent="0.45">
      <c r="A305" t="str">
        <f t="shared" si="4"/>
        <v>335746597000; 57222621940; 57222627369</v>
      </c>
      <c r="B305">
        <v>3</v>
      </c>
      <c r="C305" t="s">
        <v>2724</v>
      </c>
    </row>
    <row r="306" spans="1:3" x14ac:dyDescent="0.45">
      <c r="A306" t="str">
        <f t="shared" si="4"/>
        <v>4Managing higher education institutions in the context of COVID-19 stringency: Experiences of stakeholders at a rural south african university</v>
      </c>
      <c r="B306">
        <v>4</v>
      </c>
      <c r="C306" t="s">
        <v>2725</v>
      </c>
    </row>
    <row r="307" spans="1:3" x14ac:dyDescent="0.45">
      <c r="A307" t="str">
        <f t="shared" si="4"/>
        <v>5(2021) Perspectives in Education, 39 (1), pp. 390 - 409, Cited 14 times.</v>
      </c>
      <c r="B307">
        <v>5</v>
      </c>
      <c r="C307" t="s">
        <v>2726</v>
      </c>
    </row>
    <row r="308" spans="1:3" x14ac:dyDescent="0.45">
      <c r="A308" t="str">
        <f t="shared" si="4"/>
        <v>6DOI: 10.18820/2519593X/pie.v39.i1.24</v>
      </c>
      <c r="B308">
        <v>6</v>
      </c>
      <c r="C308" t="s">
        <v>2727</v>
      </c>
    </row>
    <row r="309" spans="1:3" x14ac:dyDescent="0.45">
      <c r="A309" t="str">
        <f t="shared" si="4"/>
        <v>7https://www.scopus.com/inward/record.uri?eid=2-s2.0-85103518601&amp;doi=10.18820%2f2519593X%2fpie.v39.i1.24&amp;partnerID=40&amp;md5=d0509f5f33e3dc1accd1af6d9a69e81b</v>
      </c>
      <c r="B309">
        <v>7</v>
      </c>
      <c r="C309" t="s">
        <v>2728</v>
      </c>
    </row>
    <row r="310" spans="1:3" x14ac:dyDescent="0.45">
      <c r="A310" t="str">
        <f t="shared" si="4"/>
        <v>8</v>
      </c>
      <c r="B310">
        <v>8</v>
      </c>
    </row>
    <row r="311" spans="1:3" x14ac:dyDescent="0.45">
      <c r="A311" t="str">
        <f t="shared" si="4"/>
        <v>9ABSTRACT: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B311">
        <v>9</v>
      </c>
      <c r="C311" t="s">
        <v>2729</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1Vargas V.R., Lawthom R., Prowse A., Randles S., Tzoulas K.</v>
      </c>
      <c r="B316">
        <v>1</v>
      </c>
      <c r="C316" t="s">
        <v>144</v>
      </c>
    </row>
    <row r="317" spans="1:3" x14ac:dyDescent="0.45">
      <c r="A317" t="str">
        <f t="shared" si="4"/>
        <v>2AUTHOR FULL NAMES: Vargas, Valeria Ruiz (57200134873); Lawthom, Rebecca (8290121800); Prowse, Alicia (6603419141); Randles, Sally (23393791300); Tzoulas, Konstantinos (16320021700)</v>
      </c>
      <c r="B317">
        <v>2</v>
      </c>
      <c r="C317" t="s">
        <v>145</v>
      </c>
    </row>
    <row r="318" spans="1:3" x14ac:dyDescent="0.45">
      <c r="A318" t="str">
        <f t="shared" si="4"/>
        <v>357200134873; 8290121800; 6603419141; 23393791300; 16320021700</v>
      </c>
      <c r="B318">
        <v>3</v>
      </c>
      <c r="C318" t="s">
        <v>146</v>
      </c>
    </row>
    <row r="319" spans="1:3" x14ac:dyDescent="0.45">
      <c r="A319" t="str">
        <f t="shared" si="4"/>
        <v>4Sustainable development stakeholder networks for organisational change in higher education institutions: A case study from the UK</v>
      </c>
      <c r="B319">
        <v>4</v>
      </c>
      <c r="C319" t="s">
        <v>147</v>
      </c>
    </row>
    <row r="320" spans="1:3" x14ac:dyDescent="0.45">
      <c r="A320" t="str">
        <f t="shared" si="4"/>
        <v>5(2019) Journal of Cleaner Production, 208, pp. 470 - 478, Cited 50 times.</v>
      </c>
      <c r="B320">
        <v>5</v>
      </c>
      <c r="C320" t="s">
        <v>148</v>
      </c>
    </row>
    <row r="321" spans="1:3" x14ac:dyDescent="0.45">
      <c r="A321" t="str">
        <f t="shared" si="4"/>
        <v>6DOI: 10.1016/j.jclepro.2018.10.078</v>
      </c>
      <c r="B321">
        <v>6</v>
      </c>
      <c r="C321" t="s">
        <v>149</v>
      </c>
    </row>
    <row r="322" spans="1:3" x14ac:dyDescent="0.45">
      <c r="A322" t="str">
        <f t="shared" si="4"/>
        <v>7https://www.scopus.com/inward/record.uri?eid=2-s2.0-85056151979&amp;doi=10.1016%2fj.jclepro.2018.10.078&amp;partnerID=40&amp;md5=86e2cb9d737e3d9a8481fe7bd52aa0a8</v>
      </c>
      <c r="B322">
        <v>7</v>
      </c>
      <c r="C322" t="s">
        <v>150</v>
      </c>
    </row>
    <row r="323" spans="1:3" x14ac:dyDescent="0.45">
      <c r="A323" t="str">
        <f t="shared" si="4"/>
        <v>8</v>
      </c>
      <c r="B323">
        <v>8</v>
      </c>
    </row>
    <row r="324" spans="1:3" x14ac:dyDescent="0.45">
      <c r="A324" t="str">
        <f t="shared" si="4"/>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324">
        <v>9</v>
      </c>
      <c r="C324" t="s">
        <v>151</v>
      </c>
    </row>
    <row r="325" spans="1:3" x14ac:dyDescent="0.45">
      <c r="A325" t="str">
        <f t="shared" ref="A325:A388" si="5">B325&amp;C325</f>
        <v>10LANGUAGE OF ORIGINAL DOCUMENT: English</v>
      </c>
      <c r="B325">
        <v>10</v>
      </c>
      <c r="C325" t="s">
        <v>10</v>
      </c>
    </row>
    <row r="326" spans="1:3" x14ac:dyDescent="0.45">
      <c r="A326" t="str">
        <f t="shared" si="5"/>
        <v>11DOCUMENT TYPE: Article</v>
      </c>
      <c r="B326">
        <v>11</v>
      </c>
      <c r="C326" t="s">
        <v>11</v>
      </c>
    </row>
    <row r="327" spans="1:3" x14ac:dyDescent="0.45">
      <c r="A327" t="str">
        <f t="shared" si="5"/>
        <v>12SOURCE: Scopus</v>
      </c>
      <c r="B327">
        <v>12</v>
      </c>
      <c r="C327" t="s">
        <v>12</v>
      </c>
    </row>
    <row r="328" spans="1:3" x14ac:dyDescent="0.45">
      <c r="A328" t="str">
        <f t="shared" si="5"/>
        <v>13</v>
      </c>
      <c r="B328">
        <v>13</v>
      </c>
    </row>
    <row r="329" spans="1:3" x14ac:dyDescent="0.45">
      <c r="A329" t="str">
        <f t="shared" si="5"/>
        <v>1Chen K.K., Zhang J.J.</v>
      </c>
      <c r="B329">
        <v>1</v>
      </c>
      <c r="C329" t="s">
        <v>2342</v>
      </c>
    </row>
    <row r="330" spans="1:3" x14ac:dyDescent="0.45">
      <c r="A330" t="str">
        <f t="shared" si="5"/>
        <v>2AUTHOR FULL NAMES: Chen, Kenneth K. (57198087128); Zhang, James J. (8365302700)</v>
      </c>
      <c r="B330">
        <v>2</v>
      </c>
      <c r="C330" t="s">
        <v>2343</v>
      </c>
    </row>
    <row r="331" spans="1:3" x14ac:dyDescent="0.45">
      <c r="A331" t="str">
        <f t="shared" si="5"/>
        <v>357198087128; 8365302700</v>
      </c>
      <c r="B331">
        <v>3</v>
      </c>
      <c r="C331" t="s">
        <v>2344</v>
      </c>
    </row>
    <row r="332" spans="1:3" x14ac:dyDescent="0.45">
      <c r="A332" t="str">
        <f t="shared" si="5"/>
        <v>4Examining consumer attributes associated with collegiate athletic facility naming rights sponsorship: Development of a theoretical framework</v>
      </c>
      <c r="B332">
        <v>4</v>
      </c>
      <c r="C332" t="s">
        <v>2345</v>
      </c>
    </row>
    <row r="333" spans="1:3" x14ac:dyDescent="0.45">
      <c r="A333" t="str">
        <f t="shared" si="5"/>
        <v>5(2011) Sport Management Review, 14 (2), pp. 103 - 116, Cited 21 times.</v>
      </c>
      <c r="B333">
        <v>5</v>
      </c>
      <c r="C333" t="s">
        <v>2346</v>
      </c>
    </row>
    <row r="334" spans="1:3" x14ac:dyDescent="0.45">
      <c r="A334" t="str">
        <f t="shared" si="5"/>
        <v>6DOI: 10.1016/j.smr.2010.10.001</v>
      </c>
      <c r="B334">
        <v>6</v>
      </c>
      <c r="C334" t="s">
        <v>2347</v>
      </c>
    </row>
    <row r="335" spans="1:3" x14ac:dyDescent="0.45">
      <c r="A335" t="str">
        <f t="shared" si="5"/>
        <v>7https://www.scopus.com/inward/record.uri?eid=2-s2.0-79955618013&amp;doi=10.1016%2fj.smr.2010.10.001&amp;partnerID=40&amp;md5=71cbaba13fb399375dd00da6b5fe2e79</v>
      </c>
      <c r="B335">
        <v>7</v>
      </c>
      <c r="C335" t="s">
        <v>2348</v>
      </c>
    </row>
    <row r="336" spans="1:3" x14ac:dyDescent="0.45">
      <c r="A336" t="str">
        <f t="shared" si="5"/>
        <v>8</v>
      </c>
      <c r="B336">
        <v>8</v>
      </c>
    </row>
    <row r="337" spans="1:3" x14ac:dyDescent="0.45">
      <c r="A337" t="str">
        <f t="shared" si="5"/>
        <v>9ABSTRACT: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B337">
        <v>9</v>
      </c>
      <c r="C337" t="s">
        <v>2349</v>
      </c>
    </row>
    <row r="338" spans="1:3" x14ac:dyDescent="0.45">
      <c r="A338" t="str">
        <f t="shared" si="5"/>
        <v>10LANGUAGE OF ORIGINAL DOCUMENT: English</v>
      </c>
      <c r="B338">
        <v>10</v>
      </c>
      <c r="C338" t="s">
        <v>10</v>
      </c>
    </row>
    <row r="339" spans="1:3" x14ac:dyDescent="0.45">
      <c r="A339" t="str">
        <f t="shared" si="5"/>
        <v>11DOCUMENT TYPE: Review</v>
      </c>
      <c r="B339">
        <v>11</v>
      </c>
      <c r="C339" t="s">
        <v>175</v>
      </c>
    </row>
    <row r="340" spans="1:3" x14ac:dyDescent="0.45">
      <c r="A340" t="str">
        <f t="shared" si="5"/>
        <v>12SOURCE: Scopus</v>
      </c>
      <c r="B340">
        <v>12</v>
      </c>
      <c r="C340" t="s">
        <v>12</v>
      </c>
    </row>
    <row r="341" spans="1:3" x14ac:dyDescent="0.45">
      <c r="A341" t="str">
        <f t="shared" si="5"/>
        <v>13</v>
      </c>
      <c r="B341">
        <v>13</v>
      </c>
    </row>
    <row r="342" spans="1:3" x14ac:dyDescent="0.45">
      <c r="A342" t="str">
        <f t="shared" si="5"/>
        <v>1Mayhew M.J., Simonoff J.S., Baumol W.J., Wiesenfeld B.M., Klein M.W.</v>
      </c>
      <c r="B342">
        <v>1</v>
      </c>
      <c r="C342" t="s">
        <v>160</v>
      </c>
    </row>
    <row r="343" spans="1:3" x14ac:dyDescent="0.45">
      <c r="A343" t="str">
        <f t="shared" si="5"/>
        <v>2AUTHOR FULL NAMES: Mayhew, Matthew J. (8606144100); Simonoff, Jeffrey S. (6603841077); Baumol, William J. (7004870547); Wiesenfeld, Batia M. (6603613122); Klein, Michael W. (57212700226)</v>
      </c>
      <c r="B343">
        <v>2</v>
      </c>
      <c r="C343" t="s">
        <v>161</v>
      </c>
    </row>
    <row r="344" spans="1:3" x14ac:dyDescent="0.45">
      <c r="A344" t="str">
        <f t="shared" si="5"/>
        <v>38606144100; 6603841077; 7004870547; 6603613122; 57212700226</v>
      </c>
      <c r="B344">
        <v>3</v>
      </c>
      <c r="C344" t="s">
        <v>162</v>
      </c>
    </row>
    <row r="345" spans="1:3" x14ac:dyDescent="0.45">
      <c r="A345" t="str">
        <f t="shared" si="5"/>
        <v>4Exploring Innovative Entrepreneurship and Its Ties to Higher Educational Experiences</v>
      </c>
      <c r="B345">
        <v>4</v>
      </c>
      <c r="C345" t="s">
        <v>163</v>
      </c>
    </row>
    <row r="346" spans="1:3" x14ac:dyDescent="0.45">
      <c r="A346" t="str">
        <f t="shared" si="5"/>
        <v>5(2012) Research in Higher Education, 53 (8), pp. 831 - 859, Cited 71 times.</v>
      </c>
      <c r="B346">
        <v>5</v>
      </c>
      <c r="C346" t="s">
        <v>164</v>
      </c>
    </row>
    <row r="347" spans="1:3" x14ac:dyDescent="0.45">
      <c r="A347" t="str">
        <f t="shared" si="5"/>
        <v>6DOI: 10.1007/s11162-012-9258-3</v>
      </c>
      <c r="B347">
        <v>6</v>
      </c>
      <c r="C347" t="s">
        <v>165</v>
      </c>
    </row>
    <row r="348" spans="1:3" x14ac:dyDescent="0.45">
      <c r="A348" t="str">
        <f t="shared" si="5"/>
        <v>7https://www.scopus.com/inward/record.uri?eid=2-s2.0-84867864637&amp;doi=10.1007%2fs11162-012-9258-3&amp;partnerID=40&amp;md5=0d1d59c9b4633c8ec1710899ef550e52</v>
      </c>
      <c r="B348">
        <v>7</v>
      </c>
      <c r="C348" t="s">
        <v>166</v>
      </c>
    </row>
    <row r="349" spans="1:3" x14ac:dyDescent="0.45">
      <c r="A349" t="str">
        <f t="shared" si="5"/>
        <v>8</v>
      </c>
      <c r="B349">
        <v>8</v>
      </c>
    </row>
    <row r="350" spans="1:3" x14ac:dyDescent="0.45">
      <c r="A350" t="str">
        <f t="shared" si="5"/>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350">
        <v>9</v>
      </c>
      <c r="C350" t="s">
        <v>167</v>
      </c>
    </row>
    <row r="351" spans="1:3" x14ac:dyDescent="0.45">
      <c r="A351" t="str">
        <f t="shared" si="5"/>
        <v>10LANGUAGE OF ORIGINAL DOCUMENT: English</v>
      </c>
      <c r="B351">
        <v>10</v>
      </c>
      <c r="C351" t="s">
        <v>10</v>
      </c>
    </row>
    <row r="352" spans="1:3" x14ac:dyDescent="0.45">
      <c r="A352" t="str">
        <f t="shared" si="5"/>
        <v>11DOCUMENT TYPE: Article</v>
      </c>
      <c r="B352">
        <v>11</v>
      </c>
      <c r="C352" t="s">
        <v>11</v>
      </c>
    </row>
    <row r="353" spans="1:3" x14ac:dyDescent="0.45">
      <c r="A353" t="str">
        <f t="shared" si="5"/>
        <v>12SOURCE: Scopus</v>
      </c>
      <c r="B353">
        <v>12</v>
      </c>
      <c r="C353" t="s">
        <v>12</v>
      </c>
    </row>
    <row r="354" spans="1:3" x14ac:dyDescent="0.45">
      <c r="A354" t="str">
        <f t="shared" si="5"/>
        <v>13</v>
      </c>
      <c r="B354">
        <v>13</v>
      </c>
    </row>
    <row r="355" spans="1:3" x14ac:dyDescent="0.45">
      <c r="A355" t="str">
        <f t="shared" si="5"/>
        <v>1Crowley B.</v>
      </c>
      <c r="B355">
        <v>1</v>
      </c>
      <c r="C355" t="s">
        <v>168</v>
      </c>
    </row>
    <row r="356" spans="1:3" x14ac:dyDescent="0.45">
      <c r="A356" t="str">
        <f t="shared" si="5"/>
        <v>2AUTHOR FULL NAMES: Crowley, Bill (7005784600)</v>
      </c>
      <c r="B356">
        <v>2</v>
      </c>
      <c r="C356" t="s">
        <v>169</v>
      </c>
    </row>
    <row r="357" spans="1:3" x14ac:dyDescent="0.45">
      <c r="A357" t="str">
        <f t="shared" si="5"/>
        <v>37005784600</v>
      </c>
      <c r="B357">
        <v>3</v>
      </c>
      <c r="C357">
        <v>7005784600</v>
      </c>
    </row>
    <row r="358" spans="1:3" x14ac:dyDescent="0.45">
      <c r="A358" t="str">
        <f t="shared" si="5"/>
        <v>4Tacit knowledge, tacit ignorance, and the future of academic librarianship</v>
      </c>
      <c r="B358">
        <v>4</v>
      </c>
      <c r="C358" t="s">
        <v>170</v>
      </c>
    </row>
    <row r="359" spans="1:3" x14ac:dyDescent="0.45">
      <c r="A359" t="str">
        <f t="shared" si="5"/>
        <v>5(2001) College and Research Libraries, 62 (6), pp. 565 - 584, Cited 20 times.</v>
      </c>
      <c r="B359">
        <v>5</v>
      </c>
      <c r="C359" t="s">
        <v>171</v>
      </c>
    </row>
    <row r="360" spans="1:3" x14ac:dyDescent="0.45">
      <c r="A360" t="str">
        <f t="shared" si="5"/>
        <v>6DOI: 10.5860/crl.62.6.565</v>
      </c>
      <c r="B360">
        <v>6</v>
      </c>
      <c r="C360" t="s">
        <v>172</v>
      </c>
    </row>
    <row r="361" spans="1:3" x14ac:dyDescent="0.45">
      <c r="A361" t="str">
        <f t="shared" si="5"/>
        <v>7https://www.scopus.com/inward/record.uri?eid=2-s2.0-0035540962&amp;doi=10.5860%2fcrl.62.6.565&amp;partnerID=40&amp;md5=e62deaf078633aa2be27107e65afad96</v>
      </c>
      <c r="B361">
        <v>7</v>
      </c>
      <c r="C361" t="s">
        <v>173</v>
      </c>
    </row>
    <row r="362" spans="1:3" x14ac:dyDescent="0.45">
      <c r="A362" t="str">
        <f t="shared" si="5"/>
        <v>8</v>
      </c>
      <c r="B362">
        <v>8</v>
      </c>
    </row>
    <row r="363" spans="1:3" x14ac:dyDescent="0.45">
      <c r="A363" t="str">
        <f t="shared" si="5"/>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363">
        <v>9</v>
      </c>
      <c r="C363" t="s">
        <v>174</v>
      </c>
    </row>
    <row r="364" spans="1:3" x14ac:dyDescent="0.45">
      <c r="A364" t="str">
        <f t="shared" si="5"/>
        <v>10LANGUAGE OF ORIGINAL DOCUMENT: English</v>
      </c>
      <c r="B364">
        <v>10</v>
      </c>
      <c r="C364" t="s">
        <v>10</v>
      </c>
    </row>
    <row r="365" spans="1:3" x14ac:dyDescent="0.45">
      <c r="A365" t="str">
        <f t="shared" si="5"/>
        <v>11DOCUMENT TYPE: Review</v>
      </c>
      <c r="B365">
        <v>11</v>
      </c>
      <c r="C365" t="s">
        <v>175</v>
      </c>
    </row>
    <row r="366" spans="1:3" x14ac:dyDescent="0.45">
      <c r="A366" t="str">
        <f t="shared" si="5"/>
        <v>12SOURCE: Scopus</v>
      </c>
      <c r="B366">
        <v>12</v>
      </c>
      <c r="C366" t="s">
        <v>12</v>
      </c>
    </row>
    <row r="367" spans="1:3" x14ac:dyDescent="0.45">
      <c r="A367" t="str">
        <f t="shared" si="5"/>
        <v>13</v>
      </c>
      <c r="B367">
        <v>13</v>
      </c>
    </row>
    <row r="368" spans="1:3" x14ac:dyDescent="0.45">
      <c r="A368" t="str">
        <f t="shared" si="5"/>
        <v>1Lemaitre M.J.</v>
      </c>
      <c r="B368">
        <v>1</v>
      </c>
      <c r="C368" t="s">
        <v>176</v>
      </c>
    </row>
    <row r="369" spans="1:3" x14ac:dyDescent="0.45">
      <c r="A369" t="str">
        <f t="shared" si="5"/>
        <v>2AUTHOR FULL NAMES: Lemaitre, Maria Jose (56473441500)</v>
      </c>
      <c r="B369">
        <v>2</v>
      </c>
      <c r="C369" t="s">
        <v>177</v>
      </c>
    </row>
    <row r="370" spans="1:3" x14ac:dyDescent="0.45">
      <c r="A370" t="str">
        <f t="shared" si="5"/>
        <v>356473441500</v>
      </c>
      <c r="B370">
        <v>3</v>
      </c>
      <c r="C370">
        <v>56473441500</v>
      </c>
    </row>
    <row r="371" spans="1:3" x14ac:dyDescent="0.45">
      <c r="A371" t="str">
        <f t="shared" si="5"/>
        <v>4Development of external quality assurance schemes: An answer to the challenges of higher education evolution</v>
      </c>
      <c r="B371">
        <v>4</v>
      </c>
      <c r="C371" t="s">
        <v>178</v>
      </c>
    </row>
    <row r="372" spans="1:3" x14ac:dyDescent="0.45">
      <c r="A372" t="str">
        <f t="shared" si="5"/>
        <v>5(2004) Quality in Higher Education, 10 (2), pp. 89 - 99, Cited 21 times.</v>
      </c>
      <c r="B372">
        <v>5</v>
      </c>
      <c r="C372" t="s">
        <v>179</v>
      </c>
    </row>
    <row r="373" spans="1:3" x14ac:dyDescent="0.45">
      <c r="A373" t="str">
        <f t="shared" si="5"/>
        <v>6DOI: 10.1080/1353832042000230581</v>
      </c>
      <c r="B373">
        <v>6</v>
      </c>
      <c r="C373" t="s">
        <v>180</v>
      </c>
    </row>
    <row r="374" spans="1:3" x14ac:dyDescent="0.45">
      <c r="A374" t="str">
        <f t="shared" si="5"/>
        <v>7https://www.scopus.com/inward/record.uri?eid=2-s2.0-29244481221&amp;doi=10.1080%2f1353832042000230581&amp;partnerID=40&amp;md5=d9943af0a3f3eeee230ecd3b02d79180</v>
      </c>
      <c r="B374">
        <v>7</v>
      </c>
      <c r="C374" t="s">
        <v>181</v>
      </c>
    </row>
    <row r="375" spans="1:3" x14ac:dyDescent="0.45">
      <c r="A375" t="str">
        <f t="shared" si="5"/>
        <v>8</v>
      </c>
      <c r="B375">
        <v>8</v>
      </c>
    </row>
    <row r="376" spans="1:3" x14ac:dyDescent="0.45">
      <c r="A376" t="str">
        <f t="shared" si="5"/>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376">
        <v>9</v>
      </c>
      <c r="C376" t="s">
        <v>182</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1Wright T.</v>
      </c>
      <c r="B381">
        <v>1</v>
      </c>
      <c r="C381" t="s">
        <v>2227</v>
      </c>
    </row>
    <row r="382" spans="1:3" x14ac:dyDescent="0.45">
      <c r="A382" t="str">
        <f t="shared" si="5"/>
        <v>2AUTHOR FULL NAMES: Wright, Tarah (15752403300)</v>
      </c>
      <c r="B382">
        <v>2</v>
      </c>
      <c r="C382" t="s">
        <v>2228</v>
      </c>
    </row>
    <row r="383" spans="1:3" x14ac:dyDescent="0.45">
      <c r="A383" t="str">
        <f t="shared" si="5"/>
        <v>315752403300</v>
      </c>
      <c r="B383">
        <v>3</v>
      </c>
      <c r="C383">
        <v>15752403300</v>
      </c>
    </row>
    <row r="384" spans="1:3" x14ac:dyDescent="0.45">
      <c r="A384" t="str">
        <f t="shared" si="5"/>
        <v>4University presidents' conceptualizations of sustainability in higher education</v>
      </c>
      <c r="B384">
        <v>4</v>
      </c>
      <c r="C384" t="s">
        <v>2229</v>
      </c>
    </row>
    <row r="385" spans="1:3" x14ac:dyDescent="0.45">
      <c r="A385" t="str">
        <f t="shared" si="5"/>
        <v>5(2010) International Journal of Sustainability in Higher Education, 11 (1), pp. 61 - 73, Cited 148 times.</v>
      </c>
      <c r="B385">
        <v>5</v>
      </c>
      <c r="C385" t="s">
        <v>2230</v>
      </c>
    </row>
    <row r="386" spans="1:3" x14ac:dyDescent="0.45">
      <c r="A386" t="str">
        <f t="shared" si="5"/>
        <v>6DOI: 10.1108/14676371011010057</v>
      </c>
      <c r="B386">
        <v>6</v>
      </c>
      <c r="C386" t="s">
        <v>2231</v>
      </c>
    </row>
    <row r="387" spans="1:3" x14ac:dyDescent="0.45">
      <c r="A387" t="str">
        <f t="shared" si="5"/>
        <v>7https://www.scopus.com/inward/record.uri?eid=2-s2.0-72249109860&amp;doi=10.1108%2f14676371011010057&amp;partnerID=40&amp;md5=a3d59c599333898e6dd5b9d5920a7df6</v>
      </c>
      <c r="B387">
        <v>7</v>
      </c>
      <c r="C387" t="s">
        <v>2232</v>
      </c>
    </row>
    <row r="388" spans="1:3" x14ac:dyDescent="0.45">
      <c r="A388" t="str">
        <f t="shared" si="5"/>
        <v>8</v>
      </c>
      <c r="B388">
        <v>8</v>
      </c>
    </row>
    <row r="389" spans="1:3" x14ac:dyDescent="0.45">
      <c r="A389" t="str">
        <f t="shared" ref="A389:A452" si="6">B389&amp;C389</f>
        <v>9ABSTRACT: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B389">
        <v>9</v>
      </c>
      <c r="C389" t="s">
        <v>2233</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1Hoat L.N., Lan Viet N., Van Der Wilt G.J., Broerse J., Ruitenberg E.J., Wright E.P.</v>
      </c>
      <c r="B394">
        <v>1</v>
      </c>
      <c r="C394" t="s">
        <v>2761</v>
      </c>
    </row>
    <row r="395" spans="1:3" x14ac:dyDescent="0.45">
      <c r="A395" t="str">
        <f t="shared" si="6"/>
        <v>2AUTHOR FULL NAMES: Hoat, Luu Ngoc (17342236900); Lan Viet, Nguyen (33368074900); Van Der Wilt, G.J. (6701654928); Broerse, J. (7005410143); Ruitenberg, E.J. (35838548000); Wright, E.P. (23570995300)</v>
      </c>
      <c r="B395">
        <v>2</v>
      </c>
      <c r="C395" t="s">
        <v>2762</v>
      </c>
    </row>
    <row r="396" spans="1:3" x14ac:dyDescent="0.45">
      <c r="A396" t="str">
        <f t="shared" si="6"/>
        <v>317342236900; 33368074900; 6701654928; 7005410143; 35838548000; 23570995300</v>
      </c>
      <c r="B396">
        <v>3</v>
      </c>
      <c r="C396" t="s">
        <v>2763</v>
      </c>
    </row>
    <row r="397" spans="1:3" x14ac:dyDescent="0.45">
      <c r="A397" t="str">
        <f t="shared" si="6"/>
        <v>4Motivation of university and non-university stakeholders to change medical education in Vietnam</v>
      </c>
      <c r="B397">
        <v>4</v>
      </c>
      <c r="C397" t="s">
        <v>2764</v>
      </c>
    </row>
    <row r="398" spans="1:3" x14ac:dyDescent="0.45">
      <c r="A398" t="str">
        <f t="shared" si="6"/>
        <v>5(2009) BMC Medical Education, 9 (1), art. no. 49, Cited 15 times.</v>
      </c>
      <c r="B398">
        <v>5</v>
      </c>
      <c r="C398" t="s">
        <v>2765</v>
      </c>
    </row>
    <row r="399" spans="1:3" x14ac:dyDescent="0.45">
      <c r="A399" t="str">
        <f t="shared" si="6"/>
        <v>6DOI: 10.1186/1472-6920-9-49</v>
      </c>
      <c r="B399">
        <v>6</v>
      </c>
      <c r="C399" t="s">
        <v>2766</v>
      </c>
    </row>
    <row r="400" spans="1:3" x14ac:dyDescent="0.45">
      <c r="A400" t="str">
        <f t="shared" si="6"/>
        <v>7https://www.scopus.com/inward/record.uri?eid=2-s2.0-69049105475&amp;doi=10.1186%2f1472-6920-9-49&amp;partnerID=40&amp;md5=59e9c03001d52b646c5b5c4807fa1cdc</v>
      </c>
      <c r="B400">
        <v>7</v>
      </c>
      <c r="C400" t="s">
        <v>2767</v>
      </c>
    </row>
    <row r="401" spans="1:3" x14ac:dyDescent="0.45">
      <c r="A401" t="str">
        <f t="shared" si="6"/>
        <v>8</v>
      </c>
      <c r="B401">
        <v>8</v>
      </c>
    </row>
    <row r="402" spans="1:3" x14ac:dyDescent="0.45">
      <c r="A402" t="str">
        <f t="shared" si="6"/>
        <v>9ABSTRACT: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B402">
        <v>9</v>
      </c>
      <c r="C402" t="s">
        <v>2768</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1Arroyo-Vázquez M., van der Sijde P., Jiménez-Sáez F.</v>
      </c>
      <c r="B407">
        <v>1</v>
      </c>
      <c r="C407" t="s">
        <v>2350</v>
      </c>
    </row>
    <row r="408" spans="1:3" x14ac:dyDescent="0.45">
      <c r="A408" t="str">
        <f t="shared" si="6"/>
        <v>2AUTHOR FULL NAMES: Arroyo-Vázquez, Mónica (35118716600); van der Sijde, Peter (6507490787); Jiménez-Sáez, Fernando (24832629900)</v>
      </c>
      <c r="B408">
        <v>2</v>
      </c>
      <c r="C408" t="s">
        <v>2351</v>
      </c>
    </row>
    <row r="409" spans="1:3" x14ac:dyDescent="0.45">
      <c r="A409" t="str">
        <f t="shared" si="6"/>
        <v>335118716600; 6507490787; 24832629900</v>
      </c>
      <c r="B409">
        <v>3</v>
      </c>
      <c r="C409" t="s">
        <v>2352</v>
      </c>
    </row>
    <row r="410" spans="1:3" x14ac:dyDescent="0.45">
      <c r="A410" t="str">
        <f t="shared" si="6"/>
        <v>4Innovative and creative entrepreneurship support services at universities</v>
      </c>
      <c r="B410">
        <v>4</v>
      </c>
      <c r="C410" t="s">
        <v>2353</v>
      </c>
    </row>
    <row r="411" spans="1:3" x14ac:dyDescent="0.45">
      <c r="A411" t="str">
        <f t="shared" si="6"/>
        <v>5(2010) Service Business, 4 (1), pp. 63 - 76, Cited 17 times.</v>
      </c>
      <c r="B411">
        <v>5</v>
      </c>
      <c r="C411" t="s">
        <v>2354</v>
      </c>
    </row>
    <row r="412" spans="1:3" x14ac:dyDescent="0.45">
      <c r="A412" t="str">
        <f t="shared" si="6"/>
        <v>6DOI: 10.1007/s11628-009-0084-4</v>
      </c>
      <c r="B412">
        <v>6</v>
      </c>
      <c r="C412" t="s">
        <v>2355</v>
      </c>
    </row>
    <row r="413" spans="1:3" x14ac:dyDescent="0.45">
      <c r="A413" t="str">
        <f t="shared" si="6"/>
        <v>7https://www.scopus.com/inward/record.uri?eid=2-s2.0-76649132301&amp;doi=10.1007%2fs11628-009-0084-4&amp;partnerID=40&amp;md5=bdba131774d5741a6fd0c3e0dd9fa2de</v>
      </c>
      <c r="B413">
        <v>7</v>
      </c>
      <c r="C413" t="s">
        <v>2356</v>
      </c>
    </row>
    <row r="414" spans="1:3" x14ac:dyDescent="0.45">
      <c r="A414" t="str">
        <f t="shared" si="6"/>
        <v>8</v>
      </c>
      <c r="B414">
        <v>8</v>
      </c>
    </row>
    <row r="415" spans="1:3" x14ac:dyDescent="0.45">
      <c r="A415" t="str">
        <f t="shared" si="6"/>
        <v>9ABSTRACT: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B415">
        <v>9</v>
      </c>
      <c r="C415" t="s">
        <v>2357</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1Rudolph J., Tan S., Tan S.</v>
      </c>
      <c r="B420">
        <v>1</v>
      </c>
      <c r="C420" t="s">
        <v>224</v>
      </c>
    </row>
    <row r="421" spans="1:3" x14ac:dyDescent="0.45">
      <c r="A421" t="str">
        <f t="shared" si="6"/>
        <v>2AUTHOR FULL NAMES: Rudolph, Jürgen (57474074600); Tan, Shannon (57764872700); Tan, Samson (58199753600)</v>
      </c>
      <c r="B421">
        <v>2</v>
      </c>
      <c r="C421" t="s">
        <v>225</v>
      </c>
    </row>
    <row r="422" spans="1:3" x14ac:dyDescent="0.45">
      <c r="A422" t="str">
        <f t="shared" si="6"/>
        <v>357474074600; 57764872700; 58199753600</v>
      </c>
      <c r="B422">
        <v>3</v>
      </c>
      <c r="C422" t="s">
        <v>226</v>
      </c>
    </row>
    <row r="423" spans="1:3" x14ac:dyDescent="0.45">
      <c r="A423" t="str">
        <f t="shared" si="6"/>
        <v>4War of the chatbots: Bard, Bing Chat, ChatGPT, Ernie and beyond. The new AI gold rush and its impact on higher education</v>
      </c>
      <c r="B423">
        <v>4</v>
      </c>
      <c r="C423" t="s">
        <v>227</v>
      </c>
    </row>
    <row r="424" spans="1:3" x14ac:dyDescent="0.45">
      <c r="A424" t="str">
        <f t="shared" si="6"/>
        <v>5(2023) Journal of Applied Learning and Teaching, 6 (1), pp. 364 - 389, Cited 63 times.</v>
      </c>
      <c r="B424">
        <v>5</v>
      </c>
      <c r="C424" t="s">
        <v>228</v>
      </c>
    </row>
    <row r="425" spans="1:3" x14ac:dyDescent="0.45">
      <c r="A425" t="str">
        <f t="shared" si="6"/>
        <v>6DOI: 10.37074/jalt.2023.6.1.23</v>
      </c>
      <c r="B425">
        <v>6</v>
      </c>
      <c r="C425" t="s">
        <v>229</v>
      </c>
    </row>
    <row r="426" spans="1:3" x14ac:dyDescent="0.45">
      <c r="A426" t="str">
        <f t="shared" si="6"/>
        <v>7https://www.scopus.com/inward/record.uri?eid=2-s2.0-85162822252&amp;doi=10.37074%2fjalt.2023.6.1.23&amp;partnerID=40&amp;md5=82354b12be050b344adee3f5990fb64c</v>
      </c>
      <c r="B426">
        <v>7</v>
      </c>
      <c r="C426" t="s">
        <v>230</v>
      </c>
    </row>
    <row r="427" spans="1:3" x14ac:dyDescent="0.45">
      <c r="A427" t="str">
        <f t="shared" si="6"/>
        <v>8</v>
      </c>
      <c r="B427">
        <v>8</v>
      </c>
    </row>
    <row r="428" spans="1:3" x14ac:dyDescent="0.45">
      <c r="A428" t="str">
        <f t="shared" si="6"/>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428">
        <v>9</v>
      </c>
      <c r="C428" t="s">
        <v>231</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1Frasquet M., Calderón H., Cervera A.</v>
      </c>
      <c r="B433">
        <v>1</v>
      </c>
      <c r="C433" t="s">
        <v>2358</v>
      </c>
    </row>
    <row r="434" spans="1:3" x14ac:dyDescent="0.45">
      <c r="A434" t="str">
        <f t="shared" si="6"/>
        <v>2AUTHOR FULL NAMES: Frasquet, Marta (57208712082); Calderón, H. (36659028900); Cervera, Amparo (25653998200)</v>
      </c>
      <c r="B434">
        <v>2</v>
      </c>
      <c r="C434" t="s">
        <v>2359</v>
      </c>
    </row>
    <row r="435" spans="1:3" x14ac:dyDescent="0.45">
      <c r="A435" t="str">
        <f t="shared" si="6"/>
        <v>357208712082; 36659028900; 25653998200</v>
      </c>
      <c r="B435">
        <v>3</v>
      </c>
      <c r="C435" t="s">
        <v>2360</v>
      </c>
    </row>
    <row r="436" spans="1:3" x14ac:dyDescent="0.45">
      <c r="A436" t="str">
        <f t="shared" si="6"/>
        <v>4University-industry collaboration from a relationship marketing perspective: An empirical analysis in a Spanish University</v>
      </c>
      <c r="B436">
        <v>4</v>
      </c>
      <c r="C436" t="s">
        <v>2361</v>
      </c>
    </row>
    <row r="437" spans="1:3" x14ac:dyDescent="0.45">
      <c r="A437" t="str">
        <f t="shared" si="6"/>
        <v>5(2012) Higher Education, 64 (1), pp. 85 - 98, Cited 59 times.</v>
      </c>
      <c r="B437">
        <v>5</v>
      </c>
      <c r="C437" t="s">
        <v>2362</v>
      </c>
    </row>
    <row r="438" spans="1:3" x14ac:dyDescent="0.45">
      <c r="A438" t="str">
        <f t="shared" si="6"/>
        <v>6DOI: 10.1007/s10734-011-9482-3</v>
      </c>
      <c r="B438">
        <v>6</v>
      </c>
      <c r="C438" t="s">
        <v>2363</v>
      </c>
    </row>
    <row r="439" spans="1:3" x14ac:dyDescent="0.45">
      <c r="A439" t="str">
        <f t="shared" si="6"/>
        <v>7https://www.scopus.com/inward/record.uri?eid=2-s2.0-84860550995&amp;doi=10.1007%2fs10734-011-9482-3&amp;partnerID=40&amp;md5=4ddac7abee88fd3e116550ae8df78166</v>
      </c>
      <c r="B439">
        <v>7</v>
      </c>
      <c r="C439" t="s">
        <v>2364</v>
      </c>
    </row>
    <row r="440" spans="1:3" x14ac:dyDescent="0.45">
      <c r="A440" t="str">
        <f t="shared" si="6"/>
        <v>8</v>
      </c>
      <c r="B440">
        <v>8</v>
      </c>
    </row>
    <row r="441" spans="1:3" x14ac:dyDescent="0.45">
      <c r="A441" t="str">
        <f t="shared" si="6"/>
        <v>9ABSTRACT: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B441">
        <v>9</v>
      </c>
      <c r="C441" t="s">
        <v>2365</v>
      </c>
    </row>
    <row r="442" spans="1:3" x14ac:dyDescent="0.45">
      <c r="A442" t="str">
        <f t="shared" si="6"/>
        <v>10LANGUAGE OF ORIGINAL DOCUMENT: English</v>
      </c>
      <c r="B442">
        <v>10</v>
      </c>
      <c r="C442" t="s">
        <v>10</v>
      </c>
    </row>
    <row r="443" spans="1:3" x14ac:dyDescent="0.45">
      <c r="A443" t="str">
        <f t="shared" si="6"/>
        <v>11DOCUMENT TYPE: Article</v>
      </c>
      <c r="B443">
        <v>11</v>
      </c>
      <c r="C443" t="s">
        <v>11</v>
      </c>
    </row>
    <row r="444" spans="1:3" x14ac:dyDescent="0.45">
      <c r="A444" t="str">
        <f t="shared" si="6"/>
        <v>12SOURCE: Scopus</v>
      </c>
      <c r="B444">
        <v>12</v>
      </c>
      <c r="C444" t="s">
        <v>12</v>
      </c>
    </row>
    <row r="445" spans="1:3" x14ac:dyDescent="0.45">
      <c r="A445" t="str">
        <f t="shared" si="6"/>
        <v>13</v>
      </c>
      <c r="B445">
        <v>13</v>
      </c>
    </row>
    <row r="446" spans="1:3" x14ac:dyDescent="0.45">
      <c r="A446" t="str">
        <f t="shared" si="6"/>
        <v>1Nwajiuba C.A., Igwe P.A., Akinsola-Obatolu A.D., Ituma A., Binuomote M.O.</v>
      </c>
      <c r="B446">
        <v>1</v>
      </c>
      <c r="C446" t="s">
        <v>255</v>
      </c>
    </row>
    <row r="447" spans="1:3" x14ac:dyDescent="0.45">
      <c r="A447" t="str">
        <f t="shared" si="6"/>
        <v>2AUTHOR FULL NAMES: Nwajiuba, Chinyere Augusta (7801367933); Igwe, Paul Agu (57201619466); Akinsola-Obatolu, Abiola Deborah (57214221249); Ituma, Afam (12139195500); Binuomote, Michael Olayinka (57214220416)</v>
      </c>
      <c r="B447">
        <v>2</v>
      </c>
      <c r="C447" t="s">
        <v>256</v>
      </c>
    </row>
    <row r="448" spans="1:3" x14ac:dyDescent="0.45">
      <c r="A448" t="str">
        <f t="shared" si="6"/>
        <v>37801367933; 57201619466; 57214221249; 12139195500; 57214220416</v>
      </c>
      <c r="B448">
        <v>3</v>
      </c>
      <c r="C448" t="s">
        <v>257</v>
      </c>
    </row>
    <row r="449" spans="1:3" x14ac:dyDescent="0.45">
      <c r="A449" t="str">
        <f t="shared" si="6"/>
        <v>4What can be done to improve higher education quality and graduate employability in Nigeria? A stakeholder approach</v>
      </c>
      <c r="B449">
        <v>4</v>
      </c>
      <c r="C449" t="s">
        <v>258</v>
      </c>
    </row>
    <row r="450" spans="1:3" x14ac:dyDescent="0.45">
      <c r="A450" t="str">
        <f t="shared" si="6"/>
        <v>5(2020) Industry and Higher Education, 34 (5), pp. 358 - 367, Cited 24 times.</v>
      </c>
      <c r="B450">
        <v>5</v>
      </c>
      <c r="C450" t="s">
        <v>259</v>
      </c>
    </row>
    <row r="451" spans="1:3" x14ac:dyDescent="0.45">
      <c r="A451" t="str">
        <f t="shared" si="6"/>
        <v>6DOI: 10.1177/0950422219901102</v>
      </c>
      <c r="B451">
        <v>6</v>
      </c>
      <c r="C451" t="s">
        <v>260</v>
      </c>
    </row>
    <row r="452" spans="1:3" x14ac:dyDescent="0.45">
      <c r="A452" t="str">
        <f t="shared" si="6"/>
        <v>7https://www.scopus.com/inward/record.uri?eid=2-s2.0-85078487909&amp;doi=10.1177%2f0950422219901102&amp;partnerID=40&amp;md5=143e0876abd993e217aaa0f1008fbe0f</v>
      </c>
      <c r="B452">
        <v>7</v>
      </c>
      <c r="C452" t="s">
        <v>261</v>
      </c>
    </row>
    <row r="453" spans="1:3" x14ac:dyDescent="0.45">
      <c r="A453" t="str">
        <f t="shared" ref="A453:A516" si="7">B453&amp;C453</f>
        <v>8</v>
      </c>
      <c r="B453">
        <v>8</v>
      </c>
    </row>
    <row r="454" spans="1:3" x14ac:dyDescent="0.45">
      <c r="A454" t="str">
        <f t="shared" si="7"/>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54">
        <v>9</v>
      </c>
      <c r="C454" t="s">
        <v>262</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1Kezar A.</v>
      </c>
      <c r="B459">
        <v>1</v>
      </c>
      <c r="C459" t="s">
        <v>270</v>
      </c>
    </row>
    <row r="460" spans="1:3" x14ac:dyDescent="0.45">
      <c r="A460" t="str">
        <f t="shared" si="7"/>
        <v>2AUTHOR FULL NAMES: Kezar, Adrianna (6603555003)</v>
      </c>
      <c r="B460">
        <v>2</v>
      </c>
      <c r="C460" t="s">
        <v>271</v>
      </c>
    </row>
    <row r="461" spans="1:3" x14ac:dyDescent="0.45">
      <c r="A461" t="str">
        <f t="shared" si="7"/>
        <v>36603555003</v>
      </c>
      <c r="B461">
        <v>3</v>
      </c>
      <c r="C461">
        <v>6603555003</v>
      </c>
    </row>
    <row r="462" spans="1:3" x14ac:dyDescent="0.45">
      <c r="A462" t="str">
        <f t="shared" si="7"/>
        <v>4Understanding sensemaking/sensegiving in transformational change processes from the bottom up</v>
      </c>
      <c r="B462">
        <v>4</v>
      </c>
      <c r="C462" t="s">
        <v>272</v>
      </c>
    </row>
    <row r="463" spans="1:3" x14ac:dyDescent="0.45">
      <c r="A463" t="str">
        <f t="shared" si="7"/>
        <v>5(2013) Higher Education, 65 (6), pp. 761 - 780, Cited 69 times.</v>
      </c>
      <c r="B463">
        <v>5</v>
      </c>
      <c r="C463" t="s">
        <v>273</v>
      </c>
    </row>
    <row r="464" spans="1:3" x14ac:dyDescent="0.45">
      <c r="A464" t="str">
        <f t="shared" si="7"/>
        <v>6DOI: 10.1007/s10734-012-9575-7</v>
      </c>
      <c r="B464">
        <v>6</v>
      </c>
      <c r="C464" t="s">
        <v>274</v>
      </c>
    </row>
    <row r="465" spans="1:3" x14ac:dyDescent="0.45">
      <c r="A465" t="str">
        <f t="shared" si="7"/>
        <v>7https://www.scopus.com/inward/record.uri?eid=2-s2.0-84877601416&amp;doi=10.1007%2fs10734-012-9575-7&amp;partnerID=40&amp;md5=c2d00c4b57631efe301e213b1d79c2d1</v>
      </c>
      <c r="B465">
        <v>7</v>
      </c>
      <c r="C465" t="s">
        <v>275</v>
      </c>
    </row>
    <row r="466" spans="1:3" x14ac:dyDescent="0.45">
      <c r="A466" t="str">
        <f t="shared" si="7"/>
        <v>8</v>
      </c>
      <c r="B466">
        <v>8</v>
      </c>
    </row>
    <row r="467" spans="1:3" x14ac:dyDescent="0.45">
      <c r="A467"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67">
        <v>9</v>
      </c>
      <c r="C467" t="s">
        <v>276</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1Lieblein G., Breland T.A., Francis C., Østergaard E.</v>
      </c>
      <c r="B472">
        <v>1</v>
      </c>
      <c r="C472" t="s">
        <v>2366</v>
      </c>
    </row>
    <row r="473" spans="1:3" x14ac:dyDescent="0.45">
      <c r="A473" t="str">
        <f t="shared" si="7"/>
        <v>2AUTHOR FULL NAMES: Lieblein, Geir (56128750500); Breland, Tor Arvid (6701367388); Francis, Charles (7203004875); Østergaard, Edvin (14833211800)</v>
      </c>
      <c r="B473">
        <v>2</v>
      </c>
      <c r="C473" t="s">
        <v>2367</v>
      </c>
    </row>
    <row r="474" spans="1:3" x14ac:dyDescent="0.45">
      <c r="A474" t="str">
        <f t="shared" si="7"/>
        <v>356128750500; 6701367388; 7203004875; 14833211800</v>
      </c>
      <c r="B474">
        <v>3</v>
      </c>
      <c r="C474" t="s">
        <v>2368</v>
      </c>
    </row>
    <row r="475" spans="1:3" x14ac:dyDescent="0.45">
      <c r="A475" t="str">
        <f t="shared" si="7"/>
        <v>4Agroecology Education: Action-oriented Learning and Research</v>
      </c>
      <c r="B475">
        <v>4</v>
      </c>
      <c r="C475" t="s">
        <v>2369</v>
      </c>
    </row>
    <row r="476" spans="1:3" x14ac:dyDescent="0.45">
      <c r="A476" t="str">
        <f t="shared" si="7"/>
        <v>5(2012) Journal of Agricultural Education and Extension, 18 (1), pp. 27 - 40, Cited 27 times.</v>
      </c>
      <c r="B476">
        <v>5</v>
      </c>
      <c r="C476" t="s">
        <v>2370</v>
      </c>
    </row>
    <row r="477" spans="1:3" x14ac:dyDescent="0.45">
      <c r="A477" t="str">
        <f t="shared" si="7"/>
        <v>6DOI: 10.1080/1389224X.2012.638781</v>
      </c>
      <c r="B477">
        <v>6</v>
      </c>
      <c r="C477" t="s">
        <v>2371</v>
      </c>
    </row>
    <row r="478" spans="1:3" x14ac:dyDescent="0.45">
      <c r="A478" t="str">
        <f t="shared" si="7"/>
        <v>7https://www.scopus.com/inward/record.uri?eid=2-s2.0-84860901892&amp;doi=10.1080%2f1389224X.2012.638781&amp;partnerID=40&amp;md5=7c5430817c451b29fab72c415289bb20</v>
      </c>
      <c r="B478">
        <v>7</v>
      </c>
      <c r="C478" t="s">
        <v>2372</v>
      </c>
    </row>
    <row r="479" spans="1:3" x14ac:dyDescent="0.45">
      <c r="A479" t="str">
        <f t="shared" si="7"/>
        <v>8</v>
      </c>
      <c r="B479">
        <v>8</v>
      </c>
    </row>
    <row r="480" spans="1:3" x14ac:dyDescent="0.45">
      <c r="A480" t="str">
        <f t="shared" si="7"/>
        <v>9ABSTRACT: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B480">
        <v>9</v>
      </c>
      <c r="C480" t="s">
        <v>2373</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1Okanović A., Ješić J., Ðaković V., Vukadinović S., Panić A.A.</v>
      </c>
      <c r="B485">
        <v>1</v>
      </c>
      <c r="C485" t="s">
        <v>277</v>
      </c>
    </row>
    <row r="486" spans="1:3" x14ac:dyDescent="0.45">
      <c r="A486" t="str">
        <f t="shared" si="7"/>
        <v>2AUTHOR FULL NAMES: Okanović, Andrea (57216770030); Ješić, Jelena (57219029695); Ðaković, Vladimir (35309570300); Vukadinović, Simonida (56469406400); Panić, Andrea Andrejević (54389262300)</v>
      </c>
      <c r="B486">
        <v>2</v>
      </c>
      <c r="C486" t="s">
        <v>278</v>
      </c>
    </row>
    <row r="487" spans="1:3" x14ac:dyDescent="0.45">
      <c r="A487" t="str">
        <f t="shared" si="7"/>
        <v>357216770030; 57219029695; 35309570300; 56469406400; 54389262300</v>
      </c>
      <c r="B487">
        <v>3</v>
      </c>
      <c r="C487" t="s">
        <v>279</v>
      </c>
    </row>
    <row r="488" spans="1:3" x14ac:dyDescent="0.45">
      <c r="A488" t="str">
        <f t="shared" si="7"/>
        <v>4Increasing university competitiveness through assessment of green content in curriculum and eco-labeling in higher education</v>
      </c>
      <c r="B488">
        <v>4</v>
      </c>
      <c r="C488" t="s">
        <v>280</v>
      </c>
    </row>
    <row r="489" spans="1:3" x14ac:dyDescent="0.45">
      <c r="A489" t="str">
        <f t="shared" si="7"/>
        <v>5(2021) Sustainability (Switzerland), 13 (2), art. no. 712, pp. 1 - 20, Cited 17 times.</v>
      </c>
      <c r="B489">
        <v>5</v>
      </c>
      <c r="C489" t="s">
        <v>281</v>
      </c>
    </row>
    <row r="490" spans="1:3" x14ac:dyDescent="0.45">
      <c r="A490" t="str">
        <f t="shared" si="7"/>
        <v>6DOI: 10.3390/su13020712</v>
      </c>
      <c r="B490">
        <v>6</v>
      </c>
      <c r="C490" t="s">
        <v>282</v>
      </c>
    </row>
    <row r="491" spans="1:3" x14ac:dyDescent="0.45">
      <c r="A491" t="str">
        <f t="shared" si="7"/>
        <v>7https://www.scopus.com/inward/record.uri?eid=2-s2.0-85099424329&amp;doi=10.3390%2fsu13020712&amp;partnerID=40&amp;md5=ffb6da2f4d8bdc6a4e1299657a2053bd</v>
      </c>
      <c r="B491">
        <v>7</v>
      </c>
      <c r="C491" t="s">
        <v>283</v>
      </c>
    </row>
    <row r="492" spans="1:3" x14ac:dyDescent="0.45">
      <c r="A492" t="str">
        <f t="shared" si="7"/>
        <v>8</v>
      </c>
      <c r="B492">
        <v>8</v>
      </c>
    </row>
    <row r="493" spans="1:3" x14ac:dyDescent="0.45">
      <c r="A493"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93">
        <v>9</v>
      </c>
      <c r="C493" t="s">
        <v>284</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1Wright T., Horst N.</v>
      </c>
      <c r="B498">
        <v>1</v>
      </c>
      <c r="C498" t="s">
        <v>2374</v>
      </c>
    </row>
    <row r="499" spans="1:3" x14ac:dyDescent="0.45">
      <c r="A499" t="str">
        <f t="shared" si="7"/>
        <v>2AUTHOR FULL NAMES: Wright, Tarah (15752403300); Horst, Naomi (55635317400)</v>
      </c>
      <c r="B499">
        <v>2</v>
      </c>
      <c r="C499" t="s">
        <v>2375</v>
      </c>
    </row>
    <row r="500" spans="1:3" x14ac:dyDescent="0.45">
      <c r="A500" t="str">
        <f t="shared" si="7"/>
        <v>315752403300; 55635317400</v>
      </c>
      <c r="B500">
        <v>3</v>
      </c>
      <c r="C500" t="s">
        <v>2376</v>
      </c>
    </row>
    <row r="501" spans="1:3" x14ac:dyDescent="0.45">
      <c r="A501" t="str">
        <f t="shared" si="7"/>
        <v>4Exploring the ambiguity: What faculty leaders really think of sustainability in higher education</v>
      </c>
      <c r="B501">
        <v>4</v>
      </c>
      <c r="C501" t="s">
        <v>2377</v>
      </c>
    </row>
    <row r="502" spans="1:3" x14ac:dyDescent="0.45">
      <c r="A502" t="str">
        <f t="shared" si="7"/>
        <v>5(2013) International Journal of Sustainability in Higher Education, 14 (2), pp. 209 - 227, Cited 103 times.</v>
      </c>
      <c r="B502">
        <v>5</v>
      </c>
      <c r="C502" t="s">
        <v>2378</v>
      </c>
    </row>
    <row r="503" spans="1:3" x14ac:dyDescent="0.45">
      <c r="A503" t="str">
        <f t="shared" si="7"/>
        <v>6DOI: 10.1108/14676371311312905</v>
      </c>
      <c r="B503">
        <v>6</v>
      </c>
      <c r="C503" t="s">
        <v>2379</v>
      </c>
    </row>
    <row r="504" spans="1:3" x14ac:dyDescent="0.45">
      <c r="A504" t="str">
        <f t="shared" si="7"/>
        <v>7https://www.scopus.com/inward/record.uri?eid=2-s2.0-84875626175&amp;doi=10.1108%2f14676371311312905&amp;partnerID=40&amp;md5=091e061a9d365d2aaf9d6ed71db4b626</v>
      </c>
      <c r="B504">
        <v>7</v>
      </c>
      <c r="C504" t="s">
        <v>2380</v>
      </c>
    </row>
    <row r="505" spans="1:3" x14ac:dyDescent="0.45">
      <c r="A505" t="str">
        <f t="shared" si="7"/>
        <v>8</v>
      </c>
      <c r="B505">
        <v>8</v>
      </c>
    </row>
    <row r="506" spans="1:3" x14ac:dyDescent="0.45">
      <c r="A506" t="str">
        <f t="shared" si="7"/>
        <v>9ABSTRACT: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B506">
        <v>9</v>
      </c>
      <c r="C506" t="s">
        <v>2381</v>
      </c>
    </row>
    <row r="507" spans="1:3" x14ac:dyDescent="0.45">
      <c r="A507" t="str">
        <f t="shared" si="7"/>
        <v>10LANGUAGE OF ORIGINAL DOCUMENT: English</v>
      </c>
      <c r="B507">
        <v>10</v>
      </c>
      <c r="C507" t="s">
        <v>10</v>
      </c>
    </row>
    <row r="508" spans="1:3" x14ac:dyDescent="0.45">
      <c r="A508" t="str">
        <f t="shared" si="7"/>
        <v>11DOCUMENT TYPE: Article</v>
      </c>
      <c r="B508">
        <v>11</v>
      </c>
      <c r="C508" t="s">
        <v>11</v>
      </c>
    </row>
    <row r="509" spans="1:3" x14ac:dyDescent="0.45">
      <c r="A509" t="str">
        <f t="shared" si="7"/>
        <v>12SOURCE: Scopus</v>
      </c>
      <c r="B509">
        <v>12</v>
      </c>
      <c r="C509" t="s">
        <v>12</v>
      </c>
    </row>
    <row r="510" spans="1:3" x14ac:dyDescent="0.45">
      <c r="A510" t="str">
        <f t="shared" si="7"/>
        <v>13</v>
      </c>
      <c r="B510">
        <v>13</v>
      </c>
    </row>
    <row r="511" spans="1:3" x14ac:dyDescent="0.45">
      <c r="A511" t="str">
        <f t="shared" si="7"/>
        <v>1Lozano R.</v>
      </c>
      <c r="B511">
        <v>1</v>
      </c>
      <c r="C511" t="s">
        <v>2258</v>
      </c>
    </row>
    <row r="512" spans="1:3" x14ac:dyDescent="0.45">
      <c r="A512" t="str">
        <f t="shared" si="7"/>
        <v>2AUTHOR FULL NAMES: Lozano, Rodrigo (13008815400)</v>
      </c>
      <c r="B512">
        <v>2</v>
      </c>
      <c r="C512" t="s">
        <v>2259</v>
      </c>
    </row>
    <row r="513" spans="1:3" x14ac:dyDescent="0.45">
      <c r="A513" t="str">
        <f t="shared" si="7"/>
        <v>313008815400</v>
      </c>
      <c r="B513">
        <v>3</v>
      </c>
      <c r="C513">
        <v>13008815400</v>
      </c>
    </row>
    <row r="514" spans="1:3" x14ac:dyDescent="0.45">
      <c r="A514" t="str">
        <f t="shared" si="7"/>
        <v>4Incorporation and institutionalization of SD into universities: breaking through barriers to change</v>
      </c>
      <c r="B514">
        <v>4</v>
      </c>
      <c r="C514" t="s">
        <v>2260</v>
      </c>
    </row>
    <row r="515" spans="1:3" x14ac:dyDescent="0.45">
      <c r="A515" t="str">
        <f t="shared" si="7"/>
        <v>5(2006) Journal of Cleaner Production, 14 (9-11), pp. 787 - 796, Cited 536 times.</v>
      </c>
      <c r="B515">
        <v>5</v>
      </c>
      <c r="C515" t="s">
        <v>2261</v>
      </c>
    </row>
    <row r="516" spans="1:3" x14ac:dyDescent="0.45">
      <c r="A516" t="str">
        <f t="shared" si="7"/>
        <v>6DOI: 10.1016/j.jclepro.2005.12.010</v>
      </c>
      <c r="B516">
        <v>6</v>
      </c>
      <c r="C516" t="s">
        <v>2262</v>
      </c>
    </row>
    <row r="517" spans="1:3" x14ac:dyDescent="0.45">
      <c r="A517" t="str">
        <f t="shared" ref="A517:A580" si="8">B517&amp;C517</f>
        <v>7https://www.scopus.com/inward/record.uri?eid=2-s2.0-33646050957&amp;doi=10.1016%2fj.jclepro.2005.12.010&amp;partnerID=40&amp;md5=d6bc85482e65bc60f9491f25c39a1820</v>
      </c>
      <c r="B517">
        <v>7</v>
      </c>
      <c r="C517" t="s">
        <v>2263</v>
      </c>
    </row>
    <row r="518" spans="1:3" x14ac:dyDescent="0.45">
      <c r="A518" t="str">
        <f t="shared" si="8"/>
        <v>8</v>
      </c>
      <c r="B518">
        <v>8</v>
      </c>
    </row>
    <row r="519" spans="1:3" x14ac:dyDescent="0.45">
      <c r="A519" t="str">
        <f t="shared" si="8"/>
        <v>9ABSTRACT: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B519">
        <v>9</v>
      </c>
      <c r="C519" t="s">
        <v>2264</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1Benneworth P., de Boer H., Jongbloed B.</v>
      </c>
      <c r="B524">
        <v>1</v>
      </c>
      <c r="C524" t="s">
        <v>2382</v>
      </c>
    </row>
    <row r="525" spans="1:3" x14ac:dyDescent="0.45">
      <c r="A525" t="str">
        <f t="shared" si="8"/>
        <v>2AUTHOR FULL NAMES: Benneworth, Paul (6505965654); de Boer, Harry (7102500341); Jongbloed, Ben (6508131278)</v>
      </c>
      <c r="B525">
        <v>2</v>
      </c>
      <c r="C525" t="s">
        <v>2383</v>
      </c>
    </row>
    <row r="526" spans="1:3" x14ac:dyDescent="0.45">
      <c r="A526" t="str">
        <f t="shared" si="8"/>
        <v>36505965654; 7102500341; 6508131278</v>
      </c>
      <c r="B526">
        <v>3</v>
      </c>
      <c r="C526" t="s">
        <v>2384</v>
      </c>
    </row>
    <row r="527" spans="1:3" x14ac:dyDescent="0.45">
      <c r="A527" t="str">
        <f t="shared" si="8"/>
        <v>4Between good intentions and urgent stakeholder pressures: Institutionalizing the universities’ third mission in the Swedish context</v>
      </c>
      <c r="B527">
        <v>4</v>
      </c>
      <c r="C527" t="s">
        <v>2385</v>
      </c>
    </row>
    <row r="528" spans="1:3" x14ac:dyDescent="0.45">
      <c r="A528" t="str">
        <f t="shared" si="8"/>
        <v>5(2015) European Journal of Higher Education, 5 (3), pp. 280 - 296, Cited 31 times.</v>
      </c>
      <c r="B528">
        <v>5</v>
      </c>
      <c r="C528" t="s">
        <v>2386</v>
      </c>
    </row>
    <row r="529" spans="1:3" x14ac:dyDescent="0.45">
      <c r="A529" t="str">
        <f t="shared" si="8"/>
        <v>6DOI: 10.1080/21568235.2015.1044549</v>
      </c>
      <c r="B529">
        <v>6</v>
      </c>
      <c r="C529" t="s">
        <v>2387</v>
      </c>
    </row>
    <row r="530" spans="1:3" x14ac:dyDescent="0.45">
      <c r="A530" t="str">
        <f t="shared" si="8"/>
        <v>7https://www.scopus.com/inward/record.uri?eid=2-s2.0-85032740961&amp;doi=10.1080%2f21568235.2015.1044549&amp;partnerID=40&amp;md5=981de7aedbb3694659c307b24237f41a</v>
      </c>
      <c r="B530">
        <v>7</v>
      </c>
      <c r="C530" t="s">
        <v>2388</v>
      </c>
    </row>
    <row r="531" spans="1:3" x14ac:dyDescent="0.45">
      <c r="A531" t="str">
        <f t="shared" si="8"/>
        <v>8</v>
      </c>
      <c r="B531">
        <v>8</v>
      </c>
    </row>
    <row r="532" spans="1:3" x14ac:dyDescent="0.45">
      <c r="A532" t="str">
        <f t="shared" si="8"/>
        <v>9ABSTRACT: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B532">
        <v>9</v>
      </c>
      <c r="C532" t="s">
        <v>2389</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1Beerkens M., Udam M.</v>
      </c>
      <c r="B537">
        <v>1</v>
      </c>
      <c r="C537" t="s">
        <v>308</v>
      </c>
    </row>
    <row r="538" spans="1:3" x14ac:dyDescent="0.45">
      <c r="A538" t="str">
        <f t="shared" si="8"/>
        <v>2AUTHOR FULL NAMES: Beerkens, Maarja (36179370300); Udam, Maiki (55626157900)</v>
      </c>
      <c r="B538">
        <v>2</v>
      </c>
      <c r="C538" t="s">
        <v>309</v>
      </c>
    </row>
    <row r="539" spans="1:3" x14ac:dyDescent="0.45">
      <c r="A539" t="str">
        <f t="shared" si="8"/>
        <v>336179370300; 55626157900</v>
      </c>
      <c r="B539">
        <v>3</v>
      </c>
      <c r="C539" t="s">
        <v>310</v>
      </c>
    </row>
    <row r="540" spans="1:3" x14ac:dyDescent="0.45">
      <c r="A540" t="str">
        <f t="shared" si="8"/>
        <v>4Stakeholders in Higher Education Quality Assurance: Richness in Diversity?</v>
      </c>
      <c r="B540">
        <v>4</v>
      </c>
      <c r="C540" t="s">
        <v>311</v>
      </c>
    </row>
    <row r="541" spans="1:3" x14ac:dyDescent="0.45">
      <c r="A541" t="str">
        <f t="shared" si="8"/>
        <v>5(2017) Higher Education Policy, 30 (3), pp. 341 - 359, Cited 33 times.</v>
      </c>
      <c r="B541">
        <v>5</v>
      </c>
      <c r="C541" t="s">
        <v>312</v>
      </c>
    </row>
    <row r="542" spans="1:3" x14ac:dyDescent="0.45">
      <c r="A542" t="str">
        <f t="shared" si="8"/>
        <v>6DOI: 10.1057/s41307-016-0032-6</v>
      </c>
      <c r="B542">
        <v>6</v>
      </c>
      <c r="C542" t="s">
        <v>313</v>
      </c>
    </row>
    <row r="543" spans="1:3" x14ac:dyDescent="0.45">
      <c r="A543" t="str">
        <f t="shared" si="8"/>
        <v>7https://www.scopus.com/inward/record.uri?eid=2-s2.0-85025150262&amp;doi=10.1057%2fs41307-016-0032-6&amp;partnerID=40&amp;md5=427b03952adea51edb157ad24def17ff</v>
      </c>
      <c r="B543">
        <v>7</v>
      </c>
      <c r="C543" t="s">
        <v>314</v>
      </c>
    </row>
    <row r="544" spans="1:3" x14ac:dyDescent="0.45">
      <c r="A544" t="str">
        <f t="shared" si="8"/>
        <v>8</v>
      </c>
      <c r="B544">
        <v>8</v>
      </c>
    </row>
    <row r="545" spans="1:3" x14ac:dyDescent="0.45">
      <c r="A545"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45">
        <v>9</v>
      </c>
      <c r="C545" t="s">
        <v>315</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1Tsang A.</v>
      </c>
      <c r="B550">
        <v>1</v>
      </c>
      <c r="C550" t="s">
        <v>316</v>
      </c>
    </row>
    <row r="551" spans="1:3" x14ac:dyDescent="0.45">
      <c r="A551" t="str">
        <f t="shared" si="8"/>
        <v>2AUTHOR FULL NAMES: Tsang, Art (57194104747)</v>
      </c>
      <c r="B551">
        <v>2</v>
      </c>
      <c r="C551" t="s">
        <v>317</v>
      </c>
    </row>
    <row r="552" spans="1:3" x14ac:dyDescent="0.45">
      <c r="A552" t="str">
        <f t="shared" si="8"/>
        <v>357194104747</v>
      </c>
      <c r="B552">
        <v>3</v>
      </c>
      <c r="C552">
        <v>57194104747</v>
      </c>
    </row>
    <row r="553" spans="1:3" x14ac:dyDescent="0.45">
      <c r="A553" t="str">
        <f t="shared" si="8"/>
        <v>4Enhancing learners’ awareness of oral presentation (delivery) skills in the context of self-regulated learning</v>
      </c>
      <c r="B553">
        <v>4</v>
      </c>
      <c r="C553" t="s">
        <v>318</v>
      </c>
    </row>
    <row r="554" spans="1:3" x14ac:dyDescent="0.45">
      <c r="A554" t="str">
        <f t="shared" si="8"/>
        <v>5(2020) Active Learning in Higher Education, 21 (1), pp. 39 - 50, Cited 21 times.</v>
      </c>
      <c r="B554">
        <v>5</v>
      </c>
      <c r="C554" t="s">
        <v>319</v>
      </c>
    </row>
    <row r="555" spans="1:3" x14ac:dyDescent="0.45">
      <c r="A555" t="str">
        <f t="shared" si="8"/>
        <v>6DOI: 10.1177/1469787417731214</v>
      </c>
      <c r="B555">
        <v>6</v>
      </c>
      <c r="C555" t="s">
        <v>320</v>
      </c>
    </row>
    <row r="556" spans="1:3" x14ac:dyDescent="0.45">
      <c r="A556" t="str">
        <f t="shared" si="8"/>
        <v>7https://www.scopus.com/inward/record.uri?eid=2-s2.0-85048222597&amp;doi=10.1177%2f1469787417731214&amp;partnerID=40&amp;md5=1519dc30aaa8bad03780e0f8e4748f02</v>
      </c>
      <c r="B556">
        <v>7</v>
      </c>
      <c r="C556" t="s">
        <v>321</v>
      </c>
    </row>
    <row r="557" spans="1:3" x14ac:dyDescent="0.45">
      <c r="A557" t="str">
        <f t="shared" si="8"/>
        <v>8</v>
      </c>
      <c r="B557">
        <v>8</v>
      </c>
    </row>
    <row r="558" spans="1:3" x14ac:dyDescent="0.45">
      <c r="A558"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58">
        <v>9</v>
      </c>
      <c r="C558" t="s">
        <v>322</v>
      </c>
    </row>
    <row r="559" spans="1:3" x14ac:dyDescent="0.45">
      <c r="A559" t="str">
        <f t="shared" si="8"/>
        <v>10LANGUAGE OF ORIGINAL DOCUMENT: English</v>
      </c>
      <c r="B559">
        <v>10</v>
      </c>
      <c r="C559" t="s">
        <v>10</v>
      </c>
    </row>
    <row r="560" spans="1:3" x14ac:dyDescent="0.45">
      <c r="A560" t="str">
        <f t="shared" si="8"/>
        <v>11DOCUMENT TYPE: Article</v>
      </c>
      <c r="B560">
        <v>11</v>
      </c>
      <c r="C560" t="s">
        <v>11</v>
      </c>
    </row>
    <row r="561" spans="1:3" x14ac:dyDescent="0.45">
      <c r="A561" t="str">
        <f t="shared" si="8"/>
        <v>12SOURCE: Scopus</v>
      </c>
      <c r="B561">
        <v>12</v>
      </c>
      <c r="C561" t="s">
        <v>12</v>
      </c>
    </row>
    <row r="562" spans="1:3" x14ac:dyDescent="0.45">
      <c r="A562" t="str">
        <f t="shared" si="8"/>
        <v>13</v>
      </c>
      <c r="B562">
        <v>13</v>
      </c>
    </row>
    <row r="563" spans="1:3" x14ac:dyDescent="0.45">
      <c r="A563" t="str">
        <f t="shared" si="8"/>
        <v>1Colasanti N., Frondizi R., Meneguzzo M.</v>
      </c>
      <c r="B563">
        <v>1</v>
      </c>
      <c r="C563" t="s">
        <v>2390</v>
      </c>
    </row>
    <row r="564" spans="1:3" x14ac:dyDescent="0.45">
      <c r="A564" t="str">
        <f t="shared" si="8"/>
        <v>2AUTHOR FULL NAMES: Colasanti, Nathalie (57200305313); Frondizi, Rocco (57200308248); Meneguzzo, Marco (6504760313)</v>
      </c>
      <c r="B564">
        <v>2</v>
      </c>
      <c r="C564" t="s">
        <v>2391</v>
      </c>
    </row>
    <row r="565" spans="1:3" x14ac:dyDescent="0.45">
      <c r="A565" t="str">
        <f t="shared" si="8"/>
        <v>357200305313; 57200308248; 6504760313</v>
      </c>
      <c r="B565">
        <v>3</v>
      </c>
      <c r="C565" t="s">
        <v>2392</v>
      </c>
    </row>
    <row r="566" spans="1:3" x14ac:dyDescent="0.45">
      <c r="A566" t="str">
        <f t="shared" si="8"/>
        <v>4Higher education and stakeholders’ donations: successful civic crowdfunding in an Italian university</v>
      </c>
      <c r="B566">
        <v>4</v>
      </c>
      <c r="C566" t="s">
        <v>2393</v>
      </c>
    </row>
    <row r="567" spans="1:3" x14ac:dyDescent="0.45">
      <c r="A567" t="str">
        <f t="shared" si="8"/>
        <v>5(2018) Public Money and Management, 38 (4), pp. 281 - 288, Cited 26 times.</v>
      </c>
      <c r="B567">
        <v>5</v>
      </c>
      <c r="C567" t="s">
        <v>2394</v>
      </c>
    </row>
    <row r="568" spans="1:3" x14ac:dyDescent="0.45">
      <c r="A568" t="str">
        <f t="shared" si="8"/>
        <v>6DOI: 10.1080/09540962.2018.1449471</v>
      </c>
      <c r="B568">
        <v>6</v>
      </c>
      <c r="C568" t="s">
        <v>2395</v>
      </c>
    </row>
    <row r="569" spans="1:3" x14ac:dyDescent="0.45">
      <c r="A569" t="str">
        <f t="shared" si="8"/>
        <v>7https://www.scopus.com/inward/record.uri?eid=2-s2.0-85044436989&amp;doi=10.1080%2f09540962.2018.1449471&amp;partnerID=40&amp;md5=28d505d9cdab4441a70391c78dce0371</v>
      </c>
      <c r="B569">
        <v>7</v>
      </c>
      <c r="C569" t="s">
        <v>2396</v>
      </c>
    </row>
    <row r="570" spans="1:3" x14ac:dyDescent="0.45">
      <c r="A570" t="str">
        <f t="shared" si="8"/>
        <v>8</v>
      </c>
      <c r="B570">
        <v>8</v>
      </c>
    </row>
    <row r="571" spans="1:3" x14ac:dyDescent="0.45">
      <c r="A571" t="str">
        <f t="shared" si="8"/>
        <v>9ABSTRACT: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B571">
        <v>9</v>
      </c>
      <c r="C571" t="s">
        <v>2397</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1Brezavšček A., Bach M.P., Baggia A.</v>
      </c>
      <c r="B576">
        <v>1</v>
      </c>
      <c r="C576" t="s">
        <v>323</v>
      </c>
    </row>
    <row r="577" spans="1:3" x14ac:dyDescent="0.45">
      <c r="A577" t="str">
        <f t="shared" si="8"/>
        <v>2AUTHOR FULL NAMES: Brezavšček, Alenka (6507397367); Bach, Mirjana Pejić (14833251000); Baggia, Alenka (56108587300)</v>
      </c>
      <c r="B577">
        <v>2</v>
      </c>
      <c r="C577" t="s">
        <v>324</v>
      </c>
    </row>
    <row r="578" spans="1:3" x14ac:dyDescent="0.45">
      <c r="A578" t="str">
        <f t="shared" si="8"/>
        <v>36507397367; 14833251000; 56108587300</v>
      </c>
      <c r="B578">
        <v>3</v>
      </c>
      <c r="C578" t="s">
        <v>325</v>
      </c>
    </row>
    <row r="579" spans="1:3" x14ac:dyDescent="0.45">
      <c r="A579" t="str">
        <f t="shared" si="8"/>
        <v>4Markov Analysis of Students' Performance and Academic Progress in Higher Education</v>
      </c>
      <c r="B579">
        <v>4</v>
      </c>
      <c r="C579" t="s">
        <v>326</v>
      </c>
    </row>
    <row r="580" spans="1:3" x14ac:dyDescent="0.45">
      <c r="A580" t="str">
        <f t="shared" si="8"/>
        <v>5(2017) Organizacija, 50 (2), pp. 83 - 95, Cited 15 times.</v>
      </c>
      <c r="B580">
        <v>5</v>
      </c>
      <c r="C580" t="s">
        <v>327</v>
      </c>
    </row>
    <row r="581" spans="1:3" x14ac:dyDescent="0.45">
      <c r="A581" t="str">
        <f t="shared" ref="A581:A644" si="9">B581&amp;C581</f>
        <v>6DOI: 10.1515/orga-2017-0006</v>
      </c>
      <c r="B581">
        <v>6</v>
      </c>
      <c r="C581" t="s">
        <v>328</v>
      </c>
    </row>
    <row r="582" spans="1:3" x14ac:dyDescent="0.45">
      <c r="A582" t="str">
        <f t="shared" si="9"/>
        <v>7https://www.scopus.com/inward/record.uri?eid=2-s2.0-85021124246&amp;doi=10.1515%2forga-2017-0006&amp;partnerID=40&amp;md5=6c699e5734eaacc17611514618173a82</v>
      </c>
      <c r="B582">
        <v>7</v>
      </c>
      <c r="C582" t="s">
        <v>329</v>
      </c>
    </row>
    <row r="583" spans="1:3" x14ac:dyDescent="0.45">
      <c r="A583" t="str">
        <f t="shared" si="9"/>
        <v>8</v>
      </c>
      <c r="B583">
        <v>8</v>
      </c>
    </row>
    <row r="584" spans="1:3" x14ac:dyDescent="0.45">
      <c r="A584" t="str">
        <f t="shared" si="9"/>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584">
        <v>9</v>
      </c>
      <c r="C584" t="s">
        <v>330</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1Mainardes E., Alves H., Raposo M.</v>
      </c>
      <c r="B589">
        <v>1</v>
      </c>
      <c r="C589" t="s">
        <v>2398</v>
      </c>
    </row>
    <row r="590" spans="1:3" x14ac:dyDescent="0.45">
      <c r="A590" t="str">
        <f t="shared" si="9"/>
        <v>2AUTHOR FULL NAMES: Mainardes, Emerson (35764807800); Alves, Helena (35208145700); Raposo, Mario (23768404400)</v>
      </c>
      <c r="B590">
        <v>2</v>
      </c>
      <c r="C590" t="s">
        <v>2399</v>
      </c>
    </row>
    <row r="591" spans="1:3" x14ac:dyDescent="0.45">
      <c r="A591" t="str">
        <f t="shared" si="9"/>
        <v>335764807800; 35208145700; 23768404400</v>
      </c>
      <c r="B591">
        <v>3</v>
      </c>
      <c r="C591" t="s">
        <v>2236</v>
      </c>
    </row>
    <row r="592" spans="1:3" x14ac:dyDescent="0.45">
      <c r="A592" t="str">
        <f t="shared" si="9"/>
        <v>4Identifying stakeholders in a Portuguese university: A case study [La identificación de los stakeholders en una universidad Portuguesa]</v>
      </c>
      <c r="B592">
        <v>4</v>
      </c>
      <c r="C592" t="s">
        <v>2400</v>
      </c>
    </row>
    <row r="593" spans="1:3" x14ac:dyDescent="0.45">
      <c r="A593" t="str">
        <f t="shared" si="9"/>
        <v>5(2013) Revista de Educacion, (362), pp. 429 - 457, Cited 29 times.</v>
      </c>
      <c r="B593">
        <v>5</v>
      </c>
      <c r="C593" t="s">
        <v>2401</v>
      </c>
    </row>
    <row r="594" spans="1:3" x14ac:dyDescent="0.45">
      <c r="A594" t="str">
        <f t="shared" si="9"/>
        <v>6DOI: 10.4438/1988-592X-RE-2012-362-167</v>
      </c>
      <c r="B594">
        <v>6</v>
      </c>
      <c r="C594" t="s">
        <v>2402</v>
      </c>
    </row>
    <row r="595" spans="1:3" x14ac:dyDescent="0.45">
      <c r="A595" t="str">
        <f t="shared" si="9"/>
        <v>7https://www.scopus.com/inward/record.uri?eid=2-s2.0-84923673219&amp;doi=10.4438%2f1988-592X-RE-2012-362-167&amp;partnerID=40&amp;md5=f591c0f6e21e83079c9eef0e50d84c28</v>
      </c>
      <c r="B595">
        <v>7</v>
      </c>
      <c r="C595" t="s">
        <v>2403</v>
      </c>
    </row>
    <row r="596" spans="1:3" x14ac:dyDescent="0.45">
      <c r="A596" t="str">
        <f t="shared" si="9"/>
        <v>8</v>
      </c>
      <c r="B596">
        <v>8</v>
      </c>
    </row>
    <row r="597" spans="1:3" x14ac:dyDescent="0.45">
      <c r="A597" t="str">
        <f t="shared" si="9"/>
        <v>9ABSTRACT: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B597">
        <v>9</v>
      </c>
      <c r="C597" t="s">
        <v>2404</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1Aversano N., Nicolò G., Sannino G., Tartaglia Polcini P.</v>
      </c>
      <c r="B602">
        <v>1</v>
      </c>
      <c r="C602" t="s">
        <v>2405</v>
      </c>
    </row>
    <row r="603" spans="1:3" x14ac:dyDescent="0.45">
      <c r="A603" t="str">
        <f t="shared" si="9"/>
        <v>2AUTHOR FULL NAMES: Aversano, Natalia (55647167100); Nicolò, Giuseppe (57195628696); Sannino, Giuseppe (57192982774); Tartaglia Polcini, Paolo (57200109261)</v>
      </c>
      <c r="B603">
        <v>2</v>
      </c>
      <c r="C603" t="s">
        <v>2406</v>
      </c>
    </row>
    <row r="604" spans="1:3" x14ac:dyDescent="0.45">
      <c r="A604" t="str">
        <f t="shared" si="9"/>
        <v>355647167100; 57195628696; 57192982774; 57200109261</v>
      </c>
      <c r="B604">
        <v>3</v>
      </c>
      <c r="C604" t="s">
        <v>2407</v>
      </c>
    </row>
    <row r="605" spans="1:3" x14ac:dyDescent="0.45">
      <c r="A605" t="str">
        <f t="shared" si="9"/>
        <v>4The Integrated Plan in Italian public universities: new patterns in intellectual capital disclosure</v>
      </c>
      <c r="B605">
        <v>4</v>
      </c>
      <c r="C605" t="s">
        <v>2408</v>
      </c>
    </row>
    <row r="606" spans="1:3" x14ac:dyDescent="0.45">
      <c r="A606" t="str">
        <f t="shared" si="9"/>
        <v>5(2020) Meditari Accountancy Research, 28 (4), pp. 655 - 679, Cited 19 times.</v>
      </c>
      <c r="B606">
        <v>5</v>
      </c>
      <c r="C606" t="s">
        <v>2409</v>
      </c>
    </row>
    <row r="607" spans="1:3" x14ac:dyDescent="0.45">
      <c r="A607" t="str">
        <f t="shared" si="9"/>
        <v>6DOI: 10.1108/MEDAR-07-2019-0519</v>
      </c>
      <c r="B607">
        <v>6</v>
      </c>
      <c r="C607" t="s">
        <v>2410</v>
      </c>
    </row>
    <row r="608" spans="1:3" x14ac:dyDescent="0.45">
      <c r="A608" t="str">
        <f t="shared" si="9"/>
        <v>7https://www.scopus.com/inward/record.uri?eid=2-s2.0-85082403874&amp;doi=10.1108%2fMEDAR-07-2019-0519&amp;partnerID=40&amp;md5=1fdfdedb1b3ca4c9dd30ca17d64ab1c5</v>
      </c>
      <c r="B608">
        <v>7</v>
      </c>
      <c r="C608" t="s">
        <v>2411</v>
      </c>
    </row>
    <row r="609" spans="1:3" x14ac:dyDescent="0.45">
      <c r="A609" t="str">
        <f t="shared" si="9"/>
        <v>8</v>
      </c>
      <c r="B609">
        <v>8</v>
      </c>
    </row>
    <row r="610" spans="1:3" x14ac:dyDescent="0.45">
      <c r="A610" t="str">
        <f t="shared" si="9"/>
        <v>9ABSTRACT: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B610">
        <v>9</v>
      </c>
      <c r="C610" t="s">
        <v>2412</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1Easterbrook A., Bulk L.Y., Jarus T., Hahn B., Ghanouni P., Lee M., Groening M., Opini B., Parhar G.</v>
      </c>
      <c r="B615">
        <v>1</v>
      </c>
      <c r="C615" t="s">
        <v>2831</v>
      </c>
    </row>
    <row r="616" spans="1:3" x14ac:dyDescent="0.45">
      <c r="A616" t="str">
        <f t="shared" si="9"/>
        <v>2AUTHOR FULL NAMES: Easterbrook, Adam (40361038100); Bulk, Laura Yvonne (57015636800); Jarus, Tal (6603892877); Hahn, Brian (57205304706); Ghanouni, Parisa (55443607600); Lee, Michael (55531882200); Groening, Marlee (6507945394); Opini, Bathseba (26321850300); Parhar, Gurdeep (57015234200)</v>
      </c>
      <c r="B616">
        <v>2</v>
      </c>
      <c r="C616" t="s">
        <v>2832</v>
      </c>
    </row>
    <row r="617" spans="1:3" x14ac:dyDescent="0.45">
      <c r="A617" t="str">
        <f t="shared" si="9"/>
        <v>340361038100; 57015636800; 6603892877; 57205304706; 55443607600; 55531882200; 6507945394; 26321850300; 57015234200</v>
      </c>
      <c r="B617">
        <v>3</v>
      </c>
      <c r="C617" t="s">
        <v>2833</v>
      </c>
    </row>
    <row r="618" spans="1:3" x14ac:dyDescent="0.45">
      <c r="A618" t="str">
        <f t="shared" si="9"/>
        <v>4University gatekeepers’ use of the rhetoric of citizenship to relegate the status of students with disabilities in Canada</v>
      </c>
      <c r="B618">
        <v>4</v>
      </c>
      <c r="C618" t="s">
        <v>2834</v>
      </c>
    </row>
    <row r="619" spans="1:3" x14ac:dyDescent="0.45">
      <c r="A619" t="str">
        <f t="shared" si="9"/>
        <v>5(2019) Disability and Society, 34 (1), pp. 1 - 23, Cited 14 times.</v>
      </c>
      <c r="B619">
        <v>5</v>
      </c>
      <c r="C619" t="s">
        <v>2835</v>
      </c>
    </row>
    <row r="620" spans="1:3" x14ac:dyDescent="0.45">
      <c r="A620" t="str">
        <f t="shared" si="9"/>
        <v>6DOI: 10.1080/09687599.2018.1505603</v>
      </c>
      <c r="B620">
        <v>6</v>
      </c>
      <c r="C620" t="s">
        <v>2836</v>
      </c>
    </row>
    <row r="621" spans="1:3" x14ac:dyDescent="0.45">
      <c r="A621" t="str">
        <f t="shared" si="9"/>
        <v>7https://www.scopus.com/inward/record.uri?eid=2-s2.0-85059453543&amp;doi=10.1080%2f09687599.2018.1505603&amp;partnerID=40&amp;md5=06464c1510d215b709c71a843f6b11c9</v>
      </c>
      <c r="B621">
        <v>7</v>
      </c>
      <c r="C621" t="s">
        <v>2837</v>
      </c>
    </row>
    <row r="622" spans="1:3" x14ac:dyDescent="0.45">
      <c r="A622" t="str">
        <f t="shared" si="9"/>
        <v>8</v>
      </c>
      <c r="B622">
        <v>8</v>
      </c>
    </row>
    <row r="623" spans="1:3" x14ac:dyDescent="0.45">
      <c r="A623" t="str">
        <f t="shared" si="9"/>
        <v>9ABSTRACT: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B623">
        <v>9</v>
      </c>
      <c r="C623" t="s">
        <v>2838</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1Graham C.</v>
      </c>
      <c r="B628">
        <v>1</v>
      </c>
      <c r="C628" t="s">
        <v>347</v>
      </c>
    </row>
    <row r="629" spans="1:3" x14ac:dyDescent="0.45">
      <c r="A629" t="str">
        <f t="shared" si="9"/>
        <v>2AUTHOR FULL NAMES: Graham, Carroll (15845569500)</v>
      </c>
      <c r="B629">
        <v>2</v>
      </c>
      <c r="C629" t="s">
        <v>348</v>
      </c>
    </row>
    <row r="630" spans="1:3" x14ac:dyDescent="0.45">
      <c r="A630" t="str">
        <f t="shared" si="9"/>
        <v>315845569500</v>
      </c>
      <c r="B630">
        <v>3</v>
      </c>
      <c r="C630">
        <v>15845569500</v>
      </c>
    </row>
    <row r="631" spans="1:3" x14ac:dyDescent="0.45">
      <c r="A631" t="str">
        <f t="shared" si="9"/>
        <v>4Hearing the voices of general staff: A delphi study of the contributions of general staff to student outcomes</v>
      </c>
      <c r="B631">
        <v>4</v>
      </c>
      <c r="C631" t="s">
        <v>349</v>
      </c>
    </row>
    <row r="632" spans="1:3" x14ac:dyDescent="0.45">
      <c r="A632" t="str">
        <f t="shared" si="9"/>
        <v>5(2010) Journal of Higher Education Policy and Management, 32 (3), pp. 213 - 223, Cited 20 times.</v>
      </c>
      <c r="B632">
        <v>5</v>
      </c>
      <c r="C632" t="s">
        <v>350</v>
      </c>
    </row>
    <row r="633" spans="1:3" x14ac:dyDescent="0.45">
      <c r="A633" t="str">
        <f t="shared" si="9"/>
        <v>6DOI: 10.1080/13600801003743315</v>
      </c>
      <c r="B633">
        <v>6</v>
      </c>
      <c r="C633" t="s">
        <v>351</v>
      </c>
    </row>
    <row r="634" spans="1:3" x14ac:dyDescent="0.45">
      <c r="A634" t="str">
        <f t="shared" si="9"/>
        <v>7https://www.scopus.com/inward/record.uri?eid=2-s2.0-77952000283&amp;doi=10.1080%2f13600801003743315&amp;partnerID=40&amp;md5=d3d9a3cbbf5fc90dd463feb2f4488eeb</v>
      </c>
      <c r="B634">
        <v>7</v>
      </c>
      <c r="C634" t="s">
        <v>352</v>
      </c>
    </row>
    <row r="635" spans="1:3" x14ac:dyDescent="0.45">
      <c r="A635" t="str">
        <f t="shared" si="9"/>
        <v>8</v>
      </c>
      <c r="B635">
        <v>8</v>
      </c>
    </row>
    <row r="636" spans="1:3" x14ac:dyDescent="0.45">
      <c r="A636"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636">
        <v>9</v>
      </c>
      <c r="C636" t="s">
        <v>353</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1Shpigelman C.-N., Mor S., Sachs D., Schreuer N.</v>
      </c>
      <c r="B641">
        <v>1</v>
      </c>
      <c r="C641" t="s">
        <v>354</v>
      </c>
    </row>
    <row r="642" spans="1:3" x14ac:dyDescent="0.45">
      <c r="A642" t="str">
        <f t="shared" si="9"/>
        <v>2AUTHOR FULL NAMES: Shpigelman, Carmit-Noa (24075022900); Mor, Sagit (55332943600); Sachs, Dalia (7202809960); Schreuer, Naomi (14063889400)</v>
      </c>
      <c r="B642">
        <v>2</v>
      </c>
      <c r="C642" t="s">
        <v>355</v>
      </c>
    </row>
    <row r="643" spans="1:3" x14ac:dyDescent="0.45">
      <c r="A643" t="str">
        <f t="shared" si="9"/>
        <v>324075022900; 55332943600; 7202809960; 14063889400</v>
      </c>
      <c r="B643">
        <v>3</v>
      </c>
      <c r="C643" t="s">
        <v>356</v>
      </c>
    </row>
    <row r="644" spans="1:3" x14ac:dyDescent="0.45">
      <c r="A644" t="str">
        <f t="shared" si="9"/>
        <v>4Supporting the development of students with disabilities in higher education: access, stigma, identity, and power</v>
      </c>
      <c r="B644">
        <v>4</v>
      </c>
      <c r="C644" t="s">
        <v>357</v>
      </c>
    </row>
    <row r="645" spans="1:3" x14ac:dyDescent="0.45">
      <c r="A645" t="str">
        <f t="shared" ref="A645:A708" si="10">B645&amp;C645</f>
        <v>5(2022) Studies in Higher Education, 47 (9), pp. 1776 - 1791, Cited 17 times.</v>
      </c>
      <c r="B645">
        <v>5</v>
      </c>
      <c r="C645" t="s">
        <v>358</v>
      </c>
    </row>
    <row r="646" spans="1:3" x14ac:dyDescent="0.45">
      <c r="A646" t="str">
        <f t="shared" si="10"/>
        <v>6DOI: 10.1080/03075079.2021.1960303</v>
      </c>
      <c r="B646">
        <v>6</v>
      </c>
      <c r="C646" t="s">
        <v>359</v>
      </c>
    </row>
    <row r="647" spans="1:3" x14ac:dyDescent="0.45">
      <c r="A647" t="str">
        <f t="shared" si="10"/>
        <v>7https://www.scopus.com/inward/record.uri?eid=2-s2.0-85111668274&amp;doi=10.1080%2f03075079.2021.1960303&amp;partnerID=40&amp;md5=6a6fafc8d5cc633d87832a1af5b81307</v>
      </c>
      <c r="B647">
        <v>7</v>
      </c>
      <c r="C647" t="s">
        <v>360</v>
      </c>
    </row>
    <row r="648" spans="1:3" x14ac:dyDescent="0.45">
      <c r="A648" t="str">
        <f t="shared" si="10"/>
        <v>8</v>
      </c>
      <c r="B648">
        <v>8</v>
      </c>
    </row>
    <row r="649" spans="1:3" x14ac:dyDescent="0.45">
      <c r="A649" t="str">
        <f t="shared" si="10"/>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649">
        <v>9</v>
      </c>
      <c r="C649" t="s">
        <v>361</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1Desfiandi A., Rajest S.S., Venkateswaran P.S., Kumar M.P., Singh S.</v>
      </c>
      <c r="B654">
        <v>1</v>
      </c>
      <c r="C654" t="s">
        <v>2413</v>
      </c>
    </row>
    <row r="655" spans="1:3" x14ac:dyDescent="0.45">
      <c r="A655" t="str">
        <f t="shared" si="10"/>
        <v>2AUTHOR FULL NAMES: Desfiandi, Andi (57192420234); Rajest, S. Suman (57204111477); Venkateswaran, P.S. (57197899030); Kumar, M. Palani (57214630395); Singh, Sonia (57202713980)</v>
      </c>
      <c r="B655">
        <v>2</v>
      </c>
      <c r="C655" t="s">
        <v>2414</v>
      </c>
    </row>
    <row r="656" spans="1:3" x14ac:dyDescent="0.45">
      <c r="A656" t="str">
        <f t="shared" si="10"/>
        <v>357192420234; 57204111477; 57197899030; 57214630395; 57202713980</v>
      </c>
      <c r="B656">
        <v>3</v>
      </c>
      <c r="C656" t="s">
        <v>2415</v>
      </c>
    </row>
    <row r="657" spans="1:3" x14ac:dyDescent="0.45">
      <c r="A657" t="str">
        <f t="shared" si="10"/>
        <v>4Company credibility: A tool to trigger positive csr image in the cause-brand alliance context in Indonesia</v>
      </c>
      <c r="B657">
        <v>4</v>
      </c>
      <c r="C657" t="s">
        <v>2416</v>
      </c>
    </row>
    <row r="658" spans="1:3" x14ac:dyDescent="0.45">
      <c r="A658" t="str">
        <f t="shared" si="10"/>
        <v>5(2019) Humanities and Social Sciences Reviews, 7 (6), pp. 320 - 331, Cited 39 times.</v>
      </c>
      <c r="B658">
        <v>5</v>
      </c>
      <c r="C658" t="s">
        <v>2417</v>
      </c>
    </row>
    <row r="659" spans="1:3" x14ac:dyDescent="0.45">
      <c r="A659" t="str">
        <f t="shared" si="10"/>
        <v>6DOI: 10.18510/hssr.2019.7657</v>
      </c>
      <c r="B659">
        <v>6</v>
      </c>
      <c r="C659" t="s">
        <v>2418</v>
      </c>
    </row>
    <row r="660" spans="1:3" x14ac:dyDescent="0.45">
      <c r="A660" t="str">
        <f t="shared" si="10"/>
        <v>7https://www.scopus.com/inward/record.uri?eid=2-s2.0-85075603301&amp;doi=10.18510%2fhssr.2019.7657&amp;partnerID=40&amp;md5=4e872e1a5bdc631bbb0e9e4044fc52db</v>
      </c>
      <c r="B660">
        <v>7</v>
      </c>
      <c r="C660" t="s">
        <v>2419</v>
      </c>
    </row>
    <row r="661" spans="1:3" x14ac:dyDescent="0.45">
      <c r="A661" t="str">
        <f t="shared" si="10"/>
        <v>8</v>
      </c>
      <c r="B661">
        <v>8</v>
      </c>
    </row>
    <row r="662" spans="1:3" x14ac:dyDescent="0.45">
      <c r="A662" t="str">
        <f t="shared" si="10"/>
        <v>9ABSTRACT: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B662">
        <v>9</v>
      </c>
      <c r="C662" t="s">
        <v>2420</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1Young K., Anderson M., Stewart S.</v>
      </c>
      <c r="B667">
        <v>1</v>
      </c>
      <c r="C667" t="s">
        <v>2421</v>
      </c>
    </row>
    <row r="668" spans="1:3" x14ac:dyDescent="0.45">
      <c r="A668" t="str">
        <f t="shared" si="10"/>
        <v>2AUTHOR FULL NAMES: Young, Kathryn (26322218900); Anderson, Myron (56447559600); Stewart, Saran (56447860900)</v>
      </c>
      <c r="B668">
        <v>2</v>
      </c>
      <c r="C668" t="s">
        <v>2422</v>
      </c>
    </row>
    <row r="669" spans="1:3" x14ac:dyDescent="0.45">
      <c r="A669" t="str">
        <f t="shared" si="10"/>
        <v>326322218900; 56447559600; 56447860900</v>
      </c>
      <c r="B669">
        <v>3</v>
      </c>
      <c r="C669" t="s">
        <v>2423</v>
      </c>
    </row>
    <row r="670" spans="1:3" x14ac:dyDescent="0.45">
      <c r="A670" t="str">
        <f t="shared" si="10"/>
        <v>4Hierarchical microaggressions in higher education</v>
      </c>
      <c r="B670">
        <v>4</v>
      </c>
      <c r="C670" t="s">
        <v>2424</v>
      </c>
    </row>
    <row r="671" spans="1:3" x14ac:dyDescent="0.45">
      <c r="A671" t="str">
        <f t="shared" si="10"/>
        <v>5(2015) Journal of Diversity in Higher Education, 8 (1), pp. 61 - 71, Cited 50 times.</v>
      </c>
      <c r="B671">
        <v>5</v>
      </c>
      <c r="C671" t="s">
        <v>2425</v>
      </c>
    </row>
    <row r="672" spans="1:3" x14ac:dyDescent="0.45">
      <c r="A672" t="str">
        <f t="shared" si="10"/>
        <v>6DOI: 10.1037/a0038464</v>
      </c>
      <c r="B672">
        <v>6</v>
      </c>
      <c r="C672" t="s">
        <v>2426</v>
      </c>
    </row>
    <row r="673" spans="1:3" x14ac:dyDescent="0.45">
      <c r="A673" t="str">
        <f t="shared" si="10"/>
        <v>7https://www.scopus.com/inward/record.uri?eid=2-s2.0-84925708855&amp;doi=10.1037%2fa0038464&amp;partnerID=40&amp;md5=ebc7a7a89941db05b4276d8099994d85</v>
      </c>
      <c r="B673">
        <v>7</v>
      </c>
      <c r="C673" t="s">
        <v>2427</v>
      </c>
    </row>
    <row r="674" spans="1:3" x14ac:dyDescent="0.45">
      <c r="A674" t="str">
        <f t="shared" si="10"/>
        <v>8</v>
      </c>
      <c r="B674">
        <v>8</v>
      </c>
    </row>
    <row r="675" spans="1:3" x14ac:dyDescent="0.45">
      <c r="A675" t="str">
        <f t="shared" si="10"/>
        <v>9ABSTRACT: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B675">
        <v>9</v>
      </c>
      <c r="C675" t="s">
        <v>2428</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1O’Leary S.</v>
      </c>
      <c r="B680">
        <v>1</v>
      </c>
      <c r="C680" t="s">
        <v>377</v>
      </c>
    </row>
    <row r="681" spans="1:3" x14ac:dyDescent="0.45">
      <c r="A681" t="str">
        <f t="shared" si="10"/>
        <v>2AUTHOR FULL NAMES: O’Leary, Simon (56875439300)</v>
      </c>
      <c r="B681">
        <v>2</v>
      </c>
      <c r="C681" t="s">
        <v>378</v>
      </c>
    </row>
    <row r="682" spans="1:3" x14ac:dyDescent="0.45">
      <c r="A682" t="str">
        <f t="shared" si="10"/>
        <v>356875439300</v>
      </c>
      <c r="B682">
        <v>3</v>
      </c>
      <c r="C682">
        <v>56875439300</v>
      </c>
    </row>
    <row r="683" spans="1:3" x14ac:dyDescent="0.45">
      <c r="A683" t="str">
        <f t="shared" si="10"/>
        <v>4Graduates’ experiences of, and attitudes towards, the inclusion of employability-related support in undergraduate degree programmes; trends and variations by subject discipline and gender</v>
      </c>
      <c r="B683">
        <v>4</v>
      </c>
      <c r="C683" t="s">
        <v>379</v>
      </c>
    </row>
    <row r="684" spans="1:3" x14ac:dyDescent="0.45">
      <c r="A684" t="str">
        <f t="shared" si="10"/>
        <v>5(2017) Journal of Education and Work, 30 (1), pp. 84 - 105, Cited 66 times.</v>
      </c>
      <c r="B684">
        <v>5</v>
      </c>
      <c r="C684" t="s">
        <v>380</v>
      </c>
    </row>
    <row r="685" spans="1:3" x14ac:dyDescent="0.45">
      <c r="A685" t="str">
        <f t="shared" si="10"/>
        <v>6DOI: 10.1080/13639080.2015.1122181</v>
      </c>
      <c r="B685">
        <v>6</v>
      </c>
      <c r="C685" t="s">
        <v>381</v>
      </c>
    </row>
    <row r="686" spans="1:3" x14ac:dyDescent="0.45">
      <c r="A686" t="str">
        <f t="shared" si="10"/>
        <v>7https://www.scopus.com/inward/record.uri?eid=2-s2.0-84953211411&amp;doi=10.1080%2f13639080.2015.1122181&amp;partnerID=40&amp;md5=21e254a7664bee882f3bf7933af4ac73</v>
      </c>
      <c r="B686">
        <v>7</v>
      </c>
      <c r="C686" t="s">
        <v>382</v>
      </c>
    </row>
    <row r="687" spans="1:3" x14ac:dyDescent="0.45">
      <c r="A687" t="str">
        <f t="shared" si="10"/>
        <v>8</v>
      </c>
      <c r="B687">
        <v>8</v>
      </c>
    </row>
    <row r="688" spans="1:3" x14ac:dyDescent="0.45">
      <c r="A688" t="str">
        <f t="shared" si="10"/>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88">
        <v>9</v>
      </c>
      <c r="C688" t="s">
        <v>383</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1Cunningham M., Walton G.</v>
      </c>
      <c r="B693">
        <v>1</v>
      </c>
      <c r="C693" t="s">
        <v>2429</v>
      </c>
    </row>
    <row r="694" spans="1:3" x14ac:dyDescent="0.45">
      <c r="A694" t="str">
        <f t="shared" si="10"/>
        <v>2AUTHOR FULL NAMES: Cunningham, Matthew (57044090400); Walton, Graham (55875053100)</v>
      </c>
      <c r="B694">
        <v>2</v>
      </c>
      <c r="C694" t="s">
        <v>2430</v>
      </c>
    </row>
    <row r="695" spans="1:3" x14ac:dyDescent="0.45">
      <c r="A695" t="str">
        <f t="shared" si="10"/>
        <v>357044090400; 55875053100</v>
      </c>
      <c r="B695">
        <v>3</v>
      </c>
      <c r="C695" t="s">
        <v>2431</v>
      </c>
    </row>
    <row r="696" spans="1:3" x14ac:dyDescent="0.45">
      <c r="A696" t="str">
        <f t="shared" si="10"/>
        <v>4Informal learning spaces (ILS) in university libraries and their campuses: A Loughborough University case study</v>
      </c>
      <c r="B696">
        <v>4</v>
      </c>
      <c r="C696" t="s">
        <v>2432</v>
      </c>
    </row>
    <row r="697" spans="1:3" x14ac:dyDescent="0.45">
      <c r="A697" t="str">
        <f t="shared" si="10"/>
        <v>5(2016) New Library World, 117 (1-2), pp. 49 - 62, Cited 30 times.</v>
      </c>
      <c r="B697">
        <v>5</v>
      </c>
      <c r="C697" t="s">
        <v>2433</v>
      </c>
    </row>
    <row r="698" spans="1:3" x14ac:dyDescent="0.45">
      <c r="A698" t="str">
        <f t="shared" si="10"/>
        <v>6DOI: 10.1108/NLW-04-2015-0031</v>
      </c>
      <c r="B698">
        <v>6</v>
      </c>
      <c r="C698" t="s">
        <v>2434</v>
      </c>
    </row>
    <row r="699" spans="1:3" x14ac:dyDescent="0.45">
      <c r="A699" t="str">
        <f t="shared" si="10"/>
        <v>7https://www.scopus.com/inward/record.uri?eid=2-s2.0-84953774981&amp;doi=10.1108%2fNLW-04-2015-0031&amp;partnerID=40&amp;md5=76f0de01e373c59e03513e9dc3ac2a03</v>
      </c>
      <c r="B699">
        <v>7</v>
      </c>
      <c r="C699" t="s">
        <v>2435</v>
      </c>
    </row>
    <row r="700" spans="1:3" x14ac:dyDescent="0.45">
      <c r="A700" t="str">
        <f t="shared" si="10"/>
        <v>8</v>
      </c>
      <c r="B700">
        <v>8</v>
      </c>
    </row>
    <row r="701" spans="1:3" x14ac:dyDescent="0.45">
      <c r="A701" t="str">
        <f t="shared" si="10"/>
        <v>9ABSTRACT: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B701">
        <v>9</v>
      </c>
      <c r="C701" t="s">
        <v>2436</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1Maxey D., Kezar A.</v>
      </c>
      <c r="B706">
        <v>1</v>
      </c>
      <c r="C706" t="s">
        <v>400</v>
      </c>
    </row>
    <row r="707" spans="1:3" x14ac:dyDescent="0.45">
      <c r="A707" t="str">
        <f t="shared" si="10"/>
        <v>2AUTHOR FULL NAMES: Maxey, Daniel (55943083100); Kezar, Adrianna (6603555003)</v>
      </c>
      <c r="B707">
        <v>2</v>
      </c>
      <c r="C707" t="s">
        <v>401</v>
      </c>
    </row>
    <row r="708" spans="1:3" x14ac:dyDescent="0.45">
      <c r="A708" t="str">
        <f t="shared" si="10"/>
        <v>355943083100; 6603555003</v>
      </c>
      <c r="B708">
        <v>3</v>
      </c>
      <c r="C708" t="s">
        <v>402</v>
      </c>
    </row>
    <row r="709" spans="1:3" x14ac:dyDescent="0.45">
      <c r="A709" t="str">
        <f t="shared" ref="A709:A772" si="11">B709&amp;C709</f>
        <v>4Revealing opportunities and obstacles for changing non-tenure-track faculty practices: An examination of stakeholders’ awareness of institutional contradictions</v>
      </c>
      <c r="B709">
        <v>4</v>
      </c>
      <c r="C709" t="s">
        <v>403</v>
      </c>
    </row>
    <row r="710" spans="1:3" x14ac:dyDescent="0.45">
      <c r="A710" t="str">
        <f t="shared" si="11"/>
        <v>5(2015) Journal of Higher Education, 86 (4), pp. 564 - 594, Cited 25 times.</v>
      </c>
      <c r="B710">
        <v>5</v>
      </c>
      <c r="C710" t="s">
        <v>404</v>
      </c>
    </row>
    <row r="711" spans="1:3" x14ac:dyDescent="0.45">
      <c r="A711" t="str">
        <f t="shared" si="11"/>
        <v>6DOI: 10.1353/jhe.2015.0022</v>
      </c>
      <c r="B711">
        <v>6</v>
      </c>
      <c r="C711" t="s">
        <v>405</v>
      </c>
    </row>
    <row r="712" spans="1:3" x14ac:dyDescent="0.45">
      <c r="A712" t="str">
        <f t="shared" si="11"/>
        <v>7https://www.scopus.com/inward/record.uri?eid=2-s2.0-84931843829&amp;doi=10.1353%2fjhe.2015.0022&amp;partnerID=40&amp;md5=e5a90c8f3fcdb79a55ed13d7a8d5a540</v>
      </c>
      <c r="B712">
        <v>7</v>
      </c>
      <c r="C712" t="s">
        <v>406</v>
      </c>
    </row>
    <row r="713" spans="1:3" x14ac:dyDescent="0.45">
      <c r="A713" t="str">
        <f t="shared" si="11"/>
        <v>8</v>
      </c>
      <c r="B713">
        <v>8</v>
      </c>
    </row>
    <row r="714" spans="1:3" x14ac:dyDescent="0.45">
      <c r="A714" t="str">
        <f t="shared" si="11"/>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714">
        <v>9</v>
      </c>
      <c r="C714" t="s">
        <v>407</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1Abbas J.</v>
      </c>
      <c r="B719">
        <v>1</v>
      </c>
      <c r="C719" t="s">
        <v>408</v>
      </c>
    </row>
    <row r="720" spans="1:3" x14ac:dyDescent="0.45">
      <c r="A720" t="str">
        <f t="shared" si="11"/>
        <v>2AUTHOR FULL NAMES: Abbas, Jawad (57206897602)</v>
      </c>
      <c r="B720">
        <v>2</v>
      </c>
      <c r="C720" t="s">
        <v>409</v>
      </c>
    </row>
    <row r="721" spans="1:3" x14ac:dyDescent="0.45">
      <c r="A721" t="str">
        <f t="shared" si="11"/>
        <v>357206897602</v>
      </c>
      <c r="B721">
        <v>3</v>
      </c>
      <c r="C721">
        <v>57206897602</v>
      </c>
    </row>
    <row r="722" spans="1:3" x14ac:dyDescent="0.45">
      <c r="A722" t="str">
        <f t="shared" si="11"/>
        <v>4HEISQUAL: A modern approach to measure service quality in higher education institutions</v>
      </c>
      <c r="B722">
        <v>4</v>
      </c>
      <c r="C722" t="s">
        <v>410</v>
      </c>
    </row>
    <row r="723" spans="1:3" x14ac:dyDescent="0.45">
      <c r="A723" t="str">
        <f t="shared" si="11"/>
        <v>5(2020) Studies in Educational Evaluation, 67, art. no. 100933, Cited 54 times.</v>
      </c>
      <c r="B723">
        <v>5</v>
      </c>
      <c r="C723" t="s">
        <v>411</v>
      </c>
    </row>
    <row r="724" spans="1:3" x14ac:dyDescent="0.45">
      <c r="A724" t="str">
        <f t="shared" si="11"/>
        <v>6DOI: 10.1016/j.stueduc.2020.100933</v>
      </c>
      <c r="B724">
        <v>6</v>
      </c>
      <c r="C724" t="s">
        <v>412</v>
      </c>
    </row>
    <row r="725" spans="1:3" x14ac:dyDescent="0.45">
      <c r="A725" t="str">
        <f t="shared" si="11"/>
        <v>7https://www.scopus.com/inward/record.uri?eid=2-s2.0-85091955767&amp;doi=10.1016%2fj.stueduc.2020.100933&amp;partnerID=40&amp;md5=5eb588eba36227b77f3e10a9819251d2</v>
      </c>
      <c r="B725">
        <v>7</v>
      </c>
      <c r="C725" t="s">
        <v>413</v>
      </c>
    </row>
    <row r="726" spans="1:3" x14ac:dyDescent="0.45">
      <c r="A726" t="str">
        <f t="shared" si="11"/>
        <v>8</v>
      </c>
      <c r="B726">
        <v>8</v>
      </c>
    </row>
    <row r="727" spans="1:3" x14ac:dyDescent="0.45">
      <c r="A727" t="str">
        <f t="shared" si="11"/>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727">
        <v>9</v>
      </c>
      <c r="C727" t="s">
        <v>414</v>
      </c>
    </row>
    <row r="728" spans="1:3" x14ac:dyDescent="0.45">
      <c r="A728" t="str">
        <f t="shared" si="11"/>
        <v>10LANGUAGE OF ORIGINAL DOCUMENT: English</v>
      </c>
      <c r="B728">
        <v>10</v>
      </c>
      <c r="C728" t="s">
        <v>10</v>
      </c>
    </row>
    <row r="729" spans="1:3" x14ac:dyDescent="0.45">
      <c r="A729" t="str">
        <f t="shared" si="11"/>
        <v>11DOCUMENT TYPE: Article</v>
      </c>
      <c r="B729">
        <v>11</v>
      </c>
      <c r="C729" t="s">
        <v>11</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1Del-Castillo-Feito C., Blanco-González A., González-Vázquez E.</v>
      </c>
      <c r="B732">
        <v>1</v>
      </c>
      <c r="C732" t="s">
        <v>2437</v>
      </c>
    </row>
    <row r="733" spans="1:3" x14ac:dyDescent="0.45">
      <c r="A733" t="str">
        <f t="shared" si="11"/>
        <v>2AUTHOR FULL NAMES: Del-Castillo-Feito, Cristina (57194173385); Blanco-González, Alicia (55321865800); González-Vázquez, Encarnación (55321988200)</v>
      </c>
      <c r="B733">
        <v>2</v>
      </c>
      <c r="C733" t="s">
        <v>2438</v>
      </c>
    </row>
    <row r="734" spans="1:3" x14ac:dyDescent="0.45">
      <c r="A734" t="str">
        <f t="shared" si="11"/>
        <v>357194173385; 55321865800; 55321988200</v>
      </c>
      <c r="B734">
        <v>3</v>
      </c>
      <c r="C734" t="s">
        <v>2439</v>
      </c>
    </row>
    <row r="735" spans="1:3" x14ac:dyDescent="0.45">
      <c r="A735" t="str">
        <f t="shared" si="11"/>
        <v>4The relationship between image and reputation in the Spanish public university</v>
      </c>
      <c r="B735">
        <v>4</v>
      </c>
      <c r="C735" t="s">
        <v>2440</v>
      </c>
    </row>
    <row r="736" spans="1:3" x14ac:dyDescent="0.45">
      <c r="A736" t="str">
        <f t="shared" si="11"/>
        <v>5(2019) European Research on Management and Business Economics, 25 (2), pp. 87 - 92, Cited 43 times.</v>
      </c>
      <c r="B736">
        <v>5</v>
      </c>
      <c r="C736" t="s">
        <v>2441</v>
      </c>
    </row>
    <row r="737" spans="1:3" x14ac:dyDescent="0.45">
      <c r="A737" t="str">
        <f t="shared" si="11"/>
        <v>6DOI: 10.1016/j.iedeen.2019.01.001</v>
      </c>
      <c r="B737">
        <v>6</v>
      </c>
      <c r="C737" t="s">
        <v>2442</v>
      </c>
    </row>
    <row r="738" spans="1:3" x14ac:dyDescent="0.45">
      <c r="A738" t="str">
        <f t="shared" si="11"/>
        <v>7https://www.scopus.com/inward/record.uri?eid=2-s2.0-85061213505&amp;doi=10.1016%2fj.iedeen.2019.01.001&amp;partnerID=40&amp;md5=790a828089cf9664676b035f3e451b60</v>
      </c>
      <c r="B738">
        <v>7</v>
      </c>
      <c r="C738" t="s">
        <v>2443</v>
      </c>
    </row>
    <row r="739" spans="1:3" x14ac:dyDescent="0.45">
      <c r="A739" t="str">
        <f t="shared" si="11"/>
        <v>8</v>
      </c>
      <c r="B739">
        <v>8</v>
      </c>
    </row>
    <row r="740" spans="1:3" x14ac:dyDescent="0.45">
      <c r="A740" t="str">
        <f t="shared" si="11"/>
        <v>9ABSTRACT: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B740">
        <v>9</v>
      </c>
      <c r="C740" t="s">
        <v>2444</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1Nandy M., Lodh S., Tang A.</v>
      </c>
      <c r="B745">
        <v>1</v>
      </c>
      <c r="C745" t="s">
        <v>453</v>
      </c>
    </row>
    <row r="746" spans="1:3" x14ac:dyDescent="0.45">
      <c r="A746" t="str">
        <f t="shared" si="11"/>
        <v>2AUTHOR FULL NAMES: Nandy, Monomita (55427817600); Lodh, Suman (55428980800); Tang, Audrey (57219204274)</v>
      </c>
      <c r="B746">
        <v>2</v>
      </c>
      <c r="C746" t="s">
        <v>454</v>
      </c>
    </row>
    <row r="747" spans="1:3" x14ac:dyDescent="0.45">
      <c r="A747" t="str">
        <f t="shared" si="11"/>
        <v>355427817600; 55428980800; 57219204274</v>
      </c>
      <c r="B747">
        <v>3</v>
      </c>
      <c r="C747" t="s">
        <v>455</v>
      </c>
    </row>
    <row r="748" spans="1:3" x14ac:dyDescent="0.45">
      <c r="A748" t="str">
        <f t="shared" si="11"/>
        <v>4Lessons from Covid-19 and a resilience model for higher education</v>
      </c>
      <c r="B748">
        <v>4</v>
      </c>
      <c r="C748" t="s">
        <v>456</v>
      </c>
    </row>
    <row r="749" spans="1:3" x14ac:dyDescent="0.45">
      <c r="A749" t="str">
        <f t="shared" si="11"/>
        <v>5(2021) Industry and Higher Education, 35 (1), pp. 3 - 9, Cited 32 times.</v>
      </c>
      <c r="B749">
        <v>5</v>
      </c>
      <c r="C749" t="s">
        <v>457</v>
      </c>
    </row>
    <row r="750" spans="1:3" x14ac:dyDescent="0.45">
      <c r="A750" t="str">
        <f t="shared" si="11"/>
        <v>6DOI: 10.1177/0950422220962696</v>
      </c>
      <c r="B750">
        <v>6</v>
      </c>
      <c r="C750" t="s">
        <v>458</v>
      </c>
    </row>
    <row r="751" spans="1:3" x14ac:dyDescent="0.45">
      <c r="A751" t="str">
        <f t="shared" si="11"/>
        <v>7https://www.scopus.com/inward/record.uri?eid=2-s2.0-85091684573&amp;doi=10.1177%2f0950422220962696&amp;partnerID=40&amp;md5=d7f9b5522aafd876345bd9518ccb068f</v>
      </c>
      <c r="B751">
        <v>7</v>
      </c>
      <c r="C751" t="s">
        <v>459</v>
      </c>
    </row>
    <row r="752" spans="1:3" x14ac:dyDescent="0.45">
      <c r="A752" t="str">
        <f t="shared" si="11"/>
        <v>8</v>
      </c>
      <c r="B752">
        <v>8</v>
      </c>
    </row>
    <row r="753" spans="1:3" x14ac:dyDescent="0.45">
      <c r="A753"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53">
        <v>9</v>
      </c>
      <c r="C753" t="s">
        <v>460</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1Sin C., Amaral A.</v>
      </c>
      <c r="B758">
        <v>1</v>
      </c>
      <c r="C758" t="s">
        <v>483</v>
      </c>
    </row>
    <row r="759" spans="1:3" x14ac:dyDescent="0.45">
      <c r="A759" t="str">
        <f t="shared" si="11"/>
        <v>2AUTHOR FULL NAMES: Sin, Cristina (55342408500); Amaral, Alberto (7005934671)</v>
      </c>
      <c r="B759">
        <v>2</v>
      </c>
      <c r="C759" t="s">
        <v>484</v>
      </c>
    </row>
    <row r="760" spans="1:3" x14ac:dyDescent="0.45">
      <c r="A760" t="str">
        <f t="shared" si="11"/>
        <v>355342408500; 7005934671</v>
      </c>
      <c r="B760">
        <v>3</v>
      </c>
      <c r="C760" t="s">
        <v>485</v>
      </c>
    </row>
    <row r="761" spans="1:3" x14ac:dyDescent="0.45">
      <c r="A761" t="str">
        <f t="shared" si="11"/>
        <v>4Academics’ and employers’ perceptions about responsibilities for employability and their initiatives towards its development</v>
      </c>
      <c r="B761">
        <v>4</v>
      </c>
      <c r="C761" t="s">
        <v>486</v>
      </c>
    </row>
    <row r="762" spans="1:3" x14ac:dyDescent="0.45">
      <c r="A762" t="str">
        <f t="shared" si="11"/>
        <v>5(2017) Higher Education, 73 (1), pp. 97 - 111, Cited 55 times.</v>
      </c>
      <c r="B762">
        <v>5</v>
      </c>
      <c r="C762" t="s">
        <v>487</v>
      </c>
    </row>
    <row r="763" spans="1:3" x14ac:dyDescent="0.45">
      <c r="A763" t="str">
        <f t="shared" si="11"/>
        <v>6DOI: 10.1007/s10734-016-0007-y</v>
      </c>
      <c r="B763">
        <v>6</v>
      </c>
      <c r="C763" t="s">
        <v>488</v>
      </c>
    </row>
    <row r="764" spans="1:3" x14ac:dyDescent="0.45">
      <c r="A764" t="str">
        <f t="shared" si="11"/>
        <v>7https://www.scopus.com/inward/record.uri?eid=2-s2.0-84963724116&amp;doi=10.1007%2fs10734-016-0007-y&amp;partnerID=40&amp;md5=c254d5132e6d427d0ede2690a71bcbcc</v>
      </c>
      <c r="B764">
        <v>7</v>
      </c>
      <c r="C764" t="s">
        <v>489</v>
      </c>
    </row>
    <row r="765" spans="1:3" x14ac:dyDescent="0.45">
      <c r="A765" t="str">
        <f t="shared" si="11"/>
        <v>8</v>
      </c>
      <c r="B765">
        <v>8</v>
      </c>
    </row>
    <row r="766" spans="1:3" x14ac:dyDescent="0.45">
      <c r="A766" t="str">
        <f t="shared" si="11"/>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766">
        <v>9</v>
      </c>
      <c r="C766" t="s">
        <v>490</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1Volchik V., Oganesyan A., Olejarz T.</v>
      </c>
      <c r="B771">
        <v>1</v>
      </c>
      <c r="C771" t="s">
        <v>491</v>
      </c>
    </row>
    <row r="772" spans="1:3" x14ac:dyDescent="0.45">
      <c r="A772" t="str">
        <f t="shared" si="11"/>
        <v>2AUTHOR FULL NAMES: Volchik, Vyacheslav (55967741800); Oganesyan, Anna (57441723800); Olejarz, Tadeusz (57201256936)</v>
      </c>
      <c r="B772">
        <v>2</v>
      </c>
      <c r="C772" t="s">
        <v>492</v>
      </c>
    </row>
    <row r="773" spans="1:3" x14ac:dyDescent="0.45">
      <c r="A773" t="str">
        <f t="shared" ref="A773:A836" si="12">B773&amp;C773</f>
        <v>355967741800; 57441723800; 57201256936</v>
      </c>
      <c r="B773">
        <v>3</v>
      </c>
      <c r="C773" t="s">
        <v>493</v>
      </c>
    </row>
    <row r="774" spans="1:3" x14ac:dyDescent="0.45">
      <c r="A774" t="str">
        <f t="shared" si="12"/>
        <v>4Higher education as a factor of socio-economic performance and development</v>
      </c>
      <c r="B774">
        <v>4</v>
      </c>
      <c r="C774" t="s">
        <v>494</v>
      </c>
    </row>
    <row r="775" spans="1:3" x14ac:dyDescent="0.45">
      <c r="A775" t="str">
        <f t="shared" si="12"/>
        <v>5(2018) Journal of International Studies, 11 (4), pp. 326 - 340, Cited 20 times.</v>
      </c>
      <c r="B775">
        <v>5</v>
      </c>
      <c r="C775" t="s">
        <v>495</v>
      </c>
    </row>
    <row r="776" spans="1:3" x14ac:dyDescent="0.45">
      <c r="A776" t="str">
        <f t="shared" si="12"/>
        <v>6DOI: 10.14254/2071-8330.2018/11-4/23</v>
      </c>
      <c r="B776">
        <v>6</v>
      </c>
      <c r="C776" t="s">
        <v>496</v>
      </c>
    </row>
    <row r="777" spans="1:3" x14ac:dyDescent="0.45">
      <c r="A777" t="str">
        <f t="shared" si="12"/>
        <v>7https://www.scopus.com/inward/record.uri?eid=2-s2.0-85060053553&amp;doi=10.14254%2f2071-8330.2018%2f11-4%2f23&amp;partnerID=40&amp;md5=eedb346b02f025385a028ab3a50d34ef</v>
      </c>
      <c r="B777">
        <v>7</v>
      </c>
      <c r="C777" t="s">
        <v>497</v>
      </c>
    </row>
    <row r="778" spans="1:3" x14ac:dyDescent="0.45">
      <c r="A778" t="str">
        <f t="shared" si="12"/>
        <v>8</v>
      </c>
      <c r="B778">
        <v>8</v>
      </c>
    </row>
    <row r="779" spans="1:3" x14ac:dyDescent="0.45">
      <c r="A779" t="str">
        <f t="shared" si="12"/>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779">
        <v>9</v>
      </c>
      <c r="C779" t="s">
        <v>498</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1Watty K.</v>
      </c>
      <c r="B784">
        <v>1</v>
      </c>
      <c r="C784" t="s">
        <v>507</v>
      </c>
    </row>
    <row r="785" spans="1:3" x14ac:dyDescent="0.45">
      <c r="A785" t="str">
        <f t="shared" si="12"/>
        <v>2AUTHOR FULL NAMES: Watty, Kim (16235144400)</v>
      </c>
      <c r="B785">
        <v>2</v>
      </c>
      <c r="C785" t="s">
        <v>508</v>
      </c>
    </row>
    <row r="786" spans="1:3" x14ac:dyDescent="0.45">
      <c r="A786" t="str">
        <f t="shared" si="12"/>
        <v>316235144400</v>
      </c>
      <c r="B786">
        <v>3</v>
      </c>
      <c r="C786">
        <v>16235144400</v>
      </c>
    </row>
    <row r="787" spans="1:3" x14ac:dyDescent="0.45">
      <c r="A787" t="str">
        <f t="shared" si="12"/>
        <v>4Quality in accounting education and low english standards among overseas students: Is there a link?</v>
      </c>
      <c r="B787">
        <v>4</v>
      </c>
      <c r="C787" t="s">
        <v>509</v>
      </c>
    </row>
    <row r="788" spans="1:3" x14ac:dyDescent="0.45">
      <c r="A788" t="str">
        <f t="shared" si="12"/>
        <v>5(2007) People and Place, 15 (1), pp. 22 - 29, Cited 37 times.</v>
      </c>
      <c r="B788">
        <v>5</v>
      </c>
      <c r="C788" t="s">
        <v>510</v>
      </c>
    </row>
    <row r="789" spans="1:3" x14ac:dyDescent="0.45">
      <c r="A789" t="str">
        <f t="shared" si="12"/>
        <v>6</v>
      </c>
      <c r="B789">
        <v>6</v>
      </c>
    </row>
    <row r="790" spans="1:3" x14ac:dyDescent="0.45">
      <c r="A790" t="str">
        <f t="shared" si="12"/>
        <v>7https://www.scopus.com/inward/record.uri?eid=2-s2.0-34247254795&amp;partnerID=40&amp;md5=146fbf5bdfde0d00cbab5c82ca011c2a</v>
      </c>
      <c r="B790">
        <v>7</v>
      </c>
      <c r="C790" t="s">
        <v>511</v>
      </c>
    </row>
    <row r="791" spans="1:3" x14ac:dyDescent="0.45">
      <c r="A791" t="str">
        <f t="shared" si="12"/>
        <v>8</v>
      </c>
      <c r="B791">
        <v>8</v>
      </c>
    </row>
    <row r="792" spans="1:3" x14ac:dyDescent="0.45">
      <c r="A792" t="str">
        <f t="shared" si="12"/>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792">
        <v>9</v>
      </c>
      <c r="C792" t="s">
        <v>512</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1Lasagabaster D.</v>
      </c>
      <c r="B797">
        <v>1</v>
      </c>
      <c r="C797" t="s">
        <v>2453</v>
      </c>
    </row>
    <row r="798" spans="1:3" x14ac:dyDescent="0.45">
      <c r="A798" t="str">
        <f t="shared" si="12"/>
        <v>2AUTHOR FULL NAMES: Lasagabaster, David (25825336800)</v>
      </c>
      <c r="B798">
        <v>2</v>
      </c>
      <c r="C798" t="s">
        <v>2454</v>
      </c>
    </row>
    <row r="799" spans="1:3" x14ac:dyDescent="0.45">
      <c r="A799" t="str">
        <f t="shared" si="12"/>
        <v>325825336800</v>
      </c>
      <c r="B799">
        <v>3</v>
      </c>
      <c r="C799">
        <v>25825336800</v>
      </c>
    </row>
    <row r="800" spans="1:3" x14ac:dyDescent="0.45">
      <c r="A800" t="str">
        <f t="shared" si="12"/>
        <v>4Language policy and language choice at European Universities: Is there really a ‘choice’?</v>
      </c>
      <c r="B800">
        <v>4</v>
      </c>
      <c r="C800" t="s">
        <v>2455</v>
      </c>
    </row>
    <row r="801" spans="1:3" x14ac:dyDescent="0.45">
      <c r="A801" t="str">
        <f t="shared" si="12"/>
        <v>5(2015) European Journal of Applied Linguistics, 3 (2), pp. 255 - 276, Cited 21 times.</v>
      </c>
      <c r="B801">
        <v>5</v>
      </c>
      <c r="C801" t="s">
        <v>2456</v>
      </c>
    </row>
    <row r="802" spans="1:3" x14ac:dyDescent="0.45">
      <c r="A802" t="str">
        <f t="shared" si="12"/>
        <v>6DOI: 10.1515/eujal-2014-0024</v>
      </c>
      <c r="B802">
        <v>6</v>
      </c>
      <c r="C802" t="s">
        <v>2457</v>
      </c>
    </row>
    <row r="803" spans="1:3" x14ac:dyDescent="0.45">
      <c r="A803" t="str">
        <f t="shared" si="12"/>
        <v>7https://www.scopus.com/inward/record.uri?eid=2-s2.0-84976610178&amp;doi=10.1515%2feujal-2014-0024&amp;partnerID=40&amp;md5=230979d8f5e391b6cbba4cfa96d917c8</v>
      </c>
      <c r="B803">
        <v>7</v>
      </c>
      <c r="C803" t="s">
        <v>2458</v>
      </c>
    </row>
    <row r="804" spans="1:3" x14ac:dyDescent="0.45">
      <c r="A804" t="str">
        <f t="shared" si="12"/>
        <v>8</v>
      </c>
      <c r="B804">
        <v>8</v>
      </c>
    </row>
    <row r="805" spans="1:3" x14ac:dyDescent="0.45">
      <c r="A805" t="str">
        <f t="shared" si="12"/>
        <v>9ABSTRACT: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B805">
        <v>9</v>
      </c>
      <c r="C805" t="s">
        <v>2459</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1Mainardes E.W., Raposo M., Alves H.</v>
      </c>
      <c r="B810">
        <v>1</v>
      </c>
      <c r="C810" t="s">
        <v>2460</v>
      </c>
    </row>
    <row r="811" spans="1:3" x14ac:dyDescent="0.45">
      <c r="A811" t="str">
        <f t="shared" si="12"/>
        <v>2AUTHOR FULL NAMES: Mainardes, Emerson Wagner (35764807800); Raposo, Mário (23768404400); Alves, Helena (35208145700)</v>
      </c>
      <c r="B811">
        <v>2</v>
      </c>
      <c r="C811" t="s">
        <v>2461</v>
      </c>
    </row>
    <row r="812" spans="1:3" x14ac:dyDescent="0.45">
      <c r="A812" t="str">
        <f t="shared" si="12"/>
        <v>335764807800; 23768404400; 35208145700</v>
      </c>
      <c r="B812">
        <v>3</v>
      </c>
      <c r="C812" t="s">
        <v>2462</v>
      </c>
    </row>
    <row r="813" spans="1:3" x14ac:dyDescent="0.45">
      <c r="A813" t="str">
        <f t="shared" si="12"/>
        <v>4Universities Need a Market Orientation to Attract Non-Traditional Stakeholders as New Financing Sources</v>
      </c>
      <c r="B813">
        <v>4</v>
      </c>
      <c r="C813" t="s">
        <v>2463</v>
      </c>
    </row>
    <row r="814" spans="1:3" x14ac:dyDescent="0.45">
      <c r="A814" t="str">
        <f t="shared" si="12"/>
        <v>5(2014) Public Organization Review, 14 (2), pp. 159 - 171, Cited 22 times.</v>
      </c>
      <c r="B814">
        <v>5</v>
      </c>
      <c r="C814" t="s">
        <v>2464</v>
      </c>
    </row>
    <row r="815" spans="1:3" x14ac:dyDescent="0.45">
      <c r="A815" t="str">
        <f t="shared" si="12"/>
        <v>6DOI: 10.1007/s11115-012-0211-x</v>
      </c>
      <c r="B815">
        <v>6</v>
      </c>
      <c r="C815" t="s">
        <v>2465</v>
      </c>
    </row>
    <row r="816" spans="1:3" x14ac:dyDescent="0.45">
      <c r="A816" t="str">
        <f t="shared" si="12"/>
        <v>7https://www.scopus.com/inward/record.uri?eid=2-s2.0-84901489005&amp;doi=10.1007%2fs11115-012-0211-x&amp;partnerID=40&amp;md5=a6dc00f570e30c6c64e2b03d6046c1b0</v>
      </c>
      <c r="B816">
        <v>7</v>
      </c>
      <c r="C816" t="s">
        <v>2466</v>
      </c>
    </row>
    <row r="817" spans="1:3" x14ac:dyDescent="0.45">
      <c r="A817" t="str">
        <f t="shared" si="12"/>
        <v>8</v>
      </c>
      <c r="B817">
        <v>8</v>
      </c>
    </row>
    <row r="818" spans="1:3" x14ac:dyDescent="0.45">
      <c r="A818" t="str">
        <f t="shared" si="12"/>
        <v>9ABSTRACT: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B818">
        <v>9</v>
      </c>
      <c r="C818" t="s">
        <v>2467</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1Falqueto J.M.Z., Hoffmann V.E., Gomes R.C., Onoyama Mori S.S.</v>
      </c>
      <c r="B823">
        <v>1</v>
      </c>
      <c r="C823" t="s">
        <v>2476</v>
      </c>
    </row>
    <row r="824" spans="1:3" x14ac:dyDescent="0.45">
      <c r="A824" t="str">
        <f t="shared" si="12"/>
        <v>2AUTHOR FULL NAMES: Falqueto, Júnia Maria Zandonade (57211873231); Hoffmann, Valmir Emil (36815902600); Gomes, Ricardo Corrêa (27067631600); Onoyama Mori, Silvia Satiko (57211867319)</v>
      </c>
      <c r="B824">
        <v>2</v>
      </c>
      <c r="C824" t="s">
        <v>2477</v>
      </c>
    </row>
    <row r="825" spans="1:3" x14ac:dyDescent="0.45">
      <c r="A825" t="str">
        <f t="shared" si="12"/>
        <v>357211873231; 36815902600; 27067631600; 57211867319</v>
      </c>
      <c r="B825">
        <v>3</v>
      </c>
      <c r="C825" t="s">
        <v>2478</v>
      </c>
    </row>
    <row r="826" spans="1:3" x14ac:dyDescent="0.45">
      <c r="A826" t="str">
        <f t="shared" si="12"/>
        <v>4Strategic planning in higher education institutions: what are the stakeholders’ roles in the process?</v>
      </c>
      <c r="B826">
        <v>4</v>
      </c>
      <c r="C826" t="s">
        <v>2479</v>
      </c>
    </row>
    <row r="827" spans="1:3" x14ac:dyDescent="0.45">
      <c r="A827" t="str">
        <f t="shared" si="12"/>
        <v>5(2020) Higher Education, 79 (6), pp. 1039 - 1056, Cited 18 times.</v>
      </c>
      <c r="B827">
        <v>5</v>
      </c>
      <c r="C827" t="s">
        <v>2480</v>
      </c>
    </row>
    <row r="828" spans="1:3" x14ac:dyDescent="0.45">
      <c r="A828" t="str">
        <f t="shared" si="12"/>
        <v>6DOI: 10.1007/s10734-019-00455-8</v>
      </c>
      <c r="B828">
        <v>6</v>
      </c>
      <c r="C828" t="s">
        <v>2481</v>
      </c>
    </row>
    <row r="829" spans="1:3" x14ac:dyDescent="0.45">
      <c r="A829" t="str">
        <f t="shared" si="12"/>
        <v>7https://www.scopus.com/inward/record.uri?eid=2-s2.0-85075200379&amp;doi=10.1007%2fs10734-019-00455-8&amp;partnerID=40&amp;md5=38534b7bd2ea8229b9a897cf6c43609a</v>
      </c>
      <c r="B829">
        <v>7</v>
      </c>
      <c r="C829" t="s">
        <v>2482</v>
      </c>
    </row>
    <row r="830" spans="1:3" x14ac:dyDescent="0.45">
      <c r="A830" t="str">
        <f t="shared" si="12"/>
        <v>8</v>
      </c>
      <c r="B830">
        <v>8</v>
      </c>
    </row>
    <row r="831" spans="1:3" x14ac:dyDescent="0.45">
      <c r="A831" t="str">
        <f t="shared" si="12"/>
        <v>9ABSTRACT: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B831">
        <v>9</v>
      </c>
      <c r="C831" t="s">
        <v>2483</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1Anthym M., Tuitt F.</v>
      </c>
      <c r="B836">
        <v>1</v>
      </c>
      <c r="C836" t="s">
        <v>527</v>
      </c>
    </row>
    <row r="837" spans="1:3" x14ac:dyDescent="0.45">
      <c r="A837" t="str">
        <f t="shared" ref="A837:A900" si="13">B837&amp;C837</f>
        <v>2AUTHOR FULL NAMES: Anthym, Myntha (57202680898); Tuitt, Franklin (36959776200)</v>
      </c>
      <c r="B837">
        <v>2</v>
      </c>
      <c r="C837" t="s">
        <v>528</v>
      </c>
    </row>
    <row r="838" spans="1:3" x14ac:dyDescent="0.45">
      <c r="A838" t="str">
        <f t="shared" si="13"/>
        <v>357202680898; 36959776200</v>
      </c>
      <c r="B838">
        <v>3</v>
      </c>
      <c r="C838" t="s">
        <v>529</v>
      </c>
    </row>
    <row r="839" spans="1:3" x14ac:dyDescent="0.45">
      <c r="A839" t="str">
        <f t="shared" si="13"/>
        <v>4When the levees break: the cost of vicarious trauma, microaggressions and emotional labor for Black administrators and faculty engaging in race work at traditionally White institutions</v>
      </c>
      <c r="B839">
        <v>4</v>
      </c>
      <c r="C839" t="s">
        <v>530</v>
      </c>
    </row>
    <row r="840" spans="1:3" x14ac:dyDescent="0.45">
      <c r="A840" t="str">
        <f t="shared" si="13"/>
        <v>5(2019) International Journal of Qualitative Studies in Education, 32 (9), pp. 1072 - 1093, Cited 21 times.</v>
      </c>
      <c r="B840">
        <v>5</v>
      </c>
      <c r="C840" t="s">
        <v>531</v>
      </c>
    </row>
    <row r="841" spans="1:3" x14ac:dyDescent="0.45">
      <c r="A841" t="str">
        <f t="shared" si="13"/>
        <v>6DOI: 10.1080/09518398.2019.1645907</v>
      </c>
      <c r="B841">
        <v>6</v>
      </c>
      <c r="C841" t="s">
        <v>532</v>
      </c>
    </row>
    <row r="842" spans="1:3" x14ac:dyDescent="0.45">
      <c r="A842" t="str">
        <f t="shared" si="13"/>
        <v>7https://www.scopus.com/inward/record.uri?eid=2-s2.0-85073216539&amp;doi=10.1080%2f09518398.2019.1645907&amp;partnerID=40&amp;md5=63b98cffcdb0de6ad2231351df40888c</v>
      </c>
      <c r="B842">
        <v>7</v>
      </c>
      <c r="C842" t="s">
        <v>533</v>
      </c>
    </row>
    <row r="843" spans="1:3" x14ac:dyDescent="0.45">
      <c r="A843" t="str">
        <f t="shared" si="13"/>
        <v>8</v>
      </c>
      <c r="B843">
        <v>8</v>
      </c>
    </row>
    <row r="844" spans="1:3" x14ac:dyDescent="0.45">
      <c r="A844"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44">
        <v>9</v>
      </c>
      <c r="C844" t="s">
        <v>534</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1Lindsay A.</v>
      </c>
      <c r="B849">
        <v>1</v>
      </c>
      <c r="C849" t="s">
        <v>535</v>
      </c>
    </row>
    <row r="850" spans="1:3" x14ac:dyDescent="0.45">
      <c r="A850" t="str">
        <f t="shared" si="13"/>
        <v>2AUTHOR FULL NAMES: Lindsay, Alan (16453733000)</v>
      </c>
      <c r="B850">
        <v>2</v>
      </c>
      <c r="C850" t="s">
        <v>536</v>
      </c>
    </row>
    <row r="851" spans="1:3" x14ac:dyDescent="0.45">
      <c r="A851" t="str">
        <f t="shared" si="13"/>
        <v>316453733000</v>
      </c>
      <c r="B851">
        <v>3</v>
      </c>
      <c r="C851">
        <v>16453733000</v>
      </c>
    </row>
    <row r="852" spans="1:3" x14ac:dyDescent="0.45">
      <c r="A852" t="str">
        <f t="shared" si="13"/>
        <v>4Concepts of Quality in Higher Education</v>
      </c>
      <c r="B852">
        <v>4</v>
      </c>
      <c r="C852" t="s">
        <v>537</v>
      </c>
    </row>
    <row r="853" spans="1:3" x14ac:dyDescent="0.45">
      <c r="A853" t="str">
        <f t="shared" si="13"/>
        <v>5(1992) Journal of Tertiary Education Administration, 14 (2), pp. 153 - 163, Cited 17 times.</v>
      </c>
      <c r="B853">
        <v>5</v>
      </c>
      <c r="C853" t="s">
        <v>538</v>
      </c>
    </row>
    <row r="854" spans="1:3" x14ac:dyDescent="0.45">
      <c r="A854" t="str">
        <f t="shared" si="13"/>
        <v>6DOI: 10.1080/1036970920140203</v>
      </c>
      <c r="B854">
        <v>6</v>
      </c>
      <c r="C854" t="s">
        <v>539</v>
      </c>
    </row>
    <row r="855" spans="1:3" x14ac:dyDescent="0.45">
      <c r="A855" t="str">
        <f t="shared" si="13"/>
        <v>7https://www.scopus.com/inward/record.uri?eid=2-s2.0-0012729517&amp;doi=10.1080%2f1036970920140203&amp;partnerID=40&amp;md5=86242b2c44394897f342c551cc1c9134</v>
      </c>
      <c r="B855">
        <v>7</v>
      </c>
      <c r="C855" t="s">
        <v>540</v>
      </c>
    </row>
    <row r="856" spans="1:3" x14ac:dyDescent="0.45">
      <c r="A856" t="str">
        <f t="shared" si="13"/>
        <v>8</v>
      </c>
      <c r="B856">
        <v>8</v>
      </c>
    </row>
    <row r="857" spans="1:3" x14ac:dyDescent="0.45">
      <c r="A857" t="str">
        <f t="shared" si="13"/>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857">
        <v>9</v>
      </c>
      <c r="C857" t="s">
        <v>541</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1Steghöfer J.-P., Burden H., Hebig R., Calikli G., Feldt R., Hammouda I., Horkoff J., Knauss E., Liebel G.</v>
      </c>
      <c r="B862">
        <v>1</v>
      </c>
      <c r="C862" t="s">
        <v>542</v>
      </c>
    </row>
    <row r="863" spans="1:3" x14ac:dyDescent="0.45">
      <c r="A863" t="str">
        <f t="shared" si="13"/>
        <v>2AUTHOR FULL NAMES: Steghöfer, Jan-Philipp (25641778800); Burden, Håkan (54952795300); Hebig, Regina (35147919400); Calikli, Gul (35298437800); Feldt, Robert (24476388300); Hammouda, Imed (6508227814); Horkoff, Jennifer (9042245700); Knauss, Eric (24829443700); Liebel, Grischa (55948351800)</v>
      </c>
      <c r="B863">
        <v>2</v>
      </c>
      <c r="C863" t="s">
        <v>543</v>
      </c>
    </row>
    <row r="864" spans="1:3" x14ac:dyDescent="0.45">
      <c r="A864" t="str">
        <f t="shared" si="13"/>
        <v>325641778800; 54952795300; 35147919400; 35298437800; 24476388300; 6508227814; 9042245700; 24829443700; 55948351800</v>
      </c>
      <c r="B864">
        <v>3</v>
      </c>
      <c r="C864" t="s">
        <v>544</v>
      </c>
    </row>
    <row r="865" spans="1:3" x14ac:dyDescent="0.45">
      <c r="A865" t="str">
        <f t="shared" si="13"/>
        <v>4Involving external stakeholders in project courses</v>
      </c>
      <c r="B865">
        <v>4</v>
      </c>
      <c r="C865" t="s">
        <v>545</v>
      </c>
    </row>
    <row r="866" spans="1:3" x14ac:dyDescent="0.45">
      <c r="A866" t="str">
        <f t="shared" si="13"/>
        <v>5(2018) ACM Transactions on Computing Education, 18 (2), art. no. 8, Cited 14 times.</v>
      </c>
      <c r="B866">
        <v>5</v>
      </c>
      <c r="C866" t="s">
        <v>546</v>
      </c>
    </row>
    <row r="867" spans="1:3" x14ac:dyDescent="0.45">
      <c r="A867" t="str">
        <f t="shared" si="13"/>
        <v>6DOI: 10.1145/3152098</v>
      </c>
      <c r="B867">
        <v>6</v>
      </c>
      <c r="C867" t="s">
        <v>547</v>
      </c>
    </row>
    <row r="868" spans="1:3" x14ac:dyDescent="0.45">
      <c r="A868" t="str">
        <f t="shared" si="13"/>
        <v>7https://www.scopus.com/inward/record.uri?eid=2-s2.0-85064555163&amp;doi=10.1145%2f3152098&amp;partnerID=40&amp;md5=c7d1f4cf29d088ee2515366f08ed81b2</v>
      </c>
      <c r="B868">
        <v>7</v>
      </c>
      <c r="C868" t="s">
        <v>548</v>
      </c>
    </row>
    <row r="869" spans="1:3" x14ac:dyDescent="0.45">
      <c r="A869" t="str">
        <f t="shared" si="13"/>
        <v>8</v>
      </c>
      <c r="B869">
        <v>8</v>
      </c>
    </row>
    <row r="870" spans="1:3" x14ac:dyDescent="0.45">
      <c r="A870" t="str">
        <f t="shared" si="13"/>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870">
        <v>9</v>
      </c>
      <c r="C870" t="s">
        <v>549</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1McClung G.W., Werner M.</v>
      </c>
      <c r="B875">
        <v>1</v>
      </c>
      <c r="C875" t="s">
        <v>2892</v>
      </c>
    </row>
    <row r="876" spans="1:3" x14ac:dyDescent="0.45">
      <c r="A876" t="str">
        <f t="shared" si="13"/>
        <v>2AUTHOR FULL NAMES: McClung, Gordon W. (6603074103); Werner, Mary (55431572400)</v>
      </c>
      <c r="B876">
        <v>2</v>
      </c>
      <c r="C876" t="s">
        <v>2893</v>
      </c>
    </row>
    <row r="877" spans="1:3" x14ac:dyDescent="0.45">
      <c r="A877" t="str">
        <f t="shared" si="13"/>
        <v>36603074103; 55431572400</v>
      </c>
      <c r="B877">
        <v>3</v>
      </c>
      <c r="C877" t="s">
        <v>2894</v>
      </c>
    </row>
    <row r="878" spans="1:3" x14ac:dyDescent="0.45">
      <c r="A878" t="str">
        <f t="shared" si="13"/>
        <v>4A market/value based approach to satisfy stakeholders of higher education</v>
      </c>
      <c r="B878">
        <v>4</v>
      </c>
      <c r="C878" t="s">
        <v>2895</v>
      </c>
    </row>
    <row r="879" spans="1:3" x14ac:dyDescent="0.45">
      <c r="A879" t="str">
        <f t="shared" si="13"/>
        <v>5(2008) Journal of Marketing for Higher Education, 18 (1), pp. 102 - 123, Cited 14 times.</v>
      </c>
      <c r="B879">
        <v>5</v>
      </c>
      <c r="C879" t="s">
        <v>2896</v>
      </c>
    </row>
    <row r="880" spans="1:3" x14ac:dyDescent="0.45">
      <c r="A880" t="str">
        <f t="shared" si="13"/>
        <v>6DOI: 10.1080/08841240802100345</v>
      </c>
      <c r="B880">
        <v>6</v>
      </c>
      <c r="C880" t="s">
        <v>2897</v>
      </c>
    </row>
    <row r="881" spans="1:3" x14ac:dyDescent="0.45">
      <c r="A881" t="str">
        <f t="shared" si="13"/>
        <v>7https://www.scopus.com/inward/record.uri?eid=2-s2.0-67449142653&amp;doi=10.1080%2f08841240802100345&amp;partnerID=40&amp;md5=0f6af8d832d5f084b7c6c25e755d57b6</v>
      </c>
      <c r="B881">
        <v>7</v>
      </c>
      <c r="C881" t="s">
        <v>2898</v>
      </c>
    </row>
    <row r="882" spans="1:3" x14ac:dyDescent="0.45">
      <c r="A882" t="str">
        <f t="shared" si="13"/>
        <v>8</v>
      </c>
      <c r="B882">
        <v>8</v>
      </c>
    </row>
    <row r="883" spans="1:3" x14ac:dyDescent="0.45">
      <c r="A883" t="str">
        <f t="shared" si="13"/>
        <v>9ABSTRACT: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B883">
        <v>9</v>
      </c>
      <c r="C883" t="s">
        <v>2899</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1Córcoles Y.R., Peñalver J.F.S., Ponce A.T.</v>
      </c>
      <c r="B888">
        <v>1</v>
      </c>
      <c r="C888" t="s">
        <v>2484</v>
      </c>
    </row>
    <row r="889" spans="1:3" x14ac:dyDescent="0.45">
      <c r="A889" t="str">
        <f t="shared" si="13"/>
        <v>2AUTHOR FULL NAMES: Córcoles, Yolanda Ramírez (22952077100); Peñalver, Jesús F. Santos (43762326000); Ponce, Ángel Tejada (36129674800)</v>
      </c>
      <c r="B889">
        <v>2</v>
      </c>
      <c r="C889" t="s">
        <v>2485</v>
      </c>
    </row>
    <row r="890" spans="1:3" x14ac:dyDescent="0.45">
      <c r="A890" t="str">
        <f t="shared" si="13"/>
        <v>322952077100; 43762326000; 36129674800</v>
      </c>
      <c r="B890">
        <v>3</v>
      </c>
      <c r="C890" t="s">
        <v>2486</v>
      </c>
    </row>
    <row r="891" spans="1:3" x14ac:dyDescent="0.45">
      <c r="A891" t="str">
        <f t="shared" si="13"/>
        <v>4Intellectual capital in Spanish public universities: Stakeholders' information needs</v>
      </c>
      <c r="B891">
        <v>4</v>
      </c>
      <c r="C891" t="s">
        <v>2487</v>
      </c>
    </row>
    <row r="892" spans="1:3" x14ac:dyDescent="0.45">
      <c r="A892" t="str">
        <f t="shared" si="13"/>
        <v>5(2011) Journal of Intellectual Capital, 12 (3), pp. 356 - 376, Cited 86 times.</v>
      </c>
      <c r="B892">
        <v>5</v>
      </c>
      <c r="C892" t="s">
        <v>2488</v>
      </c>
    </row>
    <row r="893" spans="1:3" x14ac:dyDescent="0.45">
      <c r="A893" t="str">
        <f t="shared" si="13"/>
        <v>6DOI: 10.1108/14691931111154689</v>
      </c>
      <c r="B893">
        <v>6</v>
      </c>
      <c r="C893" t="s">
        <v>2489</v>
      </c>
    </row>
    <row r="894" spans="1:3" x14ac:dyDescent="0.45">
      <c r="A894" t="str">
        <f t="shared" si="13"/>
        <v>7https://www.scopus.com/inward/record.uri?eid=2-s2.0-79960620270&amp;doi=10.1108%2f14691931111154689&amp;partnerID=40&amp;md5=83a51ec16c2c75fc190dc74f4506298d</v>
      </c>
      <c r="B894">
        <v>7</v>
      </c>
      <c r="C894" t="s">
        <v>2490</v>
      </c>
    </row>
    <row r="895" spans="1:3" x14ac:dyDescent="0.45">
      <c r="A895" t="str">
        <f t="shared" si="13"/>
        <v>8</v>
      </c>
      <c r="B895">
        <v>8</v>
      </c>
    </row>
    <row r="896" spans="1:3" x14ac:dyDescent="0.45">
      <c r="A896" t="str">
        <f t="shared" si="13"/>
        <v>9ABSTRACT: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B896">
        <v>9</v>
      </c>
      <c r="C896" t="s">
        <v>2491</v>
      </c>
    </row>
    <row r="897" spans="1:3" x14ac:dyDescent="0.45">
      <c r="A897" t="str">
        <f t="shared" si="13"/>
        <v>10LANGUAGE OF ORIGINAL DOCUMENT: English</v>
      </c>
      <c r="B897">
        <v>10</v>
      </c>
      <c r="C897" t="s">
        <v>10</v>
      </c>
    </row>
    <row r="898" spans="1:3" x14ac:dyDescent="0.45">
      <c r="A898" t="str">
        <f t="shared" si="13"/>
        <v>11DOCUMENT TYPE: Article</v>
      </c>
      <c r="B898">
        <v>11</v>
      </c>
      <c r="C898" t="s">
        <v>11</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1Cebriána G.</v>
      </c>
      <c r="B901">
        <v>1</v>
      </c>
      <c r="C901" t="s">
        <v>2492</v>
      </c>
    </row>
    <row r="902" spans="1:3" x14ac:dyDescent="0.45">
      <c r="A902" t="str">
        <f t="shared" si="14"/>
        <v>2AUTHOR FULL NAMES: Cebriána, Gisela (55790220300)</v>
      </c>
      <c r="B902">
        <v>2</v>
      </c>
      <c r="C902" t="s">
        <v>2493</v>
      </c>
    </row>
    <row r="903" spans="1:3" x14ac:dyDescent="0.45">
      <c r="A903" t="str">
        <f t="shared" si="14"/>
        <v>355790220300</v>
      </c>
      <c r="B903">
        <v>3</v>
      </c>
      <c r="C903">
        <v>55790220300</v>
      </c>
    </row>
    <row r="904" spans="1:3" x14ac:dyDescent="0.45">
      <c r="A904" t="str">
        <f t="shared" si="14"/>
        <v>4The I3E model for embedding education for sustainability within higher education institutions</v>
      </c>
      <c r="B904">
        <v>4</v>
      </c>
      <c r="C904" t="s">
        <v>2494</v>
      </c>
    </row>
    <row r="905" spans="1:3" x14ac:dyDescent="0.45">
      <c r="A905" t="str">
        <f t="shared" si="14"/>
        <v>5(2018) Environmental Education Research, 24 (2), pp. 153 - 171, Cited 32 times.</v>
      </c>
      <c r="B905">
        <v>5</v>
      </c>
      <c r="C905" t="s">
        <v>2495</v>
      </c>
    </row>
    <row r="906" spans="1:3" x14ac:dyDescent="0.45">
      <c r="A906" t="str">
        <f t="shared" si="14"/>
        <v>6DOI: 10.1080/13504622.2016.1217395</v>
      </c>
      <c r="B906">
        <v>6</v>
      </c>
      <c r="C906" t="s">
        <v>2496</v>
      </c>
    </row>
    <row r="907" spans="1:3" x14ac:dyDescent="0.45">
      <c r="A907" t="str">
        <f t="shared" si="14"/>
        <v>7https://www.scopus.com/inward/record.uri?eid=2-s2.0-84982244530&amp;doi=10.1080%2f13504622.2016.1217395&amp;partnerID=40&amp;md5=de8603c3e72f9511980b7fa7b002b7e1</v>
      </c>
      <c r="B907">
        <v>7</v>
      </c>
      <c r="C907" t="s">
        <v>2497</v>
      </c>
    </row>
    <row r="908" spans="1:3" x14ac:dyDescent="0.45">
      <c r="A908" t="str">
        <f t="shared" si="14"/>
        <v>8</v>
      </c>
      <c r="B908">
        <v>8</v>
      </c>
    </row>
    <row r="909" spans="1:3" x14ac:dyDescent="0.45">
      <c r="A909" t="str">
        <f t="shared" si="14"/>
        <v>9ABSTRACT: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B909">
        <v>9</v>
      </c>
      <c r="C909" t="s">
        <v>2498</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1Smith A.R.</v>
      </c>
      <c r="B914">
        <v>1</v>
      </c>
      <c r="C914" t="s">
        <v>558</v>
      </c>
    </row>
    <row r="915" spans="1:3" x14ac:dyDescent="0.45">
      <c r="A915" t="str">
        <f t="shared" si="14"/>
        <v>2AUTHOR FULL NAMES: Smith, Arthur Richardson (57193705397)</v>
      </c>
      <c r="B915">
        <v>2</v>
      </c>
      <c r="C915" t="s">
        <v>559</v>
      </c>
    </row>
    <row r="916" spans="1:3" x14ac:dyDescent="0.45">
      <c r="A916" t="str">
        <f t="shared" si="14"/>
        <v>357193705397</v>
      </c>
      <c r="B916">
        <v>3</v>
      </c>
      <c r="C916">
        <v>57193705397</v>
      </c>
    </row>
    <row r="917" spans="1:3" x14ac:dyDescent="0.45">
      <c r="A917" t="str">
        <f t="shared" si="14"/>
        <v>4Ensuring quality: The faculty role in online higher education</v>
      </c>
      <c r="B917">
        <v>4</v>
      </c>
      <c r="C917" t="s">
        <v>560</v>
      </c>
    </row>
    <row r="918" spans="1:3" x14ac:dyDescent="0.45">
      <c r="A918" t="str">
        <f t="shared" si="14"/>
        <v>5(2016) Handbook of Research on Building, Growing, and Sustaining Quality E-Learning Programs, pp. 210 - 231, Cited 27 times.</v>
      </c>
      <c r="B918">
        <v>5</v>
      </c>
      <c r="C918" t="s">
        <v>561</v>
      </c>
    </row>
    <row r="919" spans="1:3" x14ac:dyDescent="0.45">
      <c r="A919" t="str">
        <f t="shared" si="14"/>
        <v>6DOI: 10.4018/978-1-5225-0877-9.ch011</v>
      </c>
      <c r="B919">
        <v>6</v>
      </c>
      <c r="C919" t="s">
        <v>562</v>
      </c>
    </row>
    <row r="920" spans="1:3" x14ac:dyDescent="0.45">
      <c r="A920" t="str">
        <f t="shared" si="14"/>
        <v>7https://www.scopus.com/inward/record.uri?eid=2-s2.0-85016029305&amp;doi=10.4018%2f978-1-5225-0877-9.ch011&amp;partnerID=40&amp;md5=71af9effd2f82c45b8075ca101499d0c</v>
      </c>
      <c r="B920">
        <v>7</v>
      </c>
      <c r="C920" t="s">
        <v>563</v>
      </c>
    </row>
    <row r="921" spans="1:3" x14ac:dyDescent="0.45">
      <c r="A921" t="str">
        <f t="shared" si="14"/>
        <v>8</v>
      </c>
      <c r="B921">
        <v>8</v>
      </c>
    </row>
    <row r="922" spans="1:3" x14ac:dyDescent="0.45">
      <c r="A922" t="str">
        <f t="shared" si="1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922">
        <v>9</v>
      </c>
      <c r="C922" t="s">
        <v>564</v>
      </c>
    </row>
    <row r="923" spans="1:3" x14ac:dyDescent="0.45">
      <c r="A923" t="str">
        <f t="shared" si="14"/>
        <v>10LANGUAGE OF ORIGINAL DOCUMENT: English</v>
      </c>
      <c r="B923">
        <v>10</v>
      </c>
      <c r="C923" t="s">
        <v>10</v>
      </c>
    </row>
    <row r="924" spans="1:3" x14ac:dyDescent="0.45">
      <c r="A924" t="str">
        <f t="shared" si="14"/>
        <v>11DOCUMENT TYPE: Book chapter</v>
      </c>
      <c r="B924">
        <v>11</v>
      </c>
      <c r="C924" t="s">
        <v>128</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1Liu O.L., Bridgeman B., Adler R.M.</v>
      </c>
      <c r="B927">
        <v>1</v>
      </c>
      <c r="C927" t="s">
        <v>565</v>
      </c>
    </row>
    <row r="928" spans="1:3" x14ac:dyDescent="0.45">
      <c r="A928" t="str">
        <f t="shared" si="14"/>
        <v>2AUTHOR FULL NAMES: Liu, Ou Lydia (35334732900); Bridgeman, Brent (7005526936); Adler, Rachel M. (55520916800)</v>
      </c>
      <c r="B928">
        <v>2</v>
      </c>
      <c r="C928" t="s">
        <v>566</v>
      </c>
    </row>
    <row r="929" spans="1:3" x14ac:dyDescent="0.45">
      <c r="A929" t="str">
        <f t="shared" si="14"/>
        <v>335334732900; 7005526936; 55520916800</v>
      </c>
      <c r="B929">
        <v>3</v>
      </c>
      <c r="C929" t="s">
        <v>567</v>
      </c>
    </row>
    <row r="930" spans="1:3" x14ac:dyDescent="0.45">
      <c r="A930" t="str">
        <f t="shared" si="14"/>
        <v>4Measuring Learning Outcomes in Higher Education: Motivation Matters</v>
      </c>
      <c r="B930">
        <v>4</v>
      </c>
      <c r="C930" t="s">
        <v>568</v>
      </c>
    </row>
    <row r="931" spans="1:3" x14ac:dyDescent="0.45">
      <c r="A931" t="str">
        <f t="shared" si="14"/>
        <v>5(2012) Educational Researcher, 41 (9), pp. 352 - 362, Cited 152 times.</v>
      </c>
      <c r="B931">
        <v>5</v>
      </c>
      <c r="C931" t="s">
        <v>569</v>
      </c>
    </row>
    <row r="932" spans="1:3" x14ac:dyDescent="0.45">
      <c r="A932" t="str">
        <f t="shared" si="14"/>
        <v>6DOI: 10.3102/0013189X12459679</v>
      </c>
      <c r="B932">
        <v>6</v>
      </c>
      <c r="C932" t="s">
        <v>570</v>
      </c>
    </row>
    <row r="933" spans="1:3" x14ac:dyDescent="0.45">
      <c r="A933" t="str">
        <f t="shared" si="14"/>
        <v>7https://www.scopus.com/inward/record.uri?eid=2-s2.0-84870915520&amp;doi=10.3102%2f0013189X12459679&amp;partnerID=40&amp;md5=15013f015fe80a83dd915b4777d075ed</v>
      </c>
      <c r="B933">
        <v>7</v>
      </c>
      <c r="C933" t="s">
        <v>571</v>
      </c>
    </row>
    <row r="934" spans="1:3" x14ac:dyDescent="0.45">
      <c r="A934" t="str">
        <f t="shared" si="14"/>
        <v>8</v>
      </c>
      <c r="B934">
        <v>8</v>
      </c>
    </row>
    <row r="935" spans="1:3" x14ac:dyDescent="0.45">
      <c r="A935"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35">
        <v>9</v>
      </c>
      <c r="C935" t="s">
        <v>572</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1Waas T., Verbruggen A., Wright T.</v>
      </c>
      <c r="B940">
        <v>1</v>
      </c>
      <c r="C940" t="s">
        <v>2250</v>
      </c>
    </row>
    <row r="941" spans="1:3" x14ac:dyDescent="0.45">
      <c r="A941" t="str">
        <f t="shared" si="14"/>
        <v>2AUTHOR FULL NAMES: Waas, T. (35091605800); Verbruggen, A. (7102211457); Wright, T. (15752403300)</v>
      </c>
      <c r="B941">
        <v>2</v>
      </c>
      <c r="C941" t="s">
        <v>2251</v>
      </c>
    </row>
    <row r="942" spans="1:3" x14ac:dyDescent="0.45">
      <c r="A942" t="str">
        <f t="shared" si="14"/>
        <v>335091605800; 7102211457; 15752403300</v>
      </c>
      <c r="B942">
        <v>3</v>
      </c>
      <c r="C942" t="s">
        <v>2252</v>
      </c>
    </row>
    <row r="943" spans="1:3" x14ac:dyDescent="0.45">
      <c r="A943" t="str">
        <f t="shared" si="14"/>
        <v>4University research for sustainable development: definition and characteristics explored</v>
      </c>
      <c r="B943">
        <v>4</v>
      </c>
      <c r="C943" t="s">
        <v>2253</v>
      </c>
    </row>
    <row r="944" spans="1:3" x14ac:dyDescent="0.45">
      <c r="A944" t="str">
        <f t="shared" si="14"/>
        <v>5(2010) Journal of Cleaner Production, 18 (7), pp. 629 - 636, Cited 213 times.</v>
      </c>
      <c r="B944">
        <v>5</v>
      </c>
      <c r="C944" t="s">
        <v>2254</v>
      </c>
    </row>
    <row r="945" spans="1:3" x14ac:dyDescent="0.45">
      <c r="A945" t="str">
        <f t="shared" si="14"/>
        <v>6DOI: 10.1016/j.jclepro.2009.09.017</v>
      </c>
      <c r="B945">
        <v>6</v>
      </c>
      <c r="C945" t="s">
        <v>2255</v>
      </c>
    </row>
    <row r="946" spans="1:3" x14ac:dyDescent="0.45">
      <c r="A946" t="str">
        <f t="shared" si="14"/>
        <v>7https://www.scopus.com/inward/record.uri?eid=2-s2.0-77949916539&amp;doi=10.1016%2fj.jclepro.2009.09.017&amp;partnerID=40&amp;md5=bfe4b21a1aba48941eaad5761995b023</v>
      </c>
      <c r="B946">
        <v>7</v>
      </c>
      <c r="C946" t="s">
        <v>2256</v>
      </c>
    </row>
    <row r="947" spans="1:3" x14ac:dyDescent="0.45">
      <c r="A947" t="str">
        <f t="shared" si="14"/>
        <v>8</v>
      </c>
      <c r="B947">
        <v>8</v>
      </c>
    </row>
    <row r="948" spans="1:3" x14ac:dyDescent="0.45">
      <c r="A948" t="str">
        <f t="shared" si="14"/>
        <v>9ABSTRACT: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B948">
        <v>9</v>
      </c>
      <c r="C948" t="s">
        <v>2257</v>
      </c>
    </row>
    <row r="949" spans="1:3" x14ac:dyDescent="0.45">
      <c r="A949" t="str">
        <f t="shared" si="14"/>
        <v>10LANGUAGE OF ORIGINAL DOCUMENT: English</v>
      </c>
      <c r="B949">
        <v>10</v>
      </c>
      <c r="C949" t="s">
        <v>10</v>
      </c>
    </row>
    <row r="950" spans="1:3" x14ac:dyDescent="0.45">
      <c r="A950" t="str">
        <f t="shared" si="14"/>
        <v>11DOCUMENT TYPE: Article</v>
      </c>
      <c r="B950">
        <v>11</v>
      </c>
      <c r="C950" t="s">
        <v>11</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1Franco I., Saito O., Vaughter P., Whereat J., Kanie N., Takemoto K.</v>
      </c>
      <c r="B953">
        <v>1</v>
      </c>
      <c r="C953" t="s">
        <v>573</v>
      </c>
    </row>
    <row r="954" spans="1:3" x14ac:dyDescent="0.45">
      <c r="A954" t="str">
        <f t="shared" si="14"/>
        <v>2AUTHOR FULL NAMES: Franco, I. (57192805988); Saito, O. (57990138500); Vaughter, P. (55832320700); Whereat, J. (57203926454); Kanie, N. (35234161600); Takemoto, K. (57191348260)</v>
      </c>
      <c r="B954">
        <v>2</v>
      </c>
      <c r="C954" t="s">
        <v>574</v>
      </c>
    </row>
    <row r="955" spans="1:3" x14ac:dyDescent="0.45">
      <c r="A955" t="str">
        <f t="shared" si="14"/>
        <v>357192805988; 57990138500; 55832320700; 57203926454; 35234161600; 57191348260</v>
      </c>
      <c r="B955">
        <v>3</v>
      </c>
      <c r="C955" t="s">
        <v>575</v>
      </c>
    </row>
    <row r="956" spans="1:3" x14ac:dyDescent="0.45">
      <c r="A956" t="str">
        <f t="shared" si="14"/>
        <v>4Higher education for sustainable development: actioning the global goals in policy, curriculum and practice</v>
      </c>
      <c r="B956">
        <v>4</v>
      </c>
      <c r="C956" t="s">
        <v>576</v>
      </c>
    </row>
    <row r="957" spans="1:3" x14ac:dyDescent="0.45">
      <c r="A957" t="str">
        <f t="shared" si="14"/>
        <v>5(2019) Sustainability Science, 14 (6), pp. 1621 - 1642, Cited 118 times.</v>
      </c>
      <c r="B957">
        <v>5</v>
      </c>
      <c r="C957" t="s">
        <v>577</v>
      </c>
    </row>
    <row r="958" spans="1:3" x14ac:dyDescent="0.45">
      <c r="A958" t="str">
        <f t="shared" si="14"/>
        <v>6DOI: 10.1007/s11625-018-0628-4</v>
      </c>
      <c r="B958">
        <v>6</v>
      </c>
      <c r="C958" t="s">
        <v>578</v>
      </c>
    </row>
    <row r="959" spans="1:3" x14ac:dyDescent="0.45">
      <c r="A959" t="str">
        <f t="shared" si="14"/>
        <v>7https://www.scopus.com/inward/record.uri?eid=2-s2.0-85053611788&amp;doi=10.1007%2fs11625-018-0628-4&amp;partnerID=40&amp;md5=ae3caecdaace615a18013da36bb35335</v>
      </c>
      <c r="B959">
        <v>7</v>
      </c>
      <c r="C959" t="s">
        <v>579</v>
      </c>
    </row>
    <row r="960" spans="1:3" x14ac:dyDescent="0.45">
      <c r="A960" t="str">
        <f t="shared" si="14"/>
        <v>8</v>
      </c>
      <c r="B960">
        <v>8</v>
      </c>
    </row>
    <row r="961" spans="1:3" x14ac:dyDescent="0.45">
      <c r="A961" t="str">
        <f t="shared" si="14"/>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61">
        <v>9</v>
      </c>
      <c r="C961" t="s">
        <v>580</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1Zepkea N., Leach L., Butler P.</v>
      </c>
      <c r="B966">
        <v>1</v>
      </c>
      <c r="C966" t="s">
        <v>581</v>
      </c>
    </row>
    <row r="967" spans="1:3" x14ac:dyDescent="0.45">
      <c r="A967" t="str">
        <f t="shared" si="15"/>
        <v>2AUTHOR FULL NAMES: Zepkea, Nick (8320605700); Leach, Linda (8320605800); Butler, Philippa (35955716300)</v>
      </c>
      <c r="B967">
        <v>2</v>
      </c>
      <c r="C967" t="s">
        <v>582</v>
      </c>
    </row>
    <row r="968" spans="1:3" x14ac:dyDescent="0.45">
      <c r="A968" t="str">
        <f t="shared" si="15"/>
        <v>38320605700; 8320605800; 35955716300</v>
      </c>
      <c r="B968">
        <v>3</v>
      </c>
      <c r="C968" t="s">
        <v>583</v>
      </c>
    </row>
    <row r="969" spans="1:3" x14ac:dyDescent="0.45">
      <c r="A969" t="str">
        <f t="shared" si="15"/>
        <v>4Non-institutional influences and student perceptions of success</v>
      </c>
      <c r="B969">
        <v>4</v>
      </c>
      <c r="C969" t="s">
        <v>584</v>
      </c>
    </row>
    <row r="970" spans="1:3" x14ac:dyDescent="0.45">
      <c r="A970" t="str">
        <f t="shared" si="15"/>
        <v>5(2011) Studies in Higher Education, 36 (2), pp. 227 - 242, Cited 32 times.</v>
      </c>
      <c r="B970">
        <v>5</v>
      </c>
      <c r="C970" t="s">
        <v>585</v>
      </c>
    </row>
    <row r="971" spans="1:3" x14ac:dyDescent="0.45">
      <c r="A971" t="str">
        <f t="shared" si="15"/>
        <v>6DOI: 10.1080/03075070903545074</v>
      </c>
      <c r="B971">
        <v>6</v>
      </c>
      <c r="C971" t="s">
        <v>586</v>
      </c>
    </row>
    <row r="972" spans="1:3" x14ac:dyDescent="0.45">
      <c r="A972" t="str">
        <f t="shared" si="15"/>
        <v>7https://www.scopus.com/inward/record.uri?eid=2-s2.0-79952504468&amp;doi=10.1080%2f03075070903545074&amp;partnerID=40&amp;md5=a11899d8b11c61b6c3ad3828e1fe73eb</v>
      </c>
      <c r="B972">
        <v>7</v>
      </c>
      <c r="C972" t="s">
        <v>587</v>
      </c>
    </row>
    <row r="973" spans="1:3" x14ac:dyDescent="0.45">
      <c r="A973" t="str">
        <f t="shared" si="15"/>
        <v>8</v>
      </c>
      <c r="B973">
        <v>8</v>
      </c>
    </row>
    <row r="974" spans="1:3" x14ac:dyDescent="0.45">
      <c r="A974" t="str">
        <f t="shared" si="15"/>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74">
        <v>9</v>
      </c>
      <c r="C974" t="s">
        <v>588</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1Ramírez Córcoles Y., Tejada Ponce Á.</v>
      </c>
      <c r="B979">
        <v>1</v>
      </c>
      <c r="C979" t="s">
        <v>2499</v>
      </c>
    </row>
    <row r="980" spans="1:3" x14ac:dyDescent="0.45">
      <c r="A980" t="str">
        <f t="shared" si="15"/>
        <v>2AUTHOR FULL NAMES: Ramírez Córcoles, Yolanda (22952077100); Tejada Ponce, Ángel (57669158200)</v>
      </c>
      <c r="B980">
        <v>2</v>
      </c>
      <c r="C980" t="s">
        <v>2500</v>
      </c>
    </row>
    <row r="981" spans="1:3" x14ac:dyDescent="0.45">
      <c r="A981" t="str">
        <f t="shared" si="15"/>
        <v>322952077100; 57669158200</v>
      </c>
      <c r="B981">
        <v>3</v>
      </c>
      <c r="C981" t="s">
        <v>2501</v>
      </c>
    </row>
    <row r="982" spans="1:3" x14ac:dyDescent="0.45">
      <c r="A982" t="str">
        <f t="shared" si="15"/>
        <v>4Cost-benefit analysis of intellectual capital disclosure: University stakeholders' view</v>
      </c>
      <c r="B982">
        <v>4</v>
      </c>
      <c r="C982" t="s">
        <v>2502</v>
      </c>
    </row>
    <row r="983" spans="1:3" x14ac:dyDescent="0.45">
      <c r="A983" t="str">
        <f t="shared" si="15"/>
        <v>5(2013) Revista de Contabilidad-Spanish Accounting Review, 16 (2), pp. 106 - 117, Cited 17 times.</v>
      </c>
      <c r="B983">
        <v>5</v>
      </c>
      <c r="C983" t="s">
        <v>2503</v>
      </c>
    </row>
    <row r="984" spans="1:3" x14ac:dyDescent="0.45">
      <c r="A984" t="str">
        <f t="shared" si="15"/>
        <v>6DOI: 10.1016/j.rcsar.2013.07.001</v>
      </c>
      <c r="B984">
        <v>6</v>
      </c>
      <c r="C984" t="s">
        <v>2504</v>
      </c>
    </row>
    <row r="985" spans="1:3" x14ac:dyDescent="0.45">
      <c r="A985" t="str">
        <f t="shared" si="15"/>
        <v>7https://www.scopus.com/inward/record.uri?eid=2-s2.0-84887855503&amp;doi=10.1016%2fj.rcsar.2013.07.001&amp;partnerID=40&amp;md5=1e0d4861bab77046bbdbb1d9a98f7927</v>
      </c>
      <c r="B985">
        <v>7</v>
      </c>
      <c r="C985" t="s">
        <v>2505</v>
      </c>
    </row>
    <row r="986" spans="1:3" x14ac:dyDescent="0.45">
      <c r="A986" t="str">
        <f t="shared" si="15"/>
        <v>8</v>
      </c>
      <c r="B986">
        <v>8</v>
      </c>
    </row>
    <row r="987" spans="1:3" x14ac:dyDescent="0.45">
      <c r="A987" t="str">
        <f t="shared" si="15"/>
        <v>9ABSTRACT: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B987">
        <v>9</v>
      </c>
      <c r="C987" t="s">
        <v>2506</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1Kim N., Park J., Choi J.-J.</v>
      </c>
      <c r="B992">
        <v>1</v>
      </c>
      <c r="C992" t="s">
        <v>589</v>
      </c>
    </row>
    <row r="993" spans="1:3" x14ac:dyDescent="0.45">
      <c r="A993" t="str">
        <f t="shared" si="15"/>
        <v>2AUTHOR FULL NAMES: Kim, Namhyun (55311728700); Park, Joungkoo (16745387400); Choi, Jeong-Ja (56411213300)</v>
      </c>
      <c r="B993">
        <v>2</v>
      </c>
      <c r="C993" t="s">
        <v>590</v>
      </c>
    </row>
    <row r="994" spans="1:3" x14ac:dyDescent="0.45">
      <c r="A994" t="str">
        <f t="shared" si="15"/>
        <v>355311728700; 16745387400; 56411213300</v>
      </c>
      <c r="B994">
        <v>3</v>
      </c>
      <c r="C994" t="s">
        <v>591</v>
      </c>
    </row>
    <row r="995" spans="1:3" x14ac:dyDescent="0.45">
      <c r="A995" t="str">
        <f t="shared" si="15"/>
        <v>4Perceptual differences in core competencies between tourism industry practitioners and students using Analytic Hierarchy Process (AHP)</v>
      </c>
      <c r="B995">
        <v>4</v>
      </c>
      <c r="C995" t="s">
        <v>592</v>
      </c>
    </row>
    <row r="996" spans="1:3" x14ac:dyDescent="0.45">
      <c r="A996" t="str">
        <f t="shared" si="15"/>
        <v>5(2017) Journal of Hospitality, Leisure, Sport and Tourism Education, 20, pp. 76 - 86, Cited 41 times.</v>
      </c>
      <c r="B996">
        <v>5</v>
      </c>
      <c r="C996" t="s">
        <v>593</v>
      </c>
    </row>
    <row r="997" spans="1:3" x14ac:dyDescent="0.45">
      <c r="A997" t="str">
        <f t="shared" si="15"/>
        <v>6DOI: 10.1016/j.jhlste.2017.04.003</v>
      </c>
      <c r="B997">
        <v>6</v>
      </c>
      <c r="C997" t="s">
        <v>594</v>
      </c>
    </row>
    <row r="998" spans="1:3" x14ac:dyDescent="0.45">
      <c r="A998" t="str">
        <f t="shared" si="15"/>
        <v>7https://www.scopus.com/inward/record.uri?eid=2-s2.0-85017534467&amp;doi=10.1016%2fj.jhlste.2017.04.003&amp;partnerID=40&amp;md5=39ef4618616a9c45e949a8ab6ee49991</v>
      </c>
      <c r="B998">
        <v>7</v>
      </c>
      <c r="C998" t="s">
        <v>595</v>
      </c>
    </row>
    <row r="999" spans="1:3" x14ac:dyDescent="0.45">
      <c r="A999" t="str">
        <f t="shared" si="15"/>
        <v>8</v>
      </c>
      <c r="B999">
        <v>8</v>
      </c>
    </row>
    <row r="1000" spans="1:3" x14ac:dyDescent="0.45">
      <c r="A1000"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1000">
        <v>9</v>
      </c>
      <c r="C1000" t="s">
        <v>596</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1Ramirez Y., Merino E., Manzaneque M.</v>
      </c>
      <c r="B1005">
        <v>1</v>
      </c>
      <c r="C1005" t="s">
        <v>2507</v>
      </c>
    </row>
    <row r="1006" spans="1:3" x14ac:dyDescent="0.45">
      <c r="A1006" t="str">
        <f t="shared" si="15"/>
        <v>2AUTHOR FULL NAMES: Ramirez, Yolanda (22952077100); Merino, Elena (50861773300); Manzaneque, Montserrat (50861449500)</v>
      </c>
      <c r="B1006">
        <v>2</v>
      </c>
      <c r="C1006" t="s">
        <v>2508</v>
      </c>
    </row>
    <row r="1007" spans="1:3" x14ac:dyDescent="0.45">
      <c r="A1007" t="str">
        <f t="shared" si="15"/>
        <v>322952077100; 50861773300; 50861449500</v>
      </c>
      <c r="B1007">
        <v>3</v>
      </c>
      <c r="C1007" t="s">
        <v>2509</v>
      </c>
    </row>
    <row r="1008" spans="1:3" x14ac:dyDescent="0.45">
      <c r="A1008" t="str">
        <f t="shared" si="15"/>
        <v>4Examining the intellectual capital web reporting by Spanish universities</v>
      </c>
      <c r="B1008">
        <v>4</v>
      </c>
      <c r="C1008" t="s">
        <v>2510</v>
      </c>
    </row>
    <row r="1009" spans="1:3" x14ac:dyDescent="0.45">
      <c r="A1009" t="str">
        <f t="shared" si="15"/>
        <v>5(2019) Online Information Review, 43 (5), pp. 775 - 798, Cited 18 times.</v>
      </c>
      <c r="B1009">
        <v>5</v>
      </c>
      <c r="C1009" t="s">
        <v>2511</v>
      </c>
    </row>
    <row r="1010" spans="1:3" x14ac:dyDescent="0.45">
      <c r="A1010" t="str">
        <f t="shared" si="15"/>
        <v>6DOI: 10.1108/OIR-02-2018-0048</v>
      </c>
      <c r="B1010">
        <v>6</v>
      </c>
      <c r="C1010" t="s">
        <v>2512</v>
      </c>
    </row>
    <row r="1011" spans="1:3" x14ac:dyDescent="0.45">
      <c r="A1011" t="str">
        <f t="shared" si="15"/>
        <v>7https://www.scopus.com/inward/record.uri?eid=2-s2.0-85063332364&amp;doi=10.1108%2fOIR-02-2018-0048&amp;partnerID=40&amp;md5=42e8fd5747bf9ee1446145dd8e7704a8</v>
      </c>
      <c r="B1011">
        <v>7</v>
      </c>
      <c r="C1011" t="s">
        <v>2513</v>
      </c>
    </row>
    <row r="1012" spans="1:3" x14ac:dyDescent="0.45">
      <c r="A1012" t="str">
        <f t="shared" si="15"/>
        <v>8</v>
      </c>
      <c r="B1012">
        <v>8</v>
      </c>
    </row>
    <row r="1013" spans="1:3" x14ac:dyDescent="0.45">
      <c r="A1013" t="str">
        <f t="shared" si="15"/>
        <v>9ABSTRACT: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B1013">
        <v>9</v>
      </c>
      <c r="C1013" t="s">
        <v>2514</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1Tran L.H.N.</v>
      </c>
      <c r="B1018">
        <v>1</v>
      </c>
      <c r="C1018" t="s">
        <v>604</v>
      </c>
    </row>
    <row r="1019" spans="1:3" x14ac:dyDescent="0.45">
      <c r="A1019" t="str">
        <f t="shared" si="15"/>
        <v>2AUTHOR FULL NAMES: Tran, Le Huu Nghia (57192099731)</v>
      </c>
      <c r="B1019">
        <v>2</v>
      </c>
      <c r="C1019" t="s">
        <v>605</v>
      </c>
    </row>
    <row r="1020" spans="1:3" x14ac:dyDescent="0.45">
      <c r="A1020" t="str">
        <f t="shared" si="15"/>
        <v>357192099731</v>
      </c>
      <c r="B1020">
        <v>3</v>
      </c>
      <c r="C1020">
        <v>57192099731</v>
      </c>
    </row>
    <row r="1021" spans="1:3" x14ac:dyDescent="0.45">
      <c r="A1021" t="str">
        <f t="shared" si="15"/>
        <v>4Game of blames: Higher education stakeholders’ perceptions of causes of Vietnamese graduates’ skills gap</v>
      </c>
      <c r="B1021">
        <v>4</v>
      </c>
      <c r="C1021" t="s">
        <v>606</v>
      </c>
    </row>
    <row r="1022" spans="1:3" x14ac:dyDescent="0.45">
      <c r="A1022" t="str">
        <f t="shared" si="15"/>
        <v>5(2018) International Journal of Educational Development, 62, pp. 302 - 312, Cited 24 times.</v>
      </c>
      <c r="B1022">
        <v>5</v>
      </c>
      <c r="C1022" t="s">
        <v>607</v>
      </c>
    </row>
    <row r="1023" spans="1:3" x14ac:dyDescent="0.45">
      <c r="A1023" t="str">
        <f t="shared" si="15"/>
        <v>6DOI: 10.1016/j.ijedudev.2018.07.005</v>
      </c>
      <c r="B1023">
        <v>6</v>
      </c>
      <c r="C1023" t="s">
        <v>608</v>
      </c>
    </row>
    <row r="1024" spans="1:3" x14ac:dyDescent="0.45">
      <c r="A1024" t="str">
        <f t="shared" si="15"/>
        <v>7https://www.scopus.com/inward/record.uri?eid=2-s2.0-85050297918&amp;doi=10.1016%2fj.ijedudev.2018.07.005&amp;partnerID=40&amp;md5=f0c1c67d00fe72b58e3260819c524dd2</v>
      </c>
      <c r="B1024">
        <v>7</v>
      </c>
      <c r="C1024" t="s">
        <v>609</v>
      </c>
    </row>
    <row r="1025" spans="1:3" x14ac:dyDescent="0.45">
      <c r="A1025" t="str">
        <f t="shared" si="15"/>
        <v>8</v>
      </c>
      <c r="B1025">
        <v>8</v>
      </c>
    </row>
    <row r="1026" spans="1:3" x14ac:dyDescent="0.45">
      <c r="A1026"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26">
        <v>9</v>
      </c>
      <c r="C1026" t="s">
        <v>610</v>
      </c>
    </row>
    <row r="1027" spans="1:3" x14ac:dyDescent="0.45">
      <c r="A1027" t="str">
        <f t="shared" si="15"/>
        <v>10LANGUAGE OF ORIGINAL DOCUMENT: English</v>
      </c>
      <c r="B1027">
        <v>10</v>
      </c>
      <c r="C1027" t="s">
        <v>10</v>
      </c>
    </row>
    <row r="1028" spans="1:3" x14ac:dyDescent="0.45">
      <c r="A1028" t="str">
        <f t="shared" si="15"/>
        <v>11DOCUMENT TYPE: Article</v>
      </c>
      <c r="B1028">
        <v>11</v>
      </c>
      <c r="C1028" t="s">
        <v>11</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1Ali M.B.</v>
      </c>
      <c r="B1031">
        <v>1</v>
      </c>
      <c r="C1031" t="s">
        <v>2523</v>
      </c>
    </row>
    <row r="1032" spans="1:3" x14ac:dyDescent="0.45">
      <c r="A1032" t="str">
        <f t="shared" si="16"/>
        <v>2AUTHOR FULL NAMES: Ali, Mohammed Banu (57204057627)</v>
      </c>
      <c r="B1032">
        <v>2</v>
      </c>
      <c r="C1032" t="s">
        <v>2524</v>
      </c>
    </row>
    <row r="1033" spans="1:3" x14ac:dyDescent="0.45">
      <c r="A1033" t="str">
        <f t="shared" si="16"/>
        <v>357204057627</v>
      </c>
      <c r="B1033">
        <v>3</v>
      </c>
      <c r="C1033">
        <v>57204057627</v>
      </c>
    </row>
    <row r="1034" spans="1:3" x14ac:dyDescent="0.45">
      <c r="A1034" t="str">
        <f t="shared" si="16"/>
        <v>4Multi-perspectives of cloud computing service adoption quality and risks in higher education</v>
      </c>
      <c r="B1034">
        <v>4</v>
      </c>
      <c r="C1034" t="s">
        <v>2525</v>
      </c>
    </row>
    <row r="1035" spans="1:3" x14ac:dyDescent="0.45">
      <c r="A1035" t="str">
        <f t="shared" si="16"/>
        <v>5(2020) Handbook of Research on Modern Educational Technologies, Applications, and Management (2 Vol.), pp. 1 - 19, Cited 29 times.</v>
      </c>
      <c r="B1035">
        <v>5</v>
      </c>
      <c r="C1035" t="s">
        <v>2526</v>
      </c>
    </row>
    <row r="1036" spans="1:3" x14ac:dyDescent="0.45">
      <c r="A1036" t="str">
        <f t="shared" si="16"/>
        <v>6DOI: 10.4018/978-1-7998-3476-2.ch001</v>
      </c>
      <c r="B1036">
        <v>6</v>
      </c>
      <c r="C1036" t="s">
        <v>2527</v>
      </c>
    </row>
    <row r="1037" spans="1:3" x14ac:dyDescent="0.45">
      <c r="A1037" t="str">
        <f t="shared" si="16"/>
        <v>7https://www.scopus.com/inward/record.uri?eid=2-s2.0-85100231090&amp;doi=10.4018%2f978-1-7998-3476-2.ch001&amp;partnerID=40&amp;md5=69d9efd88a051a72f202f46c62c33138</v>
      </c>
      <c r="B1037">
        <v>7</v>
      </c>
      <c r="C1037" t="s">
        <v>2528</v>
      </c>
    </row>
    <row r="1038" spans="1:3" x14ac:dyDescent="0.45">
      <c r="A1038" t="str">
        <f t="shared" si="16"/>
        <v>8</v>
      </c>
      <c r="B1038">
        <v>8</v>
      </c>
    </row>
    <row r="1039" spans="1:3" x14ac:dyDescent="0.45">
      <c r="A1039" t="str">
        <f t="shared" si="16"/>
        <v>9ABSTRACT: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B1039">
        <v>9</v>
      </c>
      <c r="C1039" t="s">
        <v>2529</v>
      </c>
    </row>
    <row r="1040" spans="1:3" x14ac:dyDescent="0.45">
      <c r="A1040" t="str">
        <f t="shared" si="16"/>
        <v>10LANGUAGE OF ORIGINAL DOCUMENT: English</v>
      </c>
      <c r="B1040">
        <v>10</v>
      </c>
      <c r="C1040" t="s">
        <v>10</v>
      </c>
    </row>
    <row r="1041" spans="1:3" x14ac:dyDescent="0.45">
      <c r="A1041" t="str">
        <f t="shared" si="16"/>
        <v>11DOCUMENT TYPE: Book chapter</v>
      </c>
      <c r="B1041">
        <v>11</v>
      </c>
      <c r="C1041" t="s">
        <v>128</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1Ramírez Y., Gordillo S.</v>
      </c>
      <c r="B1044">
        <v>1</v>
      </c>
      <c r="C1044" t="s">
        <v>2530</v>
      </c>
    </row>
    <row r="1045" spans="1:3" x14ac:dyDescent="0.45">
      <c r="A1045" t="str">
        <f t="shared" si="16"/>
        <v>2AUTHOR FULL NAMES: Ramírez, Yolanda (22952077100); Gordillo, Silvia (6603940178)</v>
      </c>
      <c r="B1045">
        <v>2</v>
      </c>
      <c r="C1045" t="s">
        <v>2531</v>
      </c>
    </row>
    <row r="1046" spans="1:3" x14ac:dyDescent="0.45">
      <c r="A1046" t="str">
        <f t="shared" si="16"/>
        <v>322952077100; 6603940178</v>
      </c>
      <c r="B1046">
        <v>3</v>
      </c>
      <c r="C1046" t="s">
        <v>2532</v>
      </c>
    </row>
    <row r="1047" spans="1:3" x14ac:dyDescent="0.45">
      <c r="A1047" t="str">
        <f t="shared" si="16"/>
        <v>4Recognition and measurement of intellectual capital in Spanish universities</v>
      </c>
      <c r="B1047">
        <v>4</v>
      </c>
      <c r="C1047" t="s">
        <v>2533</v>
      </c>
    </row>
    <row r="1048" spans="1:3" x14ac:dyDescent="0.45">
      <c r="A1048" t="str">
        <f t="shared" si="16"/>
        <v>5(2014) Journal of Intellectual Capital, 15 (1), pp. 173 - 188, Cited 83 times.</v>
      </c>
      <c r="B1048">
        <v>5</v>
      </c>
      <c r="C1048" t="s">
        <v>2534</v>
      </c>
    </row>
    <row r="1049" spans="1:3" x14ac:dyDescent="0.45">
      <c r="A1049" t="str">
        <f t="shared" si="16"/>
        <v>6DOI: 10.1108/JIC-05-2013-0058</v>
      </c>
      <c r="B1049">
        <v>6</v>
      </c>
      <c r="C1049" t="s">
        <v>2535</v>
      </c>
    </row>
    <row r="1050" spans="1:3" x14ac:dyDescent="0.45">
      <c r="A1050" t="str">
        <f t="shared" si="16"/>
        <v>7https://www.scopus.com/inward/record.uri?eid=2-s2.0-84890877430&amp;doi=10.1108%2fJIC-05-2013-0058&amp;partnerID=40&amp;md5=7c2abb950572b5827791007cc7fcc1c4</v>
      </c>
      <c r="B1050">
        <v>7</v>
      </c>
      <c r="C1050" t="s">
        <v>2536</v>
      </c>
    </row>
    <row r="1051" spans="1:3" x14ac:dyDescent="0.45">
      <c r="A1051" t="str">
        <f t="shared" si="16"/>
        <v>8</v>
      </c>
      <c r="B1051">
        <v>8</v>
      </c>
    </row>
    <row r="1052" spans="1:3" x14ac:dyDescent="0.45">
      <c r="A1052" t="str">
        <f t="shared" si="16"/>
        <v>9ABSTRACT: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B1052">
        <v>9</v>
      </c>
      <c r="C1052" t="s">
        <v>2537</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1Bervell B., Umar I.N.</v>
      </c>
      <c r="B1057">
        <v>1</v>
      </c>
      <c r="C1057" t="s">
        <v>626</v>
      </c>
    </row>
    <row r="1058" spans="1:3" x14ac:dyDescent="0.45">
      <c r="A1058" t="str">
        <f t="shared" si="16"/>
        <v>2AUTHOR FULL NAMES: Bervell, Brandford (56004832100); Umar, Irfan Naufal (16231976500)</v>
      </c>
      <c r="B1058">
        <v>2</v>
      </c>
      <c r="C1058" t="s">
        <v>627</v>
      </c>
    </row>
    <row r="1059" spans="1:3" x14ac:dyDescent="0.45">
      <c r="A1059" t="str">
        <f t="shared" si="16"/>
        <v>356004832100; 16231976500</v>
      </c>
      <c r="B1059">
        <v>3</v>
      </c>
      <c r="C1059" t="s">
        <v>628</v>
      </c>
    </row>
    <row r="1060" spans="1:3" x14ac:dyDescent="0.45">
      <c r="A1060" t="str">
        <f t="shared" si="16"/>
        <v>4A decade of LMS acceptance and adoption research in Sub-Sahara African higher education: A systematic review of models, methodologies, milestones and main challenges</v>
      </c>
      <c r="B1060">
        <v>4</v>
      </c>
      <c r="C1060" t="s">
        <v>629</v>
      </c>
    </row>
    <row r="1061" spans="1:3" x14ac:dyDescent="0.45">
      <c r="A1061" t="str">
        <f t="shared" si="16"/>
        <v>5(2017) Eurasia Journal of Mathematics, Science and Technology Education, 13 (11), pp. 7269 - 7286, Cited 41 times.</v>
      </c>
      <c r="B1061">
        <v>5</v>
      </c>
      <c r="C1061" t="s">
        <v>630</v>
      </c>
    </row>
    <row r="1062" spans="1:3" x14ac:dyDescent="0.45">
      <c r="A1062" t="str">
        <f t="shared" si="16"/>
        <v>6DOI: 10.12973/ejmste/79444</v>
      </c>
      <c r="B1062">
        <v>6</v>
      </c>
      <c r="C1062" t="s">
        <v>631</v>
      </c>
    </row>
    <row r="1063" spans="1:3" x14ac:dyDescent="0.45">
      <c r="A1063" t="str">
        <f t="shared" si="16"/>
        <v>7https://www.scopus.com/inward/record.uri?eid=2-s2.0-85033784024&amp;doi=10.12973%2fejmste%2f79444&amp;partnerID=40&amp;md5=edc804d3778ffb002af23209b1d9d633</v>
      </c>
      <c r="B1063">
        <v>7</v>
      </c>
      <c r="C1063" t="s">
        <v>632</v>
      </c>
    </row>
    <row r="1064" spans="1:3" x14ac:dyDescent="0.45">
      <c r="A1064" t="str">
        <f t="shared" si="16"/>
        <v>8</v>
      </c>
      <c r="B1064">
        <v>8</v>
      </c>
    </row>
    <row r="1065" spans="1:3" x14ac:dyDescent="0.45">
      <c r="A1065"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65">
        <v>9</v>
      </c>
      <c r="C1065" t="s">
        <v>633</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1Hauptman Komotar M.</v>
      </c>
      <c r="B1070">
        <v>1</v>
      </c>
      <c r="C1070" t="s">
        <v>634</v>
      </c>
    </row>
    <row r="1071" spans="1:3" x14ac:dyDescent="0.45">
      <c r="A1071" t="str">
        <f t="shared" si="16"/>
        <v>2AUTHOR FULL NAMES: Hauptman Komotar, Maruša (57202385802)</v>
      </c>
      <c r="B1071">
        <v>2</v>
      </c>
      <c r="C1071" t="s">
        <v>635</v>
      </c>
    </row>
    <row r="1072" spans="1:3" x14ac:dyDescent="0.45">
      <c r="A1072" t="str">
        <f t="shared" si="16"/>
        <v>357202385802</v>
      </c>
      <c r="B1072">
        <v>3</v>
      </c>
      <c r="C1072">
        <v>57202385802</v>
      </c>
    </row>
    <row r="1073" spans="1:3" x14ac:dyDescent="0.45">
      <c r="A1073" t="str">
        <f t="shared" si="16"/>
        <v>4Discourses on quality and quality assurance in higher education from the perspective of global university rankings</v>
      </c>
      <c r="B1073">
        <v>4</v>
      </c>
      <c r="C1073" t="s">
        <v>636</v>
      </c>
    </row>
    <row r="1074" spans="1:3" x14ac:dyDescent="0.45">
      <c r="A1074" t="str">
        <f t="shared" si="16"/>
        <v>5(2020) Quality Assurance in Education, 28 (1), pp. 78 - 88, Cited 24 times.</v>
      </c>
      <c r="B1074">
        <v>5</v>
      </c>
      <c r="C1074" t="s">
        <v>637</v>
      </c>
    </row>
    <row r="1075" spans="1:3" x14ac:dyDescent="0.45">
      <c r="A1075" t="str">
        <f t="shared" si="16"/>
        <v>6DOI: 10.1108/QAE-05-2019-0055</v>
      </c>
      <c r="B1075">
        <v>6</v>
      </c>
      <c r="C1075" t="s">
        <v>638</v>
      </c>
    </row>
    <row r="1076" spans="1:3" x14ac:dyDescent="0.45">
      <c r="A1076" t="str">
        <f t="shared" si="16"/>
        <v>7https://www.scopus.com/inward/record.uri?eid=2-s2.0-85078974774&amp;doi=10.1108%2fQAE-05-2019-0055&amp;partnerID=40&amp;md5=299d7e56985e871e92d0316f7f781b5e</v>
      </c>
      <c r="B1076">
        <v>7</v>
      </c>
      <c r="C1076" t="s">
        <v>639</v>
      </c>
    </row>
    <row r="1077" spans="1:3" x14ac:dyDescent="0.45">
      <c r="A1077" t="str">
        <f t="shared" si="16"/>
        <v>8</v>
      </c>
      <c r="B1077">
        <v>8</v>
      </c>
    </row>
    <row r="1078" spans="1:3" x14ac:dyDescent="0.45">
      <c r="A1078"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78">
        <v>9</v>
      </c>
      <c r="C1078" t="s">
        <v>640</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1Johnes J.</v>
      </c>
      <c r="B1083">
        <v>1</v>
      </c>
      <c r="C1083" t="s">
        <v>641</v>
      </c>
    </row>
    <row r="1084" spans="1:3" x14ac:dyDescent="0.45">
      <c r="A1084" t="str">
        <f t="shared" si="16"/>
        <v>2AUTHOR FULL NAMES: Johnes, Jill (14012840500)</v>
      </c>
      <c r="B1084">
        <v>2</v>
      </c>
      <c r="C1084" t="s">
        <v>642</v>
      </c>
    </row>
    <row r="1085" spans="1:3" x14ac:dyDescent="0.45">
      <c r="A1085" t="str">
        <f t="shared" si="16"/>
        <v>314012840500</v>
      </c>
      <c r="B1085">
        <v>3</v>
      </c>
      <c r="C1085">
        <v>14012840500</v>
      </c>
    </row>
    <row r="1086" spans="1:3" x14ac:dyDescent="0.45">
      <c r="A1086" t="str">
        <f t="shared" si="16"/>
        <v>4University rankings: What do they really show?</v>
      </c>
      <c r="B1086">
        <v>4</v>
      </c>
      <c r="C1086" t="s">
        <v>643</v>
      </c>
    </row>
    <row r="1087" spans="1:3" x14ac:dyDescent="0.45">
      <c r="A1087" t="str">
        <f t="shared" si="16"/>
        <v>5(2018) Scientometrics, 115 (1), pp. 585 - 606, Cited 73 times.</v>
      </c>
      <c r="B1087">
        <v>5</v>
      </c>
      <c r="C1087" t="s">
        <v>644</v>
      </c>
    </row>
    <row r="1088" spans="1:3" x14ac:dyDescent="0.45">
      <c r="A1088" t="str">
        <f t="shared" si="16"/>
        <v>6DOI: 10.1007/s11192-018-2666-1</v>
      </c>
      <c r="B1088">
        <v>6</v>
      </c>
      <c r="C1088" t="s">
        <v>645</v>
      </c>
    </row>
    <row r="1089" spans="1:3" x14ac:dyDescent="0.45">
      <c r="A1089" t="str">
        <f t="shared" si="16"/>
        <v>7https://www.scopus.com/inward/record.uri?eid=2-s2.0-85041499797&amp;doi=10.1007%2fs11192-018-2666-1&amp;partnerID=40&amp;md5=838826efbea8eee11914d374eba4b672</v>
      </c>
      <c r="B1089">
        <v>7</v>
      </c>
      <c r="C1089" t="s">
        <v>646</v>
      </c>
    </row>
    <row r="1090" spans="1:3" x14ac:dyDescent="0.45">
      <c r="A1090" t="str">
        <f t="shared" si="16"/>
        <v>8</v>
      </c>
      <c r="B1090">
        <v>8</v>
      </c>
    </row>
    <row r="1091" spans="1:3" x14ac:dyDescent="0.45">
      <c r="A1091"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91">
        <v>9</v>
      </c>
      <c r="C1091" t="s">
        <v>647</v>
      </c>
    </row>
    <row r="1092" spans="1:3" x14ac:dyDescent="0.45">
      <c r="A1092" t="str">
        <f t="shared" si="16"/>
        <v>10LANGUAGE OF ORIGINAL DOCUMENT: English</v>
      </c>
      <c r="B1092">
        <v>10</v>
      </c>
      <c r="C1092" t="s">
        <v>10</v>
      </c>
    </row>
    <row r="1093" spans="1:3" x14ac:dyDescent="0.45">
      <c r="A1093" t="str">
        <f t="shared" ref="A1093:A1156" si="17">B1093&amp;C1093</f>
        <v>11DOCUMENT TYPE: Article</v>
      </c>
      <c r="B1093">
        <v>11</v>
      </c>
      <c r="C1093" t="s">
        <v>11</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1Dollinger M., Lodge J.</v>
      </c>
      <c r="B1096">
        <v>1</v>
      </c>
      <c r="C1096" t="s">
        <v>664</v>
      </c>
    </row>
    <row r="1097" spans="1:3" x14ac:dyDescent="0.45">
      <c r="A1097" t="str">
        <f t="shared" si="17"/>
        <v>2AUTHOR FULL NAMES: Dollinger, Mollie (57201722485); Lodge, Jason (56694060500)</v>
      </c>
      <c r="B1097">
        <v>2</v>
      </c>
      <c r="C1097" t="s">
        <v>665</v>
      </c>
    </row>
    <row r="1098" spans="1:3" x14ac:dyDescent="0.45">
      <c r="A1098" t="str">
        <f t="shared" si="17"/>
        <v>357201722485; 56694060500</v>
      </c>
      <c r="B1098">
        <v>3</v>
      </c>
      <c r="C1098" t="s">
        <v>666</v>
      </c>
    </row>
    <row r="1099" spans="1:3" x14ac:dyDescent="0.45">
      <c r="A1099" t="str">
        <f t="shared" si="17"/>
        <v>4Student-staff co-creation in higher education: an evidence-informed model to support future design and implementation</v>
      </c>
      <c r="B1099">
        <v>4</v>
      </c>
      <c r="C1099" t="s">
        <v>667</v>
      </c>
    </row>
    <row r="1100" spans="1:3" x14ac:dyDescent="0.45">
      <c r="A1100" t="str">
        <f t="shared" si="17"/>
        <v>5(2020) Journal of Higher Education Policy and Management, 42 (5), pp. 532 - 546, Cited 41 times.</v>
      </c>
      <c r="B1100">
        <v>5</v>
      </c>
      <c r="C1100" t="s">
        <v>668</v>
      </c>
    </row>
    <row r="1101" spans="1:3" x14ac:dyDescent="0.45">
      <c r="A1101" t="str">
        <f t="shared" si="17"/>
        <v>6DOI: 10.1080/1360080X.2019.1663681</v>
      </c>
      <c r="B1101">
        <v>6</v>
      </c>
      <c r="C1101" t="s">
        <v>669</v>
      </c>
    </row>
    <row r="1102" spans="1:3" x14ac:dyDescent="0.45">
      <c r="A1102" t="str">
        <f t="shared" si="17"/>
        <v>7https://www.scopus.com/inward/record.uri?eid=2-s2.0-85071977892&amp;doi=10.1080%2f1360080X.2019.1663681&amp;partnerID=40&amp;md5=7f5bd3c79ca59f4dcaf804755e78a638</v>
      </c>
      <c r="B1102">
        <v>7</v>
      </c>
      <c r="C1102" t="s">
        <v>670</v>
      </c>
    </row>
    <row r="1103" spans="1:3" x14ac:dyDescent="0.45">
      <c r="A1103" t="str">
        <f t="shared" si="17"/>
        <v>8</v>
      </c>
      <c r="B1103">
        <v>8</v>
      </c>
    </row>
    <row r="1104" spans="1:3" x14ac:dyDescent="0.45">
      <c r="A1104"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04">
        <v>9</v>
      </c>
      <c r="C1104" t="s">
        <v>671</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1Ramírez Y., Tejada Á.</v>
      </c>
      <c r="B1109">
        <v>1</v>
      </c>
      <c r="C1109" t="s">
        <v>2538</v>
      </c>
    </row>
    <row r="1110" spans="1:3" x14ac:dyDescent="0.45">
      <c r="A1110" t="str">
        <f t="shared" si="17"/>
        <v>2AUTHOR FULL NAMES: Ramírez, Yolanda (22952077100); Tejada, Ángel (57669158200)</v>
      </c>
      <c r="B1110">
        <v>2</v>
      </c>
      <c r="C1110" t="s">
        <v>2539</v>
      </c>
    </row>
    <row r="1111" spans="1:3" x14ac:dyDescent="0.45">
      <c r="A1111" t="str">
        <f t="shared" si="17"/>
        <v>322952077100; 57669158200</v>
      </c>
      <c r="B1111">
        <v>3</v>
      </c>
      <c r="C1111" t="s">
        <v>2501</v>
      </c>
    </row>
    <row r="1112" spans="1:3" x14ac:dyDescent="0.45">
      <c r="A1112" t="str">
        <f t="shared" si="17"/>
        <v>4Digital transparency and public accountability in Spanish universities in online media</v>
      </c>
      <c r="B1112">
        <v>4</v>
      </c>
      <c r="C1112" t="s">
        <v>2540</v>
      </c>
    </row>
    <row r="1113" spans="1:3" x14ac:dyDescent="0.45">
      <c r="A1113" t="str">
        <f t="shared" si="17"/>
        <v>5(2019) Journal of Intellectual Capital, 20 (5), pp. 701 - 732, Cited 25 times.</v>
      </c>
      <c r="B1113">
        <v>5</v>
      </c>
      <c r="C1113" t="s">
        <v>2541</v>
      </c>
    </row>
    <row r="1114" spans="1:3" x14ac:dyDescent="0.45">
      <c r="A1114" t="str">
        <f t="shared" si="17"/>
        <v>6DOI: 10.1108/JIC-02-2019-0039</v>
      </c>
      <c r="B1114">
        <v>6</v>
      </c>
      <c r="C1114" t="s">
        <v>2542</v>
      </c>
    </row>
    <row r="1115" spans="1:3" x14ac:dyDescent="0.45">
      <c r="A1115" t="str">
        <f t="shared" si="17"/>
        <v>7https://www.scopus.com/inward/record.uri?eid=2-s2.0-85074224754&amp;doi=10.1108%2fJIC-02-2019-0039&amp;partnerID=40&amp;md5=35cb82016ed7d306636111dadf0c526a</v>
      </c>
      <c r="B1115">
        <v>7</v>
      </c>
      <c r="C1115" t="s">
        <v>2543</v>
      </c>
    </row>
    <row r="1116" spans="1:3" x14ac:dyDescent="0.45">
      <c r="A1116" t="str">
        <f t="shared" si="17"/>
        <v>8</v>
      </c>
      <c r="B1116">
        <v>8</v>
      </c>
    </row>
    <row r="1117" spans="1:3" x14ac:dyDescent="0.45">
      <c r="A1117" t="str">
        <f t="shared" si="17"/>
        <v>9ABSTRACT: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B1117">
        <v>9</v>
      </c>
      <c r="C1117" t="s">
        <v>2544</v>
      </c>
    </row>
    <row r="1118" spans="1:3" x14ac:dyDescent="0.45">
      <c r="A1118" t="str">
        <f t="shared" si="17"/>
        <v>10LANGUAGE OF ORIGINAL DOCUMENT: English</v>
      </c>
      <c r="B1118">
        <v>10</v>
      </c>
      <c r="C1118" t="s">
        <v>10</v>
      </c>
    </row>
    <row r="1119" spans="1:3" x14ac:dyDescent="0.45">
      <c r="A1119" t="str">
        <f t="shared" si="17"/>
        <v>11DOCUMENT TYPE: Article</v>
      </c>
      <c r="B1119">
        <v>11</v>
      </c>
      <c r="C1119" t="s">
        <v>11</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1Shaw M.A.</v>
      </c>
      <c r="B1122">
        <v>1</v>
      </c>
      <c r="C1122" t="s">
        <v>686</v>
      </c>
    </row>
    <row r="1123" spans="1:3" x14ac:dyDescent="0.45">
      <c r="A1123" t="str">
        <f t="shared" si="17"/>
        <v>2AUTHOR FULL NAMES: Shaw, Marta A. (55829846000)</v>
      </c>
      <c r="B1123">
        <v>2</v>
      </c>
      <c r="C1123" t="s">
        <v>687</v>
      </c>
    </row>
    <row r="1124" spans="1:3" x14ac:dyDescent="0.45">
      <c r="A1124" t="str">
        <f t="shared" si="17"/>
        <v>355829846000</v>
      </c>
      <c r="B1124">
        <v>3</v>
      </c>
      <c r="C1124">
        <v>55829846000</v>
      </c>
    </row>
    <row r="1125" spans="1:3" x14ac:dyDescent="0.45">
      <c r="A1125" t="str">
        <f t="shared" si="17"/>
        <v>4Public accountability versus academic independence: tensions of public higher education governance in Poland</v>
      </c>
      <c r="B1125">
        <v>4</v>
      </c>
      <c r="C1125" t="s">
        <v>688</v>
      </c>
    </row>
    <row r="1126" spans="1:3" x14ac:dyDescent="0.45">
      <c r="A1126" t="str">
        <f t="shared" si="17"/>
        <v>5(2019) Studies in Higher Education, 44 (12), pp. 2235 - 2248, Cited 15 times.</v>
      </c>
      <c r="B1126">
        <v>5</v>
      </c>
      <c r="C1126" t="s">
        <v>689</v>
      </c>
    </row>
    <row r="1127" spans="1:3" x14ac:dyDescent="0.45">
      <c r="A1127" t="str">
        <f t="shared" si="17"/>
        <v>6DOI: 10.1080/03075079.2018.1483910</v>
      </c>
      <c r="B1127">
        <v>6</v>
      </c>
      <c r="C1127" t="s">
        <v>690</v>
      </c>
    </row>
    <row r="1128" spans="1:3" x14ac:dyDescent="0.45">
      <c r="A1128" t="str">
        <f t="shared" si="17"/>
        <v>7https://www.scopus.com/inward/record.uri?eid=2-s2.0-85048370800&amp;doi=10.1080%2f03075079.2018.1483910&amp;partnerID=40&amp;md5=9592e610f248888381368a4d518b0b1a</v>
      </c>
      <c r="B1128">
        <v>7</v>
      </c>
      <c r="C1128" t="s">
        <v>691</v>
      </c>
    </row>
    <row r="1129" spans="1:3" x14ac:dyDescent="0.45">
      <c r="A1129" t="str">
        <f t="shared" si="17"/>
        <v>8</v>
      </c>
      <c r="B1129">
        <v>8</v>
      </c>
    </row>
    <row r="1130" spans="1:3" x14ac:dyDescent="0.45">
      <c r="A1130" t="str">
        <f t="shared" si="17"/>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30">
        <v>9</v>
      </c>
      <c r="C1130" t="s">
        <v>692</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1Lwehabura M.J., Stilwell C.</v>
      </c>
      <c r="B1135">
        <v>1</v>
      </c>
      <c r="C1135" t="s">
        <v>2545</v>
      </c>
    </row>
    <row r="1136" spans="1:3" x14ac:dyDescent="0.45">
      <c r="A1136" t="str">
        <f t="shared" si="17"/>
        <v>2AUTHOR FULL NAMES: Lwehabura, Mugyabuso Julius (6504129052); Stilwell, Christine (55962919900)</v>
      </c>
      <c r="B1136">
        <v>2</v>
      </c>
      <c r="C1136" t="s">
        <v>2546</v>
      </c>
    </row>
    <row r="1137" spans="1:3" x14ac:dyDescent="0.45">
      <c r="A1137" t="str">
        <f t="shared" si="17"/>
        <v>36504129052; 55962919900</v>
      </c>
      <c r="B1137">
        <v>3</v>
      </c>
      <c r="C1137" t="s">
        <v>2547</v>
      </c>
    </row>
    <row r="1138" spans="1:3" x14ac:dyDescent="0.45">
      <c r="A1138" t="str">
        <f t="shared" si="17"/>
        <v>4Information literacy in Tanzanian universities: Challenges and potential opportunities</v>
      </c>
      <c r="B1138">
        <v>4</v>
      </c>
      <c r="C1138" t="s">
        <v>2548</v>
      </c>
    </row>
    <row r="1139" spans="1:3" x14ac:dyDescent="0.45">
      <c r="A1139" t="str">
        <f t="shared" si="17"/>
        <v>5(2008) Journal of Librarianship and Information Science, 40 (3), pp. 179 - 191, Cited 27 times.</v>
      </c>
      <c r="B1139">
        <v>5</v>
      </c>
      <c r="C1139" t="s">
        <v>2549</v>
      </c>
    </row>
    <row r="1140" spans="1:3" x14ac:dyDescent="0.45">
      <c r="A1140" t="str">
        <f t="shared" si="17"/>
        <v>6DOI: 10.1177/0961000608092553</v>
      </c>
      <c r="B1140">
        <v>6</v>
      </c>
      <c r="C1140" t="s">
        <v>2550</v>
      </c>
    </row>
    <row r="1141" spans="1:3" x14ac:dyDescent="0.45">
      <c r="A1141" t="str">
        <f t="shared" si="17"/>
        <v>7https://www.scopus.com/inward/record.uri?eid=2-s2.0-49749137539&amp;doi=10.1177%2f0961000608092553&amp;partnerID=40&amp;md5=c00c66d8eaaf47d8a0fc3fff64019127</v>
      </c>
      <c r="B1141">
        <v>7</v>
      </c>
      <c r="C1141" t="s">
        <v>2551</v>
      </c>
    </row>
    <row r="1142" spans="1:3" x14ac:dyDescent="0.45">
      <c r="A1142" t="str">
        <f t="shared" si="17"/>
        <v>8</v>
      </c>
      <c r="B1142">
        <v>8</v>
      </c>
    </row>
    <row r="1143" spans="1:3" x14ac:dyDescent="0.45">
      <c r="A1143" t="str">
        <f t="shared" si="17"/>
        <v>9ABSTRACT: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B1143">
        <v>9</v>
      </c>
      <c r="C1143" t="s">
        <v>2552</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1Ramirez Y., Tejada A., Manzaneque M.</v>
      </c>
      <c r="B1148">
        <v>1</v>
      </c>
      <c r="C1148" t="s">
        <v>2553</v>
      </c>
    </row>
    <row r="1149" spans="1:3" x14ac:dyDescent="0.45">
      <c r="A1149" t="str">
        <f t="shared" si="17"/>
        <v>2AUTHOR FULL NAMES: Ramirez, Yolanda (22952077100); Tejada, Angel (57669158200); Manzaneque, Montserrat (50861449500)</v>
      </c>
      <c r="B1149">
        <v>2</v>
      </c>
      <c r="C1149" t="s">
        <v>2554</v>
      </c>
    </row>
    <row r="1150" spans="1:3" x14ac:dyDescent="0.45">
      <c r="A1150" t="str">
        <f t="shared" si="17"/>
        <v>322952077100; 57669158200; 50861449500</v>
      </c>
      <c r="B1150">
        <v>3</v>
      </c>
      <c r="C1150" t="s">
        <v>2555</v>
      </c>
    </row>
    <row r="1151" spans="1:3" x14ac:dyDescent="0.45">
      <c r="A1151" t="str">
        <f t="shared" si="17"/>
        <v>4The value of disclosing intellectual capital in Spanish universities: A new challenge of our days</v>
      </c>
      <c r="B1151">
        <v>4</v>
      </c>
      <c r="C1151" t="s">
        <v>2556</v>
      </c>
    </row>
    <row r="1152" spans="1:3" x14ac:dyDescent="0.45">
      <c r="A1152" t="str">
        <f t="shared" si="17"/>
        <v>5(2016) Journal of Organizational Change Management, 29 (2), pp. 176 - 198, Cited 31 times.</v>
      </c>
      <c r="B1152">
        <v>5</v>
      </c>
      <c r="C1152" t="s">
        <v>2557</v>
      </c>
    </row>
    <row r="1153" spans="1:3" x14ac:dyDescent="0.45">
      <c r="A1153" t="str">
        <f t="shared" si="17"/>
        <v>6DOI: 10.1108/JOCM-02-2015-0025</v>
      </c>
      <c r="B1153">
        <v>6</v>
      </c>
      <c r="C1153" t="s">
        <v>2558</v>
      </c>
    </row>
    <row r="1154" spans="1:3" x14ac:dyDescent="0.45">
      <c r="A1154" t="str">
        <f t="shared" si="17"/>
        <v>7https://www.scopus.com/inward/record.uri?eid=2-s2.0-84961588700&amp;doi=10.1108%2fJOCM-02-2015-0025&amp;partnerID=40&amp;md5=7e6cd111c66c54791f948c6a430cd689</v>
      </c>
      <c r="B1154">
        <v>7</v>
      </c>
      <c r="C1154" t="s">
        <v>2559</v>
      </c>
    </row>
    <row r="1155" spans="1:3" x14ac:dyDescent="0.45">
      <c r="A1155" t="str">
        <f t="shared" si="17"/>
        <v>8</v>
      </c>
      <c r="B1155">
        <v>8</v>
      </c>
    </row>
    <row r="1156" spans="1:3" x14ac:dyDescent="0.45">
      <c r="A1156" t="str">
        <f t="shared" si="17"/>
        <v>9ABSTRACT: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B1156">
        <v>9</v>
      </c>
      <c r="C1156" t="s">
        <v>2560</v>
      </c>
    </row>
    <row r="1157" spans="1:3" x14ac:dyDescent="0.45">
      <c r="A1157" t="str">
        <f t="shared" ref="A1157:A1220" si="18">B1157&amp;C1157</f>
        <v>10LANGUAGE OF ORIGINAL DOCUMENT: English</v>
      </c>
      <c r="B1157">
        <v>10</v>
      </c>
      <c r="C1157" t="s">
        <v>10</v>
      </c>
    </row>
    <row r="1158" spans="1:3" x14ac:dyDescent="0.45">
      <c r="A1158" t="str">
        <f t="shared" si="18"/>
        <v>11DOCUMENT TYPE: Article</v>
      </c>
      <c r="B1158">
        <v>11</v>
      </c>
      <c r="C1158" t="s">
        <v>11</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1del Rocío Bonilla M., Perea E., del Olmo J.L., Corrons A.</v>
      </c>
      <c r="B1161">
        <v>1</v>
      </c>
      <c r="C1161" t="s">
        <v>724</v>
      </c>
    </row>
    <row r="1162" spans="1:3" x14ac:dyDescent="0.45">
      <c r="A1162" t="str">
        <f t="shared" si="18"/>
        <v>2AUTHOR FULL NAMES: del Rocío Bonilla, María (57210788064); Perea, Eva (57204866281); del Olmo, José Luis (57204865842); Corrons, August (57207876720)</v>
      </c>
      <c r="B1162">
        <v>2</v>
      </c>
      <c r="C1162" t="s">
        <v>725</v>
      </c>
    </row>
    <row r="1163" spans="1:3" x14ac:dyDescent="0.45">
      <c r="A1163" t="str">
        <f t="shared" si="18"/>
        <v>357210788064; 57204866281; 57204865842; 57207876720</v>
      </c>
      <c r="B1163">
        <v>3</v>
      </c>
      <c r="C1163" t="s">
        <v>726</v>
      </c>
    </row>
    <row r="1164" spans="1:3" x14ac:dyDescent="0.45">
      <c r="A1164" t="str">
        <f t="shared" si="18"/>
        <v>4Insights into user engagement on social media. Case study of a higher education institution</v>
      </c>
      <c r="B1164">
        <v>4</v>
      </c>
      <c r="C1164" t="s">
        <v>727</v>
      </c>
    </row>
    <row r="1165" spans="1:3" x14ac:dyDescent="0.45">
      <c r="A1165" t="str">
        <f t="shared" si="18"/>
        <v>5(2020) Journal of Marketing for Higher Education, 30 (1), pp. 145 - 160, Cited 26 times.</v>
      </c>
      <c r="B1165">
        <v>5</v>
      </c>
      <c r="C1165" t="s">
        <v>728</v>
      </c>
    </row>
    <row r="1166" spans="1:3" x14ac:dyDescent="0.45">
      <c r="A1166" t="str">
        <f t="shared" si="18"/>
        <v>6DOI: 10.1080/08841241.2019.1693475</v>
      </c>
      <c r="B1166">
        <v>6</v>
      </c>
      <c r="C1166" t="s">
        <v>729</v>
      </c>
    </row>
    <row r="1167" spans="1:3" x14ac:dyDescent="0.45">
      <c r="A1167" t="str">
        <f t="shared" si="18"/>
        <v>7https://www.scopus.com/inward/record.uri?eid=2-s2.0-85075373922&amp;doi=10.1080%2f08841241.2019.1693475&amp;partnerID=40&amp;md5=f489cfae67512a8fbe04f2eebee729e8</v>
      </c>
      <c r="B1167">
        <v>7</v>
      </c>
      <c r="C1167" t="s">
        <v>730</v>
      </c>
    </row>
    <row r="1168" spans="1:3" x14ac:dyDescent="0.45">
      <c r="A1168" t="str">
        <f t="shared" si="18"/>
        <v>8</v>
      </c>
      <c r="B1168">
        <v>8</v>
      </c>
    </row>
    <row r="1169" spans="1:3" x14ac:dyDescent="0.45">
      <c r="A1169" t="str">
        <f t="shared" si="18"/>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169">
        <v>9</v>
      </c>
      <c r="C1169" t="s">
        <v>731</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1Labanauskis R., Ginevičius R.</v>
      </c>
      <c r="B1174">
        <v>1</v>
      </c>
      <c r="C1174" t="s">
        <v>2974</v>
      </c>
    </row>
    <row r="1175" spans="1:3" x14ac:dyDescent="0.45">
      <c r="A1175" t="str">
        <f t="shared" si="18"/>
        <v>2AUTHOR FULL NAMES: Labanauskis, Rimvydas (57205342314); Ginevičius, Romualdas (55932312300)</v>
      </c>
      <c r="B1175">
        <v>2</v>
      </c>
      <c r="C1175" t="s">
        <v>2975</v>
      </c>
    </row>
    <row r="1176" spans="1:3" x14ac:dyDescent="0.45">
      <c r="A1176" t="str">
        <f t="shared" si="18"/>
        <v>357205342314; 55932312300</v>
      </c>
      <c r="B1176">
        <v>3</v>
      </c>
      <c r="C1176" t="s">
        <v>2976</v>
      </c>
    </row>
    <row r="1177" spans="1:3" x14ac:dyDescent="0.45">
      <c r="A1177" t="str">
        <f t="shared" si="18"/>
        <v>4Role of stakeholders leading to development of higher education services</v>
      </c>
      <c r="B1177">
        <v>4</v>
      </c>
      <c r="C1177" t="s">
        <v>2977</v>
      </c>
    </row>
    <row r="1178" spans="1:3" x14ac:dyDescent="0.45">
      <c r="A1178" t="str">
        <f t="shared" si="18"/>
        <v>5(2017) Engineering Management in Production and Services, 9 (3), pp. 63 - 75, Cited 15 times.</v>
      </c>
      <c r="B1178">
        <v>5</v>
      </c>
      <c r="C1178" t="s">
        <v>2978</v>
      </c>
    </row>
    <row r="1179" spans="1:3" x14ac:dyDescent="0.45">
      <c r="A1179" t="str">
        <f t="shared" si="18"/>
        <v>6DOI: 10.1515/emj-2017-0026</v>
      </c>
      <c r="B1179">
        <v>6</v>
      </c>
      <c r="C1179" t="s">
        <v>2979</v>
      </c>
    </row>
    <row r="1180" spans="1:3" x14ac:dyDescent="0.45">
      <c r="A1180" t="str">
        <f t="shared" si="18"/>
        <v>7https://www.scopus.com/inward/record.uri?eid=2-s2.0-85059604694&amp;doi=10.1515%2femj-2017-0026&amp;partnerID=40&amp;md5=ed75a72ff4f9c47008f1de63e20889e1</v>
      </c>
      <c r="B1180">
        <v>7</v>
      </c>
      <c r="C1180" t="s">
        <v>2980</v>
      </c>
    </row>
    <row r="1181" spans="1:3" x14ac:dyDescent="0.45">
      <c r="A1181" t="str">
        <f t="shared" si="18"/>
        <v>8</v>
      </c>
      <c r="B1181">
        <v>8</v>
      </c>
    </row>
    <row r="1182" spans="1:3" x14ac:dyDescent="0.45">
      <c r="A1182" t="str">
        <f t="shared" si="18"/>
        <v>9ABSTRACT: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B1182">
        <v>9</v>
      </c>
      <c r="C1182" t="s">
        <v>2981</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1Mariani G., Carlesi A., Scarfò A.A.</v>
      </c>
      <c r="B1187">
        <v>1</v>
      </c>
      <c r="C1187" t="s">
        <v>2561</v>
      </c>
    </row>
    <row r="1188" spans="1:3" x14ac:dyDescent="0.45">
      <c r="A1188" t="str">
        <f t="shared" si="18"/>
        <v>2AUTHOR FULL NAMES: Mariani, Giovanna (55842936300); Carlesi, Ada (57200108974); Scarfò, Alfredo Antonino (57200113747)</v>
      </c>
      <c r="B1188">
        <v>2</v>
      </c>
      <c r="C1188" t="s">
        <v>2562</v>
      </c>
    </row>
    <row r="1189" spans="1:3" x14ac:dyDescent="0.45">
      <c r="A1189" t="str">
        <f t="shared" si="18"/>
        <v>355842936300; 57200108974; 57200113747</v>
      </c>
      <c r="B1189">
        <v>3</v>
      </c>
      <c r="C1189" t="s">
        <v>2563</v>
      </c>
    </row>
    <row r="1190" spans="1:3" x14ac:dyDescent="0.45">
      <c r="A1190" t="str">
        <f t="shared" si="18"/>
        <v>4Academic spinoffs as a value driver for intellectual capital: the case of the University of Pisa</v>
      </c>
      <c r="B1190">
        <v>4</v>
      </c>
      <c r="C1190" t="s">
        <v>2564</v>
      </c>
    </row>
    <row r="1191" spans="1:3" x14ac:dyDescent="0.45">
      <c r="A1191" t="str">
        <f t="shared" si="18"/>
        <v>5(2018) Journal of Intellectual Capital, 19 (1), pp. 202 - 226, Cited 22 times.</v>
      </c>
      <c r="B1191">
        <v>5</v>
      </c>
      <c r="C1191" t="s">
        <v>2565</v>
      </c>
    </row>
    <row r="1192" spans="1:3" x14ac:dyDescent="0.45">
      <c r="A1192" t="str">
        <f t="shared" si="18"/>
        <v>6DOI: 10.1108/JIC-03-2017-0050</v>
      </c>
      <c r="B1192">
        <v>6</v>
      </c>
      <c r="C1192" t="s">
        <v>2566</v>
      </c>
    </row>
    <row r="1193" spans="1:3" x14ac:dyDescent="0.45">
      <c r="A1193" t="str">
        <f t="shared" si="18"/>
        <v>7https://www.scopus.com/inward/record.uri?eid=2-s2.0-85039752451&amp;doi=10.1108%2fJIC-03-2017-0050&amp;partnerID=40&amp;md5=77d8c2d17d15de1dbc536d6551d6c8db</v>
      </c>
      <c r="B1193">
        <v>7</v>
      </c>
      <c r="C1193" t="s">
        <v>2567</v>
      </c>
    </row>
    <row r="1194" spans="1:3" x14ac:dyDescent="0.45">
      <c r="A1194" t="str">
        <f t="shared" si="18"/>
        <v>8</v>
      </c>
      <c r="B1194">
        <v>8</v>
      </c>
    </row>
    <row r="1195" spans="1:3" x14ac:dyDescent="0.45">
      <c r="A1195" t="str">
        <f t="shared" si="18"/>
        <v>9ABSTRACT: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B1195">
        <v>9</v>
      </c>
      <c r="C1195" t="s">
        <v>2568</v>
      </c>
    </row>
    <row r="1196" spans="1:3" x14ac:dyDescent="0.45">
      <c r="A1196" t="str">
        <f t="shared" si="18"/>
        <v>10LANGUAGE OF ORIGINAL DOCUMENT: English</v>
      </c>
      <c r="B1196">
        <v>10</v>
      </c>
      <c r="C1196" t="s">
        <v>10</v>
      </c>
    </row>
    <row r="1197" spans="1:3" x14ac:dyDescent="0.45">
      <c r="A1197" t="str">
        <f t="shared" si="18"/>
        <v>11DOCUMENT TYPE: Article</v>
      </c>
      <c r="B1197">
        <v>11</v>
      </c>
      <c r="C1197" t="s">
        <v>11</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1Gallardo-Vázquez D., Folgado-Fernández J.A., Hipólito-Ojalvo F., Valdez-Juárez L.E.</v>
      </c>
      <c r="B1200">
        <v>1</v>
      </c>
      <c r="C1200" t="s">
        <v>732</v>
      </c>
    </row>
    <row r="1201" spans="1:3" x14ac:dyDescent="0.45">
      <c r="A1201" t="str">
        <f t="shared" si="18"/>
        <v>2AUTHOR FULL NAMES: Gallardo-Vázquez, Dolores (25722541900); Folgado-Fernández, José Antonio (57190817810); Hipólito-Ojalvo, Francisco (57191441648); Valdez-Juárez, Luis Enrique (57190004091)</v>
      </c>
      <c r="B1201">
        <v>2</v>
      </c>
      <c r="C1201" t="s">
        <v>733</v>
      </c>
    </row>
    <row r="1202" spans="1:3" x14ac:dyDescent="0.45">
      <c r="A1202" t="str">
        <f t="shared" si="18"/>
        <v>325722541900; 57190817810; 57191441648; 57190004091</v>
      </c>
      <c r="B1202">
        <v>3</v>
      </c>
      <c r="C1202" t="s">
        <v>734</v>
      </c>
    </row>
    <row r="1203" spans="1:3" x14ac:dyDescent="0.45">
      <c r="A1203" t="str">
        <f t="shared" si="18"/>
        <v>4Social responsibility attitudes and behaviors' influence on university students' satisfaction</v>
      </c>
      <c r="B1203">
        <v>4</v>
      </c>
      <c r="C1203" t="s">
        <v>735</v>
      </c>
    </row>
    <row r="1204" spans="1:3" x14ac:dyDescent="0.45">
      <c r="A1204" t="str">
        <f t="shared" si="18"/>
        <v>5(2020) Social Sciences, 9 (2), art. no. 8, Cited 20 times.</v>
      </c>
      <c r="B1204">
        <v>5</v>
      </c>
      <c r="C1204" t="s">
        <v>736</v>
      </c>
    </row>
    <row r="1205" spans="1:3" x14ac:dyDescent="0.45">
      <c r="A1205" t="str">
        <f t="shared" si="18"/>
        <v>6DOI: 10.3390/socsci9020008</v>
      </c>
      <c r="B1205">
        <v>6</v>
      </c>
      <c r="C1205" t="s">
        <v>737</v>
      </c>
    </row>
    <row r="1206" spans="1:3" x14ac:dyDescent="0.45">
      <c r="A1206" t="str">
        <f t="shared" si="18"/>
        <v>7https://www.scopus.com/inward/record.uri?eid=2-s2.0-85082195729&amp;doi=10.3390%2fsocsci9020008&amp;partnerID=40&amp;md5=3e0b5f78cb07495c964fa93a6a5d3e9f</v>
      </c>
      <c r="B1206">
        <v>7</v>
      </c>
      <c r="C1206" t="s">
        <v>738</v>
      </c>
    </row>
    <row r="1207" spans="1:3" x14ac:dyDescent="0.45">
      <c r="A1207" t="str">
        <f t="shared" si="18"/>
        <v>8</v>
      </c>
      <c r="B1207">
        <v>8</v>
      </c>
    </row>
    <row r="1208" spans="1:3" x14ac:dyDescent="0.45">
      <c r="A1208" t="str">
        <f t="shared" si="18"/>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08">
        <v>9</v>
      </c>
      <c r="C1208" t="s">
        <v>739</v>
      </c>
    </row>
    <row r="1209" spans="1:3" x14ac:dyDescent="0.45">
      <c r="A1209" t="str">
        <f t="shared" si="18"/>
        <v>10LANGUAGE OF ORIGINAL DOCUMENT: English</v>
      </c>
      <c r="B1209">
        <v>10</v>
      </c>
      <c r="C1209" t="s">
        <v>10</v>
      </c>
    </row>
    <row r="1210" spans="1:3" x14ac:dyDescent="0.45">
      <c r="A1210" t="str">
        <f t="shared" si="18"/>
        <v>11DOCUMENT TYPE: Article</v>
      </c>
      <c r="B1210">
        <v>11</v>
      </c>
      <c r="C1210" t="s">
        <v>11</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1Small L., Shacklock K., Marchant T.</v>
      </c>
      <c r="B1213">
        <v>1</v>
      </c>
      <c r="C1213" t="s">
        <v>740</v>
      </c>
    </row>
    <row r="1214" spans="1:3" x14ac:dyDescent="0.45">
      <c r="A1214" t="str">
        <f t="shared" si="18"/>
        <v>2AUTHOR FULL NAMES: Small, Lynlea (57196344771); Shacklock, Kate (14521403200); Marchant, Teresa (35223672100)</v>
      </c>
      <c r="B1214">
        <v>2</v>
      </c>
      <c r="C1214" t="s">
        <v>741</v>
      </c>
    </row>
    <row r="1215" spans="1:3" x14ac:dyDescent="0.45">
      <c r="A1215" t="str">
        <f t="shared" si="18"/>
        <v>357196344771; 14521403200; 35223672100</v>
      </c>
      <c r="B1215">
        <v>3</v>
      </c>
      <c r="C1215" t="s">
        <v>742</v>
      </c>
    </row>
    <row r="1216" spans="1:3" x14ac:dyDescent="0.45">
      <c r="A1216" t="str">
        <f t="shared" si="18"/>
        <v>4Employability: a contemporary review for higher education stakeholders</v>
      </c>
      <c r="B1216">
        <v>4</v>
      </c>
      <c r="C1216" t="s">
        <v>743</v>
      </c>
    </row>
    <row r="1217" spans="1:3" x14ac:dyDescent="0.45">
      <c r="A1217" t="str">
        <f t="shared" si="18"/>
        <v>5(2018) Journal of Vocational Education and Training, 70 (1), pp. 148 - 166, Cited 90 times.</v>
      </c>
      <c r="B1217">
        <v>5</v>
      </c>
      <c r="C1217" t="s">
        <v>744</v>
      </c>
    </row>
    <row r="1218" spans="1:3" x14ac:dyDescent="0.45">
      <c r="A1218" t="str">
        <f t="shared" si="18"/>
        <v>6DOI: 10.1080/13636820.2017.1394355</v>
      </c>
      <c r="B1218">
        <v>6</v>
      </c>
      <c r="C1218" t="s">
        <v>745</v>
      </c>
    </row>
    <row r="1219" spans="1:3" x14ac:dyDescent="0.45">
      <c r="A1219" t="str">
        <f t="shared" si="18"/>
        <v>7https://www.scopus.com/inward/record.uri?eid=2-s2.0-85032656846&amp;doi=10.1080%2f13636820.2017.1394355&amp;partnerID=40&amp;md5=79dfc19cd295c29ab2bc780159d9829b</v>
      </c>
      <c r="B1219">
        <v>7</v>
      </c>
      <c r="C1219" t="s">
        <v>746</v>
      </c>
    </row>
    <row r="1220" spans="1:3" x14ac:dyDescent="0.45">
      <c r="A1220" t="str">
        <f t="shared" si="18"/>
        <v>8</v>
      </c>
      <c r="B1220">
        <v>8</v>
      </c>
    </row>
    <row r="1221" spans="1:3" x14ac:dyDescent="0.45">
      <c r="A1221" t="str">
        <f t="shared" ref="A1221:A1284" si="19">B1221&amp;C1221</f>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21">
        <v>9</v>
      </c>
      <c r="C1221" t="s">
        <v>747</v>
      </c>
    </row>
    <row r="1222" spans="1:3" x14ac:dyDescent="0.45">
      <c r="A1222" t="str">
        <f t="shared" si="19"/>
        <v>10LANGUAGE OF ORIGINAL DOCUMENT: English</v>
      </c>
      <c r="B1222">
        <v>10</v>
      </c>
      <c r="C1222" t="s">
        <v>10</v>
      </c>
    </row>
    <row r="1223" spans="1:3" x14ac:dyDescent="0.45">
      <c r="A1223" t="str">
        <f t="shared" si="19"/>
        <v>11DOCUMENT TYPE: Article</v>
      </c>
      <c r="B1223">
        <v>11</v>
      </c>
      <c r="C1223" t="s">
        <v>11</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1Sharabati A.-A.A., Alhileh M.M., Abusaimeh H.</v>
      </c>
      <c r="B1226">
        <v>1</v>
      </c>
      <c r="C1226" t="s">
        <v>2569</v>
      </c>
    </row>
    <row r="1227" spans="1:3" x14ac:dyDescent="0.45">
      <c r="A1227" t="str">
        <f t="shared" si="19"/>
        <v>2AUTHOR FULL NAMES: Sharabati, Abdel-Aziz Ahmad (35424614700); Alhileh, Mohammad M. (57209579120); Abusaimeh, Hesham (25521012800)</v>
      </c>
      <c r="B1227">
        <v>2</v>
      </c>
      <c r="C1227" t="s">
        <v>2570</v>
      </c>
    </row>
    <row r="1228" spans="1:3" x14ac:dyDescent="0.45">
      <c r="A1228" t="str">
        <f t="shared" si="19"/>
        <v>335424614700; 57209579120; 25521012800</v>
      </c>
      <c r="B1228">
        <v>3</v>
      </c>
      <c r="C1228" t="s">
        <v>2571</v>
      </c>
    </row>
    <row r="1229" spans="1:3" x14ac:dyDescent="0.45">
      <c r="A1229" t="str">
        <f t="shared" si="19"/>
        <v>4Effect of service quality on graduates’ satisfaction</v>
      </c>
      <c r="B1229">
        <v>4</v>
      </c>
      <c r="C1229" t="s">
        <v>2572</v>
      </c>
    </row>
    <row r="1230" spans="1:3" x14ac:dyDescent="0.45">
      <c r="A1230" t="str">
        <f t="shared" si="19"/>
        <v>5(2019) Quality Assurance in Education, 27 (3), pp. 320 - 337, Cited 18 times.</v>
      </c>
      <c r="B1230">
        <v>5</v>
      </c>
      <c r="C1230" t="s">
        <v>2573</v>
      </c>
    </row>
    <row r="1231" spans="1:3" x14ac:dyDescent="0.45">
      <c r="A1231" t="str">
        <f t="shared" si="19"/>
        <v>6DOI: 10.1108/QAE-04-2018-0035</v>
      </c>
      <c r="B1231">
        <v>6</v>
      </c>
      <c r="C1231" t="s">
        <v>2574</v>
      </c>
    </row>
    <row r="1232" spans="1:3" x14ac:dyDescent="0.45">
      <c r="A1232" t="str">
        <f t="shared" si="19"/>
        <v>7https://www.scopus.com/inward/record.uri?eid=2-s2.0-85068116670&amp;doi=10.1108%2fQAE-04-2018-0035&amp;partnerID=40&amp;md5=d3e4e9e5ccc07e78be82372b7d4172ff</v>
      </c>
      <c r="B1232">
        <v>7</v>
      </c>
      <c r="C1232" t="s">
        <v>2575</v>
      </c>
    </row>
    <row r="1233" spans="1:3" x14ac:dyDescent="0.45">
      <c r="A1233" t="str">
        <f t="shared" si="19"/>
        <v>8</v>
      </c>
      <c r="B1233">
        <v>8</v>
      </c>
    </row>
    <row r="1234" spans="1:3" x14ac:dyDescent="0.45">
      <c r="A1234" t="str">
        <f t="shared" si="19"/>
        <v>9ABSTRACT: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B1234">
        <v>9</v>
      </c>
      <c r="C1234" t="s">
        <v>2576</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1Alonso-Almeida M.D.M., Marimon F., Casani F., Rodriguez-Pomeda J.</v>
      </c>
      <c r="B1239">
        <v>1</v>
      </c>
      <c r="C1239" t="s">
        <v>2242</v>
      </c>
    </row>
    <row r="1240" spans="1:3" x14ac:dyDescent="0.45">
      <c r="A1240" t="str">
        <f t="shared" si="19"/>
        <v>2AUTHOR FULL NAMES: Alonso-Almeida, María Del Mar (35321918500); Marimon, Frederic (6504405453); Casani, Fernando (36127264700); Rodriguez-Pomeda, Jesús (56442697500)</v>
      </c>
      <c r="B1240">
        <v>2</v>
      </c>
      <c r="C1240" t="s">
        <v>2243</v>
      </c>
    </row>
    <row r="1241" spans="1:3" x14ac:dyDescent="0.45">
      <c r="A1241" t="str">
        <f t="shared" si="19"/>
        <v>335321918500; 6504405453; 36127264700; 56442697500</v>
      </c>
      <c r="B1241">
        <v>3</v>
      </c>
      <c r="C1241" t="s">
        <v>2244</v>
      </c>
    </row>
    <row r="1242" spans="1:3" x14ac:dyDescent="0.45">
      <c r="A1242" t="str">
        <f t="shared" si="19"/>
        <v>4Diffusion of sustainability reporting in universities: Current situation and future perspectives</v>
      </c>
      <c r="B1242">
        <v>4</v>
      </c>
      <c r="C1242" t="s">
        <v>2245</v>
      </c>
    </row>
    <row r="1243" spans="1:3" x14ac:dyDescent="0.45">
      <c r="A1243" t="str">
        <f t="shared" si="19"/>
        <v>5(2015) Journal of Cleaner Production, 106, pp. 144 - 154, Cited 199 times.</v>
      </c>
      <c r="B1243">
        <v>5</v>
      </c>
      <c r="C1243" t="s">
        <v>2246</v>
      </c>
    </row>
    <row r="1244" spans="1:3" x14ac:dyDescent="0.45">
      <c r="A1244" t="str">
        <f t="shared" si="19"/>
        <v>6DOI: 10.1016/j.jclepro.2014.02.008</v>
      </c>
      <c r="B1244">
        <v>6</v>
      </c>
      <c r="C1244" t="s">
        <v>2247</v>
      </c>
    </row>
    <row r="1245" spans="1:3" x14ac:dyDescent="0.45">
      <c r="A1245" t="str">
        <f t="shared" si="19"/>
        <v>7https://www.scopus.com/inward/record.uri?eid=2-s2.0-84938205933&amp;doi=10.1016%2fj.jclepro.2014.02.008&amp;partnerID=40&amp;md5=ac19edd22fc475f1bdce360eed8d36d0</v>
      </c>
      <c r="B1245">
        <v>7</v>
      </c>
      <c r="C1245" t="s">
        <v>2248</v>
      </c>
    </row>
    <row r="1246" spans="1:3" x14ac:dyDescent="0.45">
      <c r="A1246" t="str">
        <f t="shared" si="19"/>
        <v>8</v>
      </c>
      <c r="B1246">
        <v>8</v>
      </c>
    </row>
    <row r="1247" spans="1:3" x14ac:dyDescent="0.45">
      <c r="A1247" t="str">
        <f t="shared" si="19"/>
        <v>9ABSTRACT: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B1247">
        <v>9</v>
      </c>
      <c r="C1247" t="s">
        <v>2249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1Alhalwaki H., Hamdan A.M.M.</v>
      </c>
      <c r="B1252">
        <v>1</v>
      </c>
      <c r="C1252" t="s">
        <v>748</v>
      </c>
    </row>
    <row r="1253" spans="1:3" x14ac:dyDescent="0.45">
      <c r="A1253" t="str">
        <f t="shared" si="19"/>
        <v>2AUTHOR FULL NAMES: Alhalwaki, Huda (57204966054); Hamdan, Allam Mohammed Mousa (56825295800)</v>
      </c>
      <c r="B1253">
        <v>2</v>
      </c>
      <c r="C1253" t="s">
        <v>749</v>
      </c>
    </row>
    <row r="1254" spans="1:3" x14ac:dyDescent="0.45">
      <c r="A1254" t="str">
        <f t="shared" si="19"/>
        <v>357204966054; 56825295800</v>
      </c>
      <c r="B1254">
        <v>3</v>
      </c>
      <c r="C1254" t="s">
        <v>750</v>
      </c>
    </row>
    <row r="1255" spans="1:3" x14ac:dyDescent="0.45">
      <c r="A1255" t="str">
        <f t="shared" si="19"/>
        <v>4Factors affecting the implementation of internationalisation strategies in higher education institutions: Evidence from Bahrain</v>
      </c>
      <c r="B1255">
        <v>4</v>
      </c>
      <c r="C1255" t="s">
        <v>751</v>
      </c>
    </row>
    <row r="1256" spans="1:3" x14ac:dyDescent="0.45">
      <c r="A1256" t="str">
        <f t="shared" si="19"/>
        <v>5(2019) International Journal of Management in Education, 13 (1), pp. 1 - 27, Cited 14 times.</v>
      </c>
      <c r="B1256">
        <v>5</v>
      </c>
      <c r="C1256" t="s">
        <v>752</v>
      </c>
    </row>
    <row r="1257" spans="1:3" x14ac:dyDescent="0.45">
      <c r="A1257" t="str">
        <f t="shared" si="19"/>
        <v>6DOI: 10.1504/IJMIE.2019.096474</v>
      </c>
      <c r="B1257">
        <v>6</v>
      </c>
      <c r="C1257" t="s">
        <v>753</v>
      </c>
    </row>
    <row r="1258" spans="1:3" x14ac:dyDescent="0.45">
      <c r="A1258" t="str">
        <f t="shared" si="19"/>
        <v>7https://www.scopus.com/inward/record.uri?eid=2-s2.0-85058196201&amp;doi=10.1504%2fIJMIE.2019.096474&amp;partnerID=40&amp;md5=6db45e35381887cf9296e480497da505</v>
      </c>
      <c r="B1258">
        <v>7</v>
      </c>
      <c r="C1258" t="s">
        <v>754</v>
      </c>
    </row>
    <row r="1259" spans="1:3" x14ac:dyDescent="0.45">
      <c r="A1259" t="str">
        <f t="shared" si="19"/>
        <v>8</v>
      </c>
      <c r="B1259">
        <v>8</v>
      </c>
    </row>
    <row r="1260" spans="1:3" x14ac:dyDescent="0.45">
      <c r="A1260" t="str">
        <f t="shared" si="1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1260">
        <v>9</v>
      </c>
      <c r="C1260" t="s">
        <v>755</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1Mainardes E.W., Alves H., Raposo M.</v>
      </c>
      <c r="B1265">
        <v>1</v>
      </c>
      <c r="C1265" t="s">
        <v>2234</v>
      </c>
    </row>
    <row r="1266" spans="1:3" x14ac:dyDescent="0.45">
      <c r="A1266" t="str">
        <f t="shared" si="19"/>
        <v>2AUTHOR FULL NAMES: Mainardes, Emerson Wagner (35764807800); Alves, Helena (35208145700); Raposo, Mário (23768404400)</v>
      </c>
      <c r="B1266">
        <v>2</v>
      </c>
      <c r="C1266" t="s">
        <v>2235</v>
      </c>
    </row>
    <row r="1267" spans="1:3" x14ac:dyDescent="0.45">
      <c r="A1267" t="str">
        <f t="shared" si="19"/>
        <v>335764807800; 35208145700; 23768404400</v>
      </c>
      <c r="B1267">
        <v>3</v>
      </c>
      <c r="C1267" t="s">
        <v>2236</v>
      </c>
    </row>
    <row r="1268" spans="1:3" x14ac:dyDescent="0.45">
      <c r="A1268" t="str">
        <f t="shared" si="19"/>
        <v>4A model for stakeholder classification and stakeholder relationships</v>
      </c>
      <c r="B1268">
        <v>4</v>
      </c>
      <c r="C1268" t="s">
        <v>2237</v>
      </c>
    </row>
    <row r="1269" spans="1:3" x14ac:dyDescent="0.45">
      <c r="A1269" t="str">
        <f t="shared" si="19"/>
        <v>5(2012) Management Decision, 50 (10), pp. 1861 - 1879, Cited 124 times.</v>
      </c>
      <c r="B1269">
        <v>5</v>
      </c>
      <c r="C1269" t="s">
        <v>2238</v>
      </c>
    </row>
    <row r="1270" spans="1:3" x14ac:dyDescent="0.45">
      <c r="A1270" t="str">
        <f t="shared" si="19"/>
        <v>6DOI: 10.1108/00251741211279648</v>
      </c>
      <c r="B1270">
        <v>6</v>
      </c>
      <c r="C1270" t="s">
        <v>2239</v>
      </c>
    </row>
    <row r="1271" spans="1:3" x14ac:dyDescent="0.45">
      <c r="A1271" t="str">
        <f t="shared" si="19"/>
        <v>7https://www.scopus.com/inward/record.uri?eid=2-s2.0-84869034391&amp;doi=10.1108%2f00251741211279648&amp;partnerID=40&amp;md5=e3e383e0d7d8472e9cf8fcf0a30c369c</v>
      </c>
      <c r="B1271">
        <v>7</v>
      </c>
      <c r="C1271" t="s">
        <v>2240</v>
      </c>
    </row>
    <row r="1272" spans="1:3" x14ac:dyDescent="0.45">
      <c r="A1272" t="str">
        <f t="shared" si="19"/>
        <v>8</v>
      </c>
      <c r="B1272">
        <v>8</v>
      </c>
    </row>
    <row r="1273" spans="1:3" x14ac:dyDescent="0.45">
      <c r="A1273" t="str">
        <f t="shared" si="19"/>
        <v>9ABSTRACT: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B1273">
        <v>9</v>
      </c>
      <c r="C1273" t="s">
        <v>2241</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1Ndou V., Secundo G., Schiuma G., Passiante G.</v>
      </c>
      <c r="B1278">
        <v>1</v>
      </c>
      <c r="C1278" t="s">
        <v>2577</v>
      </c>
    </row>
    <row r="1279" spans="1:3" x14ac:dyDescent="0.45">
      <c r="A1279" t="str">
        <f t="shared" si="19"/>
        <v>2AUTHOR FULL NAMES: Ndou, Valentina (28267881300); Secundo, Giustina (8246738300); Schiuma, Giovanni (24081137800); Passiante, Giuseppina (57203666961)</v>
      </c>
      <c r="B1279">
        <v>2</v>
      </c>
      <c r="C1279" t="s">
        <v>2578</v>
      </c>
    </row>
    <row r="1280" spans="1:3" x14ac:dyDescent="0.45">
      <c r="A1280" t="str">
        <f t="shared" si="19"/>
        <v>328267881300; 8246738300; 24081137800; 57203666961</v>
      </c>
      <c r="B1280">
        <v>3</v>
      </c>
      <c r="C1280" t="s">
        <v>2579</v>
      </c>
    </row>
    <row r="1281" spans="1:3" x14ac:dyDescent="0.45">
      <c r="A1281" t="str">
        <f t="shared" si="19"/>
        <v>4Insights for shaping Entrepreneurship Education: Evidence from the European Entrepreneurship centers</v>
      </c>
      <c r="B1281">
        <v>4</v>
      </c>
      <c r="C1281" t="s">
        <v>2580</v>
      </c>
    </row>
    <row r="1282" spans="1:3" x14ac:dyDescent="0.45">
      <c r="A1282" t="str">
        <f t="shared" si="19"/>
        <v>5(2018) Sustainability (Switzerland), 10 (11), art. no. 4323, Cited 46 times.</v>
      </c>
      <c r="B1282">
        <v>5</v>
      </c>
      <c r="C1282" t="s">
        <v>2581</v>
      </c>
    </row>
    <row r="1283" spans="1:3" x14ac:dyDescent="0.45">
      <c r="A1283" t="str">
        <f t="shared" si="19"/>
        <v>6DOI: 10.3390/su10114323</v>
      </c>
      <c r="B1283">
        <v>6</v>
      </c>
      <c r="C1283" t="s">
        <v>2582</v>
      </c>
    </row>
    <row r="1284" spans="1:3" x14ac:dyDescent="0.45">
      <c r="A1284" t="str">
        <f t="shared" si="19"/>
        <v>7https://www.scopus.com/inward/record.uri?eid=2-s2.0-85056752974&amp;doi=10.3390%2fsu10114323&amp;partnerID=40&amp;md5=10a1440da606333697230b3067fc7012</v>
      </c>
      <c r="B1284">
        <v>7</v>
      </c>
      <c r="C1284" t="s">
        <v>2583</v>
      </c>
    </row>
    <row r="1285" spans="1:3" x14ac:dyDescent="0.45">
      <c r="A1285" t="str">
        <f t="shared" ref="A1285:A1348" si="20">B1285&amp;C1285</f>
        <v>8</v>
      </c>
      <c r="B1285">
        <v>8</v>
      </c>
    </row>
    <row r="1286" spans="1:3" x14ac:dyDescent="0.45">
      <c r="A1286" t="str">
        <f t="shared" si="20"/>
        <v>9ABSTRACT: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B1286">
        <v>9</v>
      </c>
      <c r="C1286" t="s">
        <v>2584</v>
      </c>
    </row>
    <row r="1287" spans="1:3" x14ac:dyDescent="0.45">
      <c r="A1287" t="str">
        <f t="shared" si="20"/>
        <v>10LANGUAGE OF ORIGINAL DOCUMENT: English</v>
      </c>
      <c r="B1287">
        <v>10</v>
      </c>
      <c r="C1287" t="s">
        <v>10</v>
      </c>
    </row>
    <row r="1288" spans="1:3" x14ac:dyDescent="0.45">
      <c r="A1288" t="str">
        <f t="shared" si="20"/>
        <v>11DOCUMENT TYPE: Article</v>
      </c>
      <c r="B1288">
        <v>11</v>
      </c>
      <c r="C1288" t="s">
        <v>11</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1Halonen J.S.</v>
      </c>
      <c r="B1291">
        <v>1</v>
      </c>
      <c r="C1291" t="s">
        <v>756</v>
      </c>
    </row>
    <row r="1292" spans="1:3" x14ac:dyDescent="0.45">
      <c r="A1292" t="str">
        <f t="shared" si="20"/>
        <v>2AUTHOR FULL NAMES: Halonen, Jane S. (7004248190)</v>
      </c>
      <c r="B1292">
        <v>2</v>
      </c>
      <c r="C1292" t="s">
        <v>757</v>
      </c>
    </row>
    <row r="1293" spans="1:3" x14ac:dyDescent="0.45">
      <c r="A1293" t="str">
        <f t="shared" si="20"/>
        <v>37004248190</v>
      </c>
      <c r="B1293">
        <v>3</v>
      </c>
      <c r="C1293">
        <v>7004248190</v>
      </c>
    </row>
    <row r="1294" spans="1:3" x14ac:dyDescent="0.45">
      <c r="A1294" t="str">
        <f t="shared" si="20"/>
        <v>4Demystifying Critical Thinking</v>
      </c>
      <c r="B1294">
        <v>4</v>
      </c>
      <c r="C1294" t="s">
        <v>758</v>
      </c>
    </row>
    <row r="1295" spans="1:3" x14ac:dyDescent="0.45">
      <c r="A1295" t="str">
        <f t="shared" si="20"/>
        <v>5(1995) Teaching of Psychology, 22 (1), pp. 75 - 81, Cited 92 times.</v>
      </c>
      <c r="B1295">
        <v>5</v>
      </c>
      <c r="C1295" t="s">
        <v>759</v>
      </c>
    </row>
    <row r="1296" spans="1:3" x14ac:dyDescent="0.45">
      <c r="A1296" t="str">
        <f t="shared" si="20"/>
        <v>6DOI: 10.1207/s15328023top2201_23</v>
      </c>
      <c r="B1296">
        <v>6</v>
      </c>
      <c r="C1296" t="s">
        <v>760</v>
      </c>
    </row>
    <row r="1297" spans="1:3" x14ac:dyDescent="0.45">
      <c r="A1297" t="str">
        <f t="shared" si="20"/>
        <v>7https://www.scopus.com/inward/record.uri?eid=2-s2.0-84965400205&amp;doi=10.1207%2fs15328023top2201_23&amp;partnerID=40&amp;md5=5274e53a2c53b9c8290dad2ab6a64299</v>
      </c>
      <c r="B1297">
        <v>7</v>
      </c>
      <c r="C1297" t="s">
        <v>761</v>
      </c>
    </row>
    <row r="1298" spans="1:3" x14ac:dyDescent="0.45">
      <c r="A1298" t="str">
        <f t="shared" si="20"/>
        <v>8</v>
      </c>
      <c r="B1298">
        <v>8</v>
      </c>
    </row>
    <row r="1299" spans="1:3" x14ac:dyDescent="0.45">
      <c r="A1299"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99">
        <v>9</v>
      </c>
      <c r="C1299" t="s">
        <v>762</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1Baker C.K., Saclarides E.S., Harbour K.E., Hjalmarson M.A., Livers S.D., Edwards K.C.</v>
      </c>
      <c r="B1304">
        <v>1</v>
      </c>
      <c r="C1304" t="s">
        <v>2593</v>
      </c>
    </row>
    <row r="1305" spans="1:3" x14ac:dyDescent="0.45">
      <c r="A1305" t="str">
        <f t="shared" si="20"/>
        <v>2AUTHOR FULL NAMES: Baker, Courtney K. (57203454589); Saclarides, Evthokia Stephanie (57200451142); Harbour, Kristin E. (56611947100); Hjalmarson, Margret A. (18436848200); Livers, Stefanie D. (57196031194); Edwards, Katherine Comey (57377603300)</v>
      </c>
      <c r="B1305">
        <v>2</v>
      </c>
      <c r="C1305" t="s">
        <v>2594</v>
      </c>
    </row>
    <row r="1306" spans="1:3" x14ac:dyDescent="0.45">
      <c r="A1306" t="str">
        <f t="shared" si="20"/>
        <v>357203454589; 57200451142; 56611947100; 18436848200; 57196031194; 57377603300</v>
      </c>
      <c r="B1306">
        <v>3</v>
      </c>
      <c r="C1306" t="s">
        <v>2595</v>
      </c>
    </row>
    <row r="1307" spans="1:3" x14ac:dyDescent="0.45">
      <c r="A1307" t="str">
        <f t="shared" si="20"/>
        <v>4Trends in mathematics specialist literature: Analyzing research spanning four decades</v>
      </c>
      <c r="B1307">
        <v>4</v>
      </c>
      <c r="C1307" t="s">
        <v>2596</v>
      </c>
    </row>
    <row r="1308" spans="1:3" x14ac:dyDescent="0.45">
      <c r="A1308" t="str">
        <f t="shared" si="20"/>
        <v>5(2022) School Science and Mathematics, 122 (1), pp. 24 - 35, Cited 7 times.</v>
      </c>
      <c r="B1308">
        <v>5</v>
      </c>
      <c r="C1308" t="s">
        <v>2597</v>
      </c>
    </row>
    <row r="1309" spans="1:3" x14ac:dyDescent="0.45">
      <c r="A1309" t="str">
        <f t="shared" si="20"/>
        <v>6DOI: 10.1111/ssm.12507</v>
      </c>
      <c r="B1309">
        <v>6</v>
      </c>
      <c r="C1309" t="s">
        <v>2598</v>
      </c>
    </row>
    <row r="1310" spans="1:3" x14ac:dyDescent="0.45">
      <c r="A1310" t="str">
        <f t="shared" si="20"/>
        <v>7https://www.scopus.com/inward/record.uri?eid=2-s2.0-85121450370&amp;doi=10.1111%2fssm.12507&amp;partnerID=40&amp;md5=d0a9237ba321427b8326108398f56fbf</v>
      </c>
      <c r="B1310">
        <v>7</v>
      </c>
      <c r="C1310" t="s">
        <v>2599</v>
      </c>
    </row>
    <row r="1311" spans="1:3" x14ac:dyDescent="0.45">
      <c r="A1311" t="str">
        <f t="shared" si="20"/>
        <v>8</v>
      </c>
      <c r="B1311">
        <v>8</v>
      </c>
    </row>
    <row r="1312" spans="1:3" x14ac:dyDescent="0.45">
      <c r="A1312" t="str">
        <f t="shared" si="20"/>
        <v>9ABSTRACT: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B1312">
        <v>9</v>
      </c>
      <c r="C1312" t="s">
        <v>2600</v>
      </c>
    </row>
    <row r="1313" spans="1:3" x14ac:dyDescent="0.45">
      <c r="A1313" t="str">
        <f t="shared" si="20"/>
        <v>10LANGUAGE OF ORIGINAL DOCUMENT: English</v>
      </c>
      <c r="B1313">
        <v>10</v>
      </c>
      <c r="C1313" t="s">
        <v>10</v>
      </c>
    </row>
    <row r="1314" spans="1:3" x14ac:dyDescent="0.45">
      <c r="A1314" t="str">
        <f t="shared" si="20"/>
        <v>11DOCUMENT TYPE: Article</v>
      </c>
      <c r="B1314">
        <v>11</v>
      </c>
      <c r="C1314" t="s">
        <v>11</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1Mosey S., Westhead P., Lockett A.</v>
      </c>
      <c r="B1317">
        <v>1</v>
      </c>
      <c r="C1317" t="s">
        <v>2601</v>
      </c>
    </row>
    <row r="1318" spans="1:3" x14ac:dyDescent="0.45">
      <c r="A1318" t="str">
        <f t="shared" si="20"/>
        <v>2AUTHOR FULL NAMES: Mosey, Simon (12647712100); Westhead, Paul (6701864917); Lockett, Andy (7004487875)</v>
      </c>
      <c r="B1318">
        <v>2</v>
      </c>
      <c r="C1318" t="s">
        <v>2602</v>
      </c>
    </row>
    <row r="1319" spans="1:3" x14ac:dyDescent="0.45">
      <c r="A1319" t="str">
        <f t="shared" si="20"/>
        <v>312647712100; 6701864917; 7004487875</v>
      </c>
      <c r="B1319">
        <v>3</v>
      </c>
      <c r="C1319" t="s">
        <v>2603</v>
      </c>
    </row>
    <row r="1320" spans="1:3" x14ac:dyDescent="0.45">
      <c r="A1320" t="str">
        <f t="shared" si="20"/>
        <v>4University technology transfer: Network bridge promotion by the Medici Fellowship Scheme</v>
      </c>
      <c r="B1320">
        <v>4</v>
      </c>
      <c r="C1320" t="s">
        <v>2604</v>
      </c>
    </row>
    <row r="1321" spans="1:3" x14ac:dyDescent="0.45">
      <c r="A1321" t="str">
        <f t="shared" si="20"/>
        <v>5(2007) Journal of Small Business and Enterprise Development, 14 (3), pp. 360 - 384, Cited 12 times.</v>
      </c>
      <c r="B1321">
        <v>5</v>
      </c>
      <c r="C1321" t="s">
        <v>2605</v>
      </c>
    </row>
    <row r="1322" spans="1:3" x14ac:dyDescent="0.45">
      <c r="A1322" t="str">
        <f t="shared" si="20"/>
        <v>6DOI: 10.1108/14626000710773493</v>
      </c>
      <c r="B1322">
        <v>6</v>
      </c>
      <c r="C1322" t="s">
        <v>2606</v>
      </c>
    </row>
    <row r="1323" spans="1:3" x14ac:dyDescent="0.45">
      <c r="A1323" t="str">
        <f t="shared" si="20"/>
        <v>7https://www.scopus.com/inward/record.uri?eid=2-s2.0-34547906452&amp;doi=10.1108%2f14626000710773493&amp;partnerID=40&amp;md5=565b99a01109edf3fe936e33db97c6f2</v>
      </c>
      <c r="B1323">
        <v>7</v>
      </c>
      <c r="C1323" t="s">
        <v>2607</v>
      </c>
    </row>
    <row r="1324" spans="1:3" x14ac:dyDescent="0.45">
      <c r="A1324" t="str">
        <f t="shared" si="20"/>
        <v>8</v>
      </c>
      <c r="B1324">
        <v>8</v>
      </c>
    </row>
    <row r="1325" spans="1:3" x14ac:dyDescent="0.45">
      <c r="A1325" t="str">
        <f t="shared" si="20"/>
        <v>9ABSTRACT: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B1325">
        <v>9</v>
      </c>
      <c r="C1325" t="s">
        <v>2608</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1Córcoles Y.R.</v>
      </c>
      <c r="B1330">
        <v>1</v>
      </c>
      <c r="C1330" t="s">
        <v>2617</v>
      </c>
    </row>
    <row r="1331" spans="1:3" x14ac:dyDescent="0.45">
      <c r="A1331" t="str">
        <f t="shared" si="20"/>
        <v>2AUTHOR FULL NAMES: Córcoles, Yolanda Ramírez (22952077100)</v>
      </c>
      <c r="B1331">
        <v>2</v>
      </c>
      <c r="C1331" t="s">
        <v>2618</v>
      </c>
    </row>
    <row r="1332" spans="1:3" x14ac:dyDescent="0.45">
      <c r="A1332" t="str">
        <f t="shared" si="20"/>
        <v>322952077100</v>
      </c>
      <c r="B1332">
        <v>3</v>
      </c>
      <c r="C1332">
        <v>22952077100</v>
      </c>
    </row>
    <row r="1333" spans="1:3" x14ac:dyDescent="0.45">
      <c r="A1333" t="str">
        <f t="shared" si="20"/>
        <v>4Importance of intellectual capital disclosure in Spanish universities</v>
      </c>
      <c r="B1333">
        <v>4</v>
      </c>
      <c r="C1333" t="s">
        <v>2619</v>
      </c>
    </row>
    <row r="1334" spans="1:3" x14ac:dyDescent="0.45">
      <c r="A1334" t="str">
        <f t="shared" si="20"/>
        <v>5(2013) Intangible Capital, 9 (3), pp. 931 - 944, Cited 9 times.</v>
      </c>
      <c r="B1334">
        <v>5</v>
      </c>
      <c r="C1334" t="s">
        <v>2620</v>
      </c>
    </row>
    <row r="1335" spans="1:3" x14ac:dyDescent="0.45">
      <c r="A1335" t="str">
        <f t="shared" si="20"/>
        <v>6DOI: 10.3926/ic.348</v>
      </c>
      <c r="B1335">
        <v>6</v>
      </c>
      <c r="C1335" t="s">
        <v>2621</v>
      </c>
    </row>
    <row r="1336" spans="1:3" x14ac:dyDescent="0.45">
      <c r="A1336" t="str">
        <f t="shared" si="20"/>
        <v>7https://www.scopus.com/inward/record.uri?eid=2-s2.0-84888101365&amp;doi=10.3926%2fic.348&amp;partnerID=40&amp;md5=dd83c2cf033f43ed5c6c9e8a46b87bdc</v>
      </c>
      <c r="B1336">
        <v>7</v>
      </c>
      <c r="C1336" t="s">
        <v>2622</v>
      </c>
    </row>
    <row r="1337" spans="1:3" x14ac:dyDescent="0.45">
      <c r="A1337" t="str">
        <f t="shared" si="20"/>
        <v>8</v>
      </c>
      <c r="B1337">
        <v>8</v>
      </c>
    </row>
    <row r="1338" spans="1:3" x14ac:dyDescent="0.45">
      <c r="A1338" t="str">
        <f t="shared" si="20"/>
        <v>9ABSTRACT: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B1338">
        <v>9</v>
      </c>
      <c r="C1338" t="s">
        <v>2623</v>
      </c>
    </row>
    <row r="1339" spans="1:3" x14ac:dyDescent="0.45">
      <c r="A1339" t="str">
        <f t="shared" si="20"/>
        <v>10LANGUAGE OF ORIGINAL DOCUMENT: English</v>
      </c>
      <c r="B1339">
        <v>10</v>
      </c>
      <c r="C1339" t="s">
        <v>10</v>
      </c>
    </row>
    <row r="1340" spans="1:3" x14ac:dyDescent="0.45">
      <c r="A1340" t="str">
        <f t="shared" si="20"/>
        <v>11DOCUMENT TYPE: Article</v>
      </c>
      <c r="B1340">
        <v>11</v>
      </c>
      <c r="C1340" t="s">
        <v>11</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1Martin A.</v>
      </c>
      <c r="B1343">
        <v>1</v>
      </c>
      <c r="C1343" t="s">
        <v>2624</v>
      </c>
    </row>
    <row r="1344" spans="1:3" x14ac:dyDescent="0.45">
      <c r="A1344" t="str">
        <f t="shared" si="20"/>
        <v>2AUTHOR FULL NAMES: Martin, Angela (55708414600)</v>
      </c>
      <c r="B1344">
        <v>2</v>
      </c>
      <c r="C1344" t="s">
        <v>2625</v>
      </c>
    </row>
    <row r="1345" spans="1:3" x14ac:dyDescent="0.45">
      <c r="A1345" t="str">
        <f t="shared" si="20"/>
        <v>355708414600</v>
      </c>
      <c r="B1345">
        <v>3</v>
      </c>
      <c r="C1345">
        <v>55708414600</v>
      </c>
    </row>
    <row r="1346" spans="1:3" x14ac:dyDescent="0.45">
      <c r="A1346" t="str">
        <f t="shared" si="20"/>
        <v>4Service climate and employee well being in higher education</v>
      </c>
      <c r="B1346">
        <v>4</v>
      </c>
      <c r="C1346" t="s">
        <v>2626</v>
      </c>
    </row>
    <row r="1347" spans="1:3" x14ac:dyDescent="0.45">
      <c r="A1347" t="str">
        <f t="shared" si="20"/>
        <v>5(2008) Journal of Management and Organization, 14 (2), pp. 155 - 167, Cited 12 times.</v>
      </c>
      <c r="B1347">
        <v>5</v>
      </c>
      <c r="C1347" t="s">
        <v>2627</v>
      </c>
    </row>
    <row r="1348" spans="1:3" x14ac:dyDescent="0.45">
      <c r="A1348" t="str">
        <f t="shared" si="20"/>
        <v>6DOI: 10.5172/jmo.837.14.2.155</v>
      </c>
      <c r="B1348">
        <v>6</v>
      </c>
      <c r="C1348" t="s">
        <v>2628</v>
      </c>
    </row>
    <row r="1349" spans="1:3" x14ac:dyDescent="0.45">
      <c r="A1349" t="str">
        <f t="shared" ref="A1349:A1412" si="21">B1349&amp;C1349</f>
        <v>7https://www.scopus.com/inward/record.uri?eid=2-s2.0-50249139616&amp;doi=10.5172%2fjmo.837.14.2.155&amp;partnerID=40&amp;md5=c0eb3d3c3b40bd2690135403b6756f3c</v>
      </c>
      <c r="B1349">
        <v>7</v>
      </c>
      <c r="C1349" t="s">
        <v>2629</v>
      </c>
    </row>
    <row r="1350" spans="1:3" x14ac:dyDescent="0.45">
      <c r="A1350" t="str">
        <f t="shared" si="21"/>
        <v>8</v>
      </c>
      <c r="B1350">
        <v>8</v>
      </c>
    </row>
    <row r="1351" spans="1:3" x14ac:dyDescent="0.45">
      <c r="A1351" t="str">
        <f t="shared" si="21"/>
        <v>9ABSTRACT: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B1351">
        <v>9</v>
      </c>
      <c r="C1351" t="s">
        <v>2630</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1Choi S.</v>
      </c>
      <c r="B1356">
        <v>1</v>
      </c>
      <c r="C1356" t="s">
        <v>21</v>
      </c>
    </row>
    <row r="1357" spans="1:3" x14ac:dyDescent="0.45">
      <c r="A1357" t="str">
        <f t="shared" si="21"/>
        <v>2AUTHOR FULL NAMES: Choi, Seungchan (57207917552)</v>
      </c>
      <c r="B1357">
        <v>2</v>
      </c>
      <c r="C1357" t="s">
        <v>22</v>
      </c>
    </row>
    <row r="1358" spans="1:3" x14ac:dyDescent="0.45">
      <c r="A1358" t="str">
        <f t="shared" si="21"/>
        <v>357207917552</v>
      </c>
      <c r="B1358">
        <v>3</v>
      </c>
      <c r="C1358">
        <v>57207917552</v>
      </c>
    </row>
    <row r="1359" spans="1:3" x14ac:dyDescent="0.45">
      <c r="A1359" t="str">
        <f t="shared" si="21"/>
        <v>4Identifying indicators of university autonomy according to stakeholders’ interests</v>
      </c>
      <c r="B1359">
        <v>4</v>
      </c>
      <c r="C1359" t="s">
        <v>23</v>
      </c>
    </row>
    <row r="1360" spans="1:3" x14ac:dyDescent="0.45">
      <c r="A1360" t="str">
        <f t="shared" si="21"/>
        <v>5(2019) Tertiary Education and Management, 25 (1), pp. 17 - 29, Cited 12 times.</v>
      </c>
      <c r="B1360">
        <v>5</v>
      </c>
      <c r="C1360" t="s">
        <v>24</v>
      </c>
    </row>
    <row r="1361" spans="1:3" x14ac:dyDescent="0.45">
      <c r="A1361" t="str">
        <f t="shared" si="21"/>
        <v>6DOI: 10.1007/s11233-018-09011-y</v>
      </c>
      <c r="B1361">
        <v>6</v>
      </c>
      <c r="C1361" t="s">
        <v>25</v>
      </c>
    </row>
    <row r="1362" spans="1:3" x14ac:dyDescent="0.45">
      <c r="A1362" t="str">
        <f t="shared" si="21"/>
        <v>7https://www.scopus.com/inward/record.uri?eid=2-s2.0-85063194459&amp;doi=10.1007%2fs11233-018-09011-y&amp;partnerID=40&amp;md5=229ab2f3c6add71ae5c5674c35f8d42e</v>
      </c>
      <c r="B1362">
        <v>7</v>
      </c>
      <c r="C1362" t="s">
        <v>26</v>
      </c>
    </row>
    <row r="1363" spans="1:3" x14ac:dyDescent="0.45">
      <c r="A1363" t="str">
        <f t="shared" si="21"/>
        <v>8</v>
      </c>
      <c r="B1363">
        <v>8</v>
      </c>
    </row>
    <row r="1364" spans="1:3" x14ac:dyDescent="0.45">
      <c r="A1364" t="str">
        <f t="shared" si="21"/>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1364">
        <v>9</v>
      </c>
      <c r="C1364" t="s">
        <v>27</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1Jordaan M., Mennega N.</v>
      </c>
      <c r="B1369">
        <v>1</v>
      </c>
      <c r="C1369" t="s">
        <v>2631</v>
      </c>
    </row>
    <row r="1370" spans="1:3" x14ac:dyDescent="0.45">
      <c r="A1370" t="str">
        <f t="shared" si="21"/>
        <v>2AUTHOR FULL NAMES: Jordaan, Martina (55317201400); Mennega, Nita (57204755959)</v>
      </c>
      <c r="B1370">
        <v>2</v>
      </c>
      <c r="C1370" t="s">
        <v>2632</v>
      </c>
    </row>
    <row r="1371" spans="1:3" x14ac:dyDescent="0.45">
      <c r="A1371" t="str">
        <f t="shared" si="21"/>
        <v>355317201400; 57204755959</v>
      </c>
      <c r="B1371">
        <v>3</v>
      </c>
      <c r="C1371" t="s">
        <v>2633</v>
      </c>
    </row>
    <row r="1372" spans="1:3" x14ac:dyDescent="0.45">
      <c r="A1372" t="str">
        <f t="shared" si="21"/>
        <v>4Community partners' experiences of higher education service-learning in a community engagement module</v>
      </c>
      <c r="B1372">
        <v>4</v>
      </c>
      <c r="C1372" t="s">
        <v>2634</v>
      </c>
    </row>
    <row r="1373" spans="1:3" x14ac:dyDescent="0.45">
      <c r="A1373" t="str">
        <f t="shared" si="21"/>
        <v>5(2022) Journal of Applied Research in Higher Education, 14 (1), pp. 394 - 408, Cited 10 times.</v>
      </c>
      <c r="B1373">
        <v>5</v>
      </c>
      <c r="C1373" t="s">
        <v>2635</v>
      </c>
    </row>
    <row r="1374" spans="1:3" x14ac:dyDescent="0.45">
      <c r="A1374" t="str">
        <f t="shared" si="21"/>
        <v>6DOI: 10.1108/JARHE-09-2020-0327</v>
      </c>
      <c r="B1374">
        <v>6</v>
      </c>
      <c r="C1374" t="s">
        <v>2636</v>
      </c>
    </row>
    <row r="1375" spans="1:3" x14ac:dyDescent="0.45">
      <c r="A1375" t="str">
        <f t="shared" si="21"/>
        <v>7https://www.scopus.com/inward/record.uri?eid=2-s2.0-85102199317&amp;doi=10.1108%2fJARHE-09-2020-0327&amp;partnerID=40&amp;md5=6a32936daba244d4a1755641d73600c0</v>
      </c>
      <c r="B1375">
        <v>7</v>
      </c>
      <c r="C1375" t="s">
        <v>2637</v>
      </c>
    </row>
    <row r="1376" spans="1:3" x14ac:dyDescent="0.45">
      <c r="A1376" t="str">
        <f t="shared" si="21"/>
        <v>8</v>
      </c>
      <c r="B1376">
        <v>8</v>
      </c>
    </row>
    <row r="1377" spans="1:3" x14ac:dyDescent="0.45">
      <c r="A1377" t="str">
        <f t="shared" si="21"/>
        <v>9ABSTRACT: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B1377">
        <v>9</v>
      </c>
      <c r="C1377" t="s">
        <v>2638</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1Molina-Luque F., Casado N., Stončikaitė I.</v>
      </c>
      <c r="B1382">
        <v>1</v>
      </c>
      <c r="C1382" t="s">
        <v>2655</v>
      </c>
    </row>
    <row r="1383" spans="1:3" x14ac:dyDescent="0.45">
      <c r="A1383" t="str">
        <f t="shared" si="21"/>
        <v>2AUTHOR FULL NAMES: Molina-Luque, Fidel (7006624098); Casado, Núria (55247269800); Stončikaitė, Ieva (57204439983)</v>
      </c>
      <c r="B1383">
        <v>2</v>
      </c>
      <c r="C1383" t="s">
        <v>2656</v>
      </c>
    </row>
    <row r="1384" spans="1:3" x14ac:dyDescent="0.45">
      <c r="A1384" t="str">
        <f t="shared" si="21"/>
        <v>37006624098; 55247269800; 57204439983</v>
      </c>
      <c r="B1384">
        <v>3</v>
      </c>
      <c r="C1384" t="s">
        <v>2657</v>
      </c>
    </row>
    <row r="1385" spans="1:3" x14ac:dyDescent="0.45">
      <c r="A1385" t="str">
        <f t="shared" si="21"/>
        <v>4University stakeholders, intergenerational relationships and lifelong learning: a European case study</v>
      </c>
      <c r="B1385">
        <v>4</v>
      </c>
      <c r="C1385" t="s">
        <v>2658</v>
      </c>
    </row>
    <row r="1386" spans="1:3" x14ac:dyDescent="0.45">
      <c r="A1386" t="str">
        <f t="shared" si="21"/>
        <v>5(2018) Educational Gerontology, 44 (12), pp. 744 - 752, Cited 10 times.</v>
      </c>
      <c r="B1386">
        <v>5</v>
      </c>
      <c r="C1386" t="s">
        <v>2659</v>
      </c>
    </row>
    <row r="1387" spans="1:3" x14ac:dyDescent="0.45">
      <c r="A1387" t="str">
        <f t="shared" si="21"/>
        <v>6DOI: 10.1080/03601277.2018.1555366</v>
      </c>
      <c r="B1387">
        <v>6</v>
      </c>
      <c r="C1387" t="s">
        <v>2660</v>
      </c>
    </row>
    <row r="1388" spans="1:3" x14ac:dyDescent="0.45">
      <c r="A1388" t="str">
        <f t="shared" si="21"/>
        <v>7https://www.scopus.com/inward/record.uri?eid=2-s2.0-85058223796&amp;doi=10.1080%2f03601277.2018.1555366&amp;partnerID=40&amp;md5=a9129e4ab709f34f64da45f44eb6ff32</v>
      </c>
      <c r="B1388">
        <v>7</v>
      </c>
      <c r="C1388" t="s">
        <v>2661</v>
      </c>
    </row>
    <row r="1389" spans="1:3" x14ac:dyDescent="0.45">
      <c r="A1389" t="str">
        <f t="shared" si="21"/>
        <v>8</v>
      </c>
      <c r="B1389">
        <v>8</v>
      </c>
    </row>
    <row r="1390" spans="1:3" x14ac:dyDescent="0.45">
      <c r="A1390" t="str">
        <f t="shared" si="21"/>
        <v>9ABSTRACT: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B1390">
        <v>9</v>
      </c>
      <c r="C1390" t="s">
        <v>2662</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1Dashtestani R.</v>
      </c>
      <c r="B1395">
        <v>1</v>
      </c>
      <c r="C1395" t="s">
        <v>36</v>
      </c>
    </row>
    <row r="1396" spans="1:3" x14ac:dyDescent="0.45">
      <c r="A1396" t="str">
        <f t="shared" si="21"/>
        <v>2AUTHOR FULL NAMES: Dashtestani, Reza (55574793000)</v>
      </c>
      <c r="B1396">
        <v>2</v>
      </c>
      <c r="C1396" t="s">
        <v>37</v>
      </c>
    </row>
    <row r="1397" spans="1:3" x14ac:dyDescent="0.45">
      <c r="A1397" t="str">
        <f t="shared" si="21"/>
        <v>355574793000</v>
      </c>
      <c r="B1397">
        <v>3</v>
      </c>
      <c r="C1397">
        <v>55574793000</v>
      </c>
    </row>
    <row r="1398" spans="1:3" x14ac:dyDescent="0.45">
      <c r="A1398" t="str">
        <f t="shared" si="21"/>
        <v>4Online Courses in Higher Education in Iran: A Stakeholder-Based Investigation into Preservice Teachers' Acceptance, Learning Achievements, and Satisfaction: A Mixed-Methods Study</v>
      </c>
      <c r="B1398">
        <v>4</v>
      </c>
      <c r="C1398" t="s">
        <v>38</v>
      </c>
    </row>
    <row r="1399" spans="1:3" x14ac:dyDescent="0.45">
      <c r="A1399" t="str">
        <f t="shared" si="21"/>
        <v>5(2020) International Review of Research in Open and Distance Learning, 21 (4), pp. 117 - 142, Cited 9 times.</v>
      </c>
      <c r="B1399">
        <v>5</v>
      </c>
      <c r="C1399" t="s">
        <v>39</v>
      </c>
    </row>
    <row r="1400" spans="1:3" x14ac:dyDescent="0.45">
      <c r="A1400" t="str">
        <f t="shared" si="21"/>
        <v>6DOI: 10.19173/IRRODL.V21I4.4873</v>
      </c>
      <c r="B1400">
        <v>6</v>
      </c>
      <c r="C1400" t="s">
        <v>40</v>
      </c>
    </row>
    <row r="1401" spans="1:3" x14ac:dyDescent="0.45">
      <c r="A1401" t="str">
        <f t="shared" si="21"/>
        <v>7https://www.scopus.com/inward/record.uri?eid=2-s2.0-85098538562&amp;doi=10.19173%2fIRRODL.V21I4.4873&amp;partnerID=40&amp;md5=663fe5481b9c936d68dc91167ad08b2f</v>
      </c>
      <c r="B1401">
        <v>7</v>
      </c>
      <c r="C1401" t="s">
        <v>41</v>
      </c>
    </row>
    <row r="1402" spans="1:3" x14ac:dyDescent="0.45">
      <c r="A1402" t="str">
        <f t="shared" si="21"/>
        <v>8</v>
      </c>
      <c r="B1402">
        <v>8</v>
      </c>
    </row>
    <row r="1403" spans="1:3" x14ac:dyDescent="0.45">
      <c r="A1403" t="str">
        <f t="shared" si="21"/>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1403">
        <v>9</v>
      </c>
      <c r="C1403" t="s">
        <v>42</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1McGrath C.</v>
      </c>
      <c r="B1408">
        <v>1</v>
      </c>
      <c r="C1408" t="s">
        <v>43</v>
      </c>
    </row>
    <row r="1409" spans="1:3" x14ac:dyDescent="0.45">
      <c r="A1409" t="str">
        <f t="shared" si="21"/>
        <v>2AUTHOR FULL NAMES: McGrath, Cormac (56051006100)</v>
      </c>
      <c r="B1409">
        <v>2</v>
      </c>
      <c r="C1409" t="s">
        <v>44</v>
      </c>
    </row>
    <row r="1410" spans="1:3" x14ac:dyDescent="0.45">
      <c r="A1410" t="str">
        <f t="shared" si="21"/>
        <v>356051006100</v>
      </c>
      <c r="B1410">
        <v>3</v>
      </c>
      <c r="C1410">
        <v>56051006100</v>
      </c>
    </row>
    <row r="1411" spans="1:3" x14ac:dyDescent="0.45">
      <c r="A1411" t="str">
        <f t="shared" si="21"/>
        <v>4Academic developers as brokers of change: insights from a research project on change practice and agency</v>
      </c>
      <c r="B1411">
        <v>4</v>
      </c>
      <c r="C1411" t="s">
        <v>45</v>
      </c>
    </row>
    <row r="1412" spans="1:3" x14ac:dyDescent="0.45">
      <c r="A1412" t="str">
        <f t="shared" si="21"/>
        <v>5(2020) International Journal for Academic Development, 25 (2), pp. 94 - 106, Cited 12 times.</v>
      </c>
      <c r="B1412">
        <v>5</v>
      </c>
      <c r="C1412" t="s">
        <v>46</v>
      </c>
    </row>
    <row r="1413" spans="1:3" x14ac:dyDescent="0.45">
      <c r="A1413" t="str">
        <f t="shared" ref="A1413:A1476" si="22">B1413&amp;C1413</f>
        <v>6DOI: 10.1080/1360144X.2019.1665524</v>
      </c>
      <c r="B1413">
        <v>6</v>
      </c>
      <c r="C1413" t="s">
        <v>47</v>
      </c>
    </row>
    <row r="1414" spans="1:3" x14ac:dyDescent="0.45">
      <c r="A1414" t="str">
        <f t="shared" si="22"/>
        <v>7https://www.scopus.com/inward/record.uri?eid=2-s2.0-85074580201&amp;doi=10.1080%2f1360144X.2019.1665524&amp;partnerID=40&amp;md5=0d7422d92d86afe4ad9a74b7a80ecb73</v>
      </c>
      <c r="B1414">
        <v>7</v>
      </c>
      <c r="C1414" t="s">
        <v>48</v>
      </c>
    </row>
    <row r="1415" spans="1:3" x14ac:dyDescent="0.45">
      <c r="A1415" t="str">
        <f t="shared" si="22"/>
        <v>8</v>
      </c>
      <c r="B1415">
        <v>8</v>
      </c>
    </row>
    <row r="1416" spans="1:3" x14ac:dyDescent="0.45">
      <c r="A1416" t="str">
        <f t="shared" si="22"/>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1416">
        <v>9</v>
      </c>
      <c r="C1416" t="s">
        <v>49</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1Delaine D.A., Cardoso J.R., Walther J.</v>
      </c>
      <c r="B1421">
        <v>1</v>
      </c>
      <c r="C1421" t="s">
        <v>3068</v>
      </c>
    </row>
    <row r="1422" spans="1:3" x14ac:dyDescent="0.45">
      <c r="A1422" t="str">
        <f t="shared" si="22"/>
        <v>2AUTHOR FULL NAMES: Delaine, David A. (24338124500); Cardoso, Jose Roberto (56701878100); Walther, Joachim (18042884400)</v>
      </c>
      <c r="B1422">
        <v>2</v>
      </c>
      <c r="C1422" t="s">
        <v>3069</v>
      </c>
    </row>
    <row r="1423" spans="1:3" x14ac:dyDescent="0.45">
      <c r="A1423" t="str">
        <f t="shared" si="22"/>
        <v>324338124500; 56701878100; 18042884400</v>
      </c>
      <c r="B1423">
        <v>3</v>
      </c>
      <c r="C1423" t="s">
        <v>3070</v>
      </c>
    </row>
    <row r="1424" spans="1:3" x14ac:dyDescent="0.45">
      <c r="A1424" t="str">
        <f t="shared" si="22"/>
        <v>4An investigation of inter-stakeholder dynamics supportive of STEM, community-based learning</v>
      </c>
      <c r="B1424">
        <v>4</v>
      </c>
      <c r="C1424" t="s">
        <v>3071</v>
      </c>
    </row>
    <row r="1425" spans="1:3" x14ac:dyDescent="0.45">
      <c r="A1425" t="str">
        <f t="shared" si="22"/>
        <v>5(2019) International Journal of Engineering Education, 35 (4), pp. 1094 - 1109, Cited 5 times.</v>
      </c>
      <c r="B1425">
        <v>5</v>
      </c>
      <c r="C1425" t="s">
        <v>3072</v>
      </c>
    </row>
    <row r="1426" spans="1:3" x14ac:dyDescent="0.45">
      <c r="A1426" t="str">
        <f t="shared" si="22"/>
        <v>6</v>
      </c>
      <c r="B1426">
        <v>6</v>
      </c>
    </row>
    <row r="1427" spans="1:3" x14ac:dyDescent="0.45">
      <c r="A1427" t="str">
        <f t="shared" si="22"/>
        <v>7https://www.scopus.com/inward/record.uri?eid=2-s2.0-85073661057&amp;partnerID=40&amp;md5=7b9fdac6affc37c73ea607b6dc752649</v>
      </c>
      <c r="B1427">
        <v>7</v>
      </c>
      <c r="C1427" t="s">
        <v>3073</v>
      </c>
    </row>
    <row r="1428" spans="1:3" x14ac:dyDescent="0.45">
      <c r="A1428" t="str">
        <f t="shared" si="22"/>
        <v>8</v>
      </c>
      <c r="B1428">
        <v>8</v>
      </c>
    </row>
    <row r="1429" spans="1:3" x14ac:dyDescent="0.45">
      <c r="A1429" t="str">
        <f t="shared" si="22"/>
        <v>9ABSTRACT: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B1429">
        <v>9</v>
      </c>
      <c r="C1429" t="s">
        <v>3074</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1Bucklow C., Clark P.</v>
      </c>
      <c r="B1434">
        <v>1</v>
      </c>
      <c r="C1434" t="s">
        <v>66</v>
      </c>
    </row>
    <row r="1435" spans="1:3" x14ac:dyDescent="0.45">
      <c r="A1435" t="str">
        <f t="shared" si="22"/>
        <v>2AUTHOR FULL NAMES: Bucklow, Caroline (6504538802); Clark, Paul (57641721500)</v>
      </c>
      <c r="B1435">
        <v>2</v>
      </c>
      <c r="C1435" t="s">
        <v>67</v>
      </c>
    </row>
    <row r="1436" spans="1:3" x14ac:dyDescent="0.45">
      <c r="A1436" t="str">
        <f t="shared" si="22"/>
        <v>36504538802; 57641721500</v>
      </c>
      <c r="B1436">
        <v>3</v>
      </c>
      <c r="C1436" t="s">
        <v>68</v>
      </c>
    </row>
    <row r="1437" spans="1:3" x14ac:dyDescent="0.45">
      <c r="A1437" t="str">
        <f t="shared" si="22"/>
        <v>4The role of the institute for learning and teaching in higher education in supporting professional development in learning and teaching in higher education</v>
      </c>
      <c r="B1437">
        <v>4</v>
      </c>
      <c r="C1437" t="s">
        <v>69</v>
      </c>
    </row>
    <row r="1438" spans="1:3" x14ac:dyDescent="0.45">
      <c r="A1438" t="str">
        <f t="shared" si="22"/>
        <v>5(2000) Teacher Development, 4 (1), pp. 7 - 13, Cited 8 times.</v>
      </c>
      <c r="B1438">
        <v>5</v>
      </c>
      <c r="C1438" t="s">
        <v>70</v>
      </c>
    </row>
    <row r="1439" spans="1:3" x14ac:dyDescent="0.45">
      <c r="A1439" t="str">
        <f t="shared" si="22"/>
        <v>6DOI: 10.1080/13664530000200101</v>
      </c>
      <c r="B1439">
        <v>6</v>
      </c>
      <c r="C1439" t="s">
        <v>71</v>
      </c>
    </row>
    <row r="1440" spans="1:3" x14ac:dyDescent="0.45">
      <c r="A1440" t="str">
        <f t="shared" si="22"/>
        <v>7https://www.scopus.com/inward/record.uri?eid=2-s2.0-85012535202&amp;doi=10.1080%2f13664530000200101&amp;partnerID=40&amp;md5=3bee7042293f7b22f9dc2402ab11299f</v>
      </c>
      <c r="B1440">
        <v>7</v>
      </c>
      <c r="C1440" t="s">
        <v>72</v>
      </c>
    </row>
    <row r="1441" spans="1:3" x14ac:dyDescent="0.45">
      <c r="A1441" t="str">
        <f t="shared" si="22"/>
        <v>8</v>
      </c>
      <c r="B1441">
        <v>8</v>
      </c>
    </row>
    <row r="1442" spans="1:3" x14ac:dyDescent="0.45">
      <c r="A1442" t="str">
        <f t="shared" si="22"/>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442">
        <v>9</v>
      </c>
      <c r="C1442" t="s">
        <v>73</v>
      </c>
    </row>
    <row r="1443" spans="1:3" x14ac:dyDescent="0.45">
      <c r="A1443" t="str">
        <f t="shared" si="22"/>
        <v>10LANGUAGE OF ORIGINAL DOCUMENT: English</v>
      </c>
      <c r="B1443">
        <v>10</v>
      </c>
      <c r="C1443" t="s">
        <v>10</v>
      </c>
    </row>
    <row r="1444" spans="1:3" x14ac:dyDescent="0.45">
      <c r="A1444" t="str">
        <f t="shared" si="22"/>
        <v>11DOCUMENT TYPE: Article</v>
      </c>
      <c r="B1444">
        <v>11</v>
      </c>
      <c r="C1444" t="s">
        <v>11</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1Lambovska M., Todorova D.</v>
      </c>
      <c r="B1447">
        <v>1</v>
      </c>
      <c r="C1447" t="s">
        <v>2663</v>
      </c>
    </row>
    <row r="1448" spans="1:3" x14ac:dyDescent="0.45">
      <c r="A1448" t="str">
        <f t="shared" si="22"/>
        <v>2AUTHOR FULL NAMES: Lambovska, Maya (55308087500); Todorova, Daniela (57223019939)</v>
      </c>
      <c r="B1448">
        <v>2</v>
      </c>
      <c r="C1448" t="s">
        <v>2664</v>
      </c>
    </row>
    <row r="1449" spans="1:3" x14ac:dyDescent="0.45">
      <c r="A1449" t="str">
        <f t="shared" si="22"/>
        <v>355308087500; 57223019939</v>
      </c>
      <c r="B1449">
        <v>3</v>
      </c>
      <c r="C1449" t="s">
        <v>2665</v>
      </c>
    </row>
    <row r="1450" spans="1:3" x14ac:dyDescent="0.45">
      <c r="A1450" t="str">
        <f t="shared" si="22"/>
        <v>4‘Publish and flourish’ instead of ‘publish or perish’: A motivation model for top-quality publications</v>
      </c>
      <c r="B1450">
        <v>4</v>
      </c>
      <c r="C1450" t="s">
        <v>2666</v>
      </c>
    </row>
    <row r="1451" spans="1:3" x14ac:dyDescent="0.45">
      <c r="A1451" t="str">
        <f t="shared" si="22"/>
        <v>5(2021) Journal of Language and Education, 7 (1), pp. 141 - 155, Cited 13 times.</v>
      </c>
      <c r="B1451">
        <v>5</v>
      </c>
      <c r="C1451" t="s">
        <v>2667</v>
      </c>
    </row>
    <row r="1452" spans="1:3" x14ac:dyDescent="0.45">
      <c r="A1452" t="str">
        <f t="shared" si="22"/>
        <v>6DOI: 10.17323/jle.2021.11522</v>
      </c>
      <c r="B1452">
        <v>6</v>
      </c>
      <c r="C1452" t="s">
        <v>2668</v>
      </c>
    </row>
    <row r="1453" spans="1:3" x14ac:dyDescent="0.45">
      <c r="A1453" t="str">
        <f t="shared" si="22"/>
        <v>7https://www.scopus.com/inward/record.uri?eid=2-s2.0-85104438879&amp;doi=10.17323%2fjle.2021.11522&amp;partnerID=40&amp;md5=90524da444331f41ccdb1c2611a24a56</v>
      </c>
      <c r="B1453">
        <v>7</v>
      </c>
      <c r="C1453" t="s">
        <v>2669</v>
      </c>
    </row>
    <row r="1454" spans="1:3" x14ac:dyDescent="0.45">
      <c r="A1454" t="str">
        <f t="shared" si="22"/>
        <v>8</v>
      </c>
      <c r="B1454">
        <v>8</v>
      </c>
    </row>
    <row r="1455" spans="1:3" x14ac:dyDescent="0.45">
      <c r="A1455" t="str">
        <f t="shared" si="22"/>
        <v>9ABSTRACT: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B1455">
        <v>9</v>
      </c>
      <c r="C1455" t="s">
        <v>2670</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1Han S.</v>
      </c>
      <c r="B1460">
        <v>1</v>
      </c>
      <c r="C1460" t="s">
        <v>923</v>
      </c>
    </row>
    <row r="1461" spans="1:3" x14ac:dyDescent="0.45">
      <c r="A1461" t="str">
        <f t="shared" si="22"/>
        <v>2AUTHOR FULL NAMES: Han, Shuangmiao (57208248685)</v>
      </c>
      <c r="B1461">
        <v>2</v>
      </c>
      <c r="C1461" t="s">
        <v>924</v>
      </c>
    </row>
    <row r="1462" spans="1:3" x14ac:dyDescent="0.45">
      <c r="A1462" t="str">
        <f t="shared" si="22"/>
        <v>357208248685</v>
      </c>
      <c r="B1462">
        <v>3</v>
      </c>
      <c r="C1462">
        <v>57208248685</v>
      </c>
    </row>
    <row r="1463" spans="1:3" x14ac:dyDescent="0.45">
      <c r="A1463" t="str">
        <f t="shared" si="22"/>
        <v>4Experimental governance in China’s higher education: stakeholder’s interpretations, interactions and strategic actions</v>
      </c>
      <c r="B1463">
        <v>4</v>
      </c>
      <c r="C1463" t="s">
        <v>925</v>
      </c>
    </row>
    <row r="1464" spans="1:3" x14ac:dyDescent="0.45">
      <c r="A1464" t="str">
        <f t="shared" si="22"/>
        <v>5(2022) Studies in Higher Education, 47 (1), pp. 13 - 25, Cited 5 times.</v>
      </c>
      <c r="B1464">
        <v>5</v>
      </c>
      <c r="C1464" t="s">
        <v>926</v>
      </c>
    </row>
    <row r="1465" spans="1:3" x14ac:dyDescent="0.45">
      <c r="A1465" t="str">
        <f t="shared" si="22"/>
        <v>6DOI: 10.1080/03075079.2020.1725876</v>
      </c>
      <c r="B1465">
        <v>6</v>
      </c>
      <c r="C1465" t="s">
        <v>927</v>
      </c>
    </row>
    <row r="1466" spans="1:3" x14ac:dyDescent="0.45">
      <c r="A1466" t="str">
        <f t="shared" si="22"/>
        <v>7https://www.scopus.com/inward/record.uri?eid=2-s2.0-85079400033&amp;doi=10.1080%2f03075079.2020.1725876&amp;partnerID=40&amp;md5=f9804b74547b1fed54e3ebe0c3a63d78</v>
      </c>
      <c r="B1466">
        <v>7</v>
      </c>
      <c r="C1466" t="s">
        <v>928</v>
      </c>
    </row>
    <row r="1467" spans="1:3" x14ac:dyDescent="0.45">
      <c r="A1467" t="str">
        <f t="shared" si="22"/>
        <v>8</v>
      </c>
      <c r="B1467">
        <v>8</v>
      </c>
    </row>
    <row r="1468" spans="1:3" x14ac:dyDescent="0.45">
      <c r="A1468" t="str">
        <f t="shared" si="22"/>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1468">
        <v>9</v>
      </c>
      <c r="C1468" t="s">
        <v>929</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1Simbolon N.E.</v>
      </c>
      <c r="B1473">
        <v>1</v>
      </c>
      <c r="C1473" t="s">
        <v>98</v>
      </c>
    </row>
    <row r="1474" spans="1:3" x14ac:dyDescent="0.45">
      <c r="A1474" t="str">
        <f t="shared" si="22"/>
        <v>2AUTHOR FULL NAMES: Simbolon, Nurmala Elmin (56960526600)</v>
      </c>
      <c r="B1474">
        <v>2</v>
      </c>
      <c r="C1474" t="s">
        <v>99</v>
      </c>
    </row>
    <row r="1475" spans="1:3" x14ac:dyDescent="0.45">
      <c r="A1475" t="str">
        <f t="shared" si="22"/>
        <v>356960526600</v>
      </c>
      <c r="B1475">
        <v>3</v>
      </c>
      <c r="C1475">
        <v>56960526600</v>
      </c>
    </row>
    <row r="1476" spans="1:3" x14ac:dyDescent="0.45">
      <c r="A1476" t="str">
        <f t="shared" si="22"/>
        <v>4Emi in indonesian higher education: Stakeholders’ perspectives</v>
      </c>
      <c r="B1476">
        <v>4</v>
      </c>
      <c r="C1476" t="s">
        <v>100</v>
      </c>
    </row>
    <row r="1477" spans="1:3" x14ac:dyDescent="0.45">
      <c r="A1477" t="str">
        <f t="shared" ref="A1477:A1540" si="23">B1477&amp;C1477</f>
        <v>5(2018) Teflin Journal, 29 (1), pp. 108 - 128, Cited 7 times.</v>
      </c>
      <c r="B1477">
        <v>5</v>
      </c>
      <c r="C1477" t="s">
        <v>101</v>
      </c>
    </row>
    <row r="1478" spans="1:3" x14ac:dyDescent="0.45">
      <c r="A1478" t="str">
        <f t="shared" si="23"/>
        <v>6DOI: 10.15639/teflinjournal.v29i1/108-128</v>
      </c>
      <c r="B1478">
        <v>6</v>
      </c>
      <c r="C1478" t="s">
        <v>102</v>
      </c>
    </row>
    <row r="1479" spans="1:3" x14ac:dyDescent="0.45">
      <c r="A1479" t="str">
        <f t="shared" si="23"/>
        <v>7https://www.scopus.com/inward/record.uri?eid=2-s2.0-85062373048&amp;doi=10.15639%2fteflinjournal.v29i1%2f108-128&amp;partnerID=40&amp;md5=270de99aa58032c99b04980506289848</v>
      </c>
      <c r="B1479">
        <v>7</v>
      </c>
      <c r="C1479" t="s">
        <v>103</v>
      </c>
    </row>
    <row r="1480" spans="1:3" x14ac:dyDescent="0.45">
      <c r="A1480" t="str">
        <f t="shared" si="23"/>
        <v>8</v>
      </c>
      <c r="B1480">
        <v>8</v>
      </c>
    </row>
    <row r="1481" spans="1:3" x14ac:dyDescent="0.45">
      <c r="A1481" t="str">
        <f t="shared" si="23"/>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481">
        <v>9</v>
      </c>
      <c r="C1481" t="s">
        <v>104</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1Sassi P.</v>
      </c>
      <c r="B1486">
        <v>1</v>
      </c>
      <c r="C1486" t="s">
        <v>2678</v>
      </c>
    </row>
    <row r="1487" spans="1:3" x14ac:dyDescent="0.45">
      <c r="A1487" t="str">
        <f t="shared" si="23"/>
        <v>2AUTHOR FULL NAMES: Sassi, Paola (24559461300)</v>
      </c>
      <c r="B1487">
        <v>2</v>
      </c>
      <c r="C1487" t="s">
        <v>2679</v>
      </c>
    </row>
    <row r="1488" spans="1:3" x14ac:dyDescent="0.45">
      <c r="A1488" t="str">
        <f t="shared" si="23"/>
        <v>324559461300</v>
      </c>
      <c r="B1488">
        <v>3</v>
      </c>
      <c r="C1488">
        <v>24559461300</v>
      </c>
    </row>
    <row r="1489" spans="1:3" x14ac:dyDescent="0.45">
      <c r="A1489" t="str">
        <f t="shared" si="23"/>
        <v>4Built environment sustainability and quality of life (BESQOL) assessment methodology</v>
      </c>
      <c r="B1489">
        <v>4</v>
      </c>
      <c r="C1489" t="s">
        <v>2680</v>
      </c>
    </row>
    <row r="1490" spans="1:3" x14ac:dyDescent="0.45">
      <c r="A1490" t="str">
        <f t="shared" si="23"/>
        <v>5(2016) World Sustainability Series, pp. 21 - 32, Cited 8 times.</v>
      </c>
      <c r="B1490">
        <v>5</v>
      </c>
      <c r="C1490" t="s">
        <v>2681</v>
      </c>
    </row>
    <row r="1491" spans="1:3" x14ac:dyDescent="0.45">
      <c r="A1491" t="str">
        <f t="shared" si="23"/>
        <v>6DOI: 10.1007/978-3-319-26734-0_2</v>
      </c>
      <c r="B1491">
        <v>6</v>
      </c>
      <c r="C1491" t="s">
        <v>2682</v>
      </c>
    </row>
    <row r="1492" spans="1:3" x14ac:dyDescent="0.45">
      <c r="A1492" t="str">
        <f t="shared" si="23"/>
        <v>7https://www.scopus.com/inward/record.uri?eid=2-s2.0-85006314155&amp;doi=10.1007%2f978-3-319-26734-0_2&amp;partnerID=40&amp;md5=0dd71c28ef944674b60a1d7e8a232f4f</v>
      </c>
      <c r="B1492">
        <v>7</v>
      </c>
      <c r="C1492" t="s">
        <v>2683</v>
      </c>
    </row>
    <row r="1493" spans="1:3" x14ac:dyDescent="0.45">
      <c r="A1493" t="str">
        <f t="shared" si="23"/>
        <v>8</v>
      </c>
      <c r="B1493">
        <v>8</v>
      </c>
    </row>
    <row r="1494" spans="1:3" x14ac:dyDescent="0.45">
      <c r="A1494" t="str">
        <f t="shared" si="23"/>
        <v>9ABSTRACT: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B1494">
        <v>9</v>
      </c>
      <c r="C1494" t="s">
        <v>2684</v>
      </c>
    </row>
    <row r="1495" spans="1:3" x14ac:dyDescent="0.45">
      <c r="A1495" t="str">
        <f t="shared" si="23"/>
        <v>10LANGUAGE OF ORIGINAL DOCUMENT: English</v>
      </c>
      <c r="B1495">
        <v>10</v>
      </c>
      <c r="C1495" t="s">
        <v>10</v>
      </c>
    </row>
    <row r="1496" spans="1:3" x14ac:dyDescent="0.45">
      <c r="A1496" t="str">
        <f t="shared" si="23"/>
        <v>11DOCUMENT TYPE: Book chapter</v>
      </c>
      <c r="B1496">
        <v>11</v>
      </c>
      <c r="C1496" t="s">
        <v>128</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1Xiong Y., Yang L.</v>
      </c>
      <c r="B1499">
        <v>1</v>
      </c>
      <c r="C1499" t="s">
        <v>2685</v>
      </c>
    </row>
    <row r="1500" spans="1:3" x14ac:dyDescent="0.45">
      <c r="A1500" t="str">
        <f t="shared" si="23"/>
        <v>2AUTHOR FULL NAMES: Xiong, Yiying (57220190067); Yang, Lijing (55549616800)</v>
      </c>
      <c r="B1500">
        <v>2</v>
      </c>
      <c r="C1500" t="s">
        <v>2686</v>
      </c>
    </row>
    <row r="1501" spans="1:3" x14ac:dyDescent="0.45">
      <c r="A1501" t="str">
        <f t="shared" si="23"/>
        <v>357220190067; 55549616800</v>
      </c>
      <c r="B1501">
        <v>3</v>
      </c>
      <c r="C1501" t="s">
        <v>2687</v>
      </c>
    </row>
    <row r="1502" spans="1:3" x14ac:dyDescent="0.45">
      <c r="A1502" t="str">
        <f t="shared" si="23"/>
        <v>4Asian international students’ help-seeking intentions and behavior in American Postsecondary Institutions</v>
      </c>
      <c r="B1502">
        <v>4</v>
      </c>
      <c r="C1502" t="s">
        <v>2688</v>
      </c>
    </row>
    <row r="1503" spans="1:3" x14ac:dyDescent="0.45">
      <c r="A1503" t="str">
        <f t="shared" si="23"/>
        <v>5(2021) International Journal of Intercultural Relations, 80, pp. 170 - 185, Cited 10 times.</v>
      </c>
      <c r="B1503">
        <v>5</v>
      </c>
      <c r="C1503" t="s">
        <v>2689</v>
      </c>
    </row>
    <row r="1504" spans="1:3" x14ac:dyDescent="0.45">
      <c r="A1504" t="str">
        <f t="shared" si="23"/>
        <v>6DOI: 10.1016/j.ijintrel.2020.11.007</v>
      </c>
      <c r="B1504">
        <v>6</v>
      </c>
      <c r="C1504" t="s">
        <v>2690</v>
      </c>
    </row>
    <row r="1505" spans="1:3" x14ac:dyDescent="0.45">
      <c r="A1505" t="str">
        <f t="shared" si="23"/>
        <v>7https://www.scopus.com/inward/record.uri?eid=2-s2.0-85097159530&amp;doi=10.1016%2fj.ijintrel.2020.11.007&amp;partnerID=40&amp;md5=5ca036af01d2408a2e5216c3e654129c</v>
      </c>
      <c r="B1505">
        <v>7</v>
      </c>
      <c r="C1505" t="s">
        <v>2691</v>
      </c>
    </row>
    <row r="1506" spans="1:3" x14ac:dyDescent="0.45">
      <c r="A1506" t="str">
        <f t="shared" si="23"/>
        <v>8</v>
      </c>
      <c r="B1506">
        <v>8</v>
      </c>
    </row>
    <row r="1507" spans="1:3" x14ac:dyDescent="0.45">
      <c r="A1507" t="str">
        <f t="shared" si="23"/>
        <v>9ABSTRACT: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B1507">
        <v>9</v>
      </c>
      <c r="C1507" t="s">
        <v>2692</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1Alkhateeb H., Al Hamad M., Mustafawi E.</v>
      </c>
      <c r="B1512">
        <v>1</v>
      </c>
      <c r="C1512" t="s">
        <v>2693</v>
      </c>
    </row>
    <row r="1513" spans="1:3" x14ac:dyDescent="0.45">
      <c r="A1513" t="str">
        <f t="shared" si="23"/>
        <v>2AUTHOR FULL NAMES: Alkhateeb, Hadeel (57215900180); Al Hamad, Muntasir (37082871900); Mustafawi, Eiman (47061891600)</v>
      </c>
      <c r="B1513">
        <v>2</v>
      </c>
      <c r="C1513" t="s">
        <v>2694</v>
      </c>
    </row>
    <row r="1514" spans="1:3" x14ac:dyDescent="0.45">
      <c r="A1514" t="str">
        <f t="shared" si="23"/>
        <v>357215900180; 37082871900; 47061891600</v>
      </c>
      <c r="B1514">
        <v>3</v>
      </c>
      <c r="C1514" t="s">
        <v>2695</v>
      </c>
    </row>
    <row r="1515" spans="1:3" x14ac:dyDescent="0.45">
      <c r="A1515" t="str">
        <f t="shared" si="23"/>
        <v>4Revealing stakeholders’ perspectives on educational language policy in higher education through Q-methodology</v>
      </c>
      <c r="B1515">
        <v>4</v>
      </c>
      <c r="C1515" t="s">
        <v>2696</v>
      </c>
    </row>
    <row r="1516" spans="1:3" x14ac:dyDescent="0.45">
      <c r="A1516" t="str">
        <f t="shared" si="23"/>
        <v>5(2020) Current Issues in Language Planning, 21 (4), pp. 415 - 433, Cited 8 times.</v>
      </c>
      <c r="B1516">
        <v>5</v>
      </c>
      <c r="C1516" t="s">
        <v>2697</v>
      </c>
    </row>
    <row r="1517" spans="1:3" x14ac:dyDescent="0.45">
      <c r="A1517" t="str">
        <f t="shared" si="23"/>
        <v>6DOI: 10.1080/14664208.2020.1741237</v>
      </c>
      <c r="B1517">
        <v>6</v>
      </c>
      <c r="C1517" t="s">
        <v>2698</v>
      </c>
    </row>
    <row r="1518" spans="1:3" x14ac:dyDescent="0.45">
      <c r="A1518" t="str">
        <f t="shared" si="23"/>
        <v>7https://www.scopus.com/inward/record.uri?eid=2-s2.0-85082331801&amp;doi=10.1080%2f14664208.2020.1741237&amp;partnerID=40&amp;md5=0fa2c8b8dfcf50f9954fa25b6d0d110b</v>
      </c>
      <c r="B1518">
        <v>7</v>
      </c>
      <c r="C1518" t="s">
        <v>2699</v>
      </c>
    </row>
    <row r="1519" spans="1:3" x14ac:dyDescent="0.45">
      <c r="A1519" t="str">
        <f t="shared" si="23"/>
        <v>8</v>
      </c>
      <c r="B1519">
        <v>8</v>
      </c>
    </row>
    <row r="1520" spans="1:3" x14ac:dyDescent="0.45">
      <c r="A1520" t="str">
        <f t="shared" si="23"/>
        <v>9ABSTRACT: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B1520">
        <v>9</v>
      </c>
      <c r="C1520" t="s">
        <v>2700</v>
      </c>
    </row>
    <row r="1521" spans="1:3" x14ac:dyDescent="0.45">
      <c r="A1521" t="str">
        <f t="shared" si="23"/>
        <v>10LANGUAGE OF ORIGINAL DOCUMENT: English</v>
      </c>
      <c r="B1521">
        <v>10</v>
      </c>
      <c r="C1521" t="s">
        <v>10</v>
      </c>
    </row>
    <row r="1522" spans="1:3" x14ac:dyDescent="0.45">
      <c r="A1522" t="str">
        <f t="shared" si="23"/>
        <v>11DOCUMENT TYPE: Article</v>
      </c>
      <c r="B1522">
        <v>11</v>
      </c>
      <c r="C1522" t="s">
        <v>11</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1Thomas D., Moore R., Rundle O., Emery S., Greaves R., te Riele K., Kowaluk A.</v>
      </c>
      <c r="B1525">
        <v>1</v>
      </c>
      <c r="C1525" t="s">
        <v>942</v>
      </c>
    </row>
    <row r="1526" spans="1:3" x14ac:dyDescent="0.45">
      <c r="A1526" t="str">
        <f t="shared" si="23"/>
        <v>2AUTHOR FULL NAMES: Thomas, Damon (56183012500); Moore, Robbie (57202600894); Rundle, Olivia (55917070100); Emery, Sherridan (55869276700); Greaves, Robyn (57191260023); te Riele, Kitty (6503880953); Kowaluk, Andy (57204465647)</v>
      </c>
      <c r="B1526">
        <v>2</v>
      </c>
      <c r="C1526" t="s">
        <v>943</v>
      </c>
    </row>
    <row r="1527" spans="1:3" x14ac:dyDescent="0.45">
      <c r="A1527" t="str">
        <f t="shared" si="23"/>
        <v>356183012500; 57202600894; 55917070100; 55869276700; 57191260023; 6503880953; 57204465647</v>
      </c>
      <c r="B1527">
        <v>3</v>
      </c>
      <c r="C1527" t="s">
        <v>944</v>
      </c>
    </row>
    <row r="1528" spans="1:3" x14ac:dyDescent="0.45">
      <c r="A1528" t="str">
        <f t="shared" si="23"/>
        <v>4Elaborating a framework for communicating assessment aims in higher education</v>
      </c>
      <c r="B1528">
        <v>4</v>
      </c>
      <c r="C1528" t="s">
        <v>945</v>
      </c>
    </row>
    <row r="1529" spans="1:3" x14ac:dyDescent="0.45">
      <c r="A1529" t="str">
        <f t="shared" si="23"/>
        <v>5(2019) Assessment and Evaluation in Higher Education, 44 (4), pp. 546 - 564, Cited 5 times.</v>
      </c>
      <c r="B1529">
        <v>5</v>
      </c>
      <c r="C1529" t="s">
        <v>946</v>
      </c>
    </row>
    <row r="1530" spans="1:3" x14ac:dyDescent="0.45">
      <c r="A1530" t="str">
        <f t="shared" si="23"/>
        <v>6DOI: 10.1080/02602938.2018.1522615</v>
      </c>
      <c r="B1530">
        <v>6</v>
      </c>
      <c r="C1530" t="s">
        <v>947</v>
      </c>
    </row>
    <row r="1531" spans="1:3" x14ac:dyDescent="0.45">
      <c r="A1531" t="str">
        <f t="shared" si="23"/>
        <v>7https://www.scopus.com/inward/record.uri?eid=2-s2.0-85055679296&amp;doi=10.1080%2f02602938.2018.1522615&amp;partnerID=40&amp;md5=d967414ff628b6bc3b5677c748379a13</v>
      </c>
      <c r="B1531">
        <v>7</v>
      </c>
      <c r="C1531" t="s">
        <v>948</v>
      </c>
    </row>
    <row r="1532" spans="1:3" x14ac:dyDescent="0.45">
      <c r="A1532" t="str">
        <f t="shared" si="23"/>
        <v>8</v>
      </c>
      <c r="B1532">
        <v>8</v>
      </c>
    </row>
    <row r="1533" spans="1:3" x14ac:dyDescent="0.45">
      <c r="A1533" t="str">
        <f t="shared" si="23"/>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1533">
        <v>9</v>
      </c>
      <c r="C1533" t="s">
        <v>949</v>
      </c>
    </row>
    <row r="1534" spans="1:3" x14ac:dyDescent="0.45">
      <c r="A1534" t="str">
        <f t="shared" si="23"/>
        <v>10LANGUAGE OF ORIGINAL DOCUMENT: English</v>
      </c>
      <c r="B1534">
        <v>10</v>
      </c>
      <c r="C1534" t="s">
        <v>10</v>
      </c>
    </row>
    <row r="1535" spans="1:3" x14ac:dyDescent="0.45">
      <c r="A1535" t="str">
        <f t="shared" si="23"/>
        <v>11DOCUMENT TYPE: Article</v>
      </c>
      <c r="B1535">
        <v>11</v>
      </c>
      <c r="C1535" t="s">
        <v>11</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1Pakkan S., Sudhakar C., Tripathi S., Rao M.</v>
      </c>
      <c r="B1538">
        <v>1</v>
      </c>
      <c r="C1538" t="s">
        <v>2701</v>
      </c>
    </row>
    <row r="1539" spans="1:3" x14ac:dyDescent="0.45">
      <c r="A1539" t="str">
        <f t="shared" si="23"/>
        <v>2AUTHOR FULL NAMES: Pakkan, Sheeba (57222049135); Sudhakar, Christopher (56088040300); Tripathi, Shubham (57222052659); Rao, Mahabaleshwara (55466246700)</v>
      </c>
      <c r="B1539">
        <v>2</v>
      </c>
      <c r="C1539" t="s">
        <v>2702</v>
      </c>
    </row>
    <row r="1540" spans="1:3" x14ac:dyDescent="0.45">
      <c r="A1540" t="str">
        <f t="shared" si="23"/>
        <v>357222049135; 56088040300; 57222052659; 55466246700</v>
      </c>
      <c r="B1540">
        <v>3</v>
      </c>
      <c r="C1540" t="s">
        <v>2703</v>
      </c>
    </row>
    <row r="1541" spans="1:3" x14ac:dyDescent="0.45">
      <c r="A1541" t="str">
        <f t="shared" ref="A1541:A1604" si="24">B1541&amp;C1541</f>
        <v>4A correlation study of sustainable development goal (SDG) interactions</v>
      </c>
      <c r="B1541">
        <v>4</v>
      </c>
      <c r="C1541" t="s">
        <v>2704</v>
      </c>
    </row>
    <row r="1542" spans="1:3" x14ac:dyDescent="0.45">
      <c r="A1542" t="str">
        <f t="shared" si="24"/>
        <v>5(2023) Quality and Quantity, 57 (2), pp. 1937 - 1956, Cited 8 times.</v>
      </c>
      <c r="B1542">
        <v>5</v>
      </c>
      <c r="C1542" t="s">
        <v>2705</v>
      </c>
    </row>
    <row r="1543" spans="1:3" x14ac:dyDescent="0.45">
      <c r="A1543" t="str">
        <f t="shared" si="24"/>
        <v>6DOI: 10.1007/s11135-022-01443-4</v>
      </c>
      <c r="B1543">
        <v>6</v>
      </c>
      <c r="C1543" t="s">
        <v>2706</v>
      </c>
    </row>
    <row r="1544" spans="1:3" x14ac:dyDescent="0.45">
      <c r="A1544" t="str">
        <f t="shared" si="24"/>
        <v>7https://www.scopus.com/inward/record.uri?eid=2-s2.0-85131879481&amp;doi=10.1007%2fs11135-022-01443-4&amp;partnerID=40&amp;md5=9bc957aeac0baa541b398f27adaba4d4</v>
      </c>
      <c r="B1544">
        <v>7</v>
      </c>
      <c r="C1544" t="s">
        <v>2707</v>
      </c>
    </row>
    <row r="1545" spans="1:3" x14ac:dyDescent="0.45">
      <c r="A1545" t="str">
        <f t="shared" si="24"/>
        <v>8</v>
      </c>
      <c r="B1545">
        <v>8</v>
      </c>
    </row>
    <row r="1546" spans="1:3" x14ac:dyDescent="0.45">
      <c r="A1546" t="str">
        <f t="shared" si="24"/>
        <v>9ABSTRACT: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B1546">
        <v>9</v>
      </c>
      <c r="C1546" t="s">
        <v>2708</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1Zhuang T., Zhou H.</v>
      </c>
      <c r="B1551">
        <v>1</v>
      </c>
      <c r="C1551" t="s">
        <v>957</v>
      </c>
    </row>
    <row r="1552" spans="1:3" x14ac:dyDescent="0.45">
      <c r="A1552" t="str">
        <f t="shared" si="24"/>
        <v>2AUTHOR FULL NAMES: Zhuang, Tengteng (57205760669); Zhou, Haitao (57268037500)</v>
      </c>
      <c r="B1552">
        <v>2</v>
      </c>
      <c r="C1552" t="s">
        <v>958</v>
      </c>
    </row>
    <row r="1553" spans="1:3" x14ac:dyDescent="0.45">
      <c r="A1553" t="str">
        <f t="shared" si="24"/>
        <v>357205760669; 57268037500</v>
      </c>
      <c r="B1553">
        <v>3</v>
      </c>
      <c r="C1553" t="s">
        <v>959</v>
      </c>
    </row>
    <row r="1554" spans="1:3" x14ac:dyDescent="0.45">
      <c r="A1554" t="str">
        <f t="shared" si="24"/>
        <v>4Developing a synergistic approach to engineering education: China’s national policies on university–industry educational collaboration</v>
      </c>
      <c r="B1554">
        <v>4</v>
      </c>
      <c r="C1554" t="s">
        <v>960</v>
      </c>
    </row>
    <row r="1555" spans="1:3" x14ac:dyDescent="0.45">
      <c r="A1555" t="str">
        <f t="shared" si="24"/>
        <v>5(2023) Asia Pacific Education Review, 24 (1), pp. 145 - 165, Cited 5 times.</v>
      </c>
      <c r="B1555">
        <v>5</v>
      </c>
      <c r="C1555" t="s">
        <v>961</v>
      </c>
    </row>
    <row r="1556" spans="1:3" x14ac:dyDescent="0.45">
      <c r="A1556" t="str">
        <f t="shared" si="24"/>
        <v>6DOI: 10.1007/s12564-022-09743-y</v>
      </c>
      <c r="B1556">
        <v>6</v>
      </c>
      <c r="C1556" t="s">
        <v>962</v>
      </c>
    </row>
    <row r="1557" spans="1:3" x14ac:dyDescent="0.45">
      <c r="A1557" t="str">
        <f t="shared" si="24"/>
        <v>7https://www.scopus.com/inward/record.uri?eid=2-s2.0-85124718035&amp;doi=10.1007%2fs12564-022-09743-y&amp;partnerID=40&amp;md5=ba367677170614f2fa495bbb66937106</v>
      </c>
      <c r="B1557">
        <v>7</v>
      </c>
      <c r="C1557" t="s">
        <v>963</v>
      </c>
    </row>
    <row r="1558" spans="1:3" x14ac:dyDescent="0.45">
      <c r="A1558" t="str">
        <f t="shared" si="24"/>
        <v>8</v>
      </c>
      <c r="B1558">
        <v>8</v>
      </c>
    </row>
    <row r="1559" spans="1:3" x14ac:dyDescent="0.45">
      <c r="A1559" t="str">
        <f t="shared" si="24"/>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1559">
        <v>9</v>
      </c>
      <c r="C1559" t="s">
        <v>964</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1Budowle R., Krszjzaniek E., Taylor C.</v>
      </c>
      <c r="B1564">
        <v>1</v>
      </c>
      <c r="C1564" t="s">
        <v>2709</v>
      </c>
    </row>
    <row r="1565" spans="1:3" x14ac:dyDescent="0.45">
      <c r="A1565" t="str">
        <f t="shared" si="24"/>
        <v>2AUTHOR FULL NAMES: Budowle, Rachael (57189325243); Krszjzaniek, Eric (57195682169); Taylor, Chelsea (57224528668)</v>
      </c>
      <c r="B1565">
        <v>2</v>
      </c>
      <c r="C1565" t="s">
        <v>2710</v>
      </c>
    </row>
    <row r="1566" spans="1:3" x14ac:dyDescent="0.45">
      <c r="A1566" t="str">
        <f t="shared" si="24"/>
        <v>357189325243; 57195682169; 57224528668</v>
      </c>
      <c r="B1566">
        <v>3</v>
      </c>
      <c r="C1566" t="s">
        <v>2711</v>
      </c>
    </row>
    <row r="1567" spans="1:3" x14ac:dyDescent="0.45">
      <c r="A1567" t="str">
        <f t="shared" si="24"/>
        <v>4Students as change agents for community–university sustainability transition partnerships</v>
      </c>
      <c r="B1567">
        <v>4</v>
      </c>
      <c r="C1567" t="s">
        <v>2712</v>
      </c>
    </row>
    <row r="1568" spans="1:3" x14ac:dyDescent="0.45">
      <c r="A1568" t="str">
        <f t="shared" si="24"/>
        <v>5(2021) Sustainability (Switzerland), 13 (11), art. no. 6036, Cited 9 times.</v>
      </c>
      <c r="B1568">
        <v>5</v>
      </c>
      <c r="C1568" t="s">
        <v>2713</v>
      </c>
    </row>
    <row r="1569" spans="1:3" x14ac:dyDescent="0.45">
      <c r="A1569" t="str">
        <f t="shared" si="24"/>
        <v>6DOI: 10.3390/su13116036</v>
      </c>
      <c r="B1569">
        <v>6</v>
      </c>
      <c r="C1569" t="s">
        <v>2714</v>
      </c>
    </row>
    <row r="1570" spans="1:3" x14ac:dyDescent="0.45">
      <c r="A1570" t="str">
        <f t="shared" si="24"/>
        <v>7https://www.scopus.com/inward/record.uri?eid=2-s2.0-85107822975&amp;doi=10.3390%2fsu13116036&amp;partnerID=40&amp;md5=bd624fc404920fd18dd1ef013b71e46a</v>
      </c>
      <c r="B1570">
        <v>7</v>
      </c>
      <c r="C1570" t="s">
        <v>2715</v>
      </c>
    </row>
    <row r="1571" spans="1:3" x14ac:dyDescent="0.45">
      <c r="A1571" t="str">
        <f t="shared" si="24"/>
        <v>8</v>
      </c>
      <c r="B1571">
        <v>8</v>
      </c>
    </row>
    <row r="1572" spans="1:3" x14ac:dyDescent="0.45">
      <c r="A1572" t="str">
        <f t="shared" si="24"/>
        <v>9ABSTRACT: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B1572">
        <v>9</v>
      </c>
      <c r="C1572" t="s">
        <v>2716</v>
      </c>
    </row>
    <row r="1573" spans="1:3" x14ac:dyDescent="0.45">
      <c r="A1573" t="str">
        <f t="shared" si="24"/>
        <v>10LANGUAGE OF ORIGINAL DOCUMENT: English</v>
      </c>
      <c r="B1573">
        <v>10</v>
      </c>
      <c r="C1573" t="s">
        <v>10</v>
      </c>
    </row>
    <row r="1574" spans="1:3" x14ac:dyDescent="0.45">
      <c r="A1574" t="str">
        <f t="shared" si="24"/>
        <v>11DOCUMENT TYPE: Article</v>
      </c>
      <c r="B1574">
        <v>11</v>
      </c>
      <c r="C1574" t="s">
        <v>11</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1Llonch J., Casablancas-Segura C., Alarcón-del-Amo M.C.</v>
      </c>
      <c r="B1577">
        <v>1</v>
      </c>
      <c r="C1577" t="s">
        <v>2730</v>
      </c>
    </row>
    <row r="1578" spans="1:3" x14ac:dyDescent="0.45">
      <c r="A1578" t="str">
        <f t="shared" si="24"/>
        <v>2AUTHOR FULL NAMES: Llonch, J. (55323188800); Casablancas-Segura, C. (56910269700); Alarcón-del-Amo, M.C. (53867882700)</v>
      </c>
      <c r="B1578">
        <v>2</v>
      </c>
      <c r="C1578" t="s">
        <v>2731</v>
      </c>
    </row>
    <row r="1579" spans="1:3" x14ac:dyDescent="0.45">
      <c r="A1579" t="str">
        <f t="shared" si="24"/>
        <v>355323188800; 56910269700; 53867882700</v>
      </c>
      <c r="B1579">
        <v>3</v>
      </c>
      <c r="C1579" t="s">
        <v>2732</v>
      </c>
    </row>
    <row r="1580" spans="1:3" x14ac:dyDescent="0.45">
      <c r="A1580" t="str">
        <f t="shared" si="24"/>
        <v>4Stakeholder orientation in public universities: A conceptual discussion and a scale development [Orientación a los stakeholders en las universidades públicas: una discusión conceptual y el desarrollo de una escala de medición]</v>
      </c>
      <c r="B1580">
        <v>4</v>
      </c>
      <c r="C1580" t="s">
        <v>2733</v>
      </c>
    </row>
    <row r="1581" spans="1:3" x14ac:dyDescent="0.45">
      <c r="A1581" t="str">
        <f t="shared" si="24"/>
        <v>5(2016) Spanish Journal of Marketing - ESIC, 20 (1), pp. 41 - 57, Cited 9 times.</v>
      </c>
      <c r="B1581">
        <v>5</v>
      </c>
      <c r="C1581" t="s">
        <v>2734</v>
      </c>
    </row>
    <row r="1582" spans="1:3" x14ac:dyDescent="0.45">
      <c r="A1582" t="str">
        <f t="shared" si="24"/>
        <v>6DOI: 10.1016/j.reimke.2016.01.001</v>
      </c>
      <c r="B1582">
        <v>6</v>
      </c>
      <c r="C1582" t="s">
        <v>2735</v>
      </c>
    </row>
    <row r="1583" spans="1:3" x14ac:dyDescent="0.45">
      <c r="A1583" t="str">
        <f t="shared" si="24"/>
        <v>7https://www.scopus.com/inward/record.uri?eid=2-s2.0-85013283260&amp;doi=10.1016%2fj.reimke.2016.01.001&amp;partnerID=40&amp;md5=b6e9025067c55776e71a81547597041a</v>
      </c>
      <c r="B1583">
        <v>7</v>
      </c>
      <c r="C1583" t="s">
        <v>2736</v>
      </c>
    </row>
    <row r="1584" spans="1:3" x14ac:dyDescent="0.45">
      <c r="A1584" t="str">
        <f t="shared" si="24"/>
        <v>8</v>
      </c>
      <c r="B1584">
        <v>8</v>
      </c>
    </row>
    <row r="1585" spans="1:3" x14ac:dyDescent="0.45">
      <c r="A1585" t="str">
        <f t="shared" si="24"/>
        <v>9ABSTRACT: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B1585">
        <v>9</v>
      </c>
      <c r="C1585" t="s">
        <v>2737</v>
      </c>
    </row>
    <row r="1586" spans="1:3" x14ac:dyDescent="0.45">
      <c r="A1586" t="str">
        <f t="shared" si="24"/>
        <v>10LANGUAGE OF ORIGINAL DOCUMENT: English</v>
      </c>
      <c r="B1586">
        <v>10</v>
      </c>
      <c r="C1586" t="s">
        <v>10</v>
      </c>
    </row>
    <row r="1587" spans="1:3" x14ac:dyDescent="0.45">
      <c r="A1587" t="str">
        <f t="shared" si="24"/>
        <v>11DOCUMENT TYPE: Article</v>
      </c>
      <c r="B1587">
        <v>11</v>
      </c>
      <c r="C1587" t="s">
        <v>11</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1Al. Pop N., Todea S., Partenie C.-V., Ott C.</v>
      </c>
      <c r="B1590">
        <v>1</v>
      </c>
      <c r="C1590" t="s">
        <v>2738</v>
      </c>
    </row>
    <row r="1591" spans="1:3" x14ac:dyDescent="0.45">
      <c r="A1591" t="str">
        <f t="shared" si="24"/>
        <v>2AUTHOR FULL NAMES: Al. Pop, Nicolae (33568254500); Todea, Steluta (57217022235); Partenie, Cristina-Veronica (57217019191); Ott, Cristina (57217454601)</v>
      </c>
      <c r="B1591">
        <v>2</v>
      </c>
      <c r="C1591" t="s">
        <v>2739</v>
      </c>
    </row>
    <row r="1592" spans="1:3" x14ac:dyDescent="0.45">
      <c r="A1592" t="str">
        <f t="shared" si="24"/>
        <v>333568254500; 57217022235; 57217019191; 57217454601</v>
      </c>
      <c r="B1592">
        <v>3</v>
      </c>
      <c r="C1592" t="s">
        <v>2740</v>
      </c>
    </row>
    <row r="1593" spans="1:3" x14ac:dyDescent="0.45">
      <c r="A1593" t="str">
        <f t="shared" si="24"/>
        <v>4Stakeholders' perception regarding sustainable universities</v>
      </c>
      <c r="B1593">
        <v>4</v>
      </c>
      <c r="C1593" t="s">
        <v>2741</v>
      </c>
    </row>
    <row r="1594" spans="1:3" x14ac:dyDescent="0.45">
      <c r="A1594" t="str">
        <f t="shared" si="24"/>
        <v>5(2020) Amfiteatru Economic, 22 (54), pp. 330 - 345, Cited 7 times.</v>
      </c>
      <c r="B1594">
        <v>5</v>
      </c>
      <c r="C1594" t="s">
        <v>2742</v>
      </c>
    </row>
    <row r="1595" spans="1:3" x14ac:dyDescent="0.45">
      <c r="A1595" t="str">
        <f t="shared" si="24"/>
        <v>6DOI: 10.24818/EA/2020/54/330</v>
      </c>
      <c r="B1595">
        <v>6</v>
      </c>
      <c r="C1595" t="s">
        <v>2743</v>
      </c>
    </row>
    <row r="1596" spans="1:3" x14ac:dyDescent="0.45">
      <c r="A1596" t="str">
        <f t="shared" si="24"/>
        <v>7https://www.scopus.com/inward/record.uri?eid=2-s2.0-85085740439&amp;doi=10.24818%2fEA%2f2020%2f54%2f330&amp;partnerID=40&amp;md5=edb46686eca2196901653142eb5a8ff4</v>
      </c>
      <c r="B1596">
        <v>7</v>
      </c>
      <c r="C1596" t="s">
        <v>2744</v>
      </c>
    </row>
    <row r="1597" spans="1:3" x14ac:dyDescent="0.45">
      <c r="A1597" t="str">
        <f t="shared" si="24"/>
        <v>8</v>
      </c>
      <c r="B1597">
        <v>8</v>
      </c>
    </row>
    <row r="1598" spans="1:3" x14ac:dyDescent="0.45">
      <c r="A1598" t="str">
        <f t="shared" si="24"/>
        <v>9ABSTRACT: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B1598">
        <v>9</v>
      </c>
      <c r="C1598" t="s">
        <v>2745</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1Farnell T., Kovač V.</v>
      </c>
      <c r="B1603">
        <v>1</v>
      </c>
      <c r="C1603" t="s">
        <v>152</v>
      </c>
    </row>
    <row r="1604" spans="1:3" x14ac:dyDescent="0.45">
      <c r="A1604" t="str">
        <f t="shared" si="24"/>
        <v>2AUTHOR FULL NAMES: Farnell, Thomas (33467481700); Kovač, Vesna (7005444718)</v>
      </c>
      <c r="B1604">
        <v>2</v>
      </c>
      <c r="C1604" t="s">
        <v>153</v>
      </c>
    </row>
    <row r="1605" spans="1:3" x14ac:dyDescent="0.45">
      <c r="A1605" t="str">
        <f t="shared" ref="A1605:A1668" si="25">B1605&amp;C1605</f>
        <v>333467481700; 7005444718</v>
      </c>
      <c r="B1605">
        <v>3</v>
      </c>
      <c r="C1605" t="s">
        <v>154</v>
      </c>
    </row>
    <row r="1606" spans="1:3" x14ac:dyDescent="0.45">
      <c r="A1606" t="str">
        <f t="shared" si="25"/>
        <v>4Removing inequities in higher education: Towards a Croatian policy for widening participation [Uklanjanje nepravednosti u visokom obrazovanju: Prema politici »proširivanja sudjelovanja« u hrvatskoj]</v>
      </c>
      <c r="B1606">
        <v>4</v>
      </c>
      <c r="C1606" t="s">
        <v>155</v>
      </c>
    </row>
    <row r="1607" spans="1:3" x14ac:dyDescent="0.45">
      <c r="A1607" t="str">
        <f t="shared" si="25"/>
        <v>5(2010) Revija Za Socijalnu Politiku, 17 (2), pp. 257 - 275, Cited 6 times.</v>
      </c>
      <c r="B1607">
        <v>5</v>
      </c>
      <c r="C1607" t="s">
        <v>156</v>
      </c>
    </row>
    <row r="1608" spans="1:3" x14ac:dyDescent="0.45">
      <c r="A1608" t="str">
        <f t="shared" si="25"/>
        <v>6DOI: 10.3935/rsp.v17i2.916</v>
      </c>
      <c r="B1608">
        <v>6</v>
      </c>
      <c r="C1608" t="s">
        <v>157</v>
      </c>
    </row>
    <row r="1609" spans="1:3" x14ac:dyDescent="0.45">
      <c r="A1609" t="str">
        <f t="shared" si="25"/>
        <v>7https://www.scopus.com/inward/record.uri?eid=2-s2.0-78049526231&amp;doi=10.3935%2frsp.v17i2.916&amp;partnerID=40&amp;md5=3e672001479e98a2bc400252618c33af</v>
      </c>
      <c r="B1609">
        <v>7</v>
      </c>
      <c r="C1609" t="s">
        <v>158</v>
      </c>
    </row>
    <row r="1610" spans="1:3" x14ac:dyDescent="0.45">
      <c r="A1610" t="str">
        <f t="shared" si="25"/>
        <v>8</v>
      </c>
      <c r="B1610">
        <v>8</v>
      </c>
    </row>
    <row r="1611" spans="1:3" x14ac:dyDescent="0.45">
      <c r="A1611" t="str">
        <f t="shared" si="25"/>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1611">
        <v>9</v>
      </c>
      <c r="C1611" t="s">
        <v>159</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1Johnson A.T., Hoba P.</v>
      </c>
      <c r="B1616">
        <v>1</v>
      </c>
      <c r="C1616" t="s">
        <v>2746</v>
      </c>
    </row>
    <row r="1617" spans="1:3" x14ac:dyDescent="0.45">
      <c r="A1617" t="str">
        <f t="shared" si="25"/>
        <v>2AUTHOR FULL NAMES: Johnson, Ane Turner (36080649500); Hoba, Pascal (36951458500)</v>
      </c>
      <c r="B1617">
        <v>2</v>
      </c>
      <c r="C1617" t="s">
        <v>2747</v>
      </c>
    </row>
    <row r="1618" spans="1:3" x14ac:dyDescent="0.45">
      <c r="A1618" t="str">
        <f t="shared" si="25"/>
        <v>336080649500; 36951458500</v>
      </c>
      <c r="B1618">
        <v>3</v>
      </c>
      <c r="C1618" t="s">
        <v>2748</v>
      </c>
    </row>
    <row r="1619" spans="1:3" x14ac:dyDescent="0.45">
      <c r="A1619" t="str">
        <f t="shared" si="25"/>
        <v>4Rebuilding higher education institutions in post-conflict contexts: Policy networks, process, perceptions, &amp; patterns</v>
      </c>
      <c r="B1619">
        <v>4</v>
      </c>
      <c r="C1619" t="s">
        <v>2749</v>
      </c>
    </row>
    <row r="1620" spans="1:3" x14ac:dyDescent="0.45">
      <c r="A1620" t="str">
        <f t="shared" si="25"/>
        <v>5(2015) International Journal of Educational Development, 43, pp. 118 - 125, Cited 7 times.</v>
      </c>
      <c r="B1620">
        <v>5</v>
      </c>
      <c r="C1620" t="s">
        <v>2750</v>
      </c>
    </row>
    <row r="1621" spans="1:3" x14ac:dyDescent="0.45">
      <c r="A1621" t="str">
        <f t="shared" si="25"/>
        <v>6DOI: 10.1016/j.ijedudev.2015.05.007</v>
      </c>
      <c r="B1621">
        <v>6</v>
      </c>
      <c r="C1621" t="s">
        <v>2751</v>
      </c>
    </row>
    <row r="1622" spans="1:3" x14ac:dyDescent="0.45">
      <c r="A1622" t="str">
        <f t="shared" si="25"/>
        <v>7https://www.scopus.com/inward/record.uri?eid=2-s2.0-84930948127&amp;doi=10.1016%2fj.ijedudev.2015.05.007&amp;partnerID=40&amp;md5=0ac43df9bc82b80cf728e69f04c7aa14</v>
      </c>
      <c r="B1622">
        <v>7</v>
      </c>
      <c r="C1622" t="s">
        <v>2752</v>
      </c>
    </row>
    <row r="1623" spans="1:3" x14ac:dyDescent="0.45">
      <c r="A1623" t="str">
        <f t="shared" si="25"/>
        <v>8</v>
      </c>
      <c r="B1623">
        <v>8</v>
      </c>
    </row>
    <row r="1624" spans="1:3" x14ac:dyDescent="0.45">
      <c r="A1624" t="str">
        <f t="shared" si="25"/>
        <v>9ABSTRACT: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B1624">
        <v>9</v>
      </c>
      <c r="C1624" t="s">
        <v>2753</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1Abdullah K.H., Aziz F.S.A.</v>
      </c>
      <c r="B1629">
        <v>1</v>
      </c>
      <c r="C1629" t="s">
        <v>2754</v>
      </c>
    </row>
    <row r="1630" spans="1:3" x14ac:dyDescent="0.45">
      <c r="A1630" t="str">
        <f t="shared" si="25"/>
        <v>2AUTHOR FULL NAMES: Abdullah, Khairul Hafezad (57219323548); Aziz, Fadzli Shah Abd (57201605620)</v>
      </c>
      <c r="B1630">
        <v>2</v>
      </c>
      <c r="C1630" t="s">
        <v>2755</v>
      </c>
    </row>
    <row r="1631" spans="1:3" x14ac:dyDescent="0.45">
      <c r="A1631" t="str">
        <f t="shared" si="25"/>
        <v>357219323548; 57201605620</v>
      </c>
      <c r="B1631">
        <v>3</v>
      </c>
      <c r="C1631" t="s">
        <v>2756</v>
      </c>
    </row>
    <row r="1632" spans="1:3" x14ac:dyDescent="0.45">
      <c r="A1632" t="str">
        <f t="shared" si="25"/>
        <v>4Safety behavior in the laboratory among university students</v>
      </c>
      <c r="B1632">
        <v>4</v>
      </c>
      <c r="C1632" t="s">
        <v>2757</v>
      </c>
    </row>
    <row r="1633" spans="1:3" x14ac:dyDescent="0.45">
      <c r="A1633" t="str">
        <f t="shared" si="25"/>
        <v>5(2020) Journal of Behavioral Science, 15 (3), pp. 51 - 65, Cited 8 times.</v>
      </c>
      <c r="B1633">
        <v>5</v>
      </c>
      <c r="C1633" t="s">
        <v>2758</v>
      </c>
    </row>
    <row r="1634" spans="1:3" x14ac:dyDescent="0.45">
      <c r="A1634" t="str">
        <f t="shared" si="25"/>
        <v>6</v>
      </c>
      <c r="B1634">
        <v>6</v>
      </c>
    </row>
    <row r="1635" spans="1:3" x14ac:dyDescent="0.45">
      <c r="A1635" t="str">
        <f t="shared" si="25"/>
        <v>7https://www.scopus.com/inward/record.uri?eid=2-s2.0-85092259596&amp;partnerID=40&amp;md5=d4ef12b370407d70e0403319c5484890</v>
      </c>
      <c r="B1635">
        <v>7</v>
      </c>
      <c r="C1635" t="s">
        <v>2759</v>
      </c>
    </row>
    <row r="1636" spans="1:3" x14ac:dyDescent="0.45">
      <c r="A1636" t="str">
        <f t="shared" si="25"/>
        <v>8</v>
      </c>
      <c r="B1636">
        <v>8</v>
      </c>
    </row>
    <row r="1637" spans="1:3" x14ac:dyDescent="0.45">
      <c r="A1637" t="str">
        <f t="shared" si="25"/>
        <v>9ABSTRACT: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B1637">
        <v>9</v>
      </c>
      <c r="C1637" t="s">
        <v>2760</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1Pangarso A., Setyorini R.</v>
      </c>
      <c r="B1642">
        <v>1</v>
      </c>
      <c r="C1642" t="s">
        <v>3121</v>
      </c>
    </row>
    <row r="1643" spans="1:3" x14ac:dyDescent="0.45">
      <c r="A1643" t="str">
        <f t="shared" si="25"/>
        <v>2AUTHOR FULL NAMES: Pangarso, Astadi (56516848000); Setyorini, Retno (57203371447)</v>
      </c>
      <c r="B1643">
        <v>2</v>
      </c>
      <c r="C1643" t="s">
        <v>3122</v>
      </c>
    </row>
    <row r="1644" spans="1:3" x14ac:dyDescent="0.45">
      <c r="A1644" t="str">
        <f t="shared" si="25"/>
        <v>356516848000; 57203371447</v>
      </c>
      <c r="B1644">
        <v>3</v>
      </c>
      <c r="C1644" t="s">
        <v>3123</v>
      </c>
    </row>
    <row r="1645" spans="1:3" x14ac:dyDescent="0.45">
      <c r="A1645" t="str">
        <f t="shared" si="25"/>
        <v>4The drivers of E-learning satisfaction during the early COVID-19 pandemic: empirical evidence from an indonesian private university</v>
      </c>
      <c r="B1645">
        <v>4</v>
      </c>
      <c r="C1645" t="s">
        <v>3124</v>
      </c>
    </row>
    <row r="1646" spans="1:3" x14ac:dyDescent="0.45">
      <c r="A1646" t="str">
        <f t="shared" si="25"/>
        <v>5(2023) Cogent Education, 10 (1), art. no. 2149226, Cited 5 times.</v>
      </c>
      <c r="B1646">
        <v>5</v>
      </c>
      <c r="C1646" t="s">
        <v>3125</v>
      </c>
    </row>
    <row r="1647" spans="1:3" x14ac:dyDescent="0.45">
      <c r="A1647" t="str">
        <f t="shared" si="25"/>
        <v>6DOI: 10.1080/2331186X.2022.2149226</v>
      </c>
      <c r="B1647">
        <v>6</v>
      </c>
      <c r="C1647" t="s">
        <v>3126</v>
      </c>
    </row>
    <row r="1648" spans="1:3" x14ac:dyDescent="0.45">
      <c r="A1648" t="str">
        <f t="shared" si="25"/>
        <v>7https://www.scopus.com/inward/record.uri?eid=2-s2.0-85142790118&amp;doi=10.1080%2f2331186X.2022.2149226&amp;partnerID=40&amp;md5=b9564bd5db7117169a34a5df766cbd03</v>
      </c>
      <c r="B1648">
        <v>7</v>
      </c>
      <c r="C1648" t="s">
        <v>3127</v>
      </c>
    </row>
    <row r="1649" spans="1:3" x14ac:dyDescent="0.45">
      <c r="A1649" t="str">
        <f t="shared" si="25"/>
        <v>8</v>
      </c>
      <c r="B1649">
        <v>8</v>
      </c>
    </row>
    <row r="1650" spans="1:3" x14ac:dyDescent="0.45">
      <c r="A1650" t="str">
        <f t="shared" si="25"/>
        <v>9ABSTRACT: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B1650">
        <v>9</v>
      </c>
      <c r="C1650" t="s">
        <v>3128</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1Godonoga A., Sporn B.</v>
      </c>
      <c r="B1655">
        <v>1</v>
      </c>
      <c r="C1655" t="s">
        <v>965</v>
      </c>
    </row>
    <row r="1656" spans="1:3" x14ac:dyDescent="0.45">
      <c r="A1656" t="str">
        <f t="shared" si="25"/>
        <v>2AUTHOR FULL NAMES: Godonoga, Ana (57671325000); Sporn, Barbara (16409300500)</v>
      </c>
      <c r="B1656">
        <v>2</v>
      </c>
      <c r="C1656" t="s">
        <v>966</v>
      </c>
    </row>
    <row r="1657" spans="1:3" x14ac:dyDescent="0.45">
      <c r="A1657" t="str">
        <f t="shared" si="25"/>
        <v>357671325000; 16409300500</v>
      </c>
      <c r="B1657">
        <v>3</v>
      </c>
      <c r="C1657" t="s">
        <v>967</v>
      </c>
    </row>
    <row r="1658" spans="1:3" x14ac:dyDescent="0.45">
      <c r="A1658" t="str">
        <f t="shared" si="25"/>
        <v>4The conceptualisation of socially responsible universities in higher education research: a systematic literature review</v>
      </c>
      <c r="B1658">
        <v>4</v>
      </c>
      <c r="C1658" t="s">
        <v>968</v>
      </c>
    </row>
    <row r="1659" spans="1:3" x14ac:dyDescent="0.45">
      <c r="A1659" t="str">
        <f t="shared" si="25"/>
        <v>5(2023) Studies in Higher Education, 48 (3), pp. 445 - 459, Cited 5 times.</v>
      </c>
      <c r="B1659">
        <v>5</v>
      </c>
      <c r="C1659" t="s">
        <v>969</v>
      </c>
    </row>
    <row r="1660" spans="1:3" x14ac:dyDescent="0.45">
      <c r="A1660" t="str">
        <f t="shared" si="25"/>
        <v>6DOI: 10.1080/03075079.2022.2145462</v>
      </c>
      <c r="B1660">
        <v>6</v>
      </c>
      <c r="C1660" t="s">
        <v>970</v>
      </c>
    </row>
    <row r="1661" spans="1:3" x14ac:dyDescent="0.45">
      <c r="A1661" t="str">
        <f t="shared" si="25"/>
        <v>7https://www.scopus.com/inward/record.uri?eid=2-s2.0-85142159040&amp;doi=10.1080%2f03075079.2022.2145462&amp;partnerID=40&amp;md5=fc1977c1aab90c686159e9bccfdcdd60</v>
      </c>
      <c r="B1661">
        <v>7</v>
      </c>
      <c r="C1661" t="s">
        <v>971</v>
      </c>
    </row>
    <row r="1662" spans="1:3" x14ac:dyDescent="0.45">
      <c r="A1662" t="str">
        <f t="shared" si="25"/>
        <v>8</v>
      </c>
      <c r="B1662">
        <v>8</v>
      </c>
    </row>
    <row r="1663" spans="1:3" x14ac:dyDescent="0.45">
      <c r="A1663" t="str">
        <f t="shared" si="25"/>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1663">
        <v>9</v>
      </c>
      <c r="C1663" t="s">
        <v>972</v>
      </c>
    </row>
    <row r="1664" spans="1:3" x14ac:dyDescent="0.45">
      <c r="A1664" t="str">
        <f t="shared" si="25"/>
        <v>10LANGUAGE OF ORIGINAL DOCUMENT: English</v>
      </c>
      <c r="B1664">
        <v>10</v>
      </c>
      <c r="C1664" t="s">
        <v>10</v>
      </c>
    </row>
    <row r="1665" spans="1:3" x14ac:dyDescent="0.45">
      <c r="A1665" t="str">
        <f t="shared" si="25"/>
        <v>11DOCUMENT TYPE: Article</v>
      </c>
      <c r="B1665">
        <v>11</v>
      </c>
      <c r="C1665" t="s">
        <v>11</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1Sandhya S., Koppad S.H., Anupama Kumar S., Dharani A., Uma B.V., Subramanya K.N.</v>
      </c>
      <c r="B1668">
        <v>1</v>
      </c>
      <c r="C1668" t="s">
        <v>183</v>
      </c>
    </row>
    <row r="1669" spans="1:3" x14ac:dyDescent="0.45">
      <c r="A1669" t="str">
        <f t="shared" ref="A1669:A1732" si="26">B1669&amp;C1669</f>
        <v>2AUTHOR FULL NAMES: Sandhya, S. (57191854773); Koppad, Shaila H. (57191618577); Anupama Kumar, S. (57191624773); Dharani, Andhe (54383109800); Uma, B.V. (55130921800); Subramanya, K.N. (35753798900)</v>
      </c>
      <c r="B1669">
        <v>2</v>
      </c>
      <c r="C1669" t="s">
        <v>184</v>
      </c>
    </row>
    <row r="1670" spans="1:3" x14ac:dyDescent="0.45">
      <c r="A1670" t="str">
        <f t="shared" si="26"/>
        <v>357191854773; 57191618577; 57191624773; 54383109800; 55130921800; 35753798900</v>
      </c>
      <c r="B1670">
        <v>3</v>
      </c>
      <c r="C1670" t="s">
        <v>185</v>
      </c>
    </row>
    <row r="1671" spans="1:3" x14ac:dyDescent="0.45">
      <c r="A1671" t="str">
        <f t="shared" si="26"/>
        <v>4Adoption of google forms for enhancing collaborative stakeholder engagement in higher education</v>
      </c>
      <c r="B1671">
        <v>4</v>
      </c>
      <c r="C1671" t="s">
        <v>186</v>
      </c>
    </row>
    <row r="1672" spans="1:3" x14ac:dyDescent="0.45">
      <c r="A1672" t="str">
        <f t="shared" si="26"/>
        <v>5(2020) Journal of Engineering Education Transformations, 33 (Special Issue), pp. 283 - 289, Cited 9 times.</v>
      </c>
      <c r="B1672">
        <v>5</v>
      </c>
      <c r="C1672" t="s">
        <v>187</v>
      </c>
    </row>
    <row r="1673" spans="1:3" x14ac:dyDescent="0.45">
      <c r="A1673" t="str">
        <f t="shared" si="26"/>
        <v>6DOI: 10.16920/jeet/2020/v33i0/150161</v>
      </c>
      <c r="B1673">
        <v>6</v>
      </c>
      <c r="C1673" t="s">
        <v>188</v>
      </c>
    </row>
    <row r="1674" spans="1:3" x14ac:dyDescent="0.45">
      <c r="A1674" t="str">
        <f t="shared" si="26"/>
        <v>7https://www.scopus.com/inward/record.uri?eid=2-s2.0-85089035609&amp;doi=10.16920%2fjeet%2f2020%2fv33i0%2f150161&amp;partnerID=40&amp;md5=78cc6e8841f45f96782d99e6cdd036f5</v>
      </c>
      <c r="B1674">
        <v>7</v>
      </c>
      <c r="C1674" t="s">
        <v>189</v>
      </c>
    </row>
    <row r="1675" spans="1:3" x14ac:dyDescent="0.45">
      <c r="A1675" t="str">
        <f t="shared" si="26"/>
        <v>8</v>
      </c>
      <c r="B1675">
        <v>8</v>
      </c>
    </row>
    <row r="1676" spans="1:3" x14ac:dyDescent="0.45">
      <c r="A1676" t="str">
        <f t="shared" si="26"/>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1676">
        <v>9</v>
      </c>
      <c r="C1676" t="s">
        <v>190</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1Latham B., Poe J.W.</v>
      </c>
      <c r="B1681">
        <v>1</v>
      </c>
      <c r="C1681" t="s">
        <v>2769</v>
      </c>
    </row>
    <row r="1682" spans="1:3" x14ac:dyDescent="0.45">
      <c r="A1682" t="str">
        <f t="shared" si="26"/>
        <v>2AUTHOR FULL NAMES: Latham, Bethany (35077098600); Poe, Jodi Welch (26868029600)</v>
      </c>
      <c r="B1682">
        <v>2</v>
      </c>
      <c r="C1682" t="s">
        <v>2770</v>
      </c>
    </row>
    <row r="1683" spans="1:3" x14ac:dyDescent="0.45">
      <c r="A1683" t="str">
        <f t="shared" si="26"/>
        <v>335077098600; 26868029600</v>
      </c>
      <c r="B1683">
        <v>3</v>
      </c>
      <c r="C1683" t="s">
        <v>2771</v>
      </c>
    </row>
    <row r="1684" spans="1:3" x14ac:dyDescent="0.45">
      <c r="A1684" t="str">
        <f t="shared" si="26"/>
        <v>4The Library as Partner in University Data Curation: A Case Study in Collaboration</v>
      </c>
      <c r="B1684">
        <v>4</v>
      </c>
      <c r="C1684" t="s">
        <v>2772</v>
      </c>
    </row>
    <row r="1685" spans="1:3" x14ac:dyDescent="0.45">
      <c r="A1685" t="str">
        <f t="shared" si="26"/>
        <v>5(2012) Journal of Web Librarianship, 6 (4), pp. 288 - 304, Cited 9 times.</v>
      </c>
      <c r="B1685">
        <v>5</v>
      </c>
      <c r="C1685" t="s">
        <v>2773</v>
      </c>
    </row>
    <row r="1686" spans="1:3" x14ac:dyDescent="0.45">
      <c r="A1686" t="str">
        <f t="shared" si="26"/>
        <v>6DOI: 10.1080/19322909.2012.729429</v>
      </c>
      <c r="B1686">
        <v>6</v>
      </c>
      <c r="C1686" t="s">
        <v>2774</v>
      </c>
    </row>
    <row r="1687" spans="1:3" x14ac:dyDescent="0.45">
      <c r="A1687" t="str">
        <f t="shared" si="26"/>
        <v>7https://www.scopus.com/inward/record.uri?eid=2-s2.0-84871315914&amp;doi=10.1080%2f19322909.2012.729429&amp;partnerID=40&amp;md5=b621488db4ce619c6c687c6295e6625f</v>
      </c>
      <c r="B1687">
        <v>7</v>
      </c>
      <c r="C1687" t="s">
        <v>2775</v>
      </c>
    </row>
    <row r="1688" spans="1:3" x14ac:dyDescent="0.45">
      <c r="A1688" t="str">
        <f t="shared" si="26"/>
        <v>8</v>
      </c>
      <c r="B1688">
        <v>8</v>
      </c>
    </row>
    <row r="1689" spans="1:3" x14ac:dyDescent="0.45">
      <c r="A1689" t="str">
        <f t="shared" si="26"/>
        <v>9ABSTRACT: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B1689">
        <v>9</v>
      </c>
      <c r="C1689" t="s">
        <v>2776</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1Manley S.</v>
      </c>
      <c r="B1694">
        <v>1</v>
      </c>
      <c r="C1694" t="s">
        <v>2777</v>
      </c>
    </row>
    <row r="1695" spans="1:3" x14ac:dyDescent="0.45">
      <c r="A1695" t="str">
        <f t="shared" si="26"/>
        <v>2AUTHOR FULL NAMES: Manley, Stewart (56454051800)</v>
      </c>
      <c r="B1695">
        <v>2</v>
      </c>
      <c r="C1695" t="s">
        <v>2778</v>
      </c>
    </row>
    <row r="1696" spans="1:3" x14ac:dyDescent="0.45">
      <c r="A1696" t="str">
        <f t="shared" si="26"/>
        <v>356454051800</v>
      </c>
      <c r="B1696">
        <v>3</v>
      </c>
      <c r="C1696">
        <v>56454051800</v>
      </c>
    </row>
    <row r="1697" spans="1:3" x14ac:dyDescent="0.45">
      <c r="A1697" t="str">
        <f t="shared" si="26"/>
        <v>4On the limitations of recent lawsuits against Sci-Hub, OMICS, ResearchGate, and Georgia State University</v>
      </c>
      <c r="B1697">
        <v>4</v>
      </c>
      <c r="C1697" t="s">
        <v>2779</v>
      </c>
    </row>
    <row r="1698" spans="1:3" x14ac:dyDescent="0.45">
      <c r="A1698" t="str">
        <f t="shared" si="26"/>
        <v>5(2019) Learned Publishing, 32 (4), pp. 375 - 381, Cited 12 times.</v>
      </c>
      <c r="B1698">
        <v>5</v>
      </c>
      <c r="C1698" t="s">
        <v>2780</v>
      </c>
    </row>
    <row r="1699" spans="1:3" x14ac:dyDescent="0.45">
      <c r="A1699" t="str">
        <f t="shared" si="26"/>
        <v>6DOI: 10.1002/leap.1254</v>
      </c>
      <c r="B1699">
        <v>6</v>
      </c>
      <c r="C1699" t="s">
        <v>2781</v>
      </c>
    </row>
    <row r="1700" spans="1:3" x14ac:dyDescent="0.45">
      <c r="A1700" t="str">
        <f t="shared" si="26"/>
        <v>7https://www.scopus.com/inward/record.uri?eid=2-s2.0-85069935813&amp;doi=10.1002%2fleap.1254&amp;partnerID=40&amp;md5=b578a4f56d21fd4cced8ef9065b6756f</v>
      </c>
      <c r="B1700">
        <v>7</v>
      </c>
      <c r="C1700" t="s">
        <v>2782</v>
      </c>
    </row>
    <row r="1701" spans="1:3" x14ac:dyDescent="0.45">
      <c r="A1701" t="str">
        <f t="shared" si="26"/>
        <v>8</v>
      </c>
      <c r="B1701">
        <v>8</v>
      </c>
    </row>
    <row r="1702" spans="1:3" x14ac:dyDescent="0.45">
      <c r="A1702" t="str">
        <f t="shared" si="26"/>
        <v>9ABSTRACT: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B1702">
        <v>9</v>
      </c>
      <c r="C1702" t="s">
        <v>2783</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1Franco D., Macke J., Cotton D., Paço A., Segers J.-P., Franco L.</v>
      </c>
      <c r="B1707">
        <v>1</v>
      </c>
      <c r="C1707" t="s">
        <v>208</v>
      </c>
    </row>
    <row r="1708" spans="1:3" x14ac:dyDescent="0.45">
      <c r="A1708" t="str">
        <f t="shared" si="26"/>
        <v>2AUTHOR FULL NAMES: Franco, Dirk (57191108111); Macke, Janaina (24768111200); Cotton, Debby (35323974400); Paço, Arminda (57870437600); Segers, Jean-Pierre (16422922700); Franco, Laura (56393935900)</v>
      </c>
      <c r="B1708">
        <v>2</v>
      </c>
      <c r="C1708" t="s">
        <v>209</v>
      </c>
    </row>
    <row r="1709" spans="1:3" x14ac:dyDescent="0.45">
      <c r="A1709" t="str">
        <f t="shared" si="26"/>
        <v>357191108111; 24768111200; 35323974400; 57870437600; 16422922700; 56393935900</v>
      </c>
      <c r="B1709">
        <v>3</v>
      </c>
      <c r="C1709" t="s">
        <v>210</v>
      </c>
    </row>
    <row r="1710" spans="1:3" x14ac:dyDescent="0.45">
      <c r="A1710" t="str">
        <f t="shared" si="26"/>
        <v>4Student energy-saving in higher education tackling the challenge of decarbonisation</v>
      </c>
      <c r="B1710">
        <v>4</v>
      </c>
      <c r="C1710" t="s">
        <v>211</v>
      </c>
    </row>
    <row r="1711" spans="1:3" x14ac:dyDescent="0.45">
      <c r="A1711" t="str">
        <f t="shared" si="26"/>
        <v>5(2022) International Journal of Sustainability in Higher Education, 23 (7), pp. 1648 - 1666, Cited 9 times.</v>
      </c>
      <c r="B1711">
        <v>5</v>
      </c>
      <c r="C1711" t="s">
        <v>212</v>
      </c>
    </row>
    <row r="1712" spans="1:3" x14ac:dyDescent="0.45">
      <c r="A1712" t="str">
        <f t="shared" si="26"/>
        <v>6DOI: 10.1108/IJSHE-10-2021-0432</v>
      </c>
      <c r="B1712">
        <v>6</v>
      </c>
      <c r="C1712" t="s">
        <v>213</v>
      </c>
    </row>
    <row r="1713" spans="1:3" x14ac:dyDescent="0.45">
      <c r="A1713" t="str">
        <f t="shared" si="26"/>
        <v>7https://www.scopus.com/inward/record.uri?eid=2-s2.0-85134613460&amp;doi=10.1108%2fIJSHE-10-2021-0432&amp;partnerID=40&amp;md5=4971192446a7816e090d6aa6defd5799</v>
      </c>
      <c r="B1713">
        <v>7</v>
      </c>
      <c r="C1713" t="s">
        <v>214</v>
      </c>
    </row>
    <row r="1714" spans="1:3" x14ac:dyDescent="0.45">
      <c r="A1714" t="str">
        <f t="shared" si="26"/>
        <v>8</v>
      </c>
      <c r="B1714">
        <v>8</v>
      </c>
    </row>
    <row r="1715" spans="1:3" x14ac:dyDescent="0.45">
      <c r="A1715" t="str">
        <f t="shared" si="26"/>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1715">
        <v>9</v>
      </c>
      <c r="C1715" t="s">
        <v>215</v>
      </c>
    </row>
    <row r="1716" spans="1:3" x14ac:dyDescent="0.45">
      <c r="A1716" t="str">
        <f t="shared" si="26"/>
        <v>10LANGUAGE OF ORIGINAL DOCUMENT: English</v>
      </c>
      <c r="B1716">
        <v>10</v>
      </c>
      <c r="C1716" t="s">
        <v>10</v>
      </c>
    </row>
    <row r="1717" spans="1:3" x14ac:dyDescent="0.45">
      <c r="A1717" t="str">
        <f t="shared" si="26"/>
        <v>11DOCUMENT TYPE: Article</v>
      </c>
      <c r="B1717">
        <v>11</v>
      </c>
      <c r="C1717" t="s">
        <v>11</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1Hopff B., Nijhuis S., Verhoef L.A.</v>
      </c>
      <c r="B1720">
        <v>1</v>
      </c>
      <c r="C1720" t="s">
        <v>216</v>
      </c>
    </row>
    <row r="1721" spans="1:3" x14ac:dyDescent="0.45">
      <c r="A1721" t="str">
        <f t="shared" si="26"/>
        <v>2AUTHOR FULL NAMES: Hopff, Birgit (57205559623); Nijhuis, Steffen (55241293900); Verhoef, Leendert A. (7003309870)</v>
      </c>
      <c r="B1721">
        <v>2</v>
      </c>
      <c r="C1721" t="s">
        <v>217</v>
      </c>
    </row>
    <row r="1722" spans="1:3" x14ac:dyDescent="0.45">
      <c r="A1722" t="str">
        <f t="shared" si="26"/>
        <v>357205559623; 55241293900; 7003309870</v>
      </c>
      <c r="B1722">
        <v>3</v>
      </c>
      <c r="C1722" t="s">
        <v>218</v>
      </c>
    </row>
    <row r="1723" spans="1:3" x14ac:dyDescent="0.45">
      <c r="A1723" t="str">
        <f t="shared" si="26"/>
        <v>4New dimensions for circularity on campus-framework for the application of circular principles in campus development</v>
      </c>
      <c r="B1723">
        <v>4</v>
      </c>
      <c r="C1723" t="s">
        <v>219</v>
      </c>
    </row>
    <row r="1724" spans="1:3" x14ac:dyDescent="0.45">
      <c r="A1724" t="str">
        <f t="shared" si="26"/>
        <v>5(2019) Sustainability (Switzerland), 11 (3), art. no. 627, Cited 12 times.</v>
      </c>
      <c r="B1724">
        <v>5</v>
      </c>
      <c r="C1724" t="s">
        <v>220</v>
      </c>
    </row>
    <row r="1725" spans="1:3" x14ac:dyDescent="0.45">
      <c r="A1725" t="str">
        <f t="shared" si="26"/>
        <v>6DOI: 10.3390/su11030627</v>
      </c>
      <c r="B1725">
        <v>6</v>
      </c>
      <c r="C1725" t="s">
        <v>221</v>
      </c>
    </row>
    <row r="1726" spans="1:3" x14ac:dyDescent="0.45">
      <c r="A1726" t="str">
        <f t="shared" si="26"/>
        <v>7https://www.scopus.com/inward/record.uri?eid=2-s2.0-85060548418&amp;doi=10.3390%2fsu11030627&amp;partnerID=40&amp;md5=57b94c1b245da6394614a94a58baef60</v>
      </c>
      <c r="B1726">
        <v>7</v>
      </c>
      <c r="C1726" t="s">
        <v>222</v>
      </c>
    </row>
    <row r="1727" spans="1:3" x14ac:dyDescent="0.45">
      <c r="A1727" t="str">
        <f t="shared" si="26"/>
        <v>8</v>
      </c>
      <c r="B1727">
        <v>8</v>
      </c>
    </row>
    <row r="1728" spans="1:3" x14ac:dyDescent="0.45">
      <c r="A1728" t="str">
        <f t="shared" si="26"/>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1728">
        <v>9</v>
      </c>
      <c r="C1728" t="s">
        <v>223</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1Ramlo S.</v>
      </c>
      <c r="B1733">
        <v>1</v>
      </c>
      <c r="C1733" t="s">
        <v>2784</v>
      </c>
    </row>
    <row r="1734" spans="1:3" x14ac:dyDescent="0.45">
      <c r="A1734" t="str">
        <f t="shared" si="27"/>
        <v>2AUTHOR FULL NAMES: Ramlo, Susan (23670734000)</v>
      </c>
      <c r="B1734">
        <v>2</v>
      </c>
      <c r="C1734" t="s">
        <v>2785</v>
      </c>
    </row>
    <row r="1735" spans="1:3" x14ac:dyDescent="0.45">
      <c r="A1735" t="str">
        <f t="shared" si="27"/>
        <v>323670734000</v>
      </c>
      <c r="B1735">
        <v>3</v>
      </c>
      <c r="C1735">
        <v>23670734000</v>
      </c>
    </row>
    <row r="1736" spans="1:3" x14ac:dyDescent="0.45">
      <c r="A1736" t="str">
        <f t="shared" si="27"/>
        <v>4Free speech on US university campuses: differentiating perspectives using Q methodology</v>
      </c>
      <c r="B1736">
        <v>4</v>
      </c>
      <c r="C1736" t="s">
        <v>2786</v>
      </c>
    </row>
    <row r="1737" spans="1:3" x14ac:dyDescent="0.45">
      <c r="A1737" t="str">
        <f t="shared" si="27"/>
        <v>5(2020) Studies in Higher Education, 45 (7), pp. 1488 - 1506, Cited 6 times.</v>
      </c>
      <c r="B1737">
        <v>5</v>
      </c>
      <c r="C1737" t="s">
        <v>2787</v>
      </c>
    </row>
    <row r="1738" spans="1:3" x14ac:dyDescent="0.45">
      <c r="A1738" t="str">
        <f t="shared" si="27"/>
        <v>6DOI: 10.1080/03075079.2018.1555700</v>
      </c>
      <c r="B1738">
        <v>6</v>
      </c>
      <c r="C1738" t="s">
        <v>2788</v>
      </c>
    </row>
    <row r="1739" spans="1:3" x14ac:dyDescent="0.45">
      <c r="A1739" t="str">
        <f t="shared" si="27"/>
        <v>7https://www.scopus.com/inward/record.uri?eid=2-s2.0-85058151769&amp;doi=10.1080%2f03075079.2018.1555700&amp;partnerID=40&amp;md5=e63e433edb73f8ad6b01398c98a08969</v>
      </c>
      <c r="B1739">
        <v>7</v>
      </c>
      <c r="C1739" t="s">
        <v>2789</v>
      </c>
    </row>
    <row r="1740" spans="1:3" x14ac:dyDescent="0.45">
      <c r="A1740" t="str">
        <f t="shared" si="27"/>
        <v>8</v>
      </c>
      <c r="B1740">
        <v>8</v>
      </c>
    </row>
    <row r="1741" spans="1:3" x14ac:dyDescent="0.45">
      <c r="A1741" t="str">
        <f t="shared" si="27"/>
        <v>9ABSTRACT: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B1741">
        <v>9</v>
      </c>
      <c r="C1741" t="s">
        <v>2790</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1Stankevičienė J., Vaiciukevičiūtė A.</v>
      </c>
      <c r="B1746">
        <v>1</v>
      </c>
      <c r="C1746" t="s">
        <v>232</v>
      </c>
    </row>
    <row r="1747" spans="1:3" x14ac:dyDescent="0.45">
      <c r="A1747" t="str">
        <f t="shared" si="27"/>
        <v>2AUTHOR FULL NAMES: Stankevičienė, Jelena (55632120400); Vaiciukevičiūtė, Agnė (36538267300)</v>
      </c>
      <c r="B1747">
        <v>2</v>
      </c>
      <c r="C1747" t="s">
        <v>233</v>
      </c>
    </row>
    <row r="1748" spans="1:3" x14ac:dyDescent="0.45">
      <c r="A1748" t="str">
        <f t="shared" si="27"/>
        <v>355632120400; 36538267300</v>
      </c>
      <c r="B1748">
        <v>3</v>
      </c>
      <c r="C1748" t="s">
        <v>234</v>
      </c>
    </row>
    <row r="1749" spans="1:3" x14ac:dyDescent="0.45">
      <c r="A1749" t="str">
        <f t="shared" si="27"/>
        <v>4Value creation for stakeholders in higher education management</v>
      </c>
      <c r="B1749">
        <v>4</v>
      </c>
      <c r="C1749" t="s">
        <v>235</v>
      </c>
    </row>
    <row r="1750" spans="1:3" x14ac:dyDescent="0.45">
      <c r="A1750" t="str">
        <f t="shared" si="27"/>
        <v>5(2016) E a M: Ekonomie a Management, 19 (1), pp. 17 - 32, Cited 9 times.</v>
      </c>
      <c r="B1750">
        <v>5</v>
      </c>
      <c r="C1750" t="s">
        <v>236</v>
      </c>
    </row>
    <row r="1751" spans="1:3" x14ac:dyDescent="0.45">
      <c r="A1751" t="str">
        <f t="shared" si="27"/>
        <v>6DOI: 10.15240/tul/001/2016-1-002</v>
      </c>
      <c r="B1751">
        <v>6</v>
      </c>
      <c r="C1751" t="s">
        <v>237</v>
      </c>
    </row>
    <row r="1752" spans="1:3" x14ac:dyDescent="0.45">
      <c r="A1752" t="str">
        <f t="shared" si="27"/>
        <v>7https://www.scopus.com/inward/record.uri?eid=2-s2.0-85016162960&amp;doi=10.15240%2ftul%2f001%2f2016-1-002&amp;partnerID=40&amp;md5=e31d56d208034b2a5f7b4e058ada676b</v>
      </c>
      <c r="B1752">
        <v>7</v>
      </c>
      <c r="C1752" t="s">
        <v>238</v>
      </c>
    </row>
    <row r="1753" spans="1:3" x14ac:dyDescent="0.45">
      <c r="A1753" t="str">
        <f t="shared" si="27"/>
        <v>8</v>
      </c>
      <c r="B1753">
        <v>8</v>
      </c>
    </row>
    <row r="1754" spans="1:3" x14ac:dyDescent="0.45">
      <c r="A1754" t="str">
        <f t="shared" si="27"/>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1754">
        <v>9</v>
      </c>
      <c r="C1754" t="s">
        <v>239</v>
      </c>
    </row>
    <row r="1755" spans="1:3" x14ac:dyDescent="0.45">
      <c r="A1755" t="str">
        <f t="shared" si="27"/>
        <v>10LANGUAGE OF ORIGINAL DOCUMENT: English</v>
      </c>
      <c r="B1755">
        <v>10</v>
      </c>
      <c r="C1755" t="s">
        <v>10</v>
      </c>
    </row>
    <row r="1756" spans="1:3" x14ac:dyDescent="0.45">
      <c r="A1756" t="str">
        <f t="shared" si="27"/>
        <v>11DOCUMENT TYPE: Article</v>
      </c>
      <c r="B1756">
        <v>11</v>
      </c>
      <c r="C1756" t="s">
        <v>11</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1Chan C.</v>
      </c>
      <c r="B1759">
        <v>1</v>
      </c>
      <c r="C1759" t="s">
        <v>240</v>
      </c>
    </row>
    <row r="1760" spans="1:3" x14ac:dyDescent="0.45">
      <c r="A1760" t="str">
        <f t="shared" si="27"/>
        <v>2AUTHOR FULL NAMES: Chan, Christopher (35219563200)</v>
      </c>
      <c r="B1760">
        <v>2</v>
      </c>
      <c r="C1760" t="s">
        <v>241</v>
      </c>
    </row>
    <row r="1761" spans="1:3" x14ac:dyDescent="0.45">
      <c r="A1761" t="str">
        <f t="shared" si="27"/>
        <v>335219563200</v>
      </c>
      <c r="B1761">
        <v>3</v>
      </c>
      <c r="C1761">
        <v>35219563200</v>
      </c>
    </row>
    <row r="1762" spans="1:3" x14ac:dyDescent="0.45">
      <c r="A1762" t="str">
        <f t="shared" si="27"/>
        <v>4Institutional assessment of student information literacy ability: A case study</v>
      </c>
      <c r="B1762">
        <v>4</v>
      </c>
      <c r="C1762" t="s">
        <v>242</v>
      </c>
    </row>
    <row r="1763" spans="1:3" x14ac:dyDescent="0.45">
      <c r="A1763" t="str">
        <f t="shared" si="27"/>
        <v>5(2016) Communications in Information Literacy, 10 (1), pp. 50 - 61, Cited 11 times.</v>
      </c>
      <c r="B1763">
        <v>5</v>
      </c>
      <c r="C1763" t="s">
        <v>243</v>
      </c>
    </row>
    <row r="1764" spans="1:3" x14ac:dyDescent="0.45">
      <c r="A1764" t="str">
        <f t="shared" si="27"/>
        <v>6DOI: 10.15760/comminfolit.2016.10.1.14</v>
      </c>
      <c r="B1764">
        <v>6</v>
      </c>
      <c r="C1764" t="s">
        <v>244</v>
      </c>
    </row>
    <row r="1765" spans="1:3" x14ac:dyDescent="0.45">
      <c r="A1765" t="str">
        <f t="shared" si="27"/>
        <v>7https://www.scopus.com/inward/record.uri?eid=2-s2.0-84973316249&amp;doi=10.15760%2fcomminfolit.2016.10.1.14&amp;partnerID=40&amp;md5=6c40b32a6336bb4281083812e7a0c0af</v>
      </c>
      <c r="B1765">
        <v>7</v>
      </c>
      <c r="C1765" t="s">
        <v>245</v>
      </c>
    </row>
    <row r="1766" spans="1:3" x14ac:dyDescent="0.45">
      <c r="A1766" t="str">
        <f t="shared" si="27"/>
        <v>8</v>
      </c>
      <c r="B1766">
        <v>8</v>
      </c>
    </row>
    <row r="1767" spans="1:3" x14ac:dyDescent="0.45">
      <c r="A1767" t="str">
        <f t="shared" si="27"/>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1767">
        <v>9</v>
      </c>
      <c r="C1767" t="s">
        <v>246</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1Toledo A.</v>
      </c>
      <c r="B1772">
        <v>1</v>
      </c>
      <c r="C1772" t="s">
        <v>263</v>
      </c>
    </row>
    <row r="1773" spans="1:3" x14ac:dyDescent="0.45">
      <c r="A1773" t="str">
        <f t="shared" si="27"/>
        <v>2AUTHOR FULL NAMES: Toledo, Amalia (57205137846)</v>
      </c>
      <c r="B1773">
        <v>2</v>
      </c>
      <c r="C1773" t="s">
        <v>264</v>
      </c>
    </row>
    <row r="1774" spans="1:3" x14ac:dyDescent="0.45">
      <c r="A1774" t="str">
        <f t="shared" si="27"/>
        <v>357205137846</v>
      </c>
      <c r="B1774">
        <v>3</v>
      </c>
      <c r="C1774">
        <v>57205137846</v>
      </c>
    </row>
    <row r="1775" spans="1:3" x14ac:dyDescent="0.45">
      <c r="A1775" t="str">
        <f t="shared" si="27"/>
        <v>4Open access and OER in latin america: A survey of the policy landscape in chile, colombia and uruguay</v>
      </c>
      <c r="B1775">
        <v>4</v>
      </c>
      <c r="C1775" t="s">
        <v>265</v>
      </c>
    </row>
    <row r="1776" spans="1:3" x14ac:dyDescent="0.45">
      <c r="A1776" t="str">
        <f t="shared" si="27"/>
        <v>5(2017) Adoption and Impact of OER in the Global South, pp. 121 - 141, Cited 6 times.</v>
      </c>
      <c r="B1776">
        <v>5</v>
      </c>
      <c r="C1776" t="s">
        <v>266</v>
      </c>
    </row>
    <row r="1777" spans="1:3" x14ac:dyDescent="0.45">
      <c r="A1777" t="str">
        <f t="shared" si="27"/>
        <v>6DOI: 10.5281/zenodo.1005330</v>
      </c>
      <c r="B1777">
        <v>6</v>
      </c>
      <c r="C1777" t="s">
        <v>267</v>
      </c>
    </row>
    <row r="1778" spans="1:3" x14ac:dyDescent="0.45">
      <c r="A1778" t="str">
        <f t="shared" si="27"/>
        <v>7https://www.scopus.com/inward/record.uri?eid=2-s2.0-85058730850&amp;doi=10.5281%2fzenodo.1005330&amp;partnerID=40&amp;md5=0a8c8357e551eb5b7824f08aaf6cd96c</v>
      </c>
      <c r="B1778">
        <v>7</v>
      </c>
      <c r="C1778" t="s">
        <v>268</v>
      </c>
    </row>
    <row r="1779" spans="1:3" x14ac:dyDescent="0.45">
      <c r="A1779" t="str">
        <f t="shared" si="27"/>
        <v>8</v>
      </c>
      <c r="B1779">
        <v>8</v>
      </c>
    </row>
    <row r="1780" spans="1:3" x14ac:dyDescent="0.45">
      <c r="A1780" t="str">
        <f t="shared" si="27"/>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1780">
        <v>9</v>
      </c>
      <c r="C1780" t="s">
        <v>269</v>
      </c>
    </row>
    <row r="1781" spans="1:3" x14ac:dyDescent="0.45">
      <c r="A1781" t="str">
        <f t="shared" si="27"/>
        <v>10LANGUAGE OF ORIGINAL DOCUMENT: English</v>
      </c>
      <c r="B1781">
        <v>10</v>
      </c>
      <c r="C1781" t="s">
        <v>10</v>
      </c>
    </row>
    <row r="1782" spans="1:3" x14ac:dyDescent="0.45">
      <c r="A1782" t="str">
        <f t="shared" si="27"/>
        <v>11DOCUMENT TYPE: Book chapter</v>
      </c>
      <c r="B1782">
        <v>11</v>
      </c>
      <c r="C1782" t="s">
        <v>128</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1Lazić Z., Ðorđević A., Gazizulina A.</v>
      </c>
      <c r="B1785">
        <v>1</v>
      </c>
      <c r="C1785" t="s">
        <v>285</v>
      </c>
    </row>
    <row r="1786" spans="1:3" x14ac:dyDescent="0.45">
      <c r="A1786" t="str">
        <f t="shared" si="27"/>
        <v>2AUTHOR FULL NAMES: Lazić, Zorica (24830912400); Ðorđević, Aleksandar (57220193005); Gazizulina, Albina (57188622302)</v>
      </c>
      <c r="B1786">
        <v>2</v>
      </c>
      <c r="C1786" t="s">
        <v>286</v>
      </c>
    </row>
    <row r="1787" spans="1:3" x14ac:dyDescent="0.45">
      <c r="A1787" t="str">
        <f t="shared" si="27"/>
        <v>324830912400; 57220193005; 57188622302</v>
      </c>
      <c r="B1787">
        <v>3</v>
      </c>
      <c r="C1787" t="s">
        <v>287</v>
      </c>
    </row>
    <row r="1788" spans="1:3" x14ac:dyDescent="0.45">
      <c r="A1788" t="str">
        <f t="shared" si="27"/>
        <v>4Improvement of quality of higher education institutions as a basis for improvement of quality of life</v>
      </c>
      <c r="B1788">
        <v>4</v>
      </c>
      <c r="C1788" t="s">
        <v>288</v>
      </c>
    </row>
    <row r="1789" spans="1:3" x14ac:dyDescent="0.45">
      <c r="A1789" t="str">
        <f t="shared" si="27"/>
        <v>5(2021) Sustainability (Switzerland), 13 (8), art. no. 4149, Cited 13 times.</v>
      </c>
      <c r="B1789">
        <v>5</v>
      </c>
      <c r="C1789" t="s">
        <v>289</v>
      </c>
    </row>
    <row r="1790" spans="1:3" x14ac:dyDescent="0.45">
      <c r="A1790" t="str">
        <f t="shared" si="27"/>
        <v>6DOI: 10.3390/su13084149</v>
      </c>
      <c r="B1790">
        <v>6</v>
      </c>
      <c r="C1790" t="s">
        <v>290</v>
      </c>
    </row>
    <row r="1791" spans="1:3" x14ac:dyDescent="0.45">
      <c r="A1791" t="str">
        <f t="shared" si="27"/>
        <v>7https://www.scopus.com/inward/record.uri?eid=2-s2.0-85105200756&amp;doi=10.3390%2fsu13084149&amp;partnerID=40&amp;md5=121b5ef7ab8b447b4af0eb3c141b69e6</v>
      </c>
      <c r="B1791">
        <v>7</v>
      </c>
      <c r="C1791" t="s">
        <v>291</v>
      </c>
    </row>
    <row r="1792" spans="1:3" x14ac:dyDescent="0.45">
      <c r="A1792" t="str">
        <f t="shared" si="27"/>
        <v>8</v>
      </c>
      <c r="B1792">
        <v>8</v>
      </c>
    </row>
    <row r="1793" spans="1:3" x14ac:dyDescent="0.45">
      <c r="A1793" t="str">
        <f t="shared" si="27"/>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1793">
        <v>9</v>
      </c>
      <c r="C1793" t="s">
        <v>292</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1Campbell A., Gallen A.-M., Jones M.H., Walshe A.</v>
      </c>
      <c r="B1798">
        <v>1</v>
      </c>
      <c r="C1798" t="s">
        <v>2791</v>
      </c>
    </row>
    <row r="1799" spans="1:3" x14ac:dyDescent="0.45">
      <c r="A1799" t="str">
        <f t="shared" si="28"/>
        <v>2AUTHOR FULL NAMES: Campbell, Anne (53863138200); Gallen, Anne-Marie (57209269433); Jones, Mark H. (55976332100); Walshe, Ann (57204817604)</v>
      </c>
      <c r="B1799">
        <v>2</v>
      </c>
      <c r="C1799" t="s">
        <v>2792</v>
      </c>
    </row>
    <row r="1800" spans="1:3" x14ac:dyDescent="0.45">
      <c r="A1800" t="str">
        <f t="shared" si="28"/>
        <v>353863138200; 57209269433; 55976332100; 57204817604</v>
      </c>
      <c r="B1800">
        <v>3</v>
      </c>
      <c r="C1800" t="s">
        <v>2793</v>
      </c>
    </row>
    <row r="1801" spans="1:3" x14ac:dyDescent="0.45">
      <c r="A1801" t="str">
        <f t="shared" si="28"/>
        <v>4The perceptions of STEM tutors on the role of tutorials in distance learning</v>
      </c>
      <c r="B1801">
        <v>4</v>
      </c>
      <c r="C1801" t="s">
        <v>2794</v>
      </c>
    </row>
    <row r="1802" spans="1:3" x14ac:dyDescent="0.45">
      <c r="A1802" t="str">
        <f t="shared" si="28"/>
        <v>5(2019) Open Learning, 34 (1), pp. 89 - 102, Cited 11 times.</v>
      </c>
      <c r="B1802">
        <v>5</v>
      </c>
      <c r="C1802" t="s">
        <v>2795</v>
      </c>
    </row>
    <row r="1803" spans="1:3" x14ac:dyDescent="0.45">
      <c r="A1803" t="str">
        <f t="shared" si="28"/>
        <v>6DOI: 10.1080/02680513.2018.1544488</v>
      </c>
      <c r="B1803">
        <v>6</v>
      </c>
      <c r="C1803" t="s">
        <v>2796</v>
      </c>
    </row>
    <row r="1804" spans="1:3" x14ac:dyDescent="0.45">
      <c r="A1804" t="str">
        <f t="shared" si="28"/>
        <v>7https://www.scopus.com/inward/record.uri?eid=2-s2.0-85057346306&amp;doi=10.1080%2f02680513.2018.1544488&amp;partnerID=40&amp;md5=cc79e6c56184163e3ec819e2b79cdf61</v>
      </c>
      <c r="B1804">
        <v>7</v>
      </c>
      <c r="C1804" t="s">
        <v>2797</v>
      </c>
    </row>
    <row r="1805" spans="1:3" x14ac:dyDescent="0.45">
      <c r="A1805" t="str">
        <f t="shared" si="28"/>
        <v>8</v>
      </c>
      <c r="B1805">
        <v>8</v>
      </c>
    </row>
    <row r="1806" spans="1:3" x14ac:dyDescent="0.45">
      <c r="A1806" t="str">
        <f t="shared" si="28"/>
        <v>9ABSTRACT: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B1806">
        <v>9</v>
      </c>
      <c r="C1806" t="s">
        <v>2798</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1Radko N., Belitski M., Kalyuzhnova Y.</v>
      </c>
      <c r="B1811">
        <v>1</v>
      </c>
      <c r="C1811" t="s">
        <v>2799</v>
      </c>
    </row>
    <row r="1812" spans="1:3" x14ac:dyDescent="0.45">
      <c r="A1812" t="str">
        <f t="shared" si="28"/>
        <v>2AUTHOR FULL NAMES: Radko, Natalya (56530682400); Belitski, Maksim (55934938700); Kalyuzhnova, Yelena (17346269400)</v>
      </c>
      <c r="B1812">
        <v>2</v>
      </c>
      <c r="C1812" t="s">
        <v>2800</v>
      </c>
    </row>
    <row r="1813" spans="1:3" x14ac:dyDescent="0.45">
      <c r="A1813" t="str">
        <f t="shared" si="28"/>
        <v>356530682400; 55934938700; 17346269400</v>
      </c>
      <c r="B1813">
        <v>3</v>
      </c>
      <c r="C1813" t="s">
        <v>2801</v>
      </c>
    </row>
    <row r="1814" spans="1:3" x14ac:dyDescent="0.45">
      <c r="A1814" t="str">
        <f t="shared" si="28"/>
        <v>4Conceptualising the entrepreneurial university: the stakeholder approach</v>
      </c>
      <c r="B1814">
        <v>4</v>
      </c>
      <c r="C1814" t="s">
        <v>2802</v>
      </c>
    </row>
    <row r="1815" spans="1:3" x14ac:dyDescent="0.45">
      <c r="A1815" t="str">
        <f t="shared" si="28"/>
        <v>5(2023) Journal of Technology Transfer, 48 (3), pp. 955 - 1044, Cited 11 times.</v>
      </c>
      <c r="B1815">
        <v>5</v>
      </c>
      <c r="C1815" t="s">
        <v>2803</v>
      </c>
    </row>
    <row r="1816" spans="1:3" x14ac:dyDescent="0.45">
      <c r="A1816" t="str">
        <f t="shared" si="28"/>
        <v>6DOI: 10.1007/s10961-022-09926-0</v>
      </c>
      <c r="B1816">
        <v>6</v>
      </c>
      <c r="C1816" t="s">
        <v>2804</v>
      </c>
    </row>
    <row r="1817" spans="1:3" x14ac:dyDescent="0.45">
      <c r="A1817" t="str">
        <f t="shared" si="28"/>
        <v>7https://www.scopus.com/inward/record.uri?eid=2-s2.0-85127696165&amp;doi=10.1007%2fs10961-022-09926-0&amp;partnerID=40&amp;md5=f703550decead76a1fb8ecdda73f1c49</v>
      </c>
      <c r="B1817">
        <v>7</v>
      </c>
      <c r="C1817" t="s">
        <v>2805</v>
      </c>
    </row>
    <row r="1818" spans="1:3" x14ac:dyDescent="0.45">
      <c r="A1818" t="str">
        <f t="shared" si="28"/>
        <v>8</v>
      </c>
      <c r="B1818">
        <v>8</v>
      </c>
    </row>
    <row r="1819" spans="1:3" x14ac:dyDescent="0.45">
      <c r="A1819" t="str">
        <f t="shared" si="28"/>
        <v>9ABSTRACT: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B1819">
        <v>9</v>
      </c>
      <c r="C1819" t="s">
        <v>2806</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1Mainardes E., Alves H., Raposo M.</v>
      </c>
      <c r="B1824">
        <v>1</v>
      </c>
      <c r="C1824" t="s">
        <v>2398</v>
      </c>
    </row>
    <row r="1825" spans="1:3" x14ac:dyDescent="0.45">
      <c r="A1825" t="str">
        <f t="shared" si="28"/>
        <v>2AUTHOR FULL NAMES: Mainardes, Emerson (35764807800); Alves, Helena (35208145700); Raposo, Mario (23768404400)</v>
      </c>
      <c r="B1825">
        <v>2</v>
      </c>
      <c r="C1825" t="s">
        <v>2399</v>
      </c>
    </row>
    <row r="1826" spans="1:3" x14ac:dyDescent="0.45">
      <c r="A1826" t="str">
        <f t="shared" si="28"/>
        <v>335764807800; 35208145700; 23768404400</v>
      </c>
      <c r="B1826">
        <v>3</v>
      </c>
      <c r="C1826" t="s">
        <v>2236</v>
      </c>
    </row>
    <row r="1827" spans="1:3" x14ac:dyDescent="0.45">
      <c r="A1827" t="str">
        <f t="shared" si="28"/>
        <v>4Portuguese Public University Student Satisfaction: A stakeholder theory-based approach</v>
      </c>
      <c r="B1827">
        <v>4</v>
      </c>
      <c r="C1827" t="s">
        <v>2807</v>
      </c>
    </row>
    <row r="1828" spans="1:3" x14ac:dyDescent="0.45">
      <c r="A1828" t="str">
        <f t="shared" si="28"/>
        <v>5(2013) Tertiary Education and Management, 19 (4), pp. 353 - 372, Cited 9 times.</v>
      </c>
      <c r="B1828">
        <v>5</v>
      </c>
      <c r="C1828" t="s">
        <v>2808</v>
      </c>
    </row>
    <row r="1829" spans="1:3" x14ac:dyDescent="0.45">
      <c r="A1829" t="str">
        <f t="shared" si="28"/>
        <v>6DOI: 10.1080/13583883.2013.841984</v>
      </c>
      <c r="B1829">
        <v>6</v>
      </c>
      <c r="C1829" t="s">
        <v>2809</v>
      </c>
    </row>
    <row r="1830" spans="1:3" x14ac:dyDescent="0.45">
      <c r="A1830" t="str">
        <f t="shared" si="28"/>
        <v>7https://www.scopus.com/inward/record.uri?eid=2-s2.0-84885129273&amp;doi=10.1080%2f13583883.2013.841984&amp;partnerID=40&amp;md5=7700d01db81fc2be6eaf936077fadfea</v>
      </c>
      <c r="B1830">
        <v>7</v>
      </c>
      <c r="C1830" t="s">
        <v>2810</v>
      </c>
    </row>
    <row r="1831" spans="1:3" x14ac:dyDescent="0.45">
      <c r="A1831" t="str">
        <f t="shared" si="28"/>
        <v>8</v>
      </c>
      <c r="B1831">
        <v>8</v>
      </c>
    </row>
    <row r="1832" spans="1:3" x14ac:dyDescent="0.45">
      <c r="A1832" t="str">
        <f t="shared" si="28"/>
        <v>9ABSTRACT: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B1832">
        <v>9</v>
      </c>
      <c r="C1832" t="s">
        <v>2811</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1Staub D.</v>
      </c>
      <c r="B1837">
        <v>1</v>
      </c>
      <c r="C1837" t="s">
        <v>293</v>
      </c>
    </row>
    <row r="1838" spans="1:3" x14ac:dyDescent="0.45">
      <c r="A1838" t="str">
        <f t="shared" si="28"/>
        <v>2AUTHOR FULL NAMES: Staub, Donald (57194149867)</v>
      </c>
      <c r="B1838">
        <v>2</v>
      </c>
      <c r="C1838" t="s">
        <v>294</v>
      </c>
    </row>
    <row r="1839" spans="1:3" x14ac:dyDescent="0.45">
      <c r="A1839" t="str">
        <f t="shared" si="28"/>
        <v>357194149867</v>
      </c>
      <c r="B1839">
        <v>3</v>
      </c>
      <c r="C1839">
        <v>57194149867</v>
      </c>
    </row>
    <row r="1840" spans="1:3" x14ac:dyDescent="0.45">
      <c r="A1840" t="str">
        <f t="shared" si="28"/>
        <v>4‘Another accreditation? what’s the point?’ effective planning and implementation for specialised accreditation</v>
      </c>
      <c r="B1840">
        <v>4</v>
      </c>
      <c r="C1840" t="s">
        <v>295</v>
      </c>
    </row>
    <row r="1841" spans="1:3" x14ac:dyDescent="0.45">
      <c r="A1841" t="str">
        <f t="shared" si="28"/>
        <v>5(2019) Quality in Higher Education, 25 (2), pp. 171 - 190, Cited 8 times.</v>
      </c>
      <c r="B1841">
        <v>5</v>
      </c>
      <c r="C1841" t="s">
        <v>296</v>
      </c>
    </row>
    <row r="1842" spans="1:3" x14ac:dyDescent="0.45">
      <c r="A1842" t="str">
        <f t="shared" si="28"/>
        <v>6DOI: 10.1080/13538322.2019.1634342</v>
      </c>
      <c r="B1842">
        <v>6</v>
      </c>
      <c r="C1842" t="s">
        <v>297</v>
      </c>
    </row>
    <row r="1843" spans="1:3" x14ac:dyDescent="0.45">
      <c r="A1843" t="str">
        <f t="shared" si="28"/>
        <v>7https://www.scopus.com/inward/record.uri?eid=2-s2.0-85069462944&amp;doi=10.1080%2f13538322.2019.1634342&amp;partnerID=40&amp;md5=921529569ea174bb7ee1d08d6ba2cee3</v>
      </c>
      <c r="B1843">
        <v>7</v>
      </c>
      <c r="C1843" t="s">
        <v>298</v>
      </c>
    </row>
    <row r="1844" spans="1:3" x14ac:dyDescent="0.45">
      <c r="A1844" t="str">
        <f t="shared" si="28"/>
        <v>8</v>
      </c>
      <c r="B1844">
        <v>8</v>
      </c>
    </row>
    <row r="1845" spans="1:3" x14ac:dyDescent="0.45">
      <c r="A1845" t="str">
        <f t="shared" si="28"/>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1845">
        <v>9</v>
      </c>
      <c r="C1845" t="s">
        <v>299</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1Gašević D., Tsai Y.-S., Drachsler H.</v>
      </c>
      <c r="B1850">
        <v>1</v>
      </c>
      <c r="C1850" t="s">
        <v>300</v>
      </c>
    </row>
    <row r="1851" spans="1:3" x14ac:dyDescent="0.45">
      <c r="A1851" t="str">
        <f t="shared" si="28"/>
        <v>2AUTHOR FULL NAMES: Gašević, Dragan (8549413500); Tsai, Yi-Shan (57193766658); Drachsler, Hendrik (26326216500)</v>
      </c>
      <c r="B1851">
        <v>2</v>
      </c>
      <c r="C1851" t="s">
        <v>301</v>
      </c>
    </row>
    <row r="1852" spans="1:3" x14ac:dyDescent="0.45">
      <c r="A1852" t="str">
        <f t="shared" si="28"/>
        <v>38549413500; 57193766658; 26326216500</v>
      </c>
      <c r="B1852">
        <v>3</v>
      </c>
      <c r="C1852" t="s">
        <v>302</v>
      </c>
    </row>
    <row r="1853" spans="1:3" x14ac:dyDescent="0.45">
      <c r="A1853" t="str">
        <f t="shared" si="28"/>
        <v>4Learning analytics in higher education – Stakeholders, strategy and scale</v>
      </c>
      <c r="B1853">
        <v>4</v>
      </c>
      <c r="C1853" t="s">
        <v>303</v>
      </c>
    </row>
    <row r="1854" spans="1:3" x14ac:dyDescent="0.45">
      <c r="A1854" t="str">
        <f t="shared" si="28"/>
        <v>5(2022) Internet and Higher Education, 52, art. no. 100833, Cited 8 times.</v>
      </c>
      <c r="B1854">
        <v>5</v>
      </c>
      <c r="C1854" t="s">
        <v>304</v>
      </c>
    </row>
    <row r="1855" spans="1:3" x14ac:dyDescent="0.45">
      <c r="A1855" t="str">
        <f t="shared" si="28"/>
        <v>6DOI: 10.1016/j.iheduc.2021.100833</v>
      </c>
      <c r="B1855">
        <v>6</v>
      </c>
      <c r="C1855" t="s">
        <v>305</v>
      </c>
    </row>
    <row r="1856" spans="1:3" x14ac:dyDescent="0.45">
      <c r="A1856" t="str">
        <f t="shared" si="28"/>
        <v>7https://www.scopus.com/inward/record.uri?eid=2-s2.0-85118539615&amp;doi=10.1016%2fj.iheduc.2021.100833&amp;partnerID=40&amp;md5=1d1fbdd5017e03e6ec22ad2ce38293b5</v>
      </c>
      <c r="B1856">
        <v>7</v>
      </c>
      <c r="C1856" t="s">
        <v>306</v>
      </c>
    </row>
    <row r="1857" spans="1:3" x14ac:dyDescent="0.45">
      <c r="A1857" t="str">
        <f t="shared" si="28"/>
        <v>8</v>
      </c>
      <c r="B1857">
        <v>8</v>
      </c>
    </row>
    <row r="1858" spans="1:3" x14ac:dyDescent="0.45">
      <c r="A1858" t="str">
        <f t="shared" si="28"/>
        <v>9</v>
      </c>
      <c r="B1858">
        <v>9</v>
      </c>
    </row>
    <row r="1859" spans="1:3" x14ac:dyDescent="0.45">
      <c r="A1859" t="str">
        <f t="shared" si="28"/>
        <v>10LANGUAGE OF ORIGINAL DOCUMENT: English</v>
      </c>
      <c r="B1859">
        <v>10</v>
      </c>
      <c r="C1859" t="s">
        <v>10</v>
      </c>
    </row>
    <row r="1860" spans="1:3" x14ac:dyDescent="0.45">
      <c r="A1860" t="str">
        <f t="shared" si="28"/>
        <v>11DOCUMENT TYPE: Editorial</v>
      </c>
      <c r="B1860">
        <v>11</v>
      </c>
      <c r="C1860" t="s">
        <v>307</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1Dewi A.</v>
      </c>
      <c r="B1863">
        <v>1</v>
      </c>
      <c r="C1863" t="s">
        <v>2812</v>
      </c>
    </row>
    <row r="1864" spans="1:3" x14ac:dyDescent="0.45">
      <c r="A1864" t="str">
        <f t="shared" si="29"/>
        <v>2AUTHOR FULL NAMES: Dewi, Anita (56151567400)</v>
      </c>
      <c r="B1864">
        <v>2</v>
      </c>
      <c r="C1864" t="s">
        <v>2813</v>
      </c>
    </row>
    <row r="1865" spans="1:3" x14ac:dyDescent="0.45">
      <c r="A1865" t="str">
        <f t="shared" si="29"/>
        <v>356151567400</v>
      </c>
      <c r="B1865">
        <v>3</v>
      </c>
      <c r="C1865">
        <v>56151567400</v>
      </c>
    </row>
    <row r="1866" spans="1:3" x14ac:dyDescent="0.45">
      <c r="A1866" t="str">
        <f t="shared" si="29"/>
        <v>4Is English A Form of Imperialism? A Study of Academic Community’s Perceptions at Yogyakarta Universities in Indonesia</v>
      </c>
      <c r="B1866">
        <v>4</v>
      </c>
      <c r="C1866" t="s">
        <v>2814</v>
      </c>
    </row>
    <row r="1867" spans="1:3" x14ac:dyDescent="0.45">
      <c r="A1867" t="str">
        <f t="shared" si="29"/>
        <v>5(2012) Asian Englishes, 15 (1), pp. 4 - 27, Cited 10 times.</v>
      </c>
      <c r="B1867">
        <v>5</v>
      </c>
      <c r="C1867" t="s">
        <v>2815</v>
      </c>
    </row>
    <row r="1868" spans="1:3" x14ac:dyDescent="0.45">
      <c r="A1868" t="str">
        <f t="shared" si="29"/>
        <v>6DOI: 10.1080/13488678.2012.10801317</v>
      </c>
      <c r="B1868">
        <v>6</v>
      </c>
      <c r="C1868" t="s">
        <v>2816</v>
      </c>
    </row>
    <row r="1869" spans="1:3" x14ac:dyDescent="0.45">
      <c r="A1869" t="str">
        <f t="shared" si="29"/>
        <v>7https://www.scopus.com/inward/record.uri?eid=2-s2.0-85033268598&amp;doi=10.1080%2f13488678.2012.10801317&amp;partnerID=40&amp;md5=16553e28c52ecbc27f9c95c8ca08d595</v>
      </c>
      <c r="B1869">
        <v>7</v>
      </c>
      <c r="C1869" t="s">
        <v>2817</v>
      </c>
    </row>
    <row r="1870" spans="1:3" x14ac:dyDescent="0.45">
      <c r="A1870" t="str">
        <f t="shared" si="29"/>
        <v>8</v>
      </c>
      <c r="B1870">
        <v>8</v>
      </c>
    </row>
    <row r="1871" spans="1:3" x14ac:dyDescent="0.45">
      <c r="A1871" t="str">
        <f t="shared" si="29"/>
        <v>9ABSTRACT: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B1871">
        <v>9</v>
      </c>
      <c r="C1871" t="s">
        <v>2818</v>
      </c>
    </row>
    <row r="1872" spans="1:3" x14ac:dyDescent="0.45">
      <c r="A1872" t="str">
        <f t="shared" si="29"/>
        <v>10LANGUAGE OF ORIGINAL DOCUMENT: English</v>
      </c>
      <c r="B1872">
        <v>10</v>
      </c>
      <c r="C1872" t="s">
        <v>10</v>
      </c>
    </row>
    <row r="1873" spans="1:3" x14ac:dyDescent="0.45">
      <c r="A1873" t="str">
        <f t="shared" si="29"/>
        <v>11DOCUMENT TYPE: Article</v>
      </c>
      <c r="B1873">
        <v>11</v>
      </c>
      <c r="C1873" t="s">
        <v>11</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1Jackman P.C., Sanderson R., Jacobs L.</v>
      </c>
      <c r="B1876">
        <v>1</v>
      </c>
      <c r="C1876" t="s">
        <v>3166</v>
      </c>
    </row>
    <row r="1877" spans="1:3" x14ac:dyDescent="0.45">
      <c r="A1877" t="str">
        <f t="shared" si="29"/>
        <v>2AUTHOR FULL NAMES: Jackman, Patricia C. (56704827200); Sanderson, Rebecca (57321888300); Jacobs, Lisa (57198443834)</v>
      </c>
      <c r="B1877">
        <v>2</v>
      </c>
      <c r="C1877" t="s">
        <v>3167</v>
      </c>
    </row>
    <row r="1878" spans="1:3" x14ac:dyDescent="0.45">
      <c r="A1878" t="str">
        <f t="shared" si="29"/>
        <v>356704827200; 57321888300; 57198443834</v>
      </c>
      <c r="B1878">
        <v>3</v>
      </c>
      <c r="C1878" t="s">
        <v>3168</v>
      </c>
    </row>
    <row r="1879" spans="1:3" x14ac:dyDescent="0.45">
      <c r="A1879" t="str">
        <f t="shared" si="29"/>
        <v>4Developing inductions to support mental health and wellbeing in doctoral researchers: findings from a qualitative co-design study with doctoral researchers and university stakeholders</v>
      </c>
      <c r="B1879">
        <v>4</v>
      </c>
      <c r="C1879" t="s">
        <v>3169</v>
      </c>
    </row>
    <row r="1880" spans="1:3" x14ac:dyDescent="0.45">
      <c r="A1880" t="str">
        <f t="shared" si="29"/>
        <v>5(2023) European Journal of Higher Education, 13 (1), pp. 62 - 79, Cited 5 times.</v>
      </c>
      <c r="B1880">
        <v>5</v>
      </c>
      <c r="C1880" t="s">
        <v>3170</v>
      </c>
    </row>
    <row r="1881" spans="1:3" x14ac:dyDescent="0.45">
      <c r="A1881" t="str">
        <f t="shared" si="29"/>
        <v>6DOI: 10.1080/21568235.2021.1992293</v>
      </c>
      <c r="B1881">
        <v>6</v>
      </c>
      <c r="C1881" t="s">
        <v>3171</v>
      </c>
    </row>
    <row r="1882" spans="1:3" x14ac:dyDescent="0.45">
      <c r="A1882" t="str">
        <f t="shared" si="29"/>
        <v>7https://www.scopus.com/inward/record.uri?eid=2-s2.0-85118446336&amp;doi=10.1080%2f21568235.2021.1992293&amp;partnerID=40&amp;md5=232f36c6b1e06dbea8e91937d4d48f5d</v>
      </c>
      <c r="B1882">
        <v>7</v>
      </c>
      <c r="C1882" t="s">
        <v>3172</v>
      </c>
    </row>
    <row r="1883" spans="1:3" x14ac:dyDescent="0.45">
      <c r="A1883" t="str">
        <f t="shared" si="29"/>
        <v>8</v>
      </c>
      <c r="B1883">
        <v>8</v>
      </c>
    </row>
    <row r="1884" spans="1:3" x14ac:dyDescent="0.45">
      <c r="A1884" t="str">
        <f t="shared" si="29"/>
        <v>9ABSTRACT: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B1884">
        <v>9</v>
      </c>
      <c r="C1884" t="s">
        <v>3173</v>
      </c>
    </row>
    <row r="1885" spans="1:3" x14ac:dyDescent="0.45">
      <c r="A1885" t="str">
        <f t="shared" si="29"/>
        <v>10LANGUAGE OF ORIGINAL DOCUMENT: English</v>
      </c>
      <c r="B1885">
        <v>10</v>
      </c>
      <c r="C1885" t="s">
        <v>10</v>
      </c>
    </row>
    <row r="1886" spans="1:3" x14ac:dyDescent="0.45">
      <c r="A1886" t="str">
        <f t="shared" si="29"/>
        <v>11DOCUMENT TYPE: Article</v>
      </c>
      <c r="B1886">
        <v>11</v>
      </c>
      <c r="C1886" t="s">
        <v>11</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1Ramírez Y., Tejada Á.</v>
      </c>
      <c r="B1889">
        <v>1</v>
      </c>
      <c r="C1889" t="s">
        <v>2538</v>
      </c>
    </row>
    <row r="1890" spans="1:3" x14ac:dyDescent="0.45">
      <c r="A1890" t="str">
        <f t="shared" si="29"/>
        <v>2AUTHOR FULL NAMES: Ramírez, Yolanda (22952077100); Tejada, Ángel (57669158200)</v>
      </c>
      <c r="B1890">
        <v>2</v>
      </c>
      <c r="C1890" t="s">
        <v>2539</v>
      </c>
    </row>
    <row r="1891" spans="1:3" x14ac:dyDescent="0.45">
      <c r="A1891" t="str">
        <f t="shared" si="29"/>
        <v>322952077100; 57669158200</v>
      </c>
      <c r="B1891">
        <v>3</v>
      </c>
      <c r="C1891" t="s">
        <v>2501</v>
      </c>
    </row>
    <row r="1892" spans="1:3" x14ac:dyDescent="0.45">
      <c r="A1892" t="str">
        <f t="shared" si="29"/>
        <v>4University stakeholders’ perceptions of the impact and benefits of, and barriers to, human resource information systems in Spanish universities</v>
      </c>
      <c r="B1892">
        <v>4</v>
      </c>
      <c r="C1892" t="s">
        <v>2819</v>
      </c>
    </row>
    <row r="1893" spans="1:3" x14ac:dyDescent="0.45">
      <c r="A1893" t="str">
        <f t="shared" si="29"/>
        <v>5(2022) International Review of Administrative Sciences, 88 (1), pp. 171 - 188, Cited 8 times.</v>
      </c>
      <c r="B1893">
        <v>5</v>
      </c>
      <c r="C1893" t="s">
        <v>2820</v>
      </c>
    </row>
    <row r="1894" spans="1:3" x14ac:dyDescent="0.45">
      <c r="A1894" t="str">
        <f t="shared" si="29"/>
        <v>6DOI: 10.1177/0020852319890646</v>
      </c>
      <c r="B1894">
        <v>6</v>
      </c>
      <c r="C1894" t="s">
        <v>2821</v>
      </c>
    </row>
    <row r="1895" spans="1:3" x14ac:dyDescent="0.45">
      <c r="A1895" t="str">
        <f t="shared" si="29"/>
        <v>7https://www.scopus.com/inward/record.uri?eid=2-s2.0-85081951039&amp;doi=10.1177%2f0020852319890646&amp;partnerID=40&amp;md5=aa014fee189062abdd7d0e7117013ab9</v>
      </c>
      <c r="B1895">
        <v>7</v>
      </c>
      <c r="C1895" t="s">
        <v>2822</v>
      </c>
    </row>
    <row r="1896" spans="1:3" x14ac:dyDescent="0.45">
      <c r="A1896" t="str">
        <f t="shared" si="29"/>
        <v>8</v>
      </c>
      <c r="B1896">
        <v>8</v>
      </c>
    </row>
    <row r="1897" spans="1:3" x14ac:dyDescent="0.45">
      <c r="A1897" t="str">
        <f t="shared" si="29"/>
        <v>9ABSTRACT: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B1897">
        <v>9</v>
      </c>
      <c r="C1897" t="s">
        <v>2823</v>
      </c>
    </row>
    <row r="1898" spans="1:3" x14ac:dyDescent="0.45">
      <c r="A1898" t="str">
        <f t="shared" si="29"/>
        <v>10LANGUAGE OF ORIGINAL DOCUMENT: English</v>
      </c>
      <c r="B1898">
        <v>10</v>
      </c>
      <c r="C1898" t="s">
        <v>10</v>
      </c>
    </row>
    <row r="1899" spans="1:3" x14ac:dyDescent="0.45">
      <c r="A1899" t="str">
        <f t="shared" si="29"/>
        <v>11DOCUMENT TYPE: Article</v>
      </c>
      <c r="B1899">
        <v>11</v>
      </c>
      <c r="C1899" t="s">
        <v>11</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1Bretag T.</v>
      </c>
      <c r="B1902">
        <v>1</v>
      </c>
      <c r="C1902" t="s">
        <v>331</v>
      </c>
    </row>
    <row r="1903" spans="1:3" x14ac:dyDescent="0.45">
      <c r="A1903" t="str">
        <f t="shared" si="29"/>
        <v>2AUTHOR FULL NAMES: Bretag, Tracey (55793190008)</v>
      </c>
      <c r="B1903">
        <v>2</v>
      </c>
      <c r="C1903" t="s">
        <v>332</v>
      </c>
    </row>
    <row r="1904" spans="1:3" x14ac:dyDescent="0.45">
      <c r="A1904" t="str">
        <f t="shared" si="29"/>
        <v>355793190008</v>
      </c>
      <c r="B1904">
        <v>3</v>
      </c>
      <c r="C1904">
        <v>55793190008</v>
      </c>
    </row>
    <row r="1905" spans="1:3" x14ac:dyDescent="0.45">
      <c r="A1905" t="str">
        <f t="shared" si="29"/>
        <v>4A Research Agenda for Academic Integrity</v>
      </c>
      <c r="B1905">
        <v>4</v>
      </c>
      <c r="C1905" t="s">
        <v>333</v>
      </c>
    </row>
    <row r="1906" spans="1:3" x14ac:dyDescent="0.45">
      <c r="A1906" t="str">
        <f t="shared" si="29"/>
        <v>5(2020) A Research Agenda for Academic Integrity, pp. 1 - 206, Cited 9 times.</v>
      </c>
      <c r="B1906">
        <v>5</v>
      </c>
      <c r="C1906" t="s">
        <v>334</v>
      </c>
    </row>
    <row r="1907" spans="1:3" x14ac:dyDescent="0.45">
      <c r="A1907" t="str">
        <f t="shared" si="29"/>
        <v>6DOI: 10.4337/9781789903775</v>
      </c>
      <c r="B1907">
        <v>6</v>
      </c>
      <c r="C1907" t="s">
        <v>335</v>
      </c>
    </row>
    <row r="1908" spans="1:3" x14ac:dyDescent="0.45">
      <c r="A1908" t="str">
        <f t="shared" si="29"/>
        <v>7https://www.scopus.com/inward/record.uri?eid=2-s2.0-85098261942&amp;doi=10.4337%2f9781789903775&amp;partnerID=40&amp;md5=c9fe20770b9645084c357550c8a328d2</v>
      </c>
      <c r="B1908">
        <v>7</v>
      </c>
      <c r="C1908" t="s">
        <v>336</v>
      </c>
    </row>
    <row r="1909" spans="1:3" x14ac:dyDescent="0.45">
      <c r="A1909" t="str">
        <f t="shared" si="29"/>
        <v>8</v>
      </c>
      <c r="B1909">
        <v>8</v>
      </c>
    </row>
    <row r="1910" spans="1:3" x14ac:dyDescent="0.45">
      <c r="A1910" t="str">
        <f t="shared" si="29"/>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1910">
        <v>9</v>
      </c>
      <c r="C1910" t="s">
        <v>337</v>
      </c>
    </row>
    <row r="1911" spans="1:3" x14ac:dyDescent="0.45">
      <c r="A1911" t="str">
        <f t="shared" si="29"/>
        <v>10LANGUAGE OF ORIGINAL DOCUMENT: English</v>
      </c>
      <c r="B1911">
        <v>10</v>
      </c>
      <c r="C1911" t="s">
        <v>10</v>
      </c>
    </row>
    <row r="1912" spans="1:3" x14ac:dyDescent="0.45">
      <c r="A1912" t="str">
        <f t="shared" si="29"/>
        <v>11DOCUMENT TYPE: Book</v>
      </c>
      <c r="B1912">
        <v>11</v>
      </c>
      <c r="C1912" t="s">
        <v>338</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1Abrams K., Meyers C., Irani T., Baker L.</v>
      </c>
      <c r="B1915">
        <v>1</v>
      </c>
      <c r="C1915" t="s">
        <v>2824</v>
      </c>
    </row>
    <row r="1916" spans="1:3" x14ac:dyDescent="0.45">
      <c r="A1916" t="str">
        <f t="shared" si="29"/>
        <v>2AUTHOR FULL NAMES: Abrams, Katie (56481236400); Meyers, Courtney (36457709100); Irani, Tracy (8959865100); Baker, Lauri (57203945075)</v>
      </c>
      <c r="B1916">
        <v>2</v>
      </c>
      <c r="C1916" t="s">
        <v>2825</v>
      </c>
    </row>
    <row r="1917" spans="1:3" x14ac:dyDescent="0.45">
      <c r="A1917" t="str">
        <f t="shared" si="29"/>
        <v>356481236400; 36457709100; 8959865100; 57203945075</v>
      </c>
      <c r="B1917">
        <v>3</v>
      </c>
      <c r="C1917" t="s">
        <v>2826</v>
      </c>
    </row>
    <row r="1918" spans="1:3" x14ac:dyDescent="0.45">
      <c r="A1918" t="str">
        <f t="shared" si="29"/>
        <v>4Branding the land grant university: Stakeholders' awareness and perceptions of the tripartite mission</v>
      </c>
      <c r="B1918">
        <v>4</v>
      </c>
      <c r="C1918" t="s">
        <v>2827</v>
      </c>
    </row>
    <row r="1919" spans="1:3" x14ac:dyDescent="0.45">
      <c r="A1919" t="str">
        <f t="shared" si="29"/>
        <v>5(2010) Journal of Extension, 48 (6), pp. 1 - 11, Cited 7 times.</v>
      </c>
      <c r="B1919">
        <v>5</v>
      </c>
      <c r="C1919" t="s">
        <v>2828</v>
      </c>
    </row>
    <row r="1920" spans="1:3" x14ac:dyDescent="0.45">
      <c r="A1920" t="str">
        <f t="shared" si="29"/>
        <v>6</v>
      </c>
      <c r="B1920">
        <v>6</v>
      </c>
    </row>
    <row r="1921" spans="1:3" x14ac:dyDescent="0.45">
      <c r="A1921" t="str">
        <f t="shared" si="29"/>
        <v>7https://www.scopus.com/inward/record.uri?eid=2-s2.0-78650410509&amp;partnerID=40&amp;md5=0546cbc3b9f44525002ad3bc17a3a5d2</v>
      </c>
      <c r="B1921">
        <v>7</v>
      </c>
      <c r="C1921" t="s">
        <v>2829</v>
      </c>
    </row>
    <row r="1922" spans="1:3" x14ac:dyDescent="0.45">
      <c r="A1922" t="str">
        <f t="shared" si="29"/>
        <v>8</v>
      </c>
      <c r="B1922">
        <v>8</v>
      </c>
    </row>
    <row r="1923" spans="1:3" x14ac:dyDescent="0.45">
      <c r="A1923" t="str">
        <f t="shared" si="29"/>
        <v>9ABSTRACT: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B1923">
        <v>9</v>
      </c>
      <c r="C1923" t="s">
        <v>2830</v>
      </c>
    </row>
    <row r="1924" spans="1:3" x14ac:dyDescent="0.45">
      <c r="A1924" t="str">
        <f t="shared" si="29"/>
        <v>10LANGUAGE OF ORIGINAL DOCUMENT: English</v>
      </c>
      <c r="B1924">
        <v>10</v>
      </c>
      <c r="C1924" t="s">
        <v>10</v>
      </c>
    </row>
    <row r="1925" spans="1:3" x14ac:dyDescent="0.45">
      <c r="A1925" t="str">
        <f t="shared" ref="A1925:A1988" si="30">B1925&amp;C1925</f>
        <v>11DOCUMENT TYPE: Article</v>
      </c>
      <c r="B1925">
        <v>11</v>
      </c>
      <c r="C1925" t="s">
        <v>11</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1Pashkov M.V., Pashkova V.M.</v>
      </c>
      <c r="B1928">
        <v>1</v>
      </c>
      <c r="C1928" t="s">
        <v>1055</v>
      </c>
    </row>
    <row r="1929" spans="1:3" x14ac:dyDescent="0.45">
      <c r="A1929" t="str">
        <f t="shared" si="30"/>
        <v>2AUTHOR FULL NAMES: Pashkov, Mikhail V. (57204064594); Pashkova, Valeria M. (57204072604)</v>
      </c>
      <c r="B1929">
        <v>2</v>
      </c>
      <c r="C1929" t="s">
        <v>1056</v>
      </c>
    </row>
    <row r="1930" spans="1:3" x14ac:dyDescent="0.45">
      <c r="A1930" t="str">
        <f t="shared" si="30"/>
        <v>357204064594; 57204072604</v>
      </c>
      <c r="B1930">
        <v>3</v>
      </c>
      <c r="C1930" t="s">
        <v>1057</v>
      </c>
    </row>
    <row r="1931" spans="1:3" x14ac:dyDescent="0.45">
      <c r="A1931" t="str">
        <f t="shared" si="30"/>
        <v>4Problems and Risks of Digitalization in Higher Education</v>
      </c>
      <c r="B1931">
        <v>4</v>
      </c>
      <c r="C1931" t="s">
        <v>1058</v>
      </c>
    </row>
    <row r="1932" spans="1:3" x14ac:dyDescent="0.45">
      <c r="A1932" t="str">
        <f t="shared" si="30"/>
        <v>5(2022) Vysshee Obrazovanie v Rossii, 31 (3), pp. 40 - 53, Cited 5 times.</v>
      </c>
      <c r="B1932">
        <v>5</v>
      </c>
      <c r="C1932" t="s">
        <v>1059</v>
      </c>
    </row>
    <row r="1933" spans="1:3" x14ac:dyDescent="0.45">
      <c r="A1933" t="str">
        <f t="shared" si="30"/>
        <v>6DOI: 10.31992/0869-3617-2022-31-22-3-40-57</v>
      </c>
      <c r="B1933">
        <v>6</v>
      </c>
      <c r="C1933" t="s">
        <v>1060</v>
      </c>
    </row>
    <row r="1934" spans="1:3" x14ac:dyDescent="0.45">
      <c r="A1934" t="str">
        <f t="shared" si="30"/>
        <v>7https://www.scopus.com/inward/record.uri?eid=2-s2.0-85135925832&amp;doi=10.31992%2f0869-3617-2022-31-22-3-40-57&amp;partnerID=40&amp;md5=086c87e015b5de23eff006204c98dbab</v>
      </c>
      <c r="B1934">
        <v>7</v>
      </c>
      <c r="C1934" t="s">
        <v>1061</v>
      </c>
    </row>
    <row r="1935" spans="1:3" x14ac:dyDescent="0.45">
      <c r="A1935" t="str">
        <f t="shared" si="30"/>
        <v>8</v>
      </c>
      <c r="B1935">
        <v>8</v>
      </c>
    </row>
    <row r="1936" spans="1:3" x14ac:dyDescent="0.45">
      <c r="A1936" t="str">
        <f t="shared" si="30"/>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1936">
        <v>9</v>
      </c>
      <c r="C1936" t="s">
        <v>1062</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1Gaughan M., Bozeman B.</v>
      </c>
      <c r="B1941">
        <v>1</v>
      </c>
      <c r="C1941" t="s">
        <v>339</v>
      </c>
    </row>
    <row r="1942" spans="1:3" x14ac:dyDescent="0.45">
      <c r="A1942" t="str">
        <f t="shared" si="30"/>
        <v>2AUTHOR FULL NAMES: Gaughan, Monica (6603694136); Bozeman, Barry (7003367120)</v>
      </c>
      <c r="B1942">
        <v>2</v>
      </c>
      <c r="C1942" t="s">
        <v>340</v>
      </c>
    </row>
    <row r="1943" spans="1:3" x14ac:dyDescent="0.45">
      <c r="A1943" t="str">
        <f t="shared" si="30"/>
        <v>36603694136; 7003367120</v>
      </c>
      <c r="B1943">
        <v>3</v>
      </c>
      <c r="C1943" t="s">
        <v>341</v>
      </c>
    </row>
    <row r="1944" spans="1:3" x14ac:dyDescent="0.45">
      <c r="A1944" t="str">
        <f t="shared" si="30"/>
        <v>4Institutionalized inequity in the USA: The case of postdoctoral researchers</v>
      </c>
      <c r="B1944">
        <v>4</v>
      </c>
      <c r="C1944" t="s">
        <v>342</v>
      </c>
    </row>
    <row r="1945" spans="1:3" x14ac:dyDescent="0.45">
      <c r="A1945" t="str">
        <f t="shared" si="30"/>
        <v>5(2019) Science and Public Policy, 46 (3), pp. 358 - 368, Cited 6 times.</v>
      </c>
      <c r="B1945">
        <v>5</v>
      </c>
      <c r="C1945" t="s">
        <v>343</v>
      </c>
    </row>
    <row r="1946" spans="1:3" x14ac:dyDescent="0.45">
      <c r="A1946" t="str">
        <f t="shared" si="30"/>
        <v>6DOI: 10.1093/scipol/scy063</v>
      </c>
      <c r="B1946">
        <v>6</v>
      </c>
      <c r="C1946" t="s">
        <v>344</v>
      </c>
    </row>
    <row r="1947" spans="1:3" x14ac:dyDescent="0.45">
      <c r="A1947" t="str">
        <f t="shared" si="30"/>
        <v>7https://www.scopus.com/inward/record.uri?eid=2-s2.0-85072312089&amp;doi=10.1093%2fscipol%2fscy063&amp;partnerID=40&amp;md5=d87c72b80897c47a9cfff85d7fed1883</v>
      </c>
      <c r="B1947">
        <v>7</v>
      </c>
      <c r="C1947" t="s">
        <v>345</v>
      </c>
    </row>
    <row r="1948" spans="1:3" x14ac:dyDescent="0.45">
      <c r="A1948" t="str">
        <f t="shared" si="30"/>
        <v>8</v>
      </c>
      <c r="B1948">
        <v>8</v>
      </c>
    </row>
    <row r="1949" spans="1:3" x14ac:dyDescent="0.45">
      <c r="A1949" t="str">
        <f t="shared" si="30"/>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1949">
        <v>9</v>
      </c>
      <c r="C1949" t="s">
        <v>346</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1Kompanets V., Väätänen J.</v>
      </c>
      <c r="B1954">
        <v>1</v>
      </c>
      <c r="C1954" t="s">
        <v>2839</v>
      </c>
    </row>
    <row r="1955" spans="1:3" x14ac:dyDescent="0.45">
      <c r="A1955" t="str">
        <f t="shared" si="30"/>
        <v>2AUTHOR FULL NAMES: Kompanets, Victoria (57203916208); Väätänen, Juha (26424837300)</v>
      </c>
      <c r="B1955">
        <v>2</v>
      </c>
      <c r="C1955" t="s">
        <v>2840</v>
      </c>
    </row>
    <row r="1956" spans="1:3" x14ac:dyDescent="0.45">
      <c r="A1956" t="str">
        <f t="shared" si="30"/>
        <v>357203916208; 26424837300</v>
      </c>
      <c r="B1956">
        <v>3</v>
      </c>
      <c r="C1956" t="s">
        <v>2841</v>
      </c>
    </row>
    <row r="1957" spans="1:3" x14ac:dyDescent="0.45">
      <c r="A1957" t="str">
        <f t="shared" si="30"/>
        <v>4Different, yet similar: factors motivating international degree collaboration in higher education. The case of Finnish-Russian double degree programmes</v>
      </c>
      <c r="B1957">
        <v>4</v>
      </c>
      <c r="C1957" t="s">
        <v>2842</v>
      </c>
    </row>
    <row r="1958" spans="1:3" x14ac:dyDescent="0.45">
      <c r="A1958" t="str">
        <f t="shared" si="30"/>
        <v>5(2019) European Journal of Engineering Education, 44 (3), pp. 379 - 397, Cited 9 times.</v>
      </c>
      <c r="B1958">
        <v>5</v>
      </c>
      <c r="C1958" t="s">
        <v>2843</v>
      </c>
    </row>
    <row r="1959" spans="1:3" x14ac:dyDescent="0.45">
      <c r="A1959" t="str">
        <f t="shared" si="30"/>
        <v>6DOI: 10.1080/03043797.2018.1520811</v>
      </c>
      <c r="B1959">
        <v>6</v>
      </c>
      <c r="C1959" t="s">
        <v>2844</v>
      </c>
    </row>
    <row r="1960" spans="1:3" x14ac:dyDescent="0.45">
      <c r="A1960" t="str">
        <f t="shared" si="30"/>
        <v>7https://www.scopus.com/inward/record.uri?eid=2-s2.0-85053512227&amp;doi=10.1080%2f03043797.2018.1520811&amp;partnerID=40&amp;md5=0084722bd583f843d621279814608c12</v>
      </c>
      <c r="B1960">
        <v>7</v>
      </c>
      <c r="C1960" t="s">
        <v>2845</v>
      </c>
    </row>
    <row r="1961" spans="1:3" x14ac:dyDescent="0.45">
      <c r="A1961" t="str">
        <f t="shared" si="30"/>
        <v>8</v>
      </c>
      <c r="B1961">
        <v>8</v>
      </c>
    </row>
    <row r="1962" spans="1:3" x14ac:dyDescent="0.45">
      <c r="A1962" t="str">
        <f t="shared" si="30"/>
        <v>9ABSTRACT: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B1962">
        <v>9</v>
      </c>
      <c r="C1962" t="s">
        <v>2846</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1Brown S.M.</v>
      </c>
      <c r="B1967">
        <v>1</v>
      </c>
      <c r="C1967" t="s">
        <v>362</v>
      </c>
    </row>
    <row r="1968" spans="1:3" x14ac:dyDescent="0.45">
      <c r="A1968" t="str">
        <f t="shared" si="30"/>
        <v>2AUTHOR FULL NAMES: Brown, Sylvia M. (57708948800)</v>
      </c>
      <c r="B1968">
        <v>2</v>
      </c>
      <c r="C1968" t="s">
        <v>363</v>
      </c>
    </row>
    <row r="1969" spans="1:3" x14ac:dyDescent="0.45">
      <c r="A1969" t="str">
        <f t="shared" si="30"/>
        <v>357708948800</v>
      </c>
      <c r="B1969">
        <v>3</v>
      </c>
      <c r="C1969">
        <v>57708948800</v>
      </c>
    </row>
    <row r="1970" spans="1:3" x14ac:dyDescent="0.45">
      <c r="A1970" t="str">
        <f t="shared" si="30"/>
        <v>4A systemic perspective on higher education in the United Kingdom</v>
      </c>
      <c r="B1970">
        <v>4</v>
      </c>
      <c r="C1970" t="s">
        <v>364</v>
      </c>
    </row>
    <row r="1971" spans="1:3" x14ac:dyDescent="0.45">
      <c r="A1971" t="str">
        <f t="shared" si="30"/>
        <v>5(1999) Systems Research and Behavioral Science, 16 (2), pp. 157 - 169, Cited 13 times.</v>
      </c>
      <c r="B1971">
        <v>5</v>
      </c>
      <c r="C1971" t="s">
        <v>365</v>
      </c>
    </row>
    <row r="1972" spans="1:3" x14ac:dyDescent="0.45">
      <c r="A1972" t="str">
        <f t="shared" si="30"/>
        <v>6DOI: 10.1002/(SICI)1099-1743(199903/04)16:2&lt;157::AID-SRES283&gt;3.0.CO;2-D</v>
      </c>
      <c r="B1972">
        <v>6</v>
      </c>
      <c r="C1972" t="s">
        <v>366</v>
      </c>
    </row>
    <row r="1973" spans="1:3" x14ac:dyDescent="0.45">
      <c r="A1973" t="str">
        <f t="shared" si="30"/>
        <v>7https://www.scopus.com/inward/record.uri?eid=2-s2.0-0033096480&amp;doi=10.1002%2f%28SICI%291099-1743%28199903%2f04%2916%3a2%3c157%3a%3aAID-SRES283%3e3.0.CO%3b2-D&amp;partnerID=40&amp;md5=d43759b96a0177679d9a47aa7774172d</v>
      </c>
      <c r="B1973">
        <v>7</v>
      </c>
      <c r="C1973" t="s">
        <v>367</v>
      </c>
    </row>
    <row r="1974" spans="1:3" x14ac:dyDescent="0.45">
      <c r="A1974" t="str">
        <f t="shared" si="30"/>
        <v>8</v>
      </c>
      <c r="B1974">
        <v>8</v>
      </c>
    </row>
    <row r="1975" spans="1:3" x14ac:dyDescent="0.45">
      <c r="A1975" t="str">
        <f t="shared" si="30"/>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1975">
        <v>9</v>
      </c>
      <c r="C1975" t="s">
        <v>368</v>
      </c>
    </row>
    <row r="1976" spans="1:3" x14ac:dyDescent="0.45">
      <c r="A1976" t="str">
        <f t="shared" si="30"/>
        <v>10LANGUAGE OF ORIGINAL DOCUMENT: English</v>
      </c>
      <c r="B1976">
        <v>10</v>
      </c>
      <c r="C1976" t="s">
        <v>10</v>
      </c>
    </row>
    <row r="1977" spans="1:3" x14ac:dyDescent="0.45">
      <c r="A1977" t="str">
        <f t="shared" si="30"/>
        <v>11DOCUMENT TYPE: Article</v>
      </c>
      <c r="B1977">
        <v>11</v>
      </c>
      <c r="C1977" t="s">
        <v>11</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1Leem B.</v>
      </c>
      <c r="B1980">
        <v>1</v>
      </c>
      <c r="C1980" t="s">
        <v>2847</v>
      </c>
    </row>
    <row r="1981" spans="1:3" x14ac:dyDescent="0.45">
      <c r="A1981" t="str">
        <f t="shared" si="30"/>
        <v>2AUTHOR FULL NAMES: Leem, Byung–Hak (6507322701)</v>
      </c>
      <c r="B1981">
        <v>2</v>
      </c>
      <c r="C1981" t="s">
        <v>2848</v>
      </c>
    </row>
    <row r="1982" spans="1:3" x14ac:dyDescent="0.45">
      <c r="A1982" t="str">
        <f t="shared" si="30"/>
        <v>36507322701</v>
      </c>
      <c r="B1982">
        <v>3</v>
      </c>
      <c r="C1982">
        <v>6507322701</v>
      </c>
    </row>
    <row r="1983" spans="1:3" x14ac:dyDescent="0.45">
      <c r="A1983" t="str">
        <f t="shared" si="30"/>
        <v>4An effect of value co-creation on student benefits in COVID-19 pandemic</v>
      </c>
      <c r="B1983">
        <v>4</v>
      </c>
      <c r="C1983" t="s">
        <v>2849</v>
      </c>
    </row>
    <row r="1984" spans="1:3" x14ac:dyDescent="0.45">
      <c r="A1984" t="str">
        <f t="shared" si="30"/>
        <v>5(2021) International Journal of Engineering Business Management, 13, Cited 7 times.</v>
      </c>
      <c r="B1984">
        <v>5</v>
      </c>
      <c r="C1984" t="s">
        <v>2850</v>
      </c>
    </row>
    <row r="1985" spans="1:3" x14ac:dyDescent="0.45">
      <c r="A1985" t="str">
        <f t="shared" si="30"/>
        <v>6DOI: 10.1177/18479790211058320</v>
      </c>
      <c r="B1985">
        <v>6</v>
      </c>
      <c r="C1985" t="s">
        <v>2851</v>
      </c>
    </row>
    <row r="1986" spans="1:3" x14ac:dyDescent="0.45">
      <c r="A1986" t="str">
        <f t="shared" si="30"/>
        <v>7https://www.scopus.com/inward/record.uri?eid=2-s2.0-85121330552&amp;doi=10.1177%2f18479790211058320&amp;partnerID=40&amp;md5=050346d174f5cfd49359e08474557c2c</v>
      </c>
      <c r="B1986">
        <v>7</v>
      </c>
      <c r="C1986" t="s">
        <v>2852</v>
      </c>
    </row>
    <row r="1987" spans="1:3" x14ac:dyDescent="0.45">
      <c r="A1987" t="str">
        <f t="shared" si="30"/>
        <v>8</v>
      </c>
      <c r="B1987">
        <v>8</v>
      </c>
    </row>
    <row r="1988" spans="1:3" x14ac:dyDescent="0.45">
      <c r="A1988" t="str">
        <f t="shared" si="30"/>
        <v>9ABSTRACT: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B1988">
        <v>9</v>
      </c>
      <c r="C1988" t="s">
        <v>2853</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1Jing F., Chakpitak N., Goldsmith P., Sureephong P., Kunarucks T.</v>
      </c>
      <c r="B1993">
        <v>1</v>
      </c>
      <c r="C1993" t="s">
        <v>369</v>
      </c>
    </row>
    <row r="1994" spans="1:3" x14ac:dyDescent="0.45">
      <c r="A1994" t="str">
        <f t="shared" si="31"/>
        <v>2AUTHOR FULL NAMES: Jing, Fu (54790956400); Chakpitak, Nopasit (6504671563); Goldsmith, Paul (54791048400); Sureephong, Pradorn (23398259500); Kunarucks, Taksina (55710707200)</v>
      </c>
      <c r="B1994">
        <v>2</v>
      </c>
      <c r="C1994" t="s">
        <v>370</v>
      </c>
    </row>
    <row r="1995" spans="1:3" x14ac:dyDescent="0.45">
      <c r="A1995" t="str">
        <f t="shared" si="31"/>
        <v>354790956400; 6504671563; 54791048400; 23398259500; 55710707200</v>
      </c>
      <c r="B1995">
        <v>3</v>
      </c>
      <c r="C1995" t="s">
        <v>371</v>
      </c>
    </row>
    <row r="1996" spans="1:3" x14ac:dyDescent="0.45">
      <c r="A1996" t="str">
        <f t="shared" si="31"/>
        <v>4Creating a knowledge supply chain for e-tourism curriculum design: Integrating knowledge management and supply chain management</v>
      </c>
      <c r="B1996">
        <v>4</v>
      </c>
      <c r="C1996" t="s">
        <v>372</v>
      </c>
    </row>
    <row r="1997" spans="1:3" x14ac:dyDescent="0.45">
      <c r="A1997" t="str">
        <f t="shared" si="31"/>
        <v>5(2012) International Journal of Knowledge Management, 8 (4), pp. 71 - 94, Cited 6 times.</v>
      </c>
      <c r="B1997">
        <v>5</v>
      </c>
      <c r="C1997" t="s">
        <v>373</v>
      </c>
    </row>
    <row r="1998" spans="1:3" x14ac:dyDescent="0.45">
      <c r="A1998" t="str">
        <f t="shared" si="31"/>
        <v>6DOI: 10.4018/jkm.2012100104</v>
      </c>
      <c r="B1998">
        <v>6</v>
      </c>
      <c r="C1998" t="s">
        <v>374</v>
      </c>
    </row>
    <row r="1999" spans="1:3" x14ac:dyDescent="0.45">
      <c r="A1999" t="str">
        <f t="shared" si="31"/>
        <v>7https://www.scopus.com/inward/record.uri?eid=2-s2.0-84877900237&amp;doi=10.4018%2fjkm.2012100104&amp;partnerID=40&amp;md5=828699f7b03485eef6040ee9cbae06fb</v>
      </c>
      <c r="B1999">
        <v>7</v>
      </c>
      <c r="C1999" t="s">
        <v>375</v>
      </c>
    </row>
    <row r="2000" spans="1:3" x14ac:dyDescent="0.45">
      <c r="A2000" t="str">
        <f t="shared" si="31"/>
        <v>8</v>
      </c>
      <c r="B2000">
        <v>8</v>
      </c>
    </row>
    <row r="2001" spans="1:3" x14ac:dyDescent="0.45">
      <c r="A2001" t="str">
        <f t="shared" si="31"/>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2001">
        <v>9</v>
      </c>
      <c r="C2001" t="s">
        <v>376</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1Aver B., Fošner A., Alfirević N.</v>
      </c>
      <c r="B2006">
        <v>1</v>
      </c>
      <c r="C2006" t="s">
        <v>384</v>
      </c>
    </row>
    <row r="2007" spans="1:3" x14ac:dyDescent="0.45">
      <c r="A2007" t="str">
        <f t="shared" si="31"/>
        <v>2AUTHOR FULL NAMES: Aver, Boštjan (35490097800); Fošner, Ajda (8711468900); Alfirević, Nikša (24167859200)</v>
      </c>
      <c r="B2007">
        <v>2</v>
      </c>
      <c r="C2007" t="s">
        <v>385</v>
      </c>
    </row>
    <row r="2008" spans="1:3" x14ac:dyDescent="0.45">
      <c r="A2008" t="str">
        <f t="shared" si="31"/>
        <v>335490097800; 8711468900; 24167859200</v>
      </c>
      <c r="B2008">
        <v>3</v>
      </c>
      <c r="C2008" t="s">
        <v>386</v>
      </c>
    </row>
    <row r="2009" spans="1:3" x14ac:dyDescent="0.45">
      <c r="A2009" t="str">
        <f t="shared" si="31"/>
        <v>4Higher education challenges: Developing skills to address contemporary economic and sustainability issues</v>
      </c>
      <c r="B2009">
        <v>4</v>
      </c>
      <c r="C2009" t="s">
        <v>387</v>
      </c>
    </row>
    <row r="2010" spans="1:3" x14ac:dyDescent="0.45">
      <c r="A2010" t="str">
        <f t="shared" si="31"/>
        <v>5(2021) Sustainability (Switzerland), 13 (22), art. no. 12567, Cited 8 times.</v>
      </c>
      <c r="B2010">
        <v>5</v>
      </c>
      <c r="C2010" t="s">
        <v>388</v>
      </c>
    </row>
    <row r="2011" spans="1:3" x14ac:dyDescent="0.45">
      <c r="A2011" t="str">
        <f t="shared" si="31"/>
        <v>6DOI: 10.3390/su132212567</v>
      </c>
      <c r="B2011">
        <v>6</v>
      </c>
      <c r="C2011" t="s">
        <v>389</v>
      </c>
    </row>
    <row r="2012" spans="1:3" x14ac:dyDescent="0.45">
      <c r="A2012" t="str">
        <f t="shared" si="31"/>
        <v>7https://www.scopus.com/inward/record.uri?eid=2-s2.0-85125202289&amp;doi=10.3390%2fsu132212567&amp;partnerID=40&amp;md5=d539724e543280fdac8cb58dbab6ade2</v>
      </c>
      <c r="B2012">
        <v>7</v>
      </c>
      <c r="C2012" t="s">
        <v>390</v>
      </c>
    </row>
    <row r="2013" spans="1:3" x14ac:dyDescent="0.45">
      <c r="A2013" t="str">
        <f t="shared" si="31"/>
        <v>8</v>
      </c>
      <c r="B2013">
        <v>8</v>
      </c>
    </row>
    <row r="2014" spans="1:3" x14ac:dyDescent="0.45">
      <c r="A2014" t="str">
        <f t="shared" si="31"/>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2014">
        <v>9</v>
      </c>
      <c r="C2014" t="s">
        <v>391</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1Durkin M., Howcroft B., Fairless C.</v>
      </c>
      <c r="B2019">
        <v>1</v>
      </c>
      <c r="C2019" t="s">
        <v>2854</v>
      </c>
    </row>
    <row r="2020" spans="1:3" x14ac:dyDescent="0.45">
      <c r="A2020" t="str">
        <f t="shared" si="31"/>
        <v>2AUTHOR FULL NAMES: Durkin, Mark (18041689400); Howcroft, Barry (6602740041); Fairless, Craig (57188660984)</v>
      </c>
      <c r="B2020">
        <v>2</v>
      </c>
      <c r="C2020" t="s">
        <v>2855</v>
      </c>
    </row>
    <row r="2021" spans="1:3" x14ac:dyDescent="0.45">
      <c r="A2021" t="str">
        <f t="shared" si="31"/>
        <v>318041689400; 6602740041; 57188660984</v>
      </c>
      <c r="B2021">
        <v>3</v>
      </c>
      <c r="C2021" t="s">
        <v>2856</v>
      </c>
    </row>
    <row r="2022" spans="1:3" x14ac:dyDescent="0.45">
      <c r="A2022" t="str">
        <f t="shared" si="31"/>
        <v>4Product development in higher education marketing</v>
      </c>
      <c r="B2022">
        <v>4</v>
      </c>
      <c r="C2022" t="s">
        <v>2857</v>
      </c>
    </row>
    <row r="2023" spans="1:3" x14ac:dyDescent="0.45">
      <c r="A2023" t="str">
        <f t="shared" si="31"/>
        <v>5(2016) International Journal of Educational Management, 30 (3), pp. 354 - 369, Cited 9 times.</v>
      </c>
      <c r="B2023">
        <v>5</v>
      </c>
      <c r="C2023" t="s">
        <v>2858</v>
      </c>
    </row>
    <row r="2024" spans="1:3" x14ac:dyDescent="0.45">
      <c r="A2024" t="str">
        <f t="shared" si="31"/>
        <v>6DOI: 10.1108/IJEM-11-2014-0150</v>
      </c>
      <c r="B2024">
        <v>6</v>
      </c>
      <c r="C2024" t="s">
        <v>2859</v>
      </c>
    </row>
    <row r="2025" spans="1:3" x14ac:dyDescent="0.45">
      <c r="A2025" t="str">
        <f t="shared" si="31"/>
        <v>7https://www.scopus.com/inward/record.uri?eid=2-s2.0-84962158484&amp;doi=10.1108%2fIJEM-11-2014-0150&amp;partnerID=40&amp;md5=c4e188a65a00117d891e7f7d5ff4faa0</v>
      </c>
      <c r="B2025">
        <v>7</v>
      </c>
      <c r="C2025" t="s">
        <v>2860</v>
      </c>
    </row>
    <row r="2026" spans="1:3" x14ac:dyDescent="0.45">
      <c r="A2026" t="str">
        <f t="shared" si="31"/>
        <v>8</v>
      </c>
      <c r="B2026">
        <v>8</v>
      </c>
    </row>
    <row r="2027" spans="1:3" x14ac:dyDescent="0.45">
      <c r="A2027" t="str">
        <f t="shared" si="31"/>
        <v>9ABSTRACT: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B2027">
        <v>9</v>
      </c>
      <c r="C2027" t="s">
        <v>2861</v>
      </c>
    </row>
    <row r="2028" spans="1:3" x14ac:dyDescent="0.45">
      <c r="A2028" t="str">
        <f t="shared" si="31"/>
        <v>10LANGUAGE OF ORIGINAL DOCUMENT: English</v>
      </c>
      <c r="B2028">
        <v>10</v>
      </c>
      <c r="C2028" t="s">
        <v>10</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1Paucar-Caceres A., Cavalcanti-Bandos M.F., Quispe-Prieto S.C., Huerta-Tantalean L.N., Werner-Masters K.</v>
      </c>
      <c r="B2032">
        <v>1</v>
      </c>
      <c r="C2032" t="s">
        <v>392</v>
      </c>
    </row>
    <row r="2033" spans="1:3" x14ac:dyDescent="0.45">
      <c r="A2033" t="str">
        <f t="shared" si="31"/>
        <v>2AUTHOR FULL NAMES: Paucar-Caceres, Alberto (6506260181); Cavalcanti-Bandos, Melissa Franchini (57222168464); Quispe-Prieto, Silvia Cristina (58667556600); Huerta-Tantalean, Lucero Nicole (57274853300); Werner-Masters, Katarzyna (57193098413)</v>
      </c>
      <c r="B2033">
        <v>2</v>
      </c>
      <c r="C2033" t="s">
        <v>393</v>
      </c>
    </row>
    <row r="2034" spans="1:3" x14ac:dyDescent="0.45">
      <c r="A2034" t="str">
        <f t="shared" si="31"/>
        <v>36506260181; 57222168464; 58667556600; 57274853300; 57193098413</v>
      </c>
      <c r="B2034">
        <v>3</v>
      </c>
      <c r="C2034" t="s">
        <v>394</v>
      </c>
    </row>
    <row r="2035" spans="1:3" x14ac:dyDescent="0.45">
      <c r="A2035" t="str">
        <f t="shared" si="31"/>
        <v>4Using soft systems methodology to align community projects with sustainability development in higher education stakeholders' networks in a Brazilian university</v>
      </c>
      <c r="B2035">
        <v>4</v>
      </c>
      <c r="C2035" t="s">
        <v>395</v>
      </c>
    </row>
    <row r="2036" spans="1:3" x14ac:dyDescent="0.45">
      <c r="A2036" t="str">
        <f t="shared" si="31"/>
        <v>5(2022) Systems Research and Behavioral Science, 39 (4), pp. 750 - 764, Cited 6 times.</v>
      </c>
      <c r="B2036">
        <v>5</v>
      </c>
      <c r="C2036" t="s">
        <v>396</v>
      </c>
    </row>
    <row r="2037" spans="1:3" x14ac:dyDescent="0.45">
      <c r="A2037" t="str">
        <f t="shared" si="31"/>
        <v>6DOI: 10.1002/sres.2818</v>
      </c>
      <c r="B2037">
        <v>6</v>
      </c>
      <c r="C2037" t="s">
        <v>397</v>
      </c>
    </row>
    <row r="2038" spans="1:3" x14ac:dyDescent="0.45">
      <c r="A2038" t="str">
        <f t="shared" si="31"/>
        <v>7https://www.scopus.com/inward/record.uri?eid=2-s2.0-85115863756&amp;doi=10.1002%2fsres.2818&amp;partnerID=40&amp;md5=78f0d3b8db29b66690c097ac9380d3b4</v>
      </c>
      <c r="B2038">
        <v>7</v>
      </c>
      <c r="C2038" t="s">
        <v>398</v>
      </c>
    </row>
    <row r="2039" spans="1:3" x14ac:dyDescent="0.45">
      <c r="A2039" t="str">
        <f t="shared" si="31"/>
        <v>8</v>
      </c>
      <c r="B2039">
        <v>8</v>
      </c>
    </row>
    <row r="2040" spans="1:3" x14ac:dyDescent="0.45">
      <c r="A2040" t="str">
        <f t="shared" si="31"/>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2040">
        <v>9</v>
      </c>
      <c r="C2040" t="s">
        <v>399</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1Žižek S.S., Mulej M., Treven S., Vaner M.</v>
      </c>
      <c r="B2045">
        <v>1</v>
      </c>
      <c r="C2045" t="s">
        <v>415</v>
      </c>
    </row>
    <row r="2046" spans="1:3" x14ac:dyDescent="0.45">
      <c r="A2046" t="str">
        <f t="shared" si="31"/>
        <v>2AUTHOR FULL NAMES: Žižek, Simona Šarotar (55613314100); Mulej, Matjaž (6602729400); Treven, Sonja (56035079700); Vaner, Martina (56246924700)</v>
      </c>
      <c r="B2046">
        <v>2</v>
      </c>
      <c r="C2046" t="s">
        <v>416</v>
      </c>
    </row>
    <row r="2047" spans="1:3" x14ac:dyDescent="0.45">
      <c r="A2047" t="str">
        <f t="shared" si="31"/>
        <v>355613314100; 6602729400; 56035079700; 56246924700</v>
      </c>
      <c r="B2047">
        <v>3</v>
      </c>
      <c r="C2047" t="s">
        <v>417</v>
      </c>
    </row>
    <row r="2048" spans="1:3" x14ac:dyDescent="0.45">
      <c r="A2048" t="str">
        <f t="shared" si="31"/>
        <v>4Well-being of all stakeholders in higher education - From knowledge management to knowledge-cum-values management</v>
      </c>
      <c r="B2048">
        <v>4</v>
      </c>
      <c r="C2048" t="s">
        <v>418</v>
      </c>
    </row>
    <row r="2049" spans="1:3" x14ac:dyDescent="0.45">
      <c r="A2049" t="str">
        <f t="shared" si="31"/>
        <v>5(2014) International Journal of Management in Education, 8 (3), pp. 225 - 243, Cited 8 times.</v>
      </c>
      <c r="B2049">
        <v>5</v>
      </c>
      <c r="C2049" t="s">
        <v>419</v>
      </c>
    </row>
    <row r="2050" spans="1:3" x14ac:dyDescent="0.45">
      <c r="A2050" t="str">
        <f t="shared" si="31"/>
        <v>6DOI: 10.1504/IJMIE.2014.062958</v>
      </c>
      <c r="B2050">
        <v>6</v>
      </c>
      <c r="C2050" t="s">
        <v>420</v>
      </c>
    </row>
    <row r="2051" spans="1:3" x14ac:dyDescent="0.45">
      <c r="A2051" t="str">
        <f t="shared" si="31"/>
        <v>7https://www.scopus.com/inward/record.uri?eid=2-s2.0-84903762192&amp;doi=10.1504%2fIJMIE.2014.062958&amp;partnerID=40&amp;md5=b96fbc34b074eab5dab30e556cac5d97</v>
      </c>
      <c r="B2051">
        <v>7</v>
      </c>
      <c r="C2051" t="s">
        <v>421</v>
      </c>
    </row>
    <row r="2052" spans="1:3" x14ac:dyDescent="0.45">
      <c r="A2052" t="str">
        <f t="shared" si="31"/>
        <v>8</v>
      </c>
      <c r="B2052">
        <v>8</v>
      </c>
    </row>
    <row r="2053" spans="1:3" x14ac:dyDescent="0.45">
      <c r="A2053" t="str">
        <f t="shared" ref="A2053:A2116" si="32">B2053&amp;C2053</f>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2053">
        <v>9</v>
      </c>
      <c r="C2053" t="s">
        <v>422</v>
      </c>
    </row>
    <row r="2054" spans="1:3" x14ac:dyDescent="0.45">
      <c r="A2054" t="str">
        <f t="shared" si="32"/>
        <v>10LANGUAGE OF ORIGINAL DOCUMENT: English</v>
      </c>
      <c r="B2054">
        <v>10</v>
      </c>
      <c r="C2054" t="s">
        <v>10</v>
      </c>
    </row>
    <row r="2055" spans="1:3" x14ac:dyDescent="0.45">
      <c r="A2055" t="str">
        <f t="shared" si="32"/>
        <v>11DOCUMENT TYPE: Article</v>
      </c>
      <c r="B2055">
        <v>11</v>
      </c>
      <c r="C2055" t="s">
        <v>11</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1Tassone V.C., Biemans H.J.A., den Brok P., Runhaar P.</v>
      </c>
      <c r="B2058">
        <v>1</v>
      </c>
      <c r="C2058" t="s">
        <v>2868</v>
      </c>
    </row>
    <row r="2059" spans="1:3" x14ac:dyDescent="0.45">
      <c r="A2059" t="str">
        <f t="shared" si="32"/>
        <v>2AUTHOR FULL NAMES: Tassone, Valentina C. (6602332242); Biemans, Harm J. A. (6603110521); den Brok, Perry (6507809291); Runhaar, Piety (35730535600)</v>
      </c>
      <c r="B2059">
        <v>2</v>
      </c>
      <c r="C2059" t="s">
        <v>2869</v>
      </c>
    </row>
    <row r="2060" spans="1:3" x14ac:dyDescent="0.45">
      <c r="A2060" t="str">
        <f t="shared" si="32"/>
        <v>36602332242; 6603110521; 6507809291; 35730535600</v>
      </c>
      <c r="B2060">
        <v>3</v>
      </c>
      <c r="C2060" t="s">
        <v>2870</v>
      </c>
    </row>
    <row r="2061" spans="1:3" x14ac:dyDescent="0.45">
      <c r="A2061" t="str">
        <f t="shared" si="32"/>
        <v>4Mapping course innovation in higher education: a multi-faceted analytical framework</v>
      </c>
      <c r="B2061">
        <v>4</v>
      </c>
      <c r="C2061" t="s">
        <v>2871</v>
      </c>
    </row>
    <row r="2062" spans="1:3" x14ac:dyDescent="0.45">
      <c r="A2062" t="str">
        <f t="shared" si="32"/>
        <v>5(2022) Higher Education Research and Development, 41 (7), pp. 2458 - 2472, Cited 6 times.</v>
      </c>
      <c r="B2062">
        <v>5</v>
      </c>
      <c r="C2062" t="s">
        <v>2872</v>
      </c>
    </row>
    <row r="2063" spans="1:3" x14ac:dyDescent="0.45">
      <c r="A2063" t="str">
        <f t="shared" si="32"/>
        <v>6DOI: 10.1080/07294360.2021.1985089</v>
      </c>
      <c r="B2063">
        <v>6</v>
      </c>
      <c r="C2063" t="s">
        <v>2873</v>
      </c>
    </row>
    <row r="2064" spans="1:3" x14ac:dyDescent="0.45">
      <c r="A2064" t="str">
        <f t="shared" si="32"/>
        <v>7https://www.scopus.com/inward/record.uri?eid=2-s2.0-85117857014&amp;doi=10.1080%2f07294360.2021.1985089&amp;partnerID=40&amp;md5=d104519ab29bee932477d87b890a7109</v>
      </c>
      <c r="B2064">
        <v>7</v>
      </c>
      <c r="C2064" t="s">
        <v>2874</v>
      </c>
    </row>
    <row r="2065" spans="1:3" x14ac:dyDescent="0.45">
      <c r="A2065" t="str">
        <f t="shared" si="32"/>
        <v>8</v>
      </c>
      <c r="B2065">
        <v>8</v>
      </c>
    </row>
    <row r="2066" spans="1:3" x14ac:dyDescent="0.45">
      <c r="A2066" t="str">
        <f t="shared" si="32"/>
        <v>9ABSTRACT: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B2066">
        <v>9</v>
      </c>
      <c r="C2066" t="s">
        <v>2875</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1Kayapinar Kaya S., Ozdemir Y., Dal M.</v>
      </c>
      <c r="B2071">
        <v>1</v>
      </c>
      <c r="C2071" t="s">
        <v>2876</v>
      </c>
    </row>
    <row r="2072" spans="1:3" x14ac:dyDescent="0.45">
      <c r="A2072" t="str">
        <f t="shared" si="32"/>
        <v>2AUTHOR FULL NAMES: Kayapinar Kaya, Sema (55837509200); Ozdemir, Yasal (57194386308); Dal, Murat (56625737800)</v>
      </c>
      <c r="B2072">
        <v>2</v>
      </c>
      <c r="C2072" t="s">
        <v>2877</v>
      </c>
    </row>
    <row r="2073" spans="1:3" x14ac:dyDescent="0.45">
      <c r="A2073" t="str">
        <f t="shared" si="32"/>
        <v>355837509200; 57194386308; 56625737800</v>
      </c>
      <c r="B2073">
        <v>3</v>
      </c>
      <c r="C2073" t="s">
        <v>2878</v>
      </c>
    </row>
    <row r="2074" spans="1:3" x14ac:dyDescent="0.45">
      <c r="A2074" t="str">
        <f t="shared" si="32"/>
        <v>4“Home-buying behaviour model of Generation Y in Turkey”</v>
      </c>
      <c r="B2074">
        <v>4</v>
      </c>
      <c r="C2074" t="s">
        <v>2879</v>
      </c>
    </row>
    <row r="2075" spans="1:3" x14ac:dyDescent="0.45">
      <c r="A2075" t="str">
        <f t="shared" si="32"/>
        <v>5(2020) International Journal of Housing Markets and Analysis, 13 (5), pp. 713 - 736, Cited 6 times.</v>
      </c>
      <c r="B2075">
        <v>5</v>
      </c>
      <c r="C2075" t="s">
        <v>2880</v>
      </c>
    </row>
    <row r="2076" spans="1:3" x14ac:dyDescent="0.45">
      <c r="A2076" t="str">
        <f t="shared" si="32"/>
        <v>6DOI: 10.1108/IJHMA-05-2019-0048</v>
      </c>
      <c r="B2076">
        <v>6</v>
      </c>
      <c r="C2076" t="s">
        <v>2881</v>
      </c>
    </row>
    <row r="2077" spans="1:3" x14ac:dyDescent="0.45">
      <c r="A2077" t="str">
        <f t="shared" si="32"/>
        <v>7https://www.scopus.com/inward/record.uri?eid=2-s2.0-85073971906&amp;doi=10.1108%2fIJHMA-05-2019-0048&amp;partnerID=40&amp;md5=0c466d9955259075552c01f3c2fdaa82</v>
      </c>
      <c r="B2077">
        <v>7</v>
      </c>
      <c r="C2077" t="s">
        <v>2882</v>
      </c>
    </row>
    <row r="2078" spans="1:3" x14ac:dyDescent="0.45">
      <c r="A2078" t="str">
        <f t="shared" si="32"/>
        <v>8</v>
      </c>
      <c r="B2078">
        <v>8</v>
      </c>
    </row>
    <row r="2079" spans="1:3" x14ac:dyDescent="0.45">
      <c r="A2079" t="str">
        <f t="shared" si="32"/>
        <v>9ABSTRACT: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B2079">
        <v>9</v>
      </c>
      <c r="C2079" t="s">
        <v>2883</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1Charles L.H.</v>
      </c>
      <c r="B2084">
        <v>1</v>
      </c>
      <c r="C2084" t="s">
        <v>423</v>
      </c>
    </row>
    <row r="2085" spans="1:3" x14ac:dyDescent="0.45">
      <c r="A2085" t="str">
        <f t="shared" si="32"/>
        <v>2AUTHOR FULL NAMES: Charles, Leslin H. (56697978400)</v>
      </c>
      <c r="B2085">
        <v>2</v>
      </c>
      <c r="C2085" t="s">
        <v>424</v>
      </c>
    </row>
    <row r="2086" spans="1:3" x14ac:dyDescent="0.45">
      <c r="A2086" t="str">
        <f t="shared" si="32"/>
        <v>356697978400</v>
      </c>
      <c r="B2086">
        <v>3</v>
      </c>
      <c r="C2086">
        <v>56697978400</v>
      </c>
    </row>
    <row r="2087" spans="1:3" x14ac:dyDescent="0.45">
      <c r="A2087" t="str">
        <f t="shared" si="32"/>
        <v>4Using an information literacy curriculum map as a means of communication and accountability for stakeholders in higher education</v>
      </c>
      <c r="B2087">
        <v>4</v>
      </c>
      <c r="C2087" t="s">
        <v>425</v>
      </c>
    </row>
    <row r="2088" spans="1:3" x14ac:dyDescent="0.45">
      <c r="A2088" t="str">
        <f t="shared" si="32"/>
        <v>5(2015) Journal of Information Literacy, 9 (1), pp. 47 - 61, Cited 12 times.</v>
      </c>
      <c r="B2088">
        <v>5</v>
      </c>
      <c r="C2088" t="s">
        <v>426</v>
      </c>
    </row>
    <row r="2089" spans="1:3" x14ac:dyDescent="0.45">
      <c r="A2089" t="str">
        <f t="shared" si="32"/>
        <v>6DOI: 10.11645/9.1.1959</v>
      </c>
      <c r="B2089">
        <v>6</v>
      </c>
      <c r="C2089" t="s">
        <v>427</v>
      </c>
    </row>
    <row r="2090" spans="1:3" x14ac:dyDescent="0.45">
      <c r="A2090" t="str">
        <f t="shared" si="32"/>
        <v>7https://www.scopus.com/inward/record.uri?eid=2-s2.0-84932635955&amp;doi=10.11645%2f9.1.1959&amp;partnerID=40&amp;md5=17afc64a37457b6e014594c1dad78d8e</v>
      </c>
      <c r="B2090">
        <v>7</v>
      </c>
      <c r="C2090" t="s">
        <v>428</v>
      </c>
    </row>
    <row r="2091" spans="1:3" x14ac:dyDescent="0.45">
      <c r="A2091" t="str">
        <f t="shared" si="32"/>
        <v>8</v>
      </c>
      <c r="B2091">
        <v>8</v>
      </c>
    </row>
    <row r="2092" spans="1:3" x14ac:dyDescent="0.45">
      <c r="A2092" t="str">
        <f t="shared" si="32"/>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2092">
        <v>9</v>
      </c>
      <c r="C2092" t="s">
        <v>429</v>
      </c>
    </row>
    <row r="2093" spans="1:3" x14ac:dyDescent="0.45">
      <c r="A2093" t="str">
        <f t="shared" si="32"/>
        <v>10LANGUAGE OF ORIGINAL DOCUMENT: English</v>
      </c>
      <c r="B2093">
        <v>10</v>
      </c>
      <c r="C2093" t="s">
        <v>10</v>
      </c>
    </row>
    <row r="2094" spans="1:3" x14ac:dyDescent="0.45">
      <c r="A2094" t="str">
        <f t="shared" si="32"/>
        <v>11DOCUMENT TYPE: Article</v>
      </c>
      <c r="B2094">
        <v>11</v>
      </c>
      <c r="C2094" t="s">
        <v>11</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1Nichols M.</v>
      </c>
      <c r="B2097">
        <v>1</v>
      </c>
      <c r="C2097" t="s">
        <v>430</v>
      </c>
    </row>
    <row r="2098" spans="1:3" x14ac:dyDescent="0.45">
      <c r="A2098" t="str">
        <f t="shared" si="32"/>
        <v>2AUTHOR FULL NAMES: Nichols, Mark (7202674246)</v>
      </c>
      <c r="B2098">
        <v>2</v>
      </c>
      <c r="C2098" t="s">
        <v>431</v>
      </c>
    </row>
    <row r="2099" spans="1:3" x14ac:dyDescent="0.45">
      <c r="A2099" t="str">
        <f t="shared" si="32"/>
        <v>37202674246</v>
      </c>
      <c r="B2099">
        <v>3</v>
      </c>
      <c r="C2099">
        <v>7202674246</v>
      </c>
    </row>
    <row r="2100" spans="1:3" x14ac:dyDescent="0.45">
      <c r="A2100" t="str">
        <f t="shared" si="32"/>
        <v>4Transforming universities with digital distance education: The future of formal learning</v>
      </c>
      <c r="B2100">
        <v>4</v>
      </c>
      <c r="C2100" t="s">
        <v>432</v>
      </c>
    </row>
    <row r="2101" spans="1:3" x14ac:dyDescent="0.45">
      <c r="A2101" t="str">
        <f t="shared" si="32"/>
        <v>5(2020) Transforming Universities with Digital Distance Education: The Future of Formal Learning, pp. 1 - 176, Cited 7 times.</v>
      </c>
      <c r="B2101">
        <v>5</v>
      </c>
      <c r="C2101" t="s">
        <v>433</v>
      </c>
    </row>
    <row r="2102" spans="1:3" x14ac:dyDescent="0.45">
      <c r="A2102" t="str">
        <f t="shared" si="32"/>
        <v>6DOI: 10.4324/9780429463952</v>
      </c>
      <c r="B2102">
        <v>6</v>
      </c>
      <c r="C2102" t="s">
        <v>434</v>
      </c>
    </row>
    <row r="2103" spans="1:3" x14ac:dyDescent="0.45">
      <c r="A2103" t="str">
        <f t="shared" si="32"/>
        <v>7https://www.scopus.com/inward/record.uri?eid=2-s2.0-85118391750&amp;doi=10.4324%2f9780429463952&amp;partnerID=40&amp;md5=85f439d354764cbc6d290b33c92d722b</v>
      </c>
      <c r="B2103">
        <v>7</v>
      </c>
      <c r="C2103" t="s">
        <v>435</v>
      </c>
    </row>
    <row r="2104" spans="1:3" x14ac:dyDescent="0.45">
      <c r="A2104" t="str">
        <f t="shared" si="32"/>
        <v>8</v>
      </c>
      <c r="B2104">
        <v>8</v>
      </c>
    </row>
    <row r="2105" spans="1:3" x14ac:dyDescent="0.45">
      <c r="A2105" t="str">
        <f t="shared" si="32"/>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2105">
        <v>9</v>
      </c>
      <c r="C2105" t="s">
        <v>436</v>
      </c>
    </row>
    <row r="2106" spans="1:3" x14ac:dyDescent="0.45">
      <c r="A2106" t="str">
        <f t="shared" si="32"/>
        <v>10LANGUAGE OF ORIGINAL DOCUMENT: English</v>
      </c>
      <c r="B2106">
        <v>10</v>
      </c>
      <c r="C2106" t="s">
        <v>10</v>
      </c>
    </row>
    <row r="2107" spans="1:3" x14ac:dyDescent="0.45">
      <c r="A2107" t="str">
        <f t="shared" si="32"/>
        <v>11DOCUMENT TYPE: Book</v>
      </c>
      <c r="B2107">
        <v>11</v>
      </c>
      <c r="C2107" t="s">
        <v>338</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1Kabir M.R.</v>
      </c>
      <c r="B2110">
        <v>1</v>
      </c>
      <c r="C2110" t="s">
        <v>3256</v>
      </c>
    </row>
    <row r="2111" spans="1:3" x14ac:dyDescent="0.45">
      <c r="A2111" t="str">
        <f t="shared" si="32"/>
        <v>2AUTHOR FULL NAMES: Kabir, Mohammad Rokibul (57209295303)</v>
      </c>
      <c r="B2111">
        <v>2</v>
      </c>
      <c r="C2111" t="s">
        <v>3257</v>
      </c>
    </row>
    <row r="2112" spans="1:3" x14ac:dyDescent="0.45">
      <c r="A2112" t="str">
        <f t="shared" si="32"/>
        <v>357209295303</v>
      </c>
      <c r="B2112">
        <v>3</v>
      </c>
      <c r="C2112">
        <v>57209295303</v>
      </c>
    </row>
    <row r="2113" spans="1:3" x14ac:dyDescent="0.45">
      <c r="A2113" t="str">
        <f t="shared" si="32"/>
        <v>4Impact of faculty and student readiness on virtual learning adoption amid Covid-19 [Impacto de la Preparación de Profesores y Estudiantes en la Adopción del Aprendizaje Virtual en Medio de Covid-19]</v>
      </c>
      <c r="B2113">
        <v>4</v>
      </c>
      <c r="C2113" t="s">
        <v>3258</v>
      </c>
    </row>
    <row r="2114" spans="1:3" x14ac:dyDescent="0.45">
      <c r="A2114" t="str">
        <f t="shared" si="32"/>
        <v>5(2020) Revista Internacional de Educacion para la Justicia Social, 9 (3), pp. 387 - 414, Cited 5 times.</v>
      </c>
      <c r="B2114">
        <v>5</v>
      </c>
      <c r="C2114" t="s">
        <v>3259</v>
      </c>
    </row>
    <row r="2115" spans="1:3" x14ac:dyDescent="0.45">
      <c r="A2115" t="str">
        <f t="shared" si="32"/>
        <v>6DOI: 10.15366/RIEJS2020.9.3.021</v>
      </c>
      <c r="B2115">
        <v>6</v>
      </c>
      <c r="C2115" t="s">
        <v>3260</v>
      </c>
    </row>
    <row r="2116" spans="1:3" x14ac:dyDescent="0.45">
      <c r="A2116" t="str">
        <f t="shared" si="32"/>
        <v>7https://www.scopus.com/inward/record.uri?eid=2-s2.0-85099118783&amp;doi=10.15366%2fRIEJS2020.9.3.021&amp;partnerID=40&amp;md5=c4e8610fd7638ffe075d1bf7e8f2d9de</v>
      </c>
      <c r="B2116">
        <v>7</v>
      </c>
      <c r="C2116" t="s">
        <v>3261</v>
      </c>
    </row>
    <row r="2117" spans="1:3" x14ac:dyDescent="0.45">
      <c r="A2117" t="str">
        <f t="shared" ref="A2117:A2180" si="33">B2117&amp;C2117</f>
        <v>8</v>
      </c>
      <c r="B2117">
        <v>8</v>
      </c>
    </row>
    <row r="2118" spans="1:3" x14ac:dyDescent="0.45">
      <c r="A2118" t="str">
        <f t="shared" si="33"/>
        <v>9ABSTRACT: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B2118">
        <v>9</v>
      </c>
      <c r="C2118" t="s">
        <v>3262</v>
      </c>
    </row>
    <row r="2119" spans="1:3" x14ac:dyDescent="0.45">
      <c r="A2119" t="str">
        <f t="shared" si="33"/>
        <v>10LANGUAGE OF ORIGINAL DOCUMENT: English</v>
      </c>
      <c r="B2119">
        <v>10</v>
      </c>
      <c r="C2119" t="s">
        <v>10</v>
      </c>
    </row>
    <row r="2120" spans="1:3" x14ac:dyDescent="0.45">
      <c r="A2120" t="str">
        <f t="shared" si="33"/>
        <v>11DOCUMENT TYPE: Article</v>
      </c>
      <c r="B2120">
        <v>11</v>
      </c>
      <c r="C2120" t="s">
        <v>11</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1Kabanbayeva G., Gureva M., Bielik P., Ostasz G.</v>
      </c>
      <c r="B2123">
        <v>1</v>
      </c>
      <c r="C2123" t="s">
        <v>445</v>
      </c>
    </row>
    <row r="2124" spans="1:3" x14ac:dyDescent="0.45">
      <c r="A2124" t="str">
        <f t="shared" si="33"/>
        <v>2AUTHOR FULL NAMES: Kabanbayeva, Gulbakyt (56106212400); Gureva, Maria (57190414129); Bielik, Peter (25624604000); Ostasz, Grzegorz (56644715400)</v>
      </c>
      <c r="B2124">
        <v>2</v>
      </c>
      <c r="C2124" t="s">
        <v>446</v>
      </c>
    </row>
    <row r="2125" spans="1:3" x14ac:dyDescent="0.45">
      <c r="A2125" t="str">
        <f t="shared" si="33"/>
        <v>356106212400; 57190414129; 25624604000; 56644715400</v>
      </c>
      <c r="B2125">
        <v>3</v>
      </c>
      <c r="C2125" t="s">
        <v>447</v>
      </c>
    </row>
    <row r="2126" spans="1:3" x14ac:dyDescent="0.45">
      <c r="A2126" t="str">
        <f t="shared" si="33"/>
        <v>4Academic mobility and financial stability: A case of Erasmus student exchange program</v>
      </c>
      <c r="B2126">
        <v>4</v>
      </c>
      <c r="C2126" t="s">
        <v>448</v>
      </c>
    </row>
    <row r="2127" spans="1:3" x14ac:dyDescent="0.45">
      <c r="A2127" t="str">
        <f t="shared" si="33"/>
        <v>5(2019) Journal of International Studies, 12 (1), pp. 324 - 337, Cited 9 times.</v>
      </c>
      <c r="B2127">
        <v>5</v>
      </c>
      <c r="C2127" t="s">
        <v>449</v>
      </c>
    </row>
    <row r="2128" spans="1:3" x14ac:dyDescent="0.45">
      <c r="A2128" t="str">
        <f t="shared" si="33"/>
        <v>6DOI: 10.14254/2071-8330.2019/12-1/22</v>
      </c>
      <c r="B2128">
        <v>6</v>
      </c>
      <c r="C2128" t="s">
        <v>450</v>
      </c>
    </row>
    <row r="2129" spans="1:3" x14ac:dyDescent="0.45">
      <c r="A2129" t="str">
        <f t="shared" si="33"/>
        <v>7https://www.scopus.com/inward/record.uri?eid=2-s2.0-85064548507&amp;doi=10.14254%2f2071-8330.2019%2f12-1%2f22&amp;partnerID=40&amp;md5=90397537c57511b230853988223ac4b7</v>
      </c>
      <c r="B2129">
        <v>7</v>
      </c>
      <c r="C2129" t="s">
        <v>451</v>
      </c>
    </row>
    <row r="2130" spans="1:3" x14ac:dyDescent="0.45">
      <c r="A2130" t="str">
        <f t="shared" si="33"/>
        <v>8</v>
      </c>
      <c r="B2130">
        <v>8</v>
      </c>
    </row>
    <row r="2131" spans="1:3" x14ac:dyDescent="0.45">
      <c r="A2131" t="str">
        <f t="shared" si="33"/>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2131">
        <v>9</v>
      </c>
      <c r="C2131" t="s">
        <v>452</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1Yusuf F.A.</v>
      </c>
      <c r="B2136">
        <v>1</v>
      </c>
      <c r="C2136" t="s">
        <v>1199</v>
      </c>
    </row>
    <row r="2137" spans="1:3" x14ac:dyDescent="0.45">
      <c r="A2137" t="str">
        <f t="shared" si="33"/>
        <v>2AUTHOR FULL NAMES: Yusuf, Furtasan Ali (57213147688)</v>
      </c>
      <c r="B2137">
        <v>2</v>
      </c>
      <c r="C2137" t="s">
        <v>1200</v>
      </c>
    </row>
    <row r="2138" spans="1:3" x14ac:dyDescent="0.45">
      <c r="A2138" t="str">
        <f t="shared" si="33"/>
        <v>357213147688</v>
      </c>
      <c r="B2138">
        <v>3</v>
      </c>
      <c r="C2138">
        <v>57213147688</v>
      </c>
    </row>
    <row r="2139" spans="1:3" x14ac:dyDescent="0.45">
      <c r="A2139" t="str">
        <f t="shared" si="33"/>
        <v>4The independent campus program for higher education in indonesia: The role of government support and the readiness of institutions, lecturers and students</v>
      </c>
      <c r="B2139">
        <v>4</v>
      </c>
      <c r="C2139" t="s">
        <v>1201</v>
      </c>
    </row>
    <row r="2140" spans="1:3" x14ac:dyDescent="0.45">
      <c r="A2140" t="str">
        <f t="shared" si="33"/>
        <v>5(2021) Journal of Social Studies Education Research, 12 (2), pp. 280 - 304, Cited 5 times.</v>
      </c>
      <c r="B2140">
        <v>5</v>
      </c>
      <c r="C2140" t="s">
        <v>1202</v>
      </c>
    </row>
    <row r="2141" spans="1:3" x14ac:dyDescent="0.45">
      <c r="A2141" t="str">
        <f t="shared" si="33"/>
        <v>6</v>
      </c>
      <c r="B2141">
        <v>6</v>
      </c>
    </row>
    <row r="2142" spans="1:3" x14ac:dyDescent="0.45">
      <c r="A2142" t="str">
        <f t="shared" si="33"/>
        <v>7https://www.scopus.com/inward/record.uri?eid=2-s2.0-85110713401&amp;partnerID=40&amp;md5=567af1947569e1915a78016b70cf7c99</v>
      </c>
      <c r="B2142">
        <v>7</v>
      </c>
      <c r="C2142" t="s">
        <v>1203</v>
      </c>
    </row>
    <row r="2143" spans="1:3" x14ac:dyDescent="0.45">
      <c r="A2143" t="str">
        <f t="shared" si="33"/>
        <v>8</v>
      </c>
      <c r="B2143">
        <v>8</v>
      </c>
    </row>
    <row r="2144" spans="1:3" x14ac:dyDescent="0.45">
      <c r="A2144" t="str">
        <f t="shared" si="33"/>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2144">
        <v>9</v>
      </c>
      <c r="C2144" t="s">
        <v>1204</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1Fish A.</v>
      </c>
      <c r="B2149">
        <v>1</v>
      </c>
      <c r="C2149" t="s">
        <v>461</v>
      </c>
    </row>
    <row r="2150" spans="1:3" x14ac:dyDescent="0.45">
      <c r="A2150" t="str">
        <f t="shared" si="33"/>
        <v>2AUTHOR FULL NAMES: Fish, Alan (56219120200)</v>
      </c>
      <c r="B2150">
        <v>2</v>
      </c>
      <c r="C2150" t="s">
        <v>462</v>
      </c>
    </row>
    <row r="2151" spans="1:3" x14ac:dyDescent="0.45">
      <c r="A2151" t="str">
        <f t="shared" si="33"/>
        <v>356219120200</v>
      </c>
      <c r="B2151">
        <v>3</v>
      </c>
      <c r="C2151">
        <v>56219120200</v>
      </c>
    </row>
    <row r="2152" spans="1:3" x14ac:dyDescent="0.45">
      <c r="A2152" t="str">
        <f t="shared" si="33"/>
        <v>4Reshaping the undergraduate business curriculum and scholarship experiences in Australia to support whole-person outcomes</v>
      </c>
      <c r="B2152">
        <v>4</v>
      </c>
      <c r="C2152" t="s">
        <v>463</v>
      </c>
    </row>
    <row r="2153" spans="1:3" x14ac:dyDescent="0.45">
      <c r="A2153" t="str">
        <f t="shared" si="33"/>
        <v>5(2013) Asian Education and Development Studies, 2 (1), pp. 53 - 69, Cited 7 times.</v>
      </c>
      <c r="B2153">
        <v>5</v>
      </c>
      <c r="C2153" t="s">
        <v>464</v>
      </c>
    </row>
    <row r="2154" spans="1:3" x14ac:dyDescent="0.45">
      <c r="A2154" t="str">
        <f t="shared" si="33"/>
        <v>6DOI: 10.1108/20463161311297635</v>
      </c>
      <c r="B2154">
        <v>6</v>
      </c>
      <c r="C2154" t="s">
        <v>465</v>
      </c>
    </row>
    <row r="2155" spans="1:3" x14ac:dyDescent="0.45">
      <c r="A2155" t="str">
        <f t="shared" si="33"/>
        <v>7https://www.scopus.com/inward/record.uri?eid=2-s2.0-84879293707&amp;doi=10.1108%2f20463161311297635&amp;partnerID=40&amp;md5=95c0e834b725ed3b8b70b9faa5455d29</v>
      </c>
      <c r="B2155">
        <v>7</v>
      </c>
      <c r="C2155" t="s">
        <v>466</v>
      </c>
    </row>
    <row r="2156" spans="1:3" x14ac:dyDescent="0.45">
      <c r="A2156" t="str">
        <f t="shared" si="33"/>
        <v>8</v>
      </c>
      <c r="B2156">
        <v>8</v>
      </c>
    </row>
    <row r="2157" spans="1:3" x14ac:dyDescent="0.45">
      <c r="A2157" t="str">
        <f t="shared" si="33"/>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2157">
        <v>9</v>
      </c>
      <c r="C2157" t="s">
        <v>467</v>
      </c>
    </row>
    <row r="2158" spans="1:3" x14ac:dyDescent="0.45">
      <c r="A2158" t="str">
        <f t="shared" si="33"/>
        <v>10LANGUAGE OF ORIGINAL DOCUMENT: English</v>
      </c>
      <c r="B2158">
        <v>10</v>
      </c>
      <c r="C2158" t="s">
        <v>10</v>
      </c>
    </row>
    <row r="2159" spans="1:3" x14ac:dyDescent="0.45">
      <c r="A2159" t="str">
        <f t="shared" si="33"/>
        <v>11DOCUMENT TYPE: Article</v>
      </c>
      <c r="B2159">
        <v>11</v>
      </c>
      <c r="C2159" t="s">
        <v>11</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1Heider J.S.</v>
      </c>
      <c r="B2162">
        <v>1</v>
      </c>
      <c r="C2162" t="s">
        <v>468</v>
      </c>
    </row>
    <row r="2163" spans="1:3" x14ac:dyDescent="0.45">
      <c r="A2163" t="str">
        <f t="shared" si="33"/>
        <v>2AUTHOR FULL NAMES: Heider, Joseph S. (56747586700)</v>
      </c>
      <c r="B2163">
        <v>2</v>
      </c>
      <c r="C2163" t="s">
        <v>469</v>
      </c>
    </row>
    <row r="2164" spans="1:3" x14ac:dyDescent="0.45">
      <c r="A2164" t="str">
        <f t="shared" si="33"/>
        <v>356747586700</v>
      </c>
      <c r="B2164">
        <v>3</v>
      </c>
      <c r="C2164">
        <v>56747586700</v>
      </c>
    </row>
    <row r="2165" spans="1:3" x14ac:dyDescent="0.45">
      <c r="A2165" t="str">
        <f t="shared" si="33"/>
        <v>4Using Digital Learning Solutions to Address Higher Education’s Greatest Challenges</v>
      </c>
      <c r="B2165">
        <v>4</v>
      </c>
      <c r="C2165" t="s">
        <v>470</v>
      </c>
    </row>
    <row r="2166" spans="1:3" x14ac:dyDescent="0.45">
      <c r="A2166" t="str">
        <f t="shared" si="33"/>
        <v>5(2015) Publishing Research Quarterly, 31 (3), pp. 183 - 189, Cited 11 times.</v>
      </c>
      <c r="B2166">
        <v>5</v>
      </c>
      <c r="C2166" t="s">
        <v>471</v>
      </c>
    </row>
    <row r="2167" spans="1:3" x14ac:dyDescent="0.45">
      <c r="A2167" t="str">
        <f t="shared" si="33"/>
        <v>6DOI: 10.1007/s12109-015-9413-8</v>
      </c>
      <c r="B2167">
        <v>6</v>
      </c>
      <c r="C2167" t="s">
        <v>472</v>
      </c>
    </row>
    <row r="2168" spans="1:3" x14ac:dyDescent="0.45">
      <c r="A2168" t="str">
        <f t="shared" si="33"/>
        <v>7https://www.scopus.com/inward/record.uri?eid=2-s2.0-84938303382&amp;doi=10.1007%2fs12109-015-9413-8&amp;partnerID=40&amp;md5=d4be39a14503429043e212f28a9aba3a</v>
      </c>
      <c r="B2168">
        <v>7</v>
      </c>
      <c r="C2168" t="s">
        <v>473</v>
      </c>
    </row>
    <row r="2169" spans="1:3" x14ac:dyDescent="0.45">
      <c r="A2169" t="str">
        <f t="shared" si="33"/>
        <v>8</v>
      </c>
      <c r="B2169">
        <v>8</v>
      </c>
    </row>
    <row r="2170" spans="1:3" x14ac:dyDescent="0.45">
      <c r="A2170" t="str">
        <f t="shared" si="33"/>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2170">
        <v>9</v>
      </c>
      <c r="C2170" t="s">
        <v>474</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1Girard T., Pinar M.</v>
      </c>
      <c r="B2175">
        <v>1</v>
      </c>
      <c r="C2175" t="s">
        <v>2884</v>
      </c>
    </row>
    <row r="2176" spans="1:3" x14ac:dyDescent="0.45">
      <c r="A2176" t="str">
        <f t="shared" si="33"/>
        <v>2AUTHOR FULL NAMES: Girard, Tulay (17345457100); Pinar, Musa (14058696000)</v>
      </c>
      <c r="B2176">
        <v>2</v>
      </c>
      <c r="C2176" t="s">
        <v>2885</v>
      </c>
    </row>
    <row r="2177" spans="1:3" x14ac:dyDescent="0.45">
      <c r="A2177" t="str">
        <f t="shared" si="33"/>
        <v>317345457100; 14058696000</v>
      </c>
      <c r="B2177">
        <v>3</v>
      </c>
      <c r="C2177" t="s">
        <v>2886</v>
      </c>
    </row>
    <row r="2178" spans="1:3" x14ac:dyDescent="0.45">
      <c r="A2178" t="str">
        <f t="shared" si="33"/>
        <v>4An empirical study of the dynamic relationships between the core and supporting brand equity dimensions in higher education</v>
      </c>
      <c r="B2178">
        <v>4</v>
      </c>
      <c r="C2178" t="s">
        <v>2887</v>
      </c>
    </row>
    <row r="2179" spans="1:3" x14ac:dyDescent="0.45">
      <c r="A2179" t="str">
        <f t="shared" si="33"/>
        <v>5(2020) Journal of Applied Research in Higher Education, 13 (3), pp. 710 - 740, Cited 6 times.</v>
      </c>
      <c r="B2179">
        <v>5</v>
      </c>
      <c r="C2179" t="s">
        <v>2888</v>
      </c>
    </row>
    <row r="2180" spans="1:3" x14ac:dyDescent="0.45">
      <c r="A2180" t="str">
        <f t="shared" si="33"/>
        <v>6DOI: 10.1108/JARHE-04-2020-0097</v>
      </c>
      <c r="B2180">
        <v>6</v>
      </c>
      <c r="C2180" t="s">
        <v>2889</v>
      </c>
    </row>
    <row r="2181" spans="1:3" x14ac:dyDescent="0.45">
      <c r="A2181" t="str">
        <f t="shared" ref="A2181:A2244" si="34">B2181&amp;C2181</f>
        <v>7https://www.scopus.com/inward/record.uri?eid=2-s2.0-85088703418&amp;doi=10.1108%2fJARHE-04-2020-0097&amp;partnerID=40&amp;md5=d14f782524dd4c90284fc8e8d86cf046</v>
      </c>
      <c r="B2181">
        <v>7</v>
      </c>
      <c r="C2181" t="s">
        <v>2890</v>
      </c>
    </row>
    <row r="2182" spans="1:3" x14ac:dyDescent="0.45">
      <c r="A2182" t="str">
        <f t="shared" si="34"/>
        <v>8</v>
      </c>
      <c r="B2182">
        <v>8</v>
      </c>
    </row>
    <row r="2183" spans="1:3" x14ac:dyDescent="0.45">
      <c r="A2183" t="str">
        <f t="shared" si="34"/>
        <v>9ABSTRACT: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B2183">
        <v>9</v>
      </c>
      <c r="C2183" t="s">
        <v>2891</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1Broad M.J., Matthews M., Shephard K.</v>
      </c>
      <c r="B2188">
        <v>1</v>
      </c>
      <c r="C2188" t="s">
        <v>475</v>
      </c>
    </row>
    <row r="2189" spans="1:3" x14ac:dyDescent="0.45">
      <c r="A2189" t="str">
        <f t="shared" si="34"/>
        <v>2AUTHOR FULL NAMES: Broad, Martin John (16068210200); Matthews, Marian (36783951800); Shephard, Kerry (36935583700)</v>
      </c>
      <c r="B2189">
        <v>2</v>
      </c>
      <c r="C2189" t="s">
        <v>476</v>
      </c>
    </row>
    <row r="2190" spans="1:3" x14ac:dyDescent="0.45">
      <c r="A2190" t="str">
        <f t="shared" si="34"/>
        <v>316068210200; 36783951800; 36935583700</v>
      </c>
      <c r="B2190">
        <v>3</v>
      </c>
      <c r="C2190" t="s">
        <v>477</v>
      </c>
    </row>
    <row r="2191" spans="1:3" x14ac:dyDescent="0.45">
      <c r="A2191" t="str">
        <f t="shared" si="34"/>
        <v>4Audit and control of the use of the Internet for learning and teaching: issues for stakeholders in higher education</v>
      </c>
      <c r="B2191">
        <v>4</v>
      </c>
      <c r="C2191" t="s">
        <v>478</v>
      </c>
    </row>
    <row r="2192" spans="1:3" x14ac:dyDescent="0.45">
      <c r="A2192" t="str">
        <f t="shared" si="34"/>
        <v>5(2003) Managerial Auditing Journal, 18 (3), pp. 244 - 253, Cited 12 times.</v>
      </c>
      <c r="B2192">
        <v>5</v>
      </c>
      <c r="C2192" t="s">
        <v>479</v>
      </c>
    </row>
    <row r="2193" spans="1:3" x14ac:dyDescent="0.45">
      <c r="A2193" t="str">
        <f t="shared" si="34"/>
        <v>6DOI: 10.1108/02686900310469907</v>
      </c>
      <c r="B2193">
        <v>6</v>
      </c>
      <c r="C2193" t="s">
        <v>480</v>
      </c>
    </row>
    <row r="2194" spans="1:3" x14ac:dyDescent="0.45">
      <c r="A2194" t="str">
        <f t="shared" si="34"/>
        <v>7https://www.scopus.com/inward/record.uri?eid=2-s2.0-84986099168&amp;doi=10.1108%2f02686900310469907&amp;partnerID=40&amp;md5=5fc4032b4ac0bf598f558899235e30e7</v>
      </c>
      <c r="B2194">
        <v>7</v>
      </c>
      <c r="C2194" t="s">
        <v>481</v>
      </c>
    </row>
    <row r="2195" spans="1:3" x14ac:dyDescent="0.45">
      <c r="A2195" t="str">
        <f t="shared" si="34"/>
        <v>8</v>
      </c>
      <c r="B2195">
        <v>8</v>
      </c>
    </row>
    <row r="2196" spans="1:3" x14ac:dyDescent="0.45">
      <c r="A2196" t="str">
        <f t="shared" si="34"/>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2196">
        <v>9</v>
      </c>
      <c r="C2196" t="s">
        <v>482</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1Koksharov V.A., Sandler D.G., Kuznetsov P.D., Klyagin A.V., Leshukov O.V.</v>
      </c>
      <c r="B2201">
        <v>1</v>
      </c>
      <c r="C2201" t="s">
        <v>499</v>
      </c>
    </row>
    <row r="2202" spans="1:3" x14ac:dyDescent="0.45">
      <c r="A2202" t="str">
        <f t="shared" si="34"/>
        <v>2AUTHOR FULL NAMES: Koksharov, V.A. (26530541900); Sandler, D.G. (56581474400); Kuznetsov, P.D. (57190414377); Klyagin, A.V. (57222671691); Leshukov, O.V. (57190431219)</v>
      </c>
      <c r="B2202">
        <v>2</v>
      </c>
      <c r="C2202" t="s">
        <v>500</v>
      </c>
    </row>
    <row r="2203" spans="1:3" x14ac:dyDescent="0.45">
      <c r="A2203" t="str">
        <f t="shared" si="34"/>
        <v>326530541900; 56581474400; 57190414377; 57222671691; 57190431219</v>
      </c>
      <c r="B2203">
        <v>3</v>
      </c>
      <c r="C2203" t="s">
        <v>501</v>
      </c>
    </row>
    <row r="2204" spans="1:3" x14ac:dyDescent="0.45">
      <c r="A2204" t="str">
        <f t="shared" si="34"/>
        <v>4The Pandemic as a Challenge to the Development of University Networks in Russia: Differentiation or Collaboration?</v>
      </c>
      <c r="B2204">
        <v>4</v>
      </c>
      <c r="C2204" t="s">
        <v>502</v>
      </c>
    </row>
    <row r="2205" spans="1:3" x14ac:dyDescent="0.45">
      <c r="A2205" t="str">
        <f t="shared" si="34"/>
        <v>5(2021) Voprosy Obrazovaniya / Educational Studies Moscow, 2021 (1), pp. 52 - 73, Cited 8 times.</v>
      </c>
      <c r="B2205">
        <v>5</v>
      </c>
      <c r="C2205" t="s">
        <v>503</v>
      </c>
    </row>
    <row r="2206" spans="1:3" x14ac:dyDescent="0.45">
      <c r="A2206" t="str">
        <f t="shared" si="34"/>
        <v>6DOI: 10.17323/1814-9545-2021-1-52-73</v>
      </c>
      <c r="B2206">
        <v>6</v>
      </c>
      <c r="C2206" t="s">
        <v>504</v>
      </c>
    </row>
    <row r="2207" spans="1:3" x14ac:dyDescent="0.45">
      <c r="A2207" t="str">
        <f t="shared" si="34"/>
        <v>7https://www.scopus.com/inward/record.uri?eid=2-s2.0-85103706526&amp;doi=10.17323%2f1814-9545-2021-1-52-73&amp;partnerID=40&amp;md5=d23660a10d5513803532a2591ce84558</v>
      </c>
      <c r="B2207">
        <v>7</v>
      </c>
      <c r="C2207" t="s">
        <v>505</v>
      </c>
    </row>
    <row r="2208" spans="1:3" x14ac:dyDescent="0.45">
      <c r="A2208" t="str">
        <f t="shared" si="34"/>
        <v>8</v>
      </c>
      <c r="B2208">
        <v>8</v>
      </c>
    </row>
    <row r="2209" spans="1:3" x14ac:dyDescent="0.45">
      <c r="A2209" t="str">
        <f t="shared" si="34"/>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2209">
        <v>9</v>
      </c>
      <c r="C2209" t="s">
        <v>506</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1Verhoef L., Graamans L., Gioutsos D., van Wijk A., Geraedts J., Hellinga C.</v>
      </c>
      <c r="B2214">
        <v>1</v>
      </c>
      <c r="C2214" t="s">
        <v>3263</v>
      </c>
    </row>
    <row r="2215" spans="1:3" x14ac:dyDescent="0.45">
      <c r="A2215" t="str">
        <f t="shared" si="34"/>
        <v>2AUTHOR FULL NAMES: Verhoef, Leendert (7003309870); Graamans, Luuk (57193220795); Gioutsos, Dean (57202391062); van Wijk, Ad (7005805666); Geraedts, Jo (55210693700); Hellinga, Chris (6701781698)</v>
      </c>
      <c r="B2215">
        <v>2</v>
      </c>
      <c r="C2215" t="s">
        <v>3264</v>
      </c>
    </row>
    <row r="2216" spans="1:3" x14ac:dyDescent="0.45">
      <c r="A2216" t="str">
        <f t="shared" si="34"/>
        <v>37003309870; 57193220795; 57202391062; 7005805666; 55210693700; 6701781698</v>
      </c>
      <c r="B2216">
        <v>3</v>
      </c>
      <c r="C2216" t="s">
        <v>3265</v>
      </c>
    </row>
    <row r="2217" spans="1:3" x14ac:dyDescent="0.45">
      <c r="A2217" t="str">
        <f t="shared" si="34"/>
        <v>4Showhow: A flexible, structured approach to commit university stakeholders to sustainable development</v>
      </c>
      <c r="B2217">
        <v>4</v>
      </c>
      <c r="C2217" t="s">
        <v>3266</v>
      </c>
    </row>
    <row r="2218" spans="1:3" x14ac:dyDescent="0.45">
      <c r="A2218" t="str">
        <f t="shared" si="34"/>
        <v>5(2017) World Sustainability Series, pp. 491 - 508, Cited 6 times.</v>
      </c>
      <c r="B2218">
        <v>5</v>
      </c>
      <c r="C2218" t="s">
        <v>3267</v>
      </c>
    </row>
    <row r="2219" spans="1:3" x14ac:dyDescent="0.45">
      <c r="A2219" t="str">
        <f t="shared" si="34"/>
        <v>6DOI: 10.1007/978-3-319-47877-7_33</v>
      </c>
      <c r="B2219">
        <v>6</v>
      </c>
      <c r="C2219" t="s">
        <v>3268</v>
      </c>
    </row>
    <row r="2220" spans="1:3" x14ac:dyDescent="0.45">
      <c r="A2220" t="str">
        <f t="shared" si="34"/>
        <v>7https://www.scopus.com/inward/record.uri?eid=2-s2.0-85057237328&amp;doi=10.1007%2f978-3-319-47877-7_33&amp;partnerID=40&amp;md5=8e38f023254096d402d790f390210bfb</v>
      </c>
      <c r="B2220">
        <v>7</v>
      </c>
      <c r="C2220" t="s">
        <v>3269</v>
      </c>
    </row>
    <row r="2221" spans="1:3" x14ac:dyDescent="0.45">
      <c r="A2221" t="str">
        <f t="shared" si="34"/>
        <v>8</v>
      </c>
      <c r="B2221">
        <v>8</v>
      </c>
    </row>
    <row r="2222" spans="1:3" x14ac:dyDescent="0.45">
      <c r="A2222" t="str">
        <f t="shared" si="34"/>
        <v>9ABSTRACT: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B2222">
        <v>9</v>
      </c>
      <c r="C2222" t="s">
        <v>3270</v>
      </c>
    </row>
    <row r="2223" spans="1:3" x14ac:dyDescent="0.45">
      <c r="A2223" t="str">
        <f t="shared" si="34"/>
        <v>10LANGUAGE OF ORIGINAL DOCUMENT: English</v>
      </c>
      <c r="B2223">
        <v>10</v>
      </c>
      <c r="C2223" t="s">
        <v>10</v>
      </c>
    </row>
    <row r="2224" spans="1:3" x14ac:dyDescent="0.45">
      <c r="A2224" t="str">
        <f t="shared" si="34"/>
        <v>11DOCUMENT TYPE: Book chapter</v>
      </c>
      <c r="B2224">
        <v>11</v>
      </c>
      <c r="C2224" t="s">
        <v>128</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1Arzola R.</v>
      </c>
      <c r="B2227">
        <v>1</v>
      </c>
      <c r="C2227" t="s">
        <v>513</v>
      </c>
    </row>
    <row r="2228" spans="1:3" x14ac:dyDescent="0.45">
      <c r="A2228" t="str">
        <f t="shared" si="34"/>
        <v>2AUTHOR FULL NAMES: Arzola, Rebecca (57193631238)</v>
      </c>
      <c r="B2228">
        <v>2</v>
      </c>
      <c r="C2228" t="s">
        <v>514</v>
      </c>
    </row>
    <row r="2229" spans="1:3" x14ac:dyDescent="0.45">
      <c r="A2229" t="str">
        <f t="shared" si="34"/>
        <v>357193631238</v>
      </c>
      <c r="B2229">
        <v>3</v>
      </c>
      <c r="C2229">
        <v>57193631238</v>
      </c>
    </row>
    <row r="2230" spans="1:3" x14ac:dyDescent="0.45">
      <c r="A2230" t="str">
        <f t="shared" si="34"/>
        <v>4Collaboration between the library and Office of Student Disability Services: Document accessibility in higher education</v>
      </c>
      <c r="B2230">
        <v>4</v>
      </c>
      <c r="C2230" t="s">
        <v>515</v>
      </c>
    </row>
    <row r="2231" spans="1:3" x14ac:dyDescent="0.45">
      <c r="A2231" t="str">
        <f t="shared" si="34"/>
        <v>5(2016) Digital Library Perspectives, 32 (2), pp. 117 - 126, Cited 11 times.</v>
      </c>
      <c r="B2231">
        <v>5</v>
      </c>
      <c r="C2231" t="s">
        <v>516</v>
      </c>
    </row>
    <row r="2232" spans="1:3" x14ac:dyDescent="0.45">
      <c r="A2232" t="str">
        <f t="shared" si="34"/>
        <v>6DOI: 10.1108/DLP-09-2015-0016</v>
      </c>
      <c r="B2232">
        <v>6</v>
      </c>
      <c r="C2232" t="s">
        <v>517</v>
      </c>
    </row>
    <row r="2233" spans="1:3" x14ac:dyDescent="0.45">
      <c r="A2233" t="str">
        <f t="shared" si="34"/>
        <v>7https://www.scopus.com/inward/record.uri?eid=2-s2.0-85015292274&amp;doi=10.1108%2fDLP-09-2015-0016&amp;partnerID=40&amp;md5=ba276221f36c08b1e2c508161784842b</v>
      </c>
      <c r="B2233">
        <v>7</v>
      </c>
      <c r="C2233" t="s">
        <v>518</v>
      </c>
    </row>
    <row r="2234" spans="1:3" x14ac:dyDescent="0.45">
      <c r="A2234" t="str">
        <f t="shared" si="34"/>
        <v>8</v>
      </c>
      <c r="B2234">
        <v>8</v>
      </c>
    </row>
    <row r="2235" spans="1:3" x14ac:dyDescent="0.45">
      <c r="A2235" t="str">
        <f t="shared" si="34"/>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2235">
        <v>9</v>
      </c>
      <c r="C2235" t="s">
        <v>519</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1Alakaleek W.</v>
      </c>
      <c r="B2240">
        <v>1</v>
      </c>
      <c r="C2240" t="s">
        <v>520</v>
      </c>
    </row>
    <row r="2241" spans="1:3" x14ac:dyDescent="0.45">
      <c r="A2241" t="str">
        <f t="shared" si="34"/>
        <v>2AUTHOR FULL NAMES: Alakaleek, Wejdan (57194719620)</v>
      </c>
      <c r="B2241">
        <v>2</v>
      </c>
      <c r="C2241" t="s">
        <v>521</v>
      </c>
    </row>
    <row r="2242" spans="1:3" x14ac:dyDescent="0.45">
      <c r="A2242" t="str">
        <f t="shared" si="34"/>
        <v>357194719620</v>
      </c>
      <c r="B2242">
        <v>3</v>
      </c>
      <c r="C2242">
        <v>57194719620</v>
      </c>
    </row>
    <row r="2243" spans="1:3" x14ac:dyDescent="0.45">
      <c r="A2243" t="str">
        <f t="shared" si="34"/>
        <v>4The status of entrepreneurship education in Jordanian universities</v>
      </c>
      <c r="B2243">
        <v>4</v>
      </c>
      <c r="C2243" t="s">
        <v>522</v>
      </c>
    </row>
    <row r="2244" spans="1:3" x14ac:dyDescent="0.45">
      <c r="A2244" t="str">
        <f t="shared" si="34"/>
        <v>5(2019) Education and Training, 61 (2), pp. 169 - 186, Cited 13 times.</v>
      </c>
      <c r="B2244">
        <v>5</v>
      </c>
      <c r="C2244" t="s">
        <v>523</v>
      </c>
    </row>
    <row r="2245" spans="1:3" x14ac:dyDescent="0.45">
      <c r="A2245" t="str">
        <f t="shared" ref="A2245:A2308" si="35">B2245&amp;C2245</f>
        <v>6DOI: 10.1108/ET-03-2018-0082</v>
      </c>
      <c r="B2245">
        <v>6</v>
      </c>
      <c r="C2245" t="s">
        <v>524</v>
      </c>
    </row>
    <row r="2246" spans="1:3" x14ac:dyDescent="0.45">
      <c r="A2246" t="str">
        <f t="shared" si="35"/>
        <v>7https://www.scopus.com/inward/record.uri?eid=2-s2.0-85062023226&amp;doi=10.1108%2fET-03-2018-0082&amp;partnerID=40&amp;md5=c17bc132c66b020a907067bc89e96328</v>
      </c>
      <c r="B2246">
        <v>7</v>
      </c>
      <c r="C2246" t="s">
        <v>525</v>
      </c>
    </row>
    <row r="2247" spans="1:3" x14ac:dyDescent="0.45">
      <c r="A2247" t="str">
        <f t="shared" si="35"/>
        <v>8</v>
      </c>
      <c r="B2247">
        <v>8</v>
      </c>
    </row>
    <row r="2248" spans="1:3" x14ac:dyDescent="0.45">
      <c r="A2248" t="str">
        <f t="shared" si="35"/>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2248">
        <v>9</v>
      </c>
      <c r="C2248" t="s">
        <v>526</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1Kuoppakangas P., Suomi K., Clark P., Chapleo C., Stenvall J.</v>
      </c>
      <c r="B2253">
        <v>1</v>
      </c>
      <c r="C2253" t="s">
        <v>2900</v>
      </c>
    </row>
    <row r="2254" spans="1:3" x14ac:dyDescent="0.45">
      <c r="A2254" t="str">
        <f t="shared" si="35"/>
        <v>2AUTHOR FULL NAMES: Kuoppakangas, Päivikki (55617842200); Suomi, Kati (42462666300); Clark, Paul (57195618372); Chapleo, Chris (36744662800); Stenvall, Jari (29167497500)</v>
      </c>
      <c r="B2254">
        <v>2</v>
      </c>
      <c r="C2254" t="s">
        <v>2901</v>
      </c>
    </row>
    <row r="2255" spans="1:3" x14ac:dyDescent="0.45">
      <c r="A2255" t="str">
        <f t="shared" si="35"/>
        <v>355617842200; 42462666300; 57195618372; 36744662800; 29167497500</v>
      </c>
      <c r="B2255">
        <v>3</v>
      </c>
      <c r="C2255" t="s">
        <v>2902</v>
      </c>
    </row>
    <row r="2256" spans="1:3" x14ac:dyDescent="0.45">
      <c r="A2256" t="str">
        <f t="shared" si="35"/>
        <v>4Dilemmas in Re-branding a University—“Maybe People Just Don’t Like Change”: Linking Meaningfulness and Mutuality into the Reconciliation</v>
      </c>
      <c r="B2256">
        <v>4</v>
      </c>
      <c r="C2256" t="s">
        <v>2903</v>
      </c>
    </row>
    <row r="2257" spans="1:3" x14ac:dyDescent="0.45">
      <c r="A2257" t="str">
        <f t="shared" si="35"/>
        <v>5(2020) Corporate Reputation Review, 23 (2), pp. 92 - 105, Cited 8 times.</v>
      </c>
      <c r="B2257">
        <v>5</v>
      </c>
      <c r="C2257" t="s">
        <v>2904</v>
      </c>
    </row>
    <row r="2258" spans="1:3" x14ac:dyDescent="0.45">
      <c r="A2258" t="str">
        <f t="shared" si="35"/>
        <v>6DOI: 10.1057/s41299-019-00080-2</v>
      </c>
      <c r="B2258">
        <v>6</v>
      </c>
      <c r="C2258" t="s">
        <v>2905</v>
      </c>
    </row>
    <row r="2259" spans="1:3" x14ac:dyDescent="0.45">
      <c r="A2259" t="str">
        <f t="shared" si="35"/>
        <v>7https://www.scopus.com/inward/record.uri?eid=2-s2.0-85072030698&amp;doi=10.1057%2fs41299-019-00080-2&amp;partnerID=40&amp;md5=49244c0282c7cc302223381e7e4a778b</v>
      </c>
      <c r="B2259">
        <v>7</v>
      </c>
      <c r="C2259" t="s">
        <v>2906</v>
      </c>
    </row>
    <row r="2260" spans="1:3" x14ac:dyDescent="0.45">
      <c r="A2260" t="str">
        <f t="shared" si="35"/>
        <v>8</v>
      </c>
      <c r="B2260">
        <v>8</v>
      </c>
    </row>
    <row r="2261" spans="1:3" x14ac:dyDescent="0.45">
      <c r="A2261" t="str">
        <f t="shared" si="35"/>
        <v>9ABSTRACT: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B2261">
        <v>9</v>
      </c>
      <c r="C2261" t="s">
        <v>2907</v>
      </c>
    </row>
    <row r="2262" spans="1:3" x14ac:dyDescent="0.45">
      <c r="A2262" t="str">
        <f t="shared" si="35"/>
        <v>10LANGUAGE OF ORIGINAL DOCUMENT: English</v>
      </c>
      <c r="B2262">
        <v>10</v>
      </c>
      <c r="C2262" t="s">
        <v>10</v>
      </c>
    </row>
    <row r="2263" spans="1:3" x14ac:dyDescent="0.45">
      <c r="A2263" t="str">
        <f t="shared" si="35"/>
        <v>11DOCUMENT TYPE: Article</v>
      </c>
      <c r="B2263">
        <v>11</v>
      </c>
      <c r="C2263" t="s">
        <v>11</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1Murray A.L., Ireland A.P.</v>
      </c>
      <c r="B2266">
        <v>1</v>
      </c>
      <c r="C2266" t="s">
        <v>550</v>
      </c>
    </row>
    <row r="2267" spans="1:3" x14ac:dyDescent="0.45">
      <c r="A2267" t="str">
        <f t="shared" si="35"/>
        <v>2AUTHOR FULL NAMES: Murray, Adam L. (15758020000); Ireland, Ashley P. (36447400800)</v>
      </c>
      <c r="B2267">
        <v>2</v>
      </c>
      <c r="C2267" t="s">
        <v>551</v>
      </c>
    </row>
    <row r="2268" spans="1:3" x14ac:dyDescent="0.45">
      <c r="A2268" t="str">
        <f t="shared" si="35"/>
        <v>315758020000; 36447400800</v>
      </c>
      <c r="B2268">
        <v>3</v>
      </c>
      <c r="C2268" t="s">
        <v>552</v>
      </c>
    </row>
    <row r="2269" spans="1:3" x14ac:dyDescent="0.45">
      <c r="A2269" t="str">
        <f t="shared" si="35"/>
        <v>4Communicating Library Impact on Retention: A Framework for Developing Reciprocal Value Propositions</v>
      </c>
      <c r="B2269">
        <v>4</v>
      </c>
      <c r="C2269" t="s">
        <v>553</v>
      </c>
    </row>
    <row r="2270" spans="1:3" x14ac:dyDescent="0.45">
      <c r="A2270" t="str">
        <f t="shared" si="35"/>
        <v>5(2017) Journal of Library Administration, 57 (3), pp. 311 - 326, Cited 10 times.</v>
      </c>
      <c r="B2270">
        <v>5</v>
      </c>
      <c r="C2270" t="s">
        <v>554</v>
      </c>
    </row>
    <row r="2271" spans="1:3" x14ac:dyDescent="0.45">
      <c r="A2271" t="str">
        <f t="shared" si="35"/>
        <v>6DOI: 10.1080/01930826.2016.1243425</v>
      </c>
      <c r="B2271">
        <v>6</v>
      </c>
      <c r="C2271" t="s">
        <v>555</v>
      </c>
    </row>
    <row r="2272" spans="1:3" x14ac:dyDescent="0.45">
      <c r="A2272" t="str">
        <f t="shared" si="35"/>
        <v>7https://www.scopus.com/inward/record.uri?eid=2-s2.0-84995407512&amp;doi=10.1080%2f01930826.2016.1243425&amp;partnerID=40&amp;md5=b5df268445116d9b7de49b67488ae355</v>
      </c>
      <c r="B2272">
        <v>7</v>
      </c>
      <c r="C2272" t="s">
        <v>556</v>
      </c>
    </row>
    <row r="2273" spans="1:3" x14ac:dyDescent="0.45">
      <c r="A2273" t="str">
        <f t="shared" si="35"/>
        <v>8</v>
      </c>
      <c r="B2273">
        <v>8</v>
      </c>
    </row>
    <row r="2274" spans="1:3" x14ac:dyDescent="0.45">
      <c r="A2274" t="str">
        <f t="shared" si="35"/>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2274">
        <v>9</v>
      </c>
      <c r="C2274" t="s">
        <v>557</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1Parsons L.M., Reitenga A.L.</v>
      </c>
      <c r="B2279">
        <v>1</v>
      </c>
      <c r="C2279" t="s">
        <v>3301</v>
      </c>
    </row>
    <row r="2280" spans="1:3" x14ac:dyDescent="0.45">
      <c r="A2280" t="str">
        <f t="shared" si="35"/>
        <v>2AUTHOR FULL NAMES: Parsons, Linda M. (12804596400); Reitenga, Austin L. (6506547079)</v>
      </c>
      <c r="B2280">
        <v>2</v>
      </c>
      <c r="C2280" t="s">
        <v>3302</v>
      </c>
    </row>
    <row r="2281" spans="1:3" x14ac:dyDescent="0.45">
      <c r="A2281" t="str">
        <f t="shared" si="35"/>
        <v>312804596400; 6506547079</v>
      </c>
      <c r="B2281">
        <v>3</v>
      </c>
      <c r="C2281" t="s">
        <v>3303</v>
      </c>
    </row>
    <row r="2282" spans="1:3" x14ac:dyDescent="0.45">
      <c r="A2282" t="str">
        <f t="shared" si="35"/>
        <v>4College and university president pay and future performance</v>
      </c>
      <c r="B2282">
        <v>4</v>
      </c>
      <c r="C2282" t="s">
        <v>3304</v>
      </c>
    </row>
    <row r="2283" spans="1:3" x14ac:dyDescent="0.45">
      <c r="A2283" t="str">
        <f t="shared" si="35"/>
        <v>5(2014) Accounting Horizons, 28 (1), pp. 125 - 142, Cited 6 times.</v>
      </c>
      <c r="B2283">
        <v>5</v>
      </c>
      <c r="C2283" t="s">
        <v>3305</v>
      </c>
    </row>
    <row r="2284" spans="1:3" x14ac:dyDescent="0.45">
      <c r="A2284" t="str">
        <f t="shared" si="35"/>
        <v>6DOI: 10.2308/acch-50660</v>
      </c>
      <c r="B2284">
        <v>6</v>
      </c>
      <c r="C2284" t="s">
        <v>3306</v>
      </c>
    </row>
    <row r="2285" spans="1:3" x14ac:dyDescent="0.45">
      <c r="A2285" t="str">
        <f t="shared" si="35"/>
        <v>7https://www.scopus.com/inward/record.uri?eid=2-s2.0-84896912261&amp;doi=10.2308%2facch-50660&amp;partnerID=40&amp;md5=c33ece0e4eb86c32639c8de4b16970ad</v>
      </c>
      <c r="B2285">
        <v>7</v>
      </c>
      <c r="C2285" t="s">
        <v>3307</v>
      </c>
    </row>
    <row r="2286" spans="1:3" x14ac:dyDescent="0.45">
      <c r="A2286" t="str">
        <f t="shared" si="35"/>
        <v>8</v>
      </c>
      <c r="B2286">
        <v>8</v>
      </c>
    </row>
    <row r="2287" spans="1:3" x14ac:dyDescent="0.45">
      <c r="A2287" t="str">
        <f t="shared" si="35"/>
        <v>9ABSTRACT: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B2287">
        <v>9</v>
      </c>
      <c r="C2287" t="s">
        <v>3308</v>
      </c>
    </row>
    <row r="2288" spans="1:3" x14ac:dyDescent="0.45">
      <c r="A2288" t="str">
        <f t="shared" si="35"/>
        <v>10LANGUAGE OF ORIGINAL DOCUMENT: English</v>
      </c>
      <c r="B2288">
        <v>10</v>
      </c>
      <c r="C2288" t="s">
        <v>10</v>
      </c>
    </row>
    <row r="2289" spans="1:3" x14ac:dyDescent="0.45">
      <c r="A2289" t="str">
        <f t="shared" si="35"/>
        <v>11DOCUMENT TYPE: Article</v>
      </c>
      <c r="B2289">
        <v>11</v>
      </c>
      <c r="C2289" t="s">
        <v>11</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1Gozali L., Masrom M., Zagloel T.M., Haron H.N., Dahlan D., Daywin F.J., Saryatmo M.A., Saraswati D., Syamas A.F., Susanto E.H.</v>
      </c>
      <c r="B2292">
        <v>1</v>
      </c>
      <c r="C2292" t="s">
        <v>2908</v>
      </c>
    </row>
    <row r="2293" spans="1:3" x14ac:dyDescent="0.45">
      <c r="A2293" t="str">
        <f t="shared" si="35"/>
        <v>2AUTHOR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B2293">
        <v>2</v>
      </c>
      <c r="C2293" t="s">
        <v>2909</v>
      </c>
    </row>
    <row r="2294" spans="1:3" x14ac:dyDescent="0.45">
      <c r="A2294" t="str">
        <f t="shared" si="35"/>
        <v>357191955654; 8524047400; 55369278200; 55166605200; 57204428007; 57190255019; 57204416984; 35773702300; 57204415471; 57209044673</v>
      </c>
      <c r="B2294">
        <v>3</v>
      </c>
      <c r="C2294" t="s">
        <v>2910</v>
      </c>
    </row>
    <row r="2295" spans="1:3" x14ac:dyDescent="0.45">
      <c r="A2295" t="str">
        <f t="shared" si="35"/>
        <v>4Critical success and moderating factors effect in Indonesian Public Universities' business incubators</v>
      </c>
      <c r="B2295">
        <v>4</v>
      </c>
      <c r="C2295" t="s">
        <v>2911</v>
      </c>
    </row>
    <row r="2296" spans="1:3" x14ac:dyDescent="0.45">
      <c r="A2296" t="str">
        <f t="shared" si="35"/>
        <v>5(2018) International Journal of Technology, 9 (5), pp. 1049 - 1060, Cited 7 times.</v>
      </c>
      <c r="B2296">
        <v>5</v>
      </c>
      <c r="C2296" t="s">
        <v>2912</v>
      </c>
    </row>
    <row r="2297" spans="1:3" x14ac:dyDescent="0.45">
      <c r="A2297" t="str">
        <f t="shared" si="35"/>
        <v>6DOI: 10.14716/ijtech.v9i5.1363</v>
      </c>
      <c r="B2297">
        <v>6</v>
      </c>
      <c r="C2297" t="s">
        <v>2913</v>
      </c>
    </row>
    <row r="2298" spans="1:3" x14ac:dyDescent="0.45">
      <c r="A2298" t="str">
        <f t="shared" si="35"/>
        <v>7https://www.scopus.com/inward/record.uri?eid=2-s2.0-85055541654&amp;doi=10.14716%2fijtech.v9i5.1363&amp;partnerID=40&amp;md5=f589d509b8777f31b4a0d220fdc7dcab</v>
      </c>
      <c r="B2298">
        <v>7</v>
      </c>
      <c r="C2298" t="s">
        <v>2914</v>
      </c>
    </row>
    <row r="2299" spans="1:3" x14ac:dyDescent="0.45">
      <c r="A2299" t="str">
        <f t="shared" si="35"/>
        <v>8</v>
      </c>
      <c r="B2299">
        <v>8</v>
      </c>
    </row>
    <row r="2300" spans="1:3" x14ac:dyDescent="0.45">
      <c r="A2300" t="str">
        <f t="shared" si="35"/>
        <v>9ABSTRACT: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B2300">
        <v>9</v>
      </c>
      <c r="C2300" t="s">
        <v>2915</v>
      </c>
    </row>
    <row r="2301" spans="1:3" x14ac:dyDescent="0.45">
      <c r="A2301" t="str">
        <f t="shared" si="35"/>
        <v>10LANGUAGE OF ORIGINAL DOCUMENT: English</v>
      </c>
      <c r="B2301">
        <v>10</v>
      </c>
      <c r="C2301" t="s">
        <v>10</v>
      </c>
    </row>
    <row r="2302" spans="1:3" x14ac:dyDescent="0.45">
      <c r="A2302" t="str">
        <f t="shared" si="35"/>
        <v>11DOCUMENT TYPE: Article</v>
      </c>
      <c r="B2302">
        <v>11</v>
      </c>
      <c r="C2302" t="s">
        <v>11</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1Rungfamai K.</v>
      </c>
      <c r="B2305">
        <v>1</v>
      </c>
      <c r="C2305" t="s">
        <v>2916</v>
      </c>
    </row>
    <row r="2306" spans="1:3" x14ac:dyDescent="0.45">
      <c r="A2306" t="str">
        <f t="shared" si="35"/>
        <v>2AUTHOR FULL NAMES: Rungfamai, Kreangchai (57190336478)</v>
      </c>
      <c r="B2306">
        <v>2</v>
      </c>
      <c r="C2306" t="s">
        <v>2917</v>
      </c>
    </row>
    <row r="2307" spans="1:3" x14ac:dyDescent="0.45">
      <c r="A2307" t="str">
        <f t="shared" si="35"/>
        <v>357190336478</v>
      </c>
      <c r="B2307">
        <v>3</v>
      </c>
      <c r="C2307">
        <v>57190336478</v>
      </c>
    </row>
    <row r="2308" spans="1:3" x14ac:dyDescent="0.45">
      <c r="A2308" t="str">
        <f t="shared" si="35"/>
        <v>4Research-university governance in Thailand: the case of Chulalongkorn University</v>
      </c>
      <c r="B2308">
        <v>4</v>
      </c>
      <c r="C2308" t="s">
        <v>2918</v>
      </c>
    </row>
    <row r="2309" spans="1:3" x14ac:dyDescent="0.45">
      <c r="A2309" t="str">
        <f t="shared" ref="A2309:A2372" si="36">B2309&amp;C2309</f>
        <v>5(2017) Higher Education, 74 (1), pp. 1 - 16, Cited 11 times.</v>
      </c>
      <c r="B2309">
        <v>5</v>
      </c>
      <c r="C2309" t="s">
        <v>2919</v>
      </c>
    </row>
    <row r="2310" spans="1:3" x14ac:dyDescent="0.45">
      <c r="A2310" t="str">
        <f t="shared" si="36"/>
        <v>6DOI: 10.1007/s10734-016-0024-x</v>
      </c>
      <c r="B2310">
        <v>6</v>
      </c>
      <c r="C2310" t="s">
        <v>2920</v>
      </c>
    </row>
    <row r="2311" spans="1:3" x14ac:dyDescent="0.45">
      <c r="A2311" t="str">
        <f t="shared" si="36"/>
        <v>7https://www.scopus.com/inward/record.uri?eid=2-s2.0-84979300220&amp;doi=10.1007%2fs10734-016-0024-x&amp;partnerID=40&amp;md5=a6b1a7b33da00fbf16fe47949f7e2fd7</v>
      </c>
      <c r="B2311">
        <v>7</v>
      </c>
      <c r="C2311" t="s">
        <v>2921</v>
      </c>
    </row>
    <row r="2312" spans="1:3" x14ac:dyDescent="0.45">
      <c r="A2312" t="str">
        <f t="shared" si="36"/>
        <v>8</v>
      </c>
      <c r="B2312">
        <v>8</v>
      </c>
    </row>
    <row r="2313" spans="1:3" x14ac:dyDescent="0.45">
      <c r="A2313" t="str">
        <f t="shared" si="36"/>
        <v>9ABSTRACT: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B2313">
        <v>9</v>
      </c>
      <c r="C2313" t="s">
        <v>2922</v>
      </c>
    </row>
    <row r="2314" spans="1:3" x14ac:dyDescent="0.45">
      <c r="A2314" t="str">
        <f t="shared" si="36"/>
        <v>10LANGUAGE OF ORIGINAL DOCUMENT: English</v>
      </c>
      <c r="B2314">
        <v>10</v>
      </c>
      <c r="C2314" t="s">
        <v>10</v>
      </c>
    </row>
    <row r="2315" spans="1:3" x14ac:dyDescent="0.45">
      <c r="A2315" t="str">
        <f t="shared" si="36"/>
        <v>11DOCUMENT TYPE: Article</v>
      </c>
      <c r="B2315">
        <v>11</v>
      </c>
      <c r="C2315" t="s">
        <v>11</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1Badwan K.</v>
      </c>
      <c r="B2318">
        <v>1</v>
      </c>
      <c r="C2318" t="s">
        <v>597</v>
      </c>
    </row>
    <row r="2319" spans="1:3" x14ac:dyDescent="0.45">
      <c r="A2319" t="str">
        <f t="shared" si="36"/>
        <v>2AUTHOR FULL NAMES: Badwan, Khawla (57194873722)</v>
      </c>
      <c r="B2319">
        <v>2</v>
      </c>
      <c r="C2319" t="s">
        <v>598</v>
      </c>
    </row>
    <row r="2320" spans="1:3" x14ac:dyDescent="0.45">
      <c r="A2320" t="str">
        <f t="shared" si="36"/>
        <v>357194873722</v>
      </c>
      <c r="B2320">
        <v>3</v>
      </c>
      <c r="C2320">
        <v>57194873722</v>
      </c>
    </row>
    <row r="2321" spans="1:3" x14ac:dyDescent="0.45">
      <c r="A2321" t="str">
        <f t="shared" si="36"/>
        <v>4Agency in educational language planning: perspectives from higher education in Tunisia</v>
      </c>
      <c r="B2321">
        <v>4</v>
      </c>
      <c r="C2321" t="s">
        <v>599</v>
      </c>
    </row>
    <row r="2322" spans="1:3" x14ac:dyDescent="0.45">
      <c r="A2322" t="str">
        <f t="shared" si="36"/>
        <v>5(2021) Current Issues in Language Planning, 22 (1-2), pp. 99 - 116, Cited 7 times.</v>
      </c>
      <c r="B2322">
        <v>5</v>
      </c>
      <c r="C2322" t="s">
        <v>600</v>
      </c>
    </row>
    <row r="2323" spans="1:3" x14ac:dyDescent="0.45">
      <c r="A2323" t="str">
        <f t="shared" si="36"/>
        <v>6DOI: 10.1080/14664208.2019.1700056</v>
      </c>
      <c r="B2323">
        <v>6</v>
      </c>
      <c r="C2323" t="s">
        <v>601</v>
      </c>
    </row>
    <row r="2324" spans="1:3" x14ac:dyDescent="0.45">
      <c r="A2324" t="str">
        <f t="shared" si="36"/>
        <v>7https://www.scopus.com/inward/record.uri?eid=2-s2.0-85076437253&amp;doi=10.1080%2f14664208.2019.1700056&amp;partnerID=40&amp;md5=96e5b58e6c1bd1b1fa4cab25e9f0a610</v>
      </c>
      <c r="B2324">
        <v>7</v>
      </c>
      <c r="C2324" t="s">
        <v>602</v>
      </c>
    </row>
    <row r="2325" spans="1:3" x14ac:dyDescent="0.45">
      <c r="A2325" t="str">
        <f t="shared" si="36"/>
        <v>8</v>
      </c>
      <c r="B2325">
        <v>8</v>
      </c>
    </row>
    <row r="2326" spans="1:3" x14ac:dyDescent="0.45">
      <c r="A2326" t="str">
        <f t="shared" si="36"/>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2326">
        <v>9</v>
      </c>
      <c r="C2326" t="s">
        <v>603</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1Abdul Razak A., Murray P.A., Roberts D.</v>
      </c>
      <c r="B2331">
        <v>1</v>
      </c>
      <c r="C2331" t="s">
        <v>2923</v>
      </c>
    </row>
    <row r="2332" spans="1:3" x14ac:dyDescent="0.45">
      <c r="A2332" t="str">
        <f t="shared" si="36"/>
        <v>2AUTHOR FULL NAMES: Abdul Razak, Arbaiah (56468067300); Murray, Peter A. (9276591100); Roberts, David (57217747137)</v>
      </c>
      <c r="B2332">
        <v>2</v>
      </c>
      <c r="C2332" t="s">
        <v>2924</v>
      </c>
    </row>
    <row r="2333" spans="1:3" x14ac:dyDescent="0.45">
      <c r="A2333" t="str">
        <f t="shared" si="36"/>
        <v>356468067300; 9276591100; 57217747137</v>
      </c>
      <c r="B2333">
        <v>3</v>
      </c>
      <c r="C2333" t="s">
        <v>2925</v>
      </c>
    </row>
    <row r="2334" spans="1:3" x14ac:dyDescent="0.45">
      <c r="A2334" t="str">
        <f t="shared" si="36"/>
        <v>4Open Innovation in Universities: The Relationship Between Innovation and Commercialisation</v>
      </c>
      <c r="B2334">
        <v>4</v>
      </c>
      <c r="C2334" t="s">
        <v>2926</v>
      </c>
    </row>
    <row r="2335" spans="1:3" x14ac:dyDescent="0.45">
      <c r="A2335" t="str">
        <f t="shared" si="36"/>
        <v>5(2014) Knowledge and Process Management, 21 (4), pp. 260 - 269, Cited 10 times.</v>
      </c>
      <c r="B2335">
        <v>5</v>
      </c>
      <c r="C2335" t="s">
        <v>2927</v>
      </c>
    </row>
    <row r="2336" spans="1:3" x14ac:dyDescent="0.45">
      <c r="A2336" t="str">
        <f t="shared" si="36"/>
        <v>6DOI: 10.1002/kpm.1444</v>
      </c>
      <c r="B2336">
        <v>6</v>
      </c>
      <c r="C2336" t="s">
        <v>2928</v>
      </c>
    </row>
    <row r="2337" spans="1:3" x14ac:dyDescent="0.45">
      <c r="A2337" t="str">
        <f t="shared" si="36"/>
        <v>7https://www.scopus.com/inward/record.uri?eid=2-s2.0-84920262903&amp;doi=10.1002%2fkpm.1444&amp;partnerID=40&amp;md5=a75f59063b3cfa9bdb78af2aa8be792f</v>
      </c>
      <c r="B2337">
        <v>7</v>
      </c>
      <c r="C2337" t="s">
        <v>2929</v>
      </c>
    </row>
    <row r="2338" spans="1:3" x14ac:dyDescent="0.45">
      <c r="A2338" t="str">
        <f t="shared" si="36"/>
        <v>8</v>
      </c>
      <c r="B2338">
        <v>8</v>
      </c>
    </row>
    <row r="2339" spans="1:3" x14ac:dyDescent="0.45">
      <c r="A2339" t="str">
        <f t="shared" si="36"/>
        <v>9ABSTRACT: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B2339">
        <v>9</v>
      </c>
      <c r="C2339" t="s">
        <v>2930</v>
      </c>
    </row>
    <row r="2340" spans="1:3" x14ac:dyDescent="0.45">
      <c r="A2340" t="str">
        <f t="shared" si="36"/>
        <v>10LANGUAGE OF ORIGINAL DOCUMENT: English</v>
      </c>
      <c r="B2340">
        <v>10</v>
      </c>
      <c r="C2340" t="s">
        <v>10</v>
      </c>
    </row>
    <row r="2341" spans="1:3" x14ac:dyDescent="0.45">
      <c r="A2341" t="str">
        <f t="shared" si="36"/>
        <v>11DOCUMENT TYPE: Article</v>
      </c>
      <c r="B2341">
        <v>11</v>
      </c>
      <c r="C2341" t="s">
        <v>11</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1White S., Leon M., White S.</v>
      </c>
      <c r="B2344">
        <v>1</v>
      </c>
      <c r="C2344" t="s">
        <v>2931</v>
      </c>
    </row>
    <row r="2345" spans="1:3" x14ac:dyDescent="0.45">
      <c r="A2345" t="str">
        <f t="shared" si="36"/>
        <v>2AUTHOR FULL NAMES: White, Steve (56895488600); Leon, Manuel (57188312600); White, Su (10738888600)</v>
      </c>
      <c r="B2345">
        <v>2</v>
      </c>
      <c r="C2345" t="s">
        <v>2932</v>
      </c>
    </row>
    <row r="2346" spans="1:3" x14ac:dyDescent="0.45">
      <c r="A2346" t="str">
        <f t="shared" si="36"/>
        <v>356895488600; 57188312600; 10738888600</v>
      </c>
      <c r="B2346">
        <v>3</v>
      </c>
      <c r="C2346" t="s">
        <v>2933</v>
      </c>
    </row>
    <row r="2347" spans="1:3" x14ac:dyDescent="0.45">
      <c r="A2347" t="str">
        <f t="shared" si="36"/>
        <v>4MOOCs inside Universities: An analysis of mooc discourse as represented in he magazines</v>
      </c>
      <c r="B2347">
        <v>4</v>
      </c>
      <c r="C2347" t="s">
        <v>2934</v>
      </c>
    </row>
    <row r="2348" spans="1:3" x14ac:dyDescent="0.45">
      <c r="A2348" t="str">
        <f t="shared" si="36"/>
        <v>5(2015) CSEDU 2015 - 7th International Conference on Computer Supported Education, Proceedings, 2, pp. 109 - 115, Cited 7 times.</v>
      </c>
      <c r="B2348">
        <v>5</v>
      </c>
      <c r="C2348" t="s">
        <v>2935</v>
      </c>
    </row>
    <row r="2349" spans="1:3" x14ac:dyDescent="0.45">
      <c r="A2349" t="str">
        <f t="shared" si="36"/>
        <v>6DOI: 10.5220/0005453201090115</v>
      </c>
      <c r="B2349">
        <v>6</v>
      </c>
      <c r="C2349" t="s">
        <v>2936</v>
      </c>
    </row>
    <row r="2350" spans="1:3" x14ac:dyDescent="0.45">
      <c r="A2350" t="str">
        <f t="shared" si="36"/>
        <v>7https://www.scopus.com/inward/record.uri?eid=2-s2.0-84943536233&amp;doi=10.5220%2f0005453201090115&amp;partnerID=40&amp;md5=7c4bbb0d9add598fa77e815e7a593451</v>
      </c>
      <c r="B2350">
        <v>7</v>
      </c>
      <c r="C2350" t="s">
        <v>2937</v>
      </c>
    </row>
    <row r="2351" spans="1:3" x14ac:dyDescent="0.45">
      <c r="A2351" t="str">
        <f t="shared" si="36"/>
        <v>8</v>
      </c>
      <c r="B2351">
        <v>8</v>
      </c>
    </row>
    <row r="2352" spans="1:3" x14ac:dyDescent="0.45">
      <c r="A2352" t="str">
        <f t="shared" si="36"/>
        <v>9ABSTRACT: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B2352">
        <v>9</v>
      </c>
      <c r="C2352" t="s">
        <v>2938</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1Schmitt C.T., Palm S.</v>
      </c>
      <c r="B2357">
        <v>1</v>
      </c>
      <c r="C2357" t="s">
        <v>3309</v>
      </c>
    </row>
    <row r="2358" spans="1:3" x14ac:dyDescent="0.45">
      <c r="A2358" t="str">
        <f t="shared" si="36"/>
        <v>2AUTHOR FULL NAMES: Schmitt, Claudia T. (57210792611); Palm, Sophie (57210801122)</v>
      </c>
      <c r="B2358">
        <v>2</v>
      </c>
      <c r="C2358" t="s">
        <v>3310</v>
      </c>
    </row>
    <row r="2359" spans="1:3" x14ac:dyDescent="0.45">
      <c r="A2359" t="str">
        <f t="shared" si="36"/>
        <v>357210792611; 57210801122</v>
      </c>
      <c r="B2359">
        <v>3</v>
      </c>
      <c r="C2359" t="s">
        <v>3311</v>
      </c>
    </row>
    <row r="2360" spans="1:3" x14ac:dyDescent="0.45">
      <c r="A2360" t="str">
        <f t="shared" si="36"/>
        <v>4Sustainability at German Universities: The University of Hamburg as a Case Study for Sustainability-Oriented Organizational Development</v>
      </c>
      <c r="B2360">
        <v>4</v>
      </c>
      <c r="C2360" t="s">
        <v>3312</v>
      </c>
    </row>
    <row r="2361" spans="1:3" x14ac:dyDescent="0.45">
      <c r="A2361" t="str">
        <f t="shared" si="36"/>
        <v>5(2018) World Sustainability Series, pp. 629 - 645, Cited 6 times.</v>
      </c>
      <c r="B2361">
        <v>5</v>
      </c>
      <c r="C2361" t="s">
        <v>3313</v>
      </c>
    </row>
    <row r="2362" spans="1:3" x14ac:dyDescent="0.45">
      <c r="A2362" t="str">
        <f t="shared" si="36"/>
        <v>6DOI: 10.1007/978-3-319-63007-6_39</v>
      </c>
      <c r="B2362">
        <v>6</v>
      </c>
      <c r="C2362" t="s">
        <v>3314</v>
      </c>
    </row>
    <row r="2363" spans="1:3" x14ac:dyDescent="0.45">
      <c r="A2363" t="str">
        <f t="shared" si="36"/>
        <v>7https://www.scopus.com/inward/record.uri?eid=2-s2.0-85058700975&amp;doi=10.1007%2f978-3-319-63007-6_39&amp;partnerID=40&amp;md5=bbdf5e61adbe251c3a39f13112f1d0de</v>
      </c>
      <c r="B2363">
        <v>7</v>
      </c>
      <c r="C2363" t="s">
        <v>3315</v>
      </c>
    </row>
    <row r="2364" spans="1:3" x14ac:dyDescent="0.45">
      <c r="A2364" t="str">
        <f t="shared" si="36"/>
        <v>8</v>
      </c>
      <c r="B2364">
        <v>8</v>
      </c>
    </row>
    <row r="2365" spans="1:3" x14ac:dyDescent="0.45">
      <c r="A2365" t="str">
        <f t="shared" si="36"/>
        <v>9ABSTRACT: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B2365">
        <v>9</v>
      </c>
      <c r="C2365" t="s">
        <v>3316</v>
      </c>
    </row>
    <row r="2366" spans="1:3" x14ac:dyDescent="0.45">
      <c r="A2366" t="str">
        <f t="shared" si="36"/>
        <v>10LANGUAGE OF ORIGINAL DOCUMENT: English</v>
      </c>
      <c r="B2366">
        <v>10</v>
      </c>
      <c r="C2366" t="s">
        <v>10</v>
      </c>
    </row>
    <row r="2367" spans="1:3" x14ac:dyDescent="0.45">
      <c r="A2367" t="str">
        <f t="shared" si="36"/>
        <v>11DOCUMENT TYPE: Book chapter</v>
      </c>
      <c r="B2367">
        <v>11</v>
      </c>
      <c r="C2367" t="s">
        <v>128</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1Kezar A., Maxey D.</v>
      </c>
      <c r="B2370">
        <v>1</v>
      </c>
      <c r="C2370" t="s">
        <v>611</v>
      </c>
    </row>
    <row r="2371" spans="1:3" x14ac:dyDescent="0.45">
      <c r="A2371" t="str">
        <f t="shared" si="36"/>
        <v>2AUTHOR FULL NAMES: Kezar, Adrianna (6603555003); Maxey, Daniel (55943083100)</v>
      </c>
      <c r="B2371">
        <v>2</v>
      </c>
      <c r="C2371" t="s">
        <v>612</v>
      </c>
    </row>
    <row r="2372" spans="1:3" x14ac:dyDescent="0.45">
      <c r="A2372" t="str">
        <f t="shared" si="36"/>
        <v>36603555003; 55943083100</v>
      </c>
      <c r="B2372">
        <v>3</v>
      </c>
      <c r="C2372" t="s">
        <v>613</v>
      </c>
    </row>
    <row r="2373" spans="1:3" x14ac:dyDescent="0.45">
      <c r="A2373" t="str">
        <f t="shared" ref="A2373:A2436" si="37">B2373&amp;C2373</f>
        <v>4Understanding key stakeholder belief systems or institutional logics related to non-tenure-track faculty and the changing professoriate</v>
      </c>
      <c r="B2373">
        <v>4</v>
      </c>
      <c r="C2373" t="s">
        <v>614</v>
      </c>
    </row>
    <row r="2374" spans="1:3" x14ac:dyDescent="0.45">
      <c r="A2374" t="str">
        <f t="shared" si="37"/>
        <v>5(2014) Teachers College Record, 116 (10), Cited 7 times.</v>
      </c>
      <c r="B2374">
        <v>5</v>
      </c>
      <c r="C2374" t="s">
        <v>615</v>
      </c>
    </row>
    <row r="2375" spans="1:3" x14ac:dyDescent="0.45">
      <c r="A2375" t="str">
        <f t="shared" si="37"/>
        <v>6</v>
      </c>
      <c r="B2375">
        <v>6</v>
      </c>
    </row>
    <row r="2376" spans="1:3" x14ac:dyDescent="0.45">
      <c r="A2376" t="str">
        <f t="shared" si="37"/>
        <v>7https://www.scopus.com/inward/record.uri?eid=2-s2.0-85068430201&amp;partnerID=40&amp;md5=cadbdac9832d32560e0cabc7cb98268c</v>
      </c>
      <c r="B2376">
        <v>7</v>
      </c>
      <c r="C2376" t="s">
        <v>616</v>
      </c>
    </row>
    <row r="2377" spans="1:3" x14ac:dyDescent="0.45">
      <c r="A2377" t="str">
        <f t="shared" si="37"/>
        <v>8</v>
      </c>
      <c r="B2377">
        <v>8</v>
      </c>
    </row>
    <row r="2378" spans="1:3" x14ac:dyDescent="0.45">
      <c r="A2378" t="str">
        <f t="shared" si="37"/>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2378">
        <v>9</v>
      </c>
      <c r="C2378" t="s">
        <v>617</v>
      </c>
    </row>
    <row r="2379" spans="1:3" x14ac:dyDescent="0.45">
      <c r="A2379" t="str">
        <f t="shared" si="37"/>
        <v>10LANGUAGE OF ORIGINAL DOCUMENT: English</v>
      </c>
      <c r="B2379">
        <v>10</v>
      </c>
      <c r="C2379" t="s">
        <v>10</v>
      </c>
    </row>
    <row r="2380" spans="1:3" x14ac:dyDescent="0.45">
      <c r="A2380" t="str">
        <f t="shared" si="37"/>
        <v>11DOCUMENT TYPE: Article</v>
      </c>
      <c r="B2380">
        <v>11</v>
      </c>
      <c r="C2380" t="s">
        <v>11</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1Roohr K.C., Graf E.A., Liu O.L.</v>
      </c>
      <c r="B2383">
        <v>1</v>
      </c>
      <c r="C2383" t="s">
        <v>618</v>
      </c>
    </row>
    <row r="2384" spans="1:3" x14ac:dyDescent="0.45">
      <c r="A2384" t="str">
        <f t="shared" si="37"/>
        <v>2AUTHOR FULL NAMES: Roohr, Katrina Crotts (56063752200); Graf, Edith Aurora (43461312900); Liu, Ou Lydia (35334732900)</v>
      </c>
      <c r="B2384">
        <v>2</v>
      </c>
      <c r="C2384" t="s">
        <v>619</v>
      </c>
    </row>
    <row r="2385" spans="1:3" x14ac:dyDescent="0.45">
      <c r="A2385" t="str">
        <f t="shared" si="37"/>
        <v>356063752200; 43461312900; 35334732900</v>
      </c>
      <c r="B2385">
        <v>3</v>
      </c>
      <c r="C2385" t="s">
        <v>620</v>
      </c>
    </row>
    <row r="2386" spans="1:3" x14ac:dyDescent="0.45">
      <c r="A2386" t="str">
        <f t="shared" si="37"/>
        <v>4Assessing Quantitative Literacy in Higher Education: An Overview of Existing Research and Assessments With Recommendations for Next-Generation Assessment</v>
      </c>
      <c r="B2386">
        <v>4</v>
      </c>
      <c r="C2386" t="s">
        <v>621</v>
      </c>
    </row>
    <row r="2387" spans="1:3" x14ac:dyDescent="0.45">
      <c r="A2387" t="str">
        <f t="shared" si="37"/>
        <v>5(2014) ETS Research Report Series, 2014 (2), pp. 1 - 26, Cited 10 times.</v>
      </c>
      <c r="B2387">
        <v>5</v>
      </c>
      <c r="C2387" t="s">
        <v>622</v>
      </c>
    </row>
    <row r="2388" spans="1:3" x14ac:dyDescent="0.45">
      <c r="A2388" t="str">
        <f t="shared" si="37"/>
        <v>6DOI: 10.1002/ets2.12024</v>
      </c>
      <c r="B2388">
        <v>6</v>
      </c>
      <c r="C2388" t="s">
        <v>623</v>
      </c>
    </row>
    <row r="2389" spans="1:3" x14ac:dyDescent="0.45">
      <c r="A2389" t="str">
        <f t="shared" si="37"/>
        <v>7https://www.scopus.com/inward/record.uri?eid=2-s2.0-85164484729&amp;doi=10.1002%2fets2.12024&amp;partnerID=40&amp;md5=1d22f7604d826a0f768f47a70f225af1</v>
      </c>
      <c r="B2389">
        <v>7</v>
      </c>
      <c r="C2389" t="s">
        <v>624</v>
      </c>
    </row>
    <row r="2390" spans="1:3" x14ac:dyDescent="0.45">
      <c r="A2390" t="str">
        <f t="shared" si="37"/>
        <v>8</v>
      </c>
      <c r="B2390">
        <v>8</v>
      </c>
    </row>
    <row r="2391" spans="1:3" x14ac:dyDescent="0.45">
      <c r="A2391" t="str">
        <f t="shared" si="37"/>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2391">
        <v>9</v>
      </c>
      <c r="C2391" t="s">
        <v>625</v>
      </c>
    </row>
    <row r="2392" spans="1:3" x14ac:dyDescent="0.45">
      <c r="A2392" t="str">
        <f t="shared" si="37"/>
        <v>10LANGUAGE OF ORIGINAL DOCUMENT: English</v>
      </c>
      <c r="B2392">
        <v>10</v>
      </c>
      <c r="C2392" t="s">
        <v>10</v>
      </c>
    </row>
    <row r="2393" spans="1:3" x14ac:dyDescent="0.45">
      <c r="A2393" t="str">
        <f t="shared" si="37"/>
        <v>11DOCUMENT TYPE: Article</v>
      </c>
      <c r="B2393">
        <v>11</v>
      </c>
      <c r="C2393" t="s">
        <v>11</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1Ramlo S.E.</v>
      </c>
      <c r="B2396">
        <v>1</v>
      </c>
      <c r="C2396" t="s">
        <v>2947</v>
      </c>
    </row>
    <row r="2397" spans="1:3" x14ac:dyDescent="0.45">
      <c r="A2397" t="str">
        <f t="shared" si="37"/>
        <v>2AUTHOR FULL NAMES: Ramlo, Susan E. (23670734000)</v>
      </c>
      <c r="B2397">
        <v>2</v>
      </c>
      <c r="C2397" t="s">
        <v>2948</v>
      </c>
    </row>
    <row r="2398" spans="1:3" x14ac:dyDescent="0.45">
      <c r="A2398" t="str">
        <f t="shared" si="37"/>
        <v>323670734000</v>
      </c>
      <c r="B2398">
        <v>3</v>
      </c>
      <c r="C2398">
        <v>23670734000</v>
      </c>
    </row>
    <row r="2399" spans="1:3" x14ac:dyDescent="0.45">
      <c r="A2399" t="str">
        <f t="shared" si="37"/>
        <v>4Universities and the COVID-19 Pandemic: Comparing Views about How to Address the Financial Impact</v>
      </c>
      <c r="B2399">
        <v>4</v>
      </c>
      <c r="C2399" t="s">
        <v>2949</v>
      </c>
    </row>
    <row r="2400" spans="1:3" x14ac:dyDescent="0.45">
      <c r="A2400" t="str">
        <f t="shared" si="37"/>
        <v>5(2021) Innovative Higher Education, 46 (6), pp. 777 - 793, Cited 8 times.</v>
      </c>
      <c r="B2400">
        <v>5</v>
      </c>
      <c r="C2400" t="s">
        <v>2950</v>
      </c>
    </row>
    <row r="2401" spans="1:3" x14ac:dyDescent="0.45">
      <c r="A2401" t="str">
        <f t="shared" si="37"/>
        <v>6DOI: 10.1007/s10755-021-09561-x</v>
      </c>
      <c r="B2401">
        <v>6</v>
      </c>
      <c r="C2401" t="s">
        <v>2951</v>
      </c>
    </row>
    <row r="2402" spans="1:3" x14ac:dyDescent="0.45">
      <c r="A2402" t="str">
        <f t="shared" si="37"/>
        <v>7https://www.scopus.com/inward/record.uri?eid=2-s2.0-85118772124&amp;doi=10.1007%2fs10755-021-09561-x&amp;partnerID=40&amp;md5=03e2a6fd6fdb4917f5deefbd1012a780</v>
      </c>
      <c r="B2402">
        <v>7</v>
      </c>
      <c r="C2402" t="s">
        <v>2952</v>
      </c>
    </row>
    <row r="2403" spans="1:3" x14ac:dyDescent="0.45">
      <c r="A2403" t="str">
        <f t="shared" si="37"/>
        <v>8</v>
      </c>
      <c r="B2403">
        <v>8</v>
      </c>
    </row>
    <row r="2404" spans="1:3" x14ac:dyDescent="0.45">
      <c r="A2404" t="str">
        <f t="shared" si="37"/>
        <v>9ABSTRACT: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B2404">
        <v>9</v>
      </c>
      <c r="C2404" t="s">
        <v>2953</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1Kwiek M.</v>
      </c>
      <c r="B2409">
        <v>1</v>
      </c>
      <c r="C2409" t="s">
        <v>2954</v>
      </c>
    </row>
    <row r="2410" spans="1:3" x14ac:dyDescent="0.45">
      <c r="A2410" t="str">
        <f t="shared" si="37"/>
        <v>2AUTHOR FULL NAMES: Kwiek, Marek (6508003341)</v>
      </c>
      <c r="B2410">
        <v>2</v>
      </c>
      <c r="C2410" t="s">
        <v>2955</v>
      </c>
    </row>
    <row r="2411" spans="1:3" x14ac:dyDescent="0.45">
      <c r="A2411" t="str">
        <f t="shared" si="37"/>
        <v>36508003341</v>
      </c>
      <c r="B2411">
        <v>3</v>
      </c>
      <c r="C2411">
        <v>6508003341</v>
      </c>
    </row>
    <row r="2412" spans="1:3" x14ac:dyDescent="0.45">
      <c r="A2412" t="str">
        <f t="shared" si="37"/>
        <v>4The changing attractiveness of European higher education in the next decade: Current developments, future challenges and major policy issues</v>
      </c>
      <c r="B2412">
        <v>4</v>
      </c>
      <c r="C2412" t="s">
        <v>2956</v>
      </c>
    </row>
    <row r="2413" spans="1:3" x14ac:dyDescent="0.45">
      <c r="A2413" t="str">
        <f t="shared" si="37"/>
        <v>5(2009) European Educational Research Journal, 8 (2), pp. 218 - 235, Cited 7 times.</v>
      </c>
      <c r="B2413">
        <v>5</v>
      </c>
      <c r="C2413" t="s">
        <v>2957</v>
      </c>
    </row>
    <row r="2414" spans="1:3" x14ac:dyDescent="0.45">
      <c r="A2414" t="str">
        <f t="shared" si="37"/>
        <v>6DOI: 10.2304/eerj.2009.8.2.218</v>
      </c>
      <c r="B2414">
        <v>6</v>
      </c>
      <c r="C2414" t="s">
        <v>2958</v>
      </c>
    </row>
    <row r="2415" spans="1:3" x14ac:dyDescent="0.45">
      <c r="A2415" t="str">
        <f t="shared" si="37"/>
        <v>7https://www.scopus.com/inward/record.uri?eid=2-s2.0-70349189690&amp;doi=10.2304%2feerj.2009.8.2.218&amp;partnerID=40&amp;md5=bed8ccb29c618f1dc963ef47d0c0a04c</v>
      </c>
      <c r="B2415">
        <v>7</v>
      </c>
      <c r="C2415" t="s">
        <v>2959</v>
      </c>
    </row>
    <row r="2416" spans="1:3" x14ac:dyDescent="0.45">
      <c r="A2416" t="str">
        <f t="shared" si="37"/>
        <v>8</v>
      </c>
      <c r="B2416">
        <v>8</v>
      </c>
    </row>
    <row r="2417" spans="1:3" x14ac:dyDescent="0.45">
      <c r="A2417" t="str">
        <f t="shared" si="37"/>
        <v>9ABSTRACT: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B2417">
        <v>9</v>
      </c>
      <c r="C2417" t="s">
        <v>2960</v>
      </c>
    </row>
    <row r="2418" spans="1:3" x14ac:dyDescent="0.45">
      <c r="A2418" t="str">
        <f t="shared" si="37"/>
        <v>10LANGUAGE OF ORIGINAL DOCUMENT: English</v>
      </c>
      <c r="B2418">
        <v>10</v>
      </c>
      <c r="C2418" t="s">
        <v>10</v>
      </c>
    </row>
    <row r="2419" spans="1:3" x14ac:dyDescent="0.45">
      <c r="A2419" t="str">
        <f t="shared" si="37"/>
        <v>11DOCUMENT TYPE: Review</v>
      </c>
      <c r="B2419">
        <v>11</v>
      </c>
      <c r="C2419" t="s">
        <v>175</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1Karademir A., Yaman F., Saatçioğlu Ö.</v>
      </c>
      <c r="B2422">
        <v>1</v>
      </c>
      <c r="C2422" t="s">
        <v>648</v>
      </c>
    </row>
    <row r="2423" spans="1:3" x14ac:dyDescent="0.45">
      <c r="A2423" t="str">
        <f t="shared" si="37"/>
        <v>2AUTHOR FULL NAMES: Karademir, Abdulhamit (57200720230); Yaman, Fatih (57192830669); Saatçioğlu, Özkan (57194272770)</v>
      </c>
      <c r="B2423">
        <v>2</v>
      </c>
      <c r="C2423" t="s">
        <v>649</v>
      </c>
    </row>
    <row r="2424" spans="1:3" x14ac:dyDescent="0.45">
      <c r="A2424" t="str">
        <f t="shared" si="37"/>
        <v>357200720230; 57192830669; 57194272770</v>
      </c>
      <c r="B2424">
        <v>3</v>
      </c>
      <c r="C2424" t="s">
        <v>650</v>
      </c>
    </row>
    <row r="2425" spans="1:3" x14ac:dyDescent="0.45">
      <c r="A2425" t="str">
        <f t="shared" si="37"/>
        <v>4Challenges of higher education institutions against COVID-19: The case of Turkey</v>
      </c>
      <c r="B2425">
        <v>4</v>
      </c>
      <c r="C2425" t="s">
        <v>651</v>
      </c>
    </row>
    <row r="2426" spans="1:3" x14ac:dyDescent="0.45">
      <c r="A2426" t="str">
        <f t="shared" si="37"/>
        <v>5(2020) Journal of Pedagogical Research, 4 (4), pp. 453 - 474, Cited 9 times.</v>
      </c>
      <c r="B2426">
        <v>5</v>
      </c>
      <c r="C2426" t="s">
        <v>652</v>
      </c>
    </row>
    <row r="2427" spans="1:3" x14ac:dyDescent="0.45">
      <c r="A2427" t="str">
        <f t="shared" si="37"/>
        <v>6DOI: 10.33902/JPR.2020063574</v>
      </c>
      <c r="B2427">
        <v>6</v>
      </c>
      <c r="C2427" t="s">
        <v>653</v>
      </c>
    </row>
    <row r="2428" spans="1:3" x14ac:dyDescent="0.45">
      <c r="A2428" t="str">
        <f t="shared" si="37"/>
        <v>7https://www.scopus.com/inward/record.uri?eid=2-s2.0-85130975761&amp;doi=10.33902%2fJPR.2020063574&amp;partnerID=40&amp;md5=251ff1d114a80e73dccc4c3c111f506e</v>
      </c>
      <c r="B2428">
        <v>7</v>
      </c>
      <c r="C2428" t="s">
        <v>654</v>
      </c>
    </row>
    <row r="2429" spans="1:3" x14ac:dyDescent="0.45">
      <c r="A2429" t="str">
        <f t="shared" si="37"/>
        <v>8</v>
      </c>
      <c r="B2429">
        <v>8</v>
      </c>
    </row>
    <row r="2430" spans="1:3" x14ac:dyDescent="0.45">
      <c r="A2430" t="str">
        <f t="shared" si="37"/>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2430">
        <v>9</v>
      </c>
      <c r="C2430" t="s">
        <v>655</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1Ramírez Y., Tejada Á.</v>
      </c>
      <c r="B2435">
        <v>1</v>
      </c>
      <c r="C2435" t="s">
        <v>2538</v>
      </c>
    </row>
    <row r="2436" spans="1:3" x14ac:dyDescent="0.45">
      <c r="A2436" t="str">
        <f t="shared" si="37"/>
        <v>2AUTHOR FULL NAMES: Ramírez, Yolanda (22952077100); Tejada, Ángel (57669158200)</v>
      </c>
      <c r="B2436">
        <v>2</v>
      </c>
      <c r="C2436" t="s">
        <v>2539</v>
      </c>
    </row>
    <row r="2437" spans="1:3" x14ac:dyDescent="0.45">
      <c r="A2437" t="str">
        <f t="shared" ref="A2437:A2500" si="38">B2437&amp;C2437</f>
        <v>322952077100; 57669158200</v>
      </c>
      <c r="B2437">
        <v>3</v>
      </c>
      <c r="C2437" t="s">
        <v>2501</v>
      </c>
    </row>
    <row r="2438" spans="1:3" x14ac:dyDescent="0.45">
      <c r="A2438" t="str">
        <f t="shared" si="38"/>
        <v>4Corporate governance of universities: Improving transparency and accountability</v>
      </c>
      <c r="B2438">
        <v>4</v>
      </c>
      <c r="C2438" t="s">
        <v>2969</v>
      </c>
    </row>
    <row r="2439" spans="1:3" x14ac:dyDescent="0.45">
      <c r="A2439" t="str">
        <f t="shared" si="38"/>
        <v>5(2018) International Journal of Disclosure and Governance, 15 (1), pp. 29 - 39, Cited 10 times.</v>
      </c>
      <c r="B2439">
        <v>5</v>
      </c>
      <c r="C2439" t="s">
        <v>2970</v>
      </c>
    </row>
    <row r="2440" spans="1:3" x14ac:dyDescent="0.45">
      <c r="A2440" t="str">
        <f t="shared" si="38"/>
        <v>6DOI: 10.1057/s41310-018-0034-2</v>
      </c>
      <c r="B2440">
        <v>6</v>
      </c>
      <c r="C2440" t="s">
        <v>2971</v>
      </c>
    </row>
    <row r="2441" spans="1:3" x14ac:dyDescent="0.45">
      <c r="A2441" t="str">
        <f t="shared" si="38"/>
        <v>7https://www.scopus.com/inward/record.uri?eid=2-s2.0-85042178060&amp;doi=10.1057%2fs41310-018-0034-2&amp;partnerID=40&amp;md5=c91d797d7a7d34700a35424739eacaef</v>
      </c>
      <c r="B2441">
        <v>7</v>
      </c>
      <c r="C2441" t="s">
        <v>2972</v>
      </c>
    </row>
    <row r="2442" spans="1:3" x14ac:dyDescent="0.45">
      <c r="A2442" t="str">
        <f t="shared" si="38"/>
        <v>8</v>
      </c>
      <c r="B2442">
        <v>8</v>
      </c>
    </row>
    <row r="2443" spans="1:3" x14ac:dyDescent="0.45">
      <c r="A2443" t="str">
        <f t="shared" si="38"/>
        <v>9ABSTRACT: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B2443">
        <v>9</v>
      </c>
      <c r="C2443" t="s">
        <v>2973</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1Jones K.C.</v>
      </c>
      <c r="B2448">
        <v>1</v>
      </c>
      <c r="C2448" t="s">
        <v>672</v>
      </c>
    </row>
    <row r="2449" spans="1:3" x14ac:dyDescent="0.45">
      <c r="A2449" t="str">
        <f t="shared" si="38"/>
        <v>2AUTHOR FULL NAMES: Jones, Kevin C. (57213347785)</v>
      </c>
      <c r="B2449">
        <v>2</v>
      </c>
      <c r="C2449" t="s">
        <v>673</v>
      </c>
    </row>
    <row r="2450" spans="1:3" x14ac:dyDescent="0.45">
      <c r="A2450" t="str">
        <f t="shared" si="38"/>
        <v>357213347785</v>
      </c>
      <c r="B2450">
        <v>3</v>
      </c>
      <c r="C2450">
        <v>57213347785</v>
      </c>
    </row>
    <row r="2451" spans="1:3" x14ac:dyDescent="0.45">
      <c r="A2451" t="str">
        <f t="shared" si="38"/>
        <v>4Understanding Transition Experiences of Combat Veterans Attending Community College</v>
      </c>
      <c r="B2451">
        <v>4</v>
      </c>
      <c r="C2451" t="s">
        <v>674</v>
      </c>
    </row>
    <row r="2452" spans="1:3" x14ac:dyDescent="0.45">
      <c r="A2452" t="str">
        <f t="shared" si="38"/>
        <v>5(2017) Community College Journal of Research and Practice, 41 (2), pp. 107 - 123, Cited 10 times.</v>
      </c>
      <c r="B2452">
        <v>5</v>
      </c>
      <c r="C2452" t="s">
        <v>675</v>
      </c>
    </row>
    <row r="2453" spans="1:3" x14ac:dyDescent="0.45">
      <c r="A2453" t="str">
        <f t="shared" si="38"/>
        <v>6DOI: 10.1080/10668926.2016.1163298</v>
      </c>
      <c r="B2453">
        <v>6</v>
      </c>
      <c r="C2453" t="s">
        <v>676</v>
      </c>
    </row>
    <row r="2454" spans="1:3" x14ac:dyDescent="0.45">
      <c r="A2454" t="str">
        <f t="shared" si="38"/>
        <v>7https://www.scopus.com/inward/record.uri?eid=2-s2.0-84973875494&amp;doi=10.1080%2f10668926.2016.1163298&amp;partnerID=40&amp;md5=6ef9193407944aa37d1b4902b11ac53b</v>
      </c>
      <c r="B2454">
        <v>7</v>
      </c>
      <c r="C2454" t="s">
        <v>677</v>
      </c>
    </row>
    <row r="2455" spans="1:3" x14ac:dyDescent="0.45">
      <c r="A2455" t="str">
        <f t="shared" si="38"/>
        <v>8</v>
      </c>
      <c r="B2455">
        <v>8</v>
      </c>
    </row>
    <row r="2456" spans="1:3" x14ac:dyDescent="0.45">
      <c r="A2456" t="str">
        <f t="shared" si="38"/>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2456">
        <v>9</v>
      </c>
      <c r="C2456" t="s">
        <v>678</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1Kaçaniku F.</v>
      </c>
      <c r="B2461">
        <v>1</v>
      </c>
      <c r="C2461" t="s">
        <v>679</v>
      </c>
    </row>
    <row r="2462" spans="1:3" x14ac:dyDescent="0.45">
      <c r="A2462" t="str">
        <f t="shared" si="38"/>
        <v>2AUTHOR FULL NAMES: Kaçaniku, Fjolla (57209744775)</v>
      </c>
      <c r="B2462">
        <v>2</v>
      </c>
      <c r="C2462" t="s">
        <v>680</v>
      </c>
    </row>
    <row r="2463" spans="1:3" x14ac:dyDescent="0.45">
      <c r="A2463" t="str">
        <f t="shared" si="38"/>
        <v>357209744775</v>
      </c>
      <c r="B2463">
        <v>3</v>
      </c>
      <c r="C2463">
        <v>57209744775</v>
      </c>
    </row>
    <row r="2464" spans="1:3" x14ac:dyDescent="0.45">
      <c r="A2464" t="str">
        <f t="shared" si="38"/>
        <v>4Towards quality assurance and enhancement: the influence of the Bologna Process in Kosovo’s higher education</v>
      </c>
      <c r="B2464">
        <v>4</v>
      </c>
      <c r="C2464" t="s">
        <v>681</v>
      </c>
    </row>
    <row r="2465" spans="1:3" x14ac:dyDescent="0.45">
      <c r="A2465" t="str">
        <f t="shared" si="38"/>
        <v>5(2020) Quality in Higher Education, 26 (1), pp. 32 - 47, Cited 12 times.</v>
      </c>
      <c r="B2465">
        <v>5</v>
      </c>
      <c r="C2465" t="s">
        <v>682</v>
      </c>
    </row>
    <row r="2466" spans="1:3" x14ac:dyDescent="0.45">
      <c r="A2466" t="str">
        <f t="shared" si="38"/>
        <v>6DOI: 10.1080/13538322.2020.1737400</v>
      </c>
      <c r="B2466">
        <v>6</v>
      </c>
      <c r="C2466" t="s">
        <v>683</v>
      </c>
    </row>
    <row r="2467" spans="1:3" x14ac:dyDescent="0.45">
      <c r="A2467" t="str">
        <f t="shared" si="38"/>
        <v>7https://www.scopus.com/inward/record.uri?eid=2-s2.0-85081724897&amp;doi=10.1080%2f13538322.2020.1737400&amp;partnerID=40&amp;md5=6882992faf606aad29d368fc0af60a49</v>
      </c>
      <c r="B2467">
        <v>7</v>
      </c>
      <c r="C2467" t="s">
        <v>684</v>
      </c>
    </row>
    <row r="2468" spans="1:3" x14ac:dyDescent="0.45">
      <c r="A2468" t="str">
        <f t="shared" si="38"/>
        <v>8</v>
      </c>
      <c r="B2468">
        <v>8</v>
      </c>
    </row>
    <row r="2469" spans="1:3" x14ac:dyDescent="0.45">
      <c r="A2469" t="str">
        <f t="shared" si="38"/>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2469">
        <v>9</v>
      </c>
      <c r="C2469" t="s">
        <v>685</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1Drakopoulou Dodd S., Jones P., McElwee G., Haddoud M.</v>
      </c>
      <c r="B2474">
        <v>1</v>
      </c>
      <c r="C2474" t="s">
        <v>693</v>
      </c>
    </row>
    <row r="2475" spans="1:3" x14ac:dyDescent="0.45">
      <c r="A2475" t="str">
        <f t="shared" si="38"/>
        <v>2AUTHOR FULL NAMES: Drakopoulou Dodd, Sarah (14017712600); Jones, Paul (55523712300); McElwee, Gerard (11840481800); Haddoud, Mohamed (56602874200)</v>
      </c>
      <c r="B2475">
        <v>2</v>
      </c>
      <c r="C2475" t="s">
        <v>694</v>
      </c>
    </row>
    <row r="2476" spans="1:3" x14ac:dyDescent="0.45">
      <c r="A2476" t="str">
        <f t="shared" si="38"/>
        <v>314017712600; 55523712300; 11840481800; 56602874200</v>
      </c>
      <c r="B2476">
        <v>3</v>
      </c>
      <c r="C2476" t="s">
        <v>695</v>
      </c>
    </row>
    <row r="2477" spans="1:3" x14ac:dyDescent="0.45">
      <c r="A2477" t="str">
        <f t="shared" si="38"/>
        <v>4The price of everything, and the value of nothing? Stories of contribution in entrepreneurship research</v>
      </c>
      <c r="B2477">
        <v>4</v>
      </c>
      <c r="C2477" t="s">
        <v>696</v>
      </c>
    </row>
    <row r="2478" spans="1:3" x14ac:dyDescent="0.45">
      <c r="A2478" t="str">
        <f t="shared" si="38"/>
        <v>5(2016) Journal of Small Business and Enterprise Development, 23 (4), pp. 918 - 938, Cited 8 times.</v>
      </c>
      <c r="B2478">
        <v>5</v>
      </c>
      <c r="C2478" t="s">
        <v>697</v>
      </c>
    </row>
    <row r="2479" spans="1:3" x14ac:dyDescent="0.45">
      <c r="A2479" t="str">
        <f t="shared" si="38"/>
        <v>6DOI: 10.1108/JSBED-03-2016-0049</v>
      </c>
      <c r="B2479">
        <v>6</v>
      </c>
      <c r="C2479" t="s">
        <v>698</v>
      </c>
    </row>
    <row r="2480" spans="1:3" x14ac:dyDescent="0.45">
      <c r="A2480" t="str">
        <f t="shared" si="38"/>
        <v>7https://www.scopus.com/inward/record.uri?eid=2-s2.0-84994120941&amp;doi=10.1108%2fJSBED-03-2016-0049&amp;partnerID=40&amp;md5=dc2243f615b64ce7dee2c4707ae26890</v>
      </c>
      <c r="B2480">
        <v>7</v>
      </c>
      <c r="C2480" t="s">
        <v>699</v>
      </c>
    </row>
    <row r="2481" spans="1:3" x14ac:dyDescent="0.45">
      <c r="A2481" t="str">
        <f t="shared" si="38"/>
        <v>8</v>
      </c>
      <c r="B2481">
        <v>8</v>
      </c>
    </row>
    <row r="2482" spans="1:3" x14ac:dyDescent="0.45">
      <c r="A2482" t="str">
        <f t="shared" si="3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2482">
        <v>9</v>
      </c>
      <c r="C2482" t="s">
        <v>700</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1Willems J., Bateman D.</v>
      </c>
      <c r="B2487">
        <v>1</v>
      </c>
      <c r="C2487" t="s">
        <v>709</v>
      </c>
    </row>
    <row r="2488" spans="1:3" x14ac:dyDescent="0.45">
      <c r="A2488" t="str">
        <f t="shared" si="38"/>
        <v>2AUTHOR FULL NAMES: Willems, Julie (36621370500); Bateman, Debra (23097256400)</v>
      </c>
      <c r="B2488">
        <v>2</v>
      </c>
      <c r="C2488" t="s">
        <v>710</v>
      </c>
    </row>
    <row r="2489" spans="1:3" x14ac:dyDescent="0.45">
      <c r="A2489" t="str">
        <f t="shared" si="38"/>
        <v>336621370500; 23097256400</v>
      </c>
      <c r="B2489">
        <v>3</v>
      </c>
      <c r="C2489" t="s">
        <v>711</v>
      </c>
    </row>
    <row r="2490" spans="1:3" x14ac:dyDescent="0.45">
      <c r="A2490" t="str">
        <f t="shared" si="38"/>
        <v>4The potentials and pitfalls of social networking sites such as facebook in higher education contexts</v>
      </c>
      <c r="B2490">
        <v>4</v>
      </c>
      <c r="C2490" t="s">
        <v>712</v>
      </c>
    </row>
    <row r="2491" spans="1:3" x14ac:dyDescent="0.45">
      <c r="A2491" t="str">
        <f t="shared" si="38"/>
        <v>5(2011) ASCILITE 2011 - The Australasian Society for Computers in Learning in Tertiary Education, pp. 1322 - 1324, Cited 6 times.</v>
      </c>
      <c r="B2491">
        <v>5</v>
      </c>
      <c r="C2491" t="s">
        <v>713</v>
      </c>
    </row>
    <row r="2492" spans="1:3" x14ac:dyDescent="0.45">
      <c r="A2492" t="str">
        <f t="shared" si="38"/>
        <v>6</v>
      </c>
      <c r="B2492">
        <v>6</v>
      </c>
    </row>
    <row r="2493" spans="1:3" x14ac:dyDescent="0.45">
      <c r="A2493" t="str">
        <f t="shared" si="38"/>
        <v>7https://www.scopus.com/inward/record.uri?eid=2-s2.0-84870845681&amp;partnerID=40&amp;md5=0214acfd8f817b544bd9033fcc095cb3</v>
      </c>
      <c r="B2493">
        <v>7</v>
      </c>
      <c r="C2493" t="s">
        <v>714</v>
      </c>
    </row>
    <row r="2494" spans="1:3" x14ac:dyDescent="0.45">
      <c r="A2494" t="str">
        <f t="shared" si="38"/>
        <v>8</v>
      </c>
      <c r="B2494">
        <v>8</v>
      </c>
    </row>
    <row r="2495" spans="1:3" x14ac:dyDescent="0.45">
      <c r="A2495" t="str">
        <f t="shared" si="38"/>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2495">
        <v>9</v>
      </c>
      <c r="C2495" t="s">
        <v>715</v>
      </c>
    </row>
    <row r="2496" spans="1:3" x14ac:dyDescent="0.45">
      <c r="A2496" t="str">
        <f t="shared" si="38"/>
        <v>10LANGUAGE OF ORIGINAL DOCUMENT: English</v>
      </c>
      <c r="B2496">
        <v>10</v>
      </c>
      <c r="C2496" t="s">
        <v>10</v>
      </c>
    </row>
    <row r="2497" spans="1:3" x14ac:dyDescent="0.45">
      <c r="A2497" t="str">
        <f t="shared" si="38"/>
        <v>11DOCUMENT TYPE: Conference paper</v>
      </c>
      <c r="B2497">
        <v>11</v>
      </c>
      <c r="C2497" t="s">
        <v>207</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1Cherian J., Jacob J., Qureshi R., Gaikar V.</v>
      </c>
      <c r="B2500">
        <v>1</v>
      </c>
      <c r="C2500" t="s">
        <v>1437</v>
      </c>
    </row>
    <row r="2501" spans="1:3" x14ac:dyDescent="0.45">
      <c r="A2501" t="str">
        <f t="shared" ref="A2501:A2564" si="39">B2501&amp;C2501</f>
        <v>2AUTHOR FULL NAMES: Cherian, Jacob (55370498500); Jacob, Jolly (55371613800); Qureshi, Rubina (57074502700); Gaikar, Vilas (57221197802)</v>
      </c>
      <c r="B2501">
        <v>2</v>
      </c>
      <c r="C2501" t="s">
        <v>1438</v>
      </c>
    </row>
    <row r="2502" spans="1:3" x14ac:dyDescent="0.45">
      <c r="A2502" t="str">
        <f t="shared" si="39"/>
        <v>355370498500; 55371613800; 57074502700; 57221197802</v>
      </c>
      <c r="B2502">
        <v>3</v>
      </c>
      <c r="C2502" t="s">
        <v>1439</v>
      </c>
    </row>
    <row r="2503" spans="1:3" x14ac:dyDescent="0.45">
      <c r="A2503" t="str">
        <f t="shared" si="39"/>
        <v>4Relationship between entry grades and attrition trends in the context of higher education: Implication for open innovation of education policy</v>
      </c>
      <c r="B2503">
        <v>4</v>
      </c>
      <c r="C2503" t="s">
        <v>1440</v>
      </c>
    </row>
    <row r="2504" spans="1:3" x14ac:dyDescent="0.45">
      <c r="A2504" t="str">
        <f t="shared" si="39"/>
        <v>5(2020) Journal of Open Innovation: Technology, Market, and Complexity, 6 (4), art. no. 199, pp. 1 - 17, Cited 5 times.</v>
      </c>
      <c r="B2504">
        <v>5</v>
      </c>
      <c r="C2504" t="s">
        <v>1441</v>
      </c>
    </row>
    <row r="2505" spans="1:3" x14ac:dyDescent="0.45">
      <c r="A2505" t="str">
        <f t="shared" si="39"/>
        <v>6DOI: 10.3390/joitmc6040199</v>
      </c>
      <c r="B2505">
        <v>6</v>
      </c>
      <c r="C2505" t="s">
        <v>1442</v>
      </c>
    </row>
    <row r="2506" spans="1:3" x14ac:dyDescent="0.45">
      <c r="A2506" t="str">
        <f t="shared" si="39"/>
        <v>7https://www.scopus.com/inward/record.uri?eid=2-s2.0-85098511968&amp;doi=10.3390%2fjoitmc6040199&amp;partnerID=40&amp;md5=7f7b75e9870df3d829b4e0585ebabe03</v>
      </c>
      <c r="B2506">
        <v>7</v>
      </c>
      <c r="C2506" t="s">
        <v>1443</v>
      </c>
    </row>
    <row r="2507" spans="1:3" x14ac:dyDescent="0.45">
      <c r="A2507" t="str">
        <f t="shared" si="39"/>
        <v>8</v>
      </c>
      <c r="B2507">
        <v>8</v>
      </c>
    </row>
    <row r="2508" spans="1:3" x14ac:dyDescent="0.45">
      <c r="A2508" t="str">
        <f t="shared" si="39"/>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2508">
        <v>9</v>
      </c>
      <c r="C2508" t="s">
        <v>1444</v>
      </c>
    </row>
    <row r="2509" spans="1:3" x14ac:dyDescent="0.45">
      <c r="A2509" t="str">
        <f t="shared" si="39"/>
        <v>10LANGUAGE OF ORIGINAL DOCUMENT: English</v>
      </c>
      <c r="B2509">
        <v>10</v>
      </c>
      <c r="C2509" t="s">
        <v>10</v>
      </c>
    </row>
    <row r="2510" spans="1:3" x14ac:dyDescent="0.45">
      <c r="A2510" t="str">
        <f t="shared" si="39"/>
        <v>11DOCUMENT TYPE: Article</v>
      </c>
      <c r="B2510">
        <v>11</v>
      </c>
      <c r="C2510" t="s">
        <v>11</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1Buwule R.S., Ponelis S.R.</v>
      </c>
      <c r="B2513">
        <v>1</v>
      </c>
      <c r="C2513" t="s">
        <v>3393</v>
      </c>
    </row>
    <row r="2514" spans="1:3" x14ac:dyDescent="0.45">
      <c r="A2514" t="str">
        <f t="shared" si="39"/>
        <v>2AUTHOR FULL NAMES: Buwule, Robert S. (57105535900); Ponelis, Shana R. (15521491300)</v>
      </c>
      <c r="B2514">
        <v>2</v>
      </c>
      <c r="C2514" t="s">
        <v>3394</v>
      </c>
    </row>
    <row r="2515" spans="1:3" x14ac:dyDescent="0.45">
      <c r="A2515" t="str">
        <f t="shared" si="39"/>
        <v>357105535900; 15521491300</v>
      </c>
      <c r="B2515">
        <v>3</v>
      </c>
      <c r="C2515" t="s">
        <v>3395</v>
      </c>
    </row>
    <row r="2516" spans="1:3" x14ac:dyDescent="0.45">
      <c r="A2516" t="str">
        <f t="shared" si="39"/>
        <v>4Perspectives on university library automation and national development in Uganda</v>
      </c>
      <c r="B2516">
        <v>4</v>
      </c>
      <c r="C2516" t="s">
        <v>3396</v>
      </c>
    </row>
    <row r="2517" spans="1:3" x14ac:dyDescent="0.45">
      <c r="A2517" t="str">
        <f t="shared" si="39"/>
        <v>5(2017) IFLA Journal, 43 (3), pp. 256 - 265, Cited 6 times.</v>
      </c>
      <c r="B2517">
        <v>5</v>
      </c>
      <c r="C2517" t="s">
        <v>3397</v>
      </c>
    </row>
    <row r="2518" spans="1:3" x14ac:dyDescent="0.45">
      <c r="A2518" t="str">
        <f t="shared" si="39"/>
        <v>6DOI: 10.1177/0340035217710539</v>
      </c>
      <c r="B2518">
        <v>6</v>
      </c>
      <c r="C2518" t="s">
        <v>3398</v>
      </c>
    </row>
    <row r="2519" spans="1:3" x14ac:dyDescent="0.45">
      <c r="A2519" t="str">
        <f t="shared" si="39"/>
        <v>7https://www.scopus.com/inward/record.uri?eid=2-s2.0-85028988409&amp;doi=10.1177%2f0340035217710539&amp;partnerID=40&amp;md5=8641b3513b800d44254b04d37891c40b</v>
      </c>
      <c r="B2519">
        <v>7</v>
      </c>
      <c r="C2519" t="s">
        <v>3399</v>
      </c>
    </row>
    <row r="2520" spans="1:3" x14ac:dyDescent="0.45">
      <c r="A2520" t="str">
        <f t="shared" si="39"/>
        <v>8</v>
      </c>
      <c r="B2520">
        <v>8</v>
      </c>
    </row>
    <row r="2521" spans="1:3" x14ac:dyDescent="0.45">
      <c r="A2521" t="str">
        <f t="shared" si="39"/>
        <v>9ABSTRACT: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B2521">
        <v>9</v>
      </c>
      <c r="C2521" t="s">
        <v>3400</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1Lei J., Ashwin C., Brosnan M., Russell A.</v>
      </c>
      <c r="B2526">
        <v>1</v>
      </c>
      <c r="C2526" t="s">
        <v>2982</v>
      </c>
    </row>
    <row r="2527" spans="1:3" x14ac:dyDescent="0.45">
      <c r="A2527" t="str">
        <f t="shared" si="39"/>
        <v>2AUTHOR FULL NAMES: Lei, Jiedi (57193153664); Ashwin, Chris (8333588300); Brosnan, Mark (35551579100); Russell, Ailsa (35556811900)</v>
      </c>
      <c r="B2527">
        <v>2</v>
      </c>
      <c r="C2527" t="s">
        <v>2983</v>
      </c>
    </row>
    <row r="2528" spans="1:3" x14ac:dyDescent="0.45">
      <c r="A2528" t="str">
        <f t="shared" si="39"/>
        <v>357193153664; 8333588300; 35551579100; 35556811900</v>
      </c>
      <c r="B2528">
        <v>3</v>
      </c>
      <c r="C2528" t="s">
        <v>2984</v>
      </c>
    </row>
    <row r="2529" spans="1:3" x14ac:dyDescent="0.45">
      <c r="A2529" t="str">
        <f t="shared" si="39"/>
        <v>4Differences in anxieties and social networks in a group-matched sample of autistic and typically developing students transitioning to university</v>
      </c>
      <c r="B2529">
        <v>4</v>
      </c>
      <c r="C2529" t="s">
        <v>2985</v>
      </c>
    </row>
    <row r="2530" spans="1:3" x14ac:dyDescent="0.45">
      <c r="A2530" t="str">
        <f t="shared" si="39"/>
        <v>5(2020) Autism, 24 (5), pp. 1138 - 1151, Cited 8 times.</v>
      </c>
      <c r="B2530">
        <v>5</v>
      </c>
      <c r="C2530" t="s">
        <v>2986</v>
      </c>
    </row>
    <row r="2531" spans="1:3" x14ac:dyDescent="0.45">
      <c r="A2531" t="str">
        <f t="shared" si="39"/>
        <v>6DOI: 10.1177/1362361319894830</v>
      </c>
      <c r="B2531">
        <v>6</v>
      </c>
      <c r="C2531" t="s">
        <v>2987</v>
      </c>
    </row>
    <row r="2532" spans="1:3" x14ac:dyDescent="0.45">
      <c r="A2532" t="str">
        <f t="shared" si="39"/>
        <v>7https://www.scopus.com/inward/record.uri?eid=2-s2.0-85077170329&amp;doi=10.1177%2f1362361319894830&amp;partnerID=40&amp;md5=dc78d4a54532271267ba6a8ccb13e75f</v>
      </c>
      <c r="B2532">
        <v>7</v>
      </c>
      <c r="C2532" t="s">
        <v>2988</v>
      </c>
    </row>
    <row r="2533" spans="1:3" x14ac:dyDescent="0.45">
      <c r="A2533" t="str">
        <f t="shared" si="39"/>
        <v>8</v>
      </c>
      <c r="B2533">
        <v>8</v>
      </c>
    </row>
    <row r="2534" spans="1:3" x14ac:dyDescent="0.45">
      <c r="A2534" t="str">
        <f t="shared" si="39"/>
        <v>9ABSTRACT: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v>
      </c>
      <c r="B2534">
        <v>9</v>
      </c>
      <c r="C2534" t="s">
        <v>2989</v>
      </c>
    </row>
    <row r="2535" spans="1:3" x14ac:dyDescent="0.45">
      <c r="A2535" t="str">
        <f t="shared" si="39"/>
        <v>10Transitioning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B2535">
        <v>10</v>
      </c>
      <c r="C2535" t="s">
        <v>2990</v>
      </c>
    </row>
    <row r="2536" spans="1:3" x14ac:dyDescent="0.45">
      <c r="A2536" t="str">
        <f t="shared" si="39"/>
        <v>11LANGUAGE OF ORIGINAL DOCUMENT: English</v>
      </c>
      <c r="B2536">
        <v>11</v>
      </c>
      <c r="C2536" t="s">
        <v>10</v>
      </c>
    </row>
    <row r="2537" spans="1:3" x14ac:dyDescent="0.45">
      <c r="A2537" t="str">
        <f t="shared" si="39"/>
        <v>12DOCUMENT TYPE: Article</v>
      </c>
      <c r="B2537">
        <v>12</v>
      </c>
      <c r="C2537" t="s">
        <v>11</v>
      </c>
    </row>
    <row r="2538" spans="1:3" x14ac:dyDescent="0.45">
      <c r="A2538" t="str">
        <f t="shared" si="39"/>
        <v>13SOURCE: Scopus</v>
      </c>
      <c r="B2538">
        <v>13</v>
      </c>
      <c r="C2538" t="s">
        <v>12</v>
      </c>
    </row>
    <row r="2539" spans="1:3" x14ac:dyDescent="0.45">
      <c r="A2539" t="str">
        <f t="shared" si="39"/>
        <v>1</v>
      </c>
      <c r="B2539">
        <v>1</v>
      </c>
    </row>
    <row r="2540" spans="1:3" x14ac:dyDescent="0.45">
      <c r="A2540" t="str">
        <f t="shared" si="39"/>
        <v>2Pavlin S.</v>
      </c>
      <c r="B2540">
        <v>2</v>
      </c>
      <c r="C2540" t="s">
        <v>1475</v>
      </c>
    </row>
    <row r="2541" spans="1:3" x14ac:dyDescent="0.45">
      <c r="A2541" t="str">
        <f t="shared" si="39"/>
        <v>3AUTHOR FULL NAMES: Pavlin, Samo (14036092900)</v>
      </c>
      <c r="B2541">
        <v>3</v>
      </c>
      <c r="C2541" t="s">
        <v>1476</v>
      </c>
    </row>
    <row r="2542" spans="1:3" x14ac:dyDescent="0.45">
      <c r="A2542" t="str">
        <f t="shared" si="39"/>
        <v>414036092900</v>
      </c>
      <c r="B2542">
        <v>4</v>
      </c>
      <c r="C2542">
        <v>14036092900</v>
      </c>
    </row>
    <row r="2543" spans="1:3" x14ac:dyDescent="0.45">
      <c r="A2543" t="str">
        <f t="shared" si="39"/>
        <v>5Time to reconsider the strategic role of system(s) for monitoring higher education graduates’ careers?</v>
      </c>
      <c r="B2543">
        <v>5</v>
      </c>
      <c r="C2543" t="s">
        <v>1477</v>
      </c>
    </row>
    <row r="2544" spans="1:3" x14ac:dyDescent="0.45">
      <c r="A2544" t="str">
        <f t="shared" si="39"/>
        <v>6(2019) European Journal of Education, 54 (2), pp. 261 - 272, Cited 5 times.</v>
      </c>
      <c r="B2544">
        <v>6</v>
      </c>
      <c r="C2544" t="s">
        <v>1478</v>
      </c>
    </row>
    <row r="2545" spans="1:3" x14ac:dyDescent="0.45">
      <c r="A2545" t="str">
        <f t="shared" si="39"/>
        <v>7DOI: 10.1111/ejed.12313</v>
      </c>
      <c r="B2545">
        <v>7</v>
      </c>
      <c r="C2545" t="s">
        <v>1479</v>
      </c>
    </row>
    <row r="2546" spans="1:3" x14ac:dyDescent="0.45">
      <c r="A2546" t="str">
        <f t="shared" si="39"/>
        <v>8https://www.scopus.com/inward/record.uri?eid=2-s2.0-85056750559&amp;doi=10.1111%2fejed.12313&amp;partnerID=40&amp;md5=2074f67732929e4c2ea3be6e3adb1472</v>
      </c>
      <c r="B2546">
        <v>8</v>
      </c>
      <c r="C2546" t="s">
        <v>1480</v>
      </c>
    </row>
    <row r="2547" spans="1:3" x14ac:dyDescent="0.45">
      <c r="A2547" t="str">
        <f t="shared" si="39"/>
        <v>9</v>
      </c>
      <c r="B2547">
        <v>9</v>
      </c>
    </row>
    <row r="2548" spans="1:3" x14ac:dyDescent="0.45">
      <c r="A2548" t="str">
        <f t="shared" si="39"/>
        <v>10ABSTRACT: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2548">
        <v>10</v>
      </c>
      <c r="C2548" t="s">
        <v>1481</v>
      </c>
    </row>
    <row r="2549" spans="1:3" x14ac:dyDescent="0.45">
      <c r="A2549" t="str">
        <f t="shared" si="39"/>
        <v>11LANGUAGE OF ORIGINAL DOCUMENT: English</v>
      </c>
      <c r="B2549">
        <v>11</v>
      </c>
      <c r="C2549" t="s">
        <v>10</v>
      </c>
    </row>
    <row r="2550" spans="1:3" x14ac:dyDescent="0.45">
      <c r="A2550" t="str">
        <f t="shared" si="39"/>
        <v>12DOCUMENT TYPE: Article</v>
      </c>
      <c r="B2550">
        <v>12</v>
      </c>
      <c r="C2550" t="s">
        <v>11</v>
      </c>
    </row>
    <row r="2551" spans="1:3" x14ac:dyDescent="0.45">
      <c r="A2551" t="str">
        <f t="shared" si="39"/>
        <v>13SOURCE: Scopus</v>
      </c>
      <c r="B2551">
        <v>13</v>
      </c>
      <c r="C2551" t="s">
        <v>12</v>
      </c>
    </row>
    <row r="2552" spans="1:3" x14ac:dyDescent="0.45">
      <c r="A2552" t="str">
        <f t="shared" si="39"/>
        <v>1</v>
      </c>
      <c r="B2552">
        <v>1</v>
      </c>
    </row>
    <row r="2553" spans="1:3" x14ac:dyDescent="0.45">
      <c r="A2553" t="str">
        <f t="shared" si="39"/>
        <v>2Kusio T., Fiore M.</v>
      </c>
      <c r="B2553">
        <v>2</v>
      </c>
      <c r="C2553" t="s">
        <v>2991</v>
      </c>
    </row>
    <row r="2554" spans="1:3" x14ac:dyDescent="0.45">
      <c r="A2554" t="str">
        <f t="shared" si="39"/>
        <v>3AUTHOR FULL NAMES: Kusio, Tomasz (57201548044); Fiore, Mariantonietta (56225909500)</v>
      </c>
      <c r="B2554">
        <v>3</v>
      </c>
      <c r="C2554" t="s">
        <v>2992</v>
      </c>
    </row>
    <row r="2555" spans="1:3" x14ac:dyDescent="0.45">
      <c r="A2555" t="str">
        <f t="shared" si="39"/>
        <v>457201548044; 56225909500</v>
      </c>
      <c r="B2555">
        <v>4</v>
      </c>
      <c r="C2555" t="s">
        <v>2993</v>
      </c>
    </row>
    <row r="2556" spans="1:3" x14ac:dyDescent="0.45">
      <c r="A2556" t="str">
        <f t="shared" si="39"/>
        <v>5The perception of entrepreneurship culture by internal university stakeholders</v>
      </c>
      <c r="B2556">
        <v>5</v>
      </c>
      <c r="C2556" t="s">
        <v>2994</v>
      </c>
    </row>
    <row r="2557" spans="1:3" x14ac:dyDescent="0.45">
      <c r="A2557" t="str">
        <f t="shared" si="39"/>
        <v>6(2020) European Business Review, 32 (3), pp. 443 - 457, Cited 6 times.</v>
      </c>
      <c r="B2557">
        <v>6</v>
      </c>
      <c r="C2557" t="s">
        <v>2995</v>
      </c>
    </row>
    <row r="2558" spans="1:3" x14ac:dyDescent="0.45">
      <c r="A2558" t="str">
        <f t="shared" si="39"/>
        <v>7DOI: 10.1108/EBR-05-2019-0087</v>
      </c>
      <c r="B2558">
        <v>7</v>
      </c>
      <c r="C2558" t="s">
        <v>2996</v>
      </c>
    </row>
    <row r="2559" spans="1:3" x14ac:dyDescent="0.45">
      <c r="A2559" t="str">
        <f t="shared" si="39"/>
        <v>8https://www.scopus.com/inward/record.uri?eid=2-s2.0-85082197596&amp;doi=10.1108%2fEBR-05-2019-0087&amp;partnerID=40&amp;md5=3d8217a28554b7a9edaa6298fd1dfb26</v>
      </c>
      <c r="B2559">
        <v>8</v>
      </c>
      <c r="C2559" t="s">
        <v>2997</v>
      </c>
    </row>
    <row r="2560" spans="1:3" x14ac:dyDescent="0.45">
      <c r="A2560" t="str">
        <f t="shared" si="39"/>
        <v>9</v>
      </c>
      <c r="B2560">
        <v>9</v>
      </c>
    </row>
    <row r="2561" spans="1:3" x14ac:dyDescent="0.45">
      <c r="A2561" t="str">
        <f t="shared" si="39"/>
        <v>10ABSTRACT: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B2561">
        <v>10</v>
      </c>
      <c r="C2561" t="s">
        <v>2998</v>
      </c>
    </row>
    <row r="2562" spans="1:3" x14ac:dyDescent="0.45">
      <c r="A2562" t="str">
        <f t="shared" si="39"/>
        <v>11LANGUAGE OF ORIGINAL DOCUMENT: English</v>
      </c>
      <c r="B2562">
        <v>11</v>
      </c>
      <c r="C2562" t="s">
        <v>10</v>
      </c>
    </row>
    <row r="2563" spans="1:3" x14ac:dyDescent="0.45">
      <c r="A2563" t="str">
        <f t="shared" si="39"/>
        <v>12DOCUMENT TYPE: Article</v>
      </c>
      <c r="B2563">
        <v>12</v>
      </c>
      <c r="C2563" t="s">
        <v>11</v>
      </c>
    </row>
    <row r="2564" spans="1:3" x14ac:dyDescent="0.45">
      <c r="A2564" t="str">
        <f t="shared" si="39"/>
        <v>13SOURCE: Scopus</v>
      </c>
      <c r="B2564">
        <v>13</v>
      </c>
      <c r="C2564" t="s">
        <v>12</v>
      </c>
    </row>
    <row r="2565" spans="1:3" x14ac:dyDescent="0.45">
      <c r="A2565" t="str">
        <f t="shared" ref="A2565:A2628" si="40">B2565&amp;C2565</f>
        <v>1</v>
      </c>
      <c r="B2565">
        <v>1</v>
      </c>
    </row>
    <row r="2566" spans="1:3" x14ac:dyDescent="0.45">
      <c r="A2566" t="str">
        <f t="shared" si="40"/>
        <v>2McCrohon M., Nyland B.</v>
      </c>
      <c r="B2566">
        <v>2</v>
      </c>
      <c r="C2566" t="s">
        <v>2999</v>
      </c>
    </row>
    <row r="2567" spans="1:3" x14ac:dyDescent="0.45">
      <c r="A2567" t="str">
        <f t="shared" si="40"/>
        <v>3AUTHOR FULL NAMES: McCrohon, Mark (57188663851); Nyland, Berenice (22945002600)</v>
      </c>
      <c r="B2567">
        <v>3</v>
      </c>
      <c r="C2567" t="s">
        <v>3000</v>
      </c>
    </row>
    <row r="2568" spans="1:3" x14ac:dyDescent="0.45">
      <c r="A2568" t="str">
        <f t="shared" si="40"/>
        <v>457188663851; 22945002600</v>
      </c>
      <c r="B2568">
        <v>4</v>
      </c>
      <c r="C2568" t="s">
        <v>3001</v>
      </c>
    </row>
    <row r="2569" spans="1:3" x14ac:dyDescent="0.45">
      <c r="A2569" t="str">
        <f t="shared" si="40"/>
        <v>5The perceptions of commoditisation and internationalisation of higher education in Australia: an interview study of Chinese international students and their lecturers</v>
      </c>
      <c r="B2569">
        <v>5</v>
      </c>
      <c r="C2569" t="s">
        <v>3002</v>
      </c>
    </row>
    <row r="2570" spans="1:3" x14ac:dyDescent="0.45">
      <c r="A2570" t="str">
        <f t="shared" si="40"/>
        <v>6(2018) Asia Pacific Education Review, 19 (1), pp. 17 - 26, Cited 13 times.</v>
      </c>
      <c r="B2570">
        <v>6</v>
      </c>
      <c r="C2570" t="s">
        <v>3003</v>
      </c>
    </row>
    <row r="2571" spans="1:3" x14ac:dyDescent="0.45">
      <c r="A2571" t="str">
        <f t="shared" si="40"/>
        <v>7DOI: 10.1007/s12564-018-9515-z</v>
      </c>
      <c r="B2571">
        <v>7</v>
      </c>
      <c r="C2571" t="s">
        <v>3004</v>
      </c>
    </row>
    <row r="2572" spans="1:3" x14ac:dyDescent="0.45">
      <c r="A2572" t="str">
        <f t="shared" si="40"/>
        <v>8https://www.scopus.com/inward/record.uri?eid=2-s2.0-85041802453&amp;doi=10.1007%2fs12564-018-9515-z&amp;partnerID=40&amp;md5=87851447263d07b94ffac94d23dd1101</v>
      </c>
      <c r="B2572">
        <v>8</v>
      </c>
      <c r="C2572" t="s">
        <v>3005</v>
      </c>
    </row>
    <row r="2573" spans="1:3" x14ac:dyDescent="0.45">
      <c r="A2573" t="str">
        <f t="shared" si="40"/>
        <v>9</v>
      </c>
      <c r="B2573">
        <v>9</v>
      </c>
    </row>
    <row r="2574" spans="1:3" x14ac:dyDescent="0.45">
      <c r="A2574" t="str">
        <f t="shared" si="40"/>
        <v>10ABSTRACT: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B2574">
        <v>10</v>
      </c>
      <c r="C2574" t="s">
        <v>3006</v>
      </c>
    </row>
    <row r="2575" spans="1:3" x14ac:dyDescent="0.45">
      <c r="A2575" t="str">
        <f t="shared" si="40"/>
        <v>11LANGUAGE OF ORIGINAL DOCUMENT: English</v>
      </c>
      <c r="B2575">
        <v>11</v>
      </c>
      <c r="C2575" t="s">
        <v>10</v>
      </c>
    </row>
    <row r="2576" spans="1:3" x14ac:dyDescent="0.45">
      <c r="A2576" t="str">
        <f t="shared" si="40"/>
        <v>12DOCUMENT TYPE: Article</v>
      </c>
      <c r="B2576">
        <v>12</v>
      </c>
      <c r="C2576" t="s">
        <v>11</v>
      </c>
    </row>
    <row r="2577" spans="1:3" x14ac:dyDescent="0.45">
      <c r="A2577" t="str">
        <f t="shared" si="40"/>
        <v>13SOURCE: Scopus</v>
      </c>
      <c r="B2577">
        <v>13</v>
      </c>
      <c r="C2577" t="s">
        <v>12</v>
      </c>
    </row>
    <row r="2578" spans="1:3" x14ac:dyDescent="0.45">
      <c r="A2578" t="str">
        <f t="shared" si="40"/>
        <v>1</v>
      </c>
      <c r="B2578">
        <v>1</v>
      </c>
    </row>
    <row r="2579" spans="1:3" x14ac:dyDescent="0.45">
      <c r="A2579" t="str">
        <f t="shared" si="40"/>
        <v>2Adhikari D.R., Shrestha P.</v>
      </c>
      <c r="B2579">
        <v>2</v>
      </c>
      <c r="C2579" t="s">
        <v>763</v>
      </c>
    </row>
    <row r="2580" spans="1:3" x14ac:dyDescent="0.45">
      <c r="A2580" t="str">
        <f t="shared" si="40"/>
        <v>3AUTHOR FULL NAMES: Adhikari, Dev Raj (35434591800); Shrestha, Prakash (57769491400)</v>
      </c>
      <c r="B2580">
        <v>3</v>
      </c>
      <c r="C2580" t="s">
        <v>764</v>
      </c>
    </row>
    <row r="2581" spans="1:3" x14ac:dyDescent="0.45">
      <c r="A2581" t="str">
        <f t="shared" si="40"/>
        <v>435434591800; 57769491400</v>
      </c>
      <c r="B2581">
        <v>4</v>
      </c>
      <c r="C2581" t="s">
        <v>765</v>
      </c>
    </row>
    <row r="2582" spans="1:3" x14ac:dyDescent="0.45">
      <c r="A2582" t="str">
        <f t="shared" si="40"/>
        <v>5Knowledge management initiatives for achieving sustainable development goal 4.7: higher education institutions’ stakeholder perspectives</v>
      </c>
      <c r="B2582">
        <v>5</v>
      </c>
      <c r="C2582" t="s">
        <v>766</v>
      </c>
    </row>
    <row r="2583" spans="1:3" x14ac:dyDescent="0.45">
      <c r="A2583" t="str">
        <f t="shared" si="40"/>
        <v>6(2023) Journal of Knowledge Management, 27 (4), pp. 1109 - 1139, Cited 10 times.</v>
      </c>
      <c r="B2583">
        <v>6</v>
      </c>
      <c r="C2583" t="s">
        <v>767</v>
      </c>
    </row>
    <row r="2584" spans="1:3" x14ac:dyDescent="0.45">
      <c r="A2584" t="str">
        <f t="shared" si="40"/>
        <v>7DOI: 10.1108/JKM-03-2022-0172</v>
      </c>
      <c r="B2584">
        <v>7</v>
      </c>
      <c r="C2584" t="s">
        <v>768</v>
      </c>
    </row>
    <row r="2585" spans="1:3" x14ac:dyDescent="0.45">
      <c r="A2585" t="str">
        <f t="shared" si="40"/>
        <v>8https://www.scopus.com/inward/record.uri?eid=2-s2.0-85133098898&amp;doi=10.1108%2fJKM-03-2022-0172&amp;partnerID=40&amp;md5=fddc2f3b6a5f063fcd2675ea4606e487</v>
      </c>
      <c r="B2585">
        <v>8</v>
      </c>
      <c r="C2585" t="s">
        <v>769</v>
      </c>
    </row>
    <row r="2586" spans="1:3" x14ac:dyDescent="0.45">
      <c r="A2586" t="str">
        <f t="shared" si="40"/>
        <v>9</v>
      </c>
      <c r="B2586">
        <v>9</v>
      </c>
    </row>
    <row r="2587" spans="1:3" x14ac:dyDescent="0.45">
      <c r="A2587" t="str">
        <f t="shared" si="40"/>
        <v>10ABSTRACT: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2587">
        <v>10</v>
      </c>
      <c r="C2587" t="s">
        <v>770</v>
      </c>
    </row>
    <row r="2588" spans="1:3" x14ac:dyDescent="0.45">
      <c r="A2588" t="str">
        <f t="shared" si="40"/>
        <v>11LANGUAGE OF ORIGINAL DOCUMENT: English</v>
      </c>
      <c r="B2588">
        <v>11</v>
      </c>
      <c r="C2588" t="s">
        <v>10</v>
      </c>
    </row>
    <row r="2589" spans="1:3" x14ac:dyDescent="0.45">
      <c r="A2589" t="str">
        <f t="shared" si="40"/>
        <v>12DOCUMENT TYPE: Article</v>
      </c>
      <c r="B2589">
        <v>12</v>
      </c>
      <c r="C2589" t="s">
        <v>11</v>
      </c>
    </row>
    <row r="2590" spans="1:3" x14ac:dyDescent="0.45">
      <c r="A2590" t="str">
        <f t="shared" si="40"/>
        <v>13SOURCE: Scopus</v>
      </c>
      <c r="B2590">
        <v>13</v>
      </c>
      <c r="C2590" t="s">
        <v>12</v>
      </c>
    </row>
    <row r="2591" spans="1:3" x14ac:dyDescent="0.45">
      <c r="A2591" t="str">
        <f t="shared" si="40"/>
        <v>1</v>
      </c>
      <c r="B2591">
        <v>1</v>
      </c>
    </row>
    <row r="2592" spans="1:3" x14ac:dyDescent="0.45">
      <c r="A2592" t="str">
        <f t="shared" si="40"/>
        <v>2Simon A., Masinda S., Zakrajsek A.</v>
      </c>
      <c r="B2592">
        <v>2</v>
      </c>
      <c r="C2592" t="s">
        <v>3007</v>
      </c>
    </row>
    <row r="2593" spans="1:3" x14ac:dyDescent="0.45">
      <c r="A2593" t="str">
        <f t="shared" si="40"/>
        <v>3AUTHOR FULL NAMES: Simon, Amanda (57217631764); Masinda, Sarah (57217631453); Zakrajsek, Andrea (55753237700)</v>
      </c>
      <c r="B2593">
        <v>3</v>
      </c>
      <c r="C2593" t="s">
        <v>3008</v>
      </c>
    </row>
    <row r="2594" spans="1:3" x14ac:dyDescent="0.45">
      <c r="A2594" t="str">
        <f t="shared" si="40"/>
        <v>457217631764; 57217631453; 55753237700</v>
      </c>
      <c r="B2594">
        <v>4</v>
      </c>
      <c r="C2594" t="s">
        <v>3009</v>
      </c>
    </row>
    <row r="2595" spans="1:3" x14ac:dyDescent="0.45">
      <c r="A2595" t="str">
        <f t="shared" si="40"/>
        <v>5Age-Friendly University environmental scan: Exploring “age-friendliness” with stakeholders at one regional comprehensive university</v>
      </c>
      <c r="B2595">
        <v>5</v>
      </c>
      <c r="C2595" t="s">
        <v>3010</v>
      </c>
    </row>
    <row r="2596" spans="1:3" x14ac:dyDescent="0.45">
      <c r="A2596" t="str">
        <f t="shared" si="40"/>
        <v>6(2022) Gerontology and Geriatrics Education, 43 (2), pp. 149 - 162, Cited 7 times.</v>
      </c>
      <c r="B2596">
        <v>6</v>
      </c>
      <c r="C2596" t="s">
        <v>3011</v>
      </c>
    </row>
    <row r="2597" spans="1:3" x14ac:dyDescent="0.45">
      <c r="A2597" t="str">
        <f t="shared" si="40"/>
        <v>7DOI: 10.1080/02701960.2020.1783259</v>
      </c>
      <c r="B2597">
        <v>7</v>
      </c>
      <c r="C2597" t="s">
        <v>3012</v>
      </c>
    </row>
    <row r="2598" spans="1:3" x14ac:dyDescent="0.45">
      <c r="A2598" t="str">
        <f t="shared" si="40"/>
        <v>8https://www.scopus.com/inward/record.uri?eid=2-s2.0-85087460316&amp;doi=10.1080%2f02701960.2020.1783259&amp;partnerID=40&amp;md5=cca62a45d4c9b2ead4f2717a33f7d5b5</v>
      </c>
      <c r="B2598">
        <v>8</v>
      </c>
      <c r="C2598" t="s">
        <v>3013</v>
      </c>
    </row>
    <row r="2599" spans="1:3" x14ac:dyDescent="0.45">
      <c r="A2599" t="str">
        <f t="shared" si="40"/>
        <v>9</v>
      </c>
      <c r="B2599">
        <v>9</v>
      </c>
    </row>
    <row r="2600" spans="1:3" x14ac:dyDescent="0.45">
      <c r="A2600" t="str">
        <f t="shared" si="40"/>
        <v>10ABSTRACT: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B2600">
        <v>10</v>
      </c>
      <c r="C2600" t="s">
        <v>3014</v>
      </c>
    </row>
    <row r="2601" spans="1:3" x14ac:dyDescent="0.45">
      <c r="A2601" t="str">
        <f t="shared" si="40"/>
        <v>11LANGUAGE OF ORIGINAL DOCUMENT: English</v>
      </c>
      <c r="B2601">
        <v>11</v>
      </c>
      <c r="C2601" t="s">
        <v>10</v>
      </c>
    </row>
    <row r="2602" spans="1:3" x14ac:dyDescent="0.45">
      <c r="A2602" t="str">
        <f t="shared" si="40"/>
        <v>12DOCUMENT TYPE: Article</v>
      </c>
      <c r="B2602">
        <v>12</v>
      </c>
      <c r="C2602" t="s">
        <v>11</v>
      </c>
    </row>
    <row r="2603" spans="1:3" x14ac:dyDescent="0.45">
      <c r="A2603" t="str">
        <f t="shared" si="40"/>
        <v>13SOURCE: Scopus</v>
      </c>
      <c r="B2603">
        <v>13</v>
      </c>
      <c r="C2603" t="s">
        <v>12</v>
      </c>
    </row>
    <row r="2604" spans="1:3" x14ac:dyDescent="0.45">
      <c r="A2604" t="str">
        <f t="shared" si="40"/>
        <v>1</v>
      </c>
      <c r="B2604">
        <v>1</v>
      </c>
    </row>
    <row r="2605" spans="1:3" x14ac:dyDescent="0.45">
      <c r="A2605" t="str">
        <f t="shared" si="40"/>
        <v>2Hussain I., Cakir O.</v>
      </c>
      <c r="B2605">
        <v>2</v>
      </c>
      <c r="C2605" t="s">
        <v>771</v>
      </c>
    </row>
    <row r="2606" spans="1:3" x14ac:dyDescent="0.45">
      <c r="A2606" t="str">
        <f t="shared" si="40"/>
        <v>3AUTHOR FULL NAMES: Hussain, Irshad (7103384870); Cakir, Ozlem (55168486100)</v>
      </c>
      <c r="B2606">
        <v>3</v>
      </c>
      <c r="C2606" t="s">
        <v>772</v>
      </c>
    </row>
    <row r="2607" spans="1:3" x14ac:dyDescent="0.45">
      <c r="A2607" t="str">
        <f t="shared" si="40"/>
        <v>47103384870; 55168486100</v>
      </c>
      <c r="B2607">
        <v>4</v>
      </c>
      <c r="C2607" t="s">
        <v>773</v>
      </c>
    </row>
    <row r="2608" spans="1:3" x14ac:dyDescent="0.45">
      <c r="A2608" t="str">
        <f t="shared" si="40"/>
        <v>5Blockchain technology in higher education: Prospects, issues, and challenges</v>
      </c>
      <c r="B2608">
        <v>5</v>
      </c>
      <c r="C2608" t="s">
        <v>774</v>
      </c>
    </row>
    <row r="2609" spans="1:3" x14ac:dyDescent="0.45">
      <c r="A2609" t="str">
        <f t="shared" si="40"/>
        <v>6(2019) Blockchain Technology Applications in Education, pp. 97 - 112, Cited 4 times.</v>
      </c>
      <c r="B2609">
        <v>6</v>
      </c>
      <c r="C2609" t="s">
        <v>775</v>
      </c>
    </row>
    <row r="2610" spans="1:3" x14ac:dyDescent="0.45">
      <c r="A2610" t="str">
        <f t="shared" si="40"/>
        <v>7DOI: 10.4018/978-1-5225-9478-9.ch005</v>
      </c>
      <c r="B2610">
        <v>7</v>
      </c>
      <c r="C2610" t="s">
        <v>776</v>
      </c>
    </row>
    <row r="2611" spans="1:3" x14ac:dyDescent="0.45">
      <c r="A2611" t="str">
        <f t="shared" si="40"/>
        <v>8https://www.scopus.com/inward/record.uri?eid=2-s2.0-85136563594&amp;doi=10.4018%2f978-1-5225-9478-9.ch005&amp;partnerID=40&amp;md5=3ef9d5655543771a94870c368e4da965</v>
      </c>
      <c r="B2611">
        <v>8</v>
      </c>
      <c r="C2611" t="s">
        <v>777</v>
      </c>
    </row>
    <row r="2612" spans="1:3" x14ac:dyDescent="0.45">
      <c r="A2612" t="str">
        <f t="shared" si="40"/>
        <v>9</v>
      </c>
      <c r="B2612">
        <v>9</v>
      </c>
    </row>
    <row r="2613" spans="1:3" x14ac:dyDescent="0.45">
      <c r="A2613" t="str">
        <f t="shared" si="40"/>
        <v>10ABSTRACT: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2613">
        <v>10</v>
      </c>
      <c r="C2613" t="s">
        <v>778</v>
      </c>
    </row>
    <row r="2614" spans="1:3" x14ac:dyDescent="0.45">
      <c r="A2614" t="str">
        <f t="shared" si="40"/>
        <v>11LANGUAGE OF ORIGINAL DOCUMENT: English</v>
      </c>
      <c r="B2614">
        <v>11</v>
      </c>
      <c r="C2614" t="s">
        <v>10</v>
      </c>
    </row>
    <row r="2615" spans="1:3" x14ac:dyDescent="0.45">
      <c r="A2615" t="str">
        <f t="shared" si="40"/>
        <v>12DOCUMENT TYPE: Book chapter</v>
      </c>
      <c r="B2615">
        <v>12</v>
      </c>
      <c r="C2615" t="s">
        <v>128</v>
      </c>
    </row>
    <row r="2616" spans="1:3" x14ac:dyDescent="0.45">
      <c r="A2616" t="str">
        <f t="shared" si="40"/>
        <v>13SOURCE: Scopus</v>
      </c>
      <c r="B2616">
        <v>13</v>
      </c>
      <c r="C2616" t="s">
        <v>12</v>
      </c>
    </row>
    <row r="2617" spans="1:3" x14ac:dyDescent="0.45">
      <c r="A2617" t="str">
        <f t="shared" si="40"/>
        <v>1</v>
      </c>
      <c r="B2617">
        <v>1</v>
      </c>
    </row>
    <row r="2618" spans="1:3" x14ac:dyDescent="0.45">
      <c r="A2618" t="str">
        <f t="shared" si="40"/>
        <v>2Sumida Huaman E., Abeita S.</v>
      </c>
      <c r="B2618">
        <v>2</v>
      </c>
      <c r="C2618" t="s">
        <v>779</v>
      </c>
    </row>
    <row r="2619" spans="1:3" x14ac:dyDescent="0.45">
      <c r="A2619" t="str">
        <f t="shared" si="40"/>
        <v>3AUTHOR FULL NAMES: Sumida Huaman, Elizabeth (55173845000); Abeita, Shawn (57201188619)</v>
      </c>
      <c r="B2619">
        <v>3</v>
      </c>
      <c r="C2619" t="s">
        <v>780</v>
      </c>
    </row>
    <row r="2620" spans="1:3" x14ac:dyDescent="0.45">
      <c r="A2620" t="str">
        <f t="shared" si="40"/>
        <v>455173845000; 57201188619</v>
      </c>
      <c r="B2620">
        <v>4</v>
      </c>
      <c r="C2620" t="s">
        <v>781</v>
      </c>
    </row>
    <row r="2621" spans="1:3" x14ac:dyDescent="0.45">
      <c r="A2621" t="str">
        <f t="shared" si="40"/>
        <v>5Indigenous Teachers and Learners: Higher Education and Social Justice</v>
      </c>
      <c r="B2621">
        <v>5</v>
      </c>
      <c r="C2621" t="s">
        <v>782</v>
      </c>
    </row>
    <row r="2622" spans="1:3" x14ac:dyDescent="0.45">
      <c r="A2622" t="str">
        <f t="shared" si="40"/>
        <v>6(2018) Anthropology and Education Quarterly, 49 (2), pp. 201 - 209, Cited 4 times.</v>
      </c>
      <c r="B2622">
        <v>6</v>
      </c>
      <c r="C2622" t="s">
        <v>783</v>
      </c>
    </row>
    <row r="2623" spans="1:3" x14ac:dyDescent="0.45">
      <c r="A2623" t="str">
        <f t="shared" si="40"/>
        <v>7DOI: 10.1111/aeq.12239</v>
      </c>
      <c r="B2623">
        <v>7</v>
      </c>
      <c r="C2623" t="s">
        <v>784</v>
      </c>
    </row>
    <row r="2624" spans="1:3" x14ac:dyDescent="0.45">
      <c r="A2624" t="str">
        <f t="shared" si="40"/>
        <v>8https://www.scopus.com/inward/record.uri?eid=2-s2.0-85043686741&amp;doi=10.1111%2faeq.12239&amp;partnerID=40&amp;md5=7a2f4c7590885ab172c1c49fbf4a31b4</v>
      </c>
      <c r="B2624">
        <v>8</v>
      </c>
      <c r="C2624" t="s">
        <v>785</v>
      </c>
    </row>
    <row r="2625" spans="1:3" x14ac:dyDescent="0.45">
      <c r="A2625" t="str">
        <f t="shared" si="40"/>
        <v>9</v>
      </c>
      <c r="B2625">
        <v>9</v>
      </c>
    </row>
    <row r="2626" spans="1:3" x14ac:dyDescent="0.45">
      <c r="A2626" t="str">
        <f t="shared" si="40"/>
        <v>10ABSTRACT: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2626">
        <v>10</v>
      </c>
      <c r="C2626" t="s">
        <v>786</v>
      </c>
    </row>
    <row r="2627" spans="1:3" x14ac:dyDescent="0.45">
      <c r="A2627" t="str">
        <f t="shared" si="40"/>
        <v>11LANGUAGE OF ORIGINAL DOCUMENT: English</v>
      </c>
      <c r="B2627">
        <v>11</v>
      </c>
      <c r="C2627" t="s">
        <v>10</v>
      </c>
    </row>
    <row r="2628" spans="1:3" x14ac:dyDescent="0.45">
      <c r="A2628" t="str">
        <f t="shared" si="40"/>
        <v>12DOCUMENT TYPE: Article</v>
      </c>
      <c r="B2628">
        <v>12</v>
      </c>
      <c r="C2628" t="s">
        <v>11</v>
      </c>
    </row>
    <row r="2629" spans="1:3" x14ac:dyDescent="0.45">
      <c r="A2629" t="str">
        <f t="shared" ref="A2629:A2692" si="41">B2629&amp;C2629</f>
        <v>13SOURCE: Scopus</v>
      </c>
      <c r="B2629">
        <v>13</v>
      </c>
      <c r="C2629" t="s">
        <v>12</v>
      </c>
    </row>
    <row r="2630" spans="1:3" x14ac:dyDescent="0.45">
      <c r="A2630" t="str">
        <f t="shared" si="41"/>
        <v>1</v>
      </c>
      <c r="B2630">
        <v>1</v>
      </c>
    </row>
    <row r="2631" spans="1:3" x14ac:dyDescent="0.45">
      <c r="A2631" t="str">
        <f t="shared" si="41"/>
        <v>2Lei C.-U., Gonda D.E.</v>
      </c>
      <c r="B2631">
        <v>2</v>
      </c>
      <c r="C2631" t="s">
        <v>787</v>
      </c>
    </row>
    <row r="2632" spans="1:3" x14ac:dyDescent="0.45">
      <c r="A2632" t="str">
        <f t="shared" si="41"/>
        <v>3AUTHOR FULL NAMES: Lei, Chi-Un (18134021100); Gonda, Donn Emmanuel (56050906500)</v>
      </c>
      <c r="B2632">
        <v>3</v>
      </c>
      <c r="C2632" t="s">
        <v>788</v>
      </c>
    </row>
    <row r="2633" spans="1:3" x14ac:dyDescent="0.45">
      <c r="A2633" t="str">
        <f t="shared" si="41"/>
        <v>418134021100; 56050906500</v>
      </c>
      <c r="B2633">
        <v>4</v>
      </c>
      <c r="C2633" t="s">
        <v>789</v>
      </c>
    </row>
    <row r="2634" spans="1:3" x14ac:dyDescent="0.45">
      <c r="A2634" t="str">
        <f t="shared" si="41"/>
        <v>5Sharing experiences of teaching and learning during COVID-19: Building responsive and resilient curriculum for the next normal</v>
      </c>
      <c r="B2634">
        <v>5</v>
      </c>
      <c r="C2634" t="s">
        <v>790</v>
      </c>
    </row>
    <row r="2635" spans="1:3" x14ac:dyDescent="0.45">
      <c r="A2635" t="str">
        <f t="shared" si="41"/>
        <v>6(2020) Proceedings of 2020 IEEE International Conference on Teaching, Assessment, and Learning for Engineering, TALE 2020, art. no. 9368397, pp. 251 - 257, Cited 3 times.</v>
      </c>
      <c r="B2635">
        <v>6</v>
      </c>
      <c r="C2635" t="s">
        <v>791</v>
      </c>
    </row>
    <row r="2636" spans="1:3" x14ac:dyDescent="0.45">
      <c r="A2636" t="str">
        <f t="shared" si="41"/>
        <v>7DOI: 10.1109/TALE48869.2020.9368397</v>
      </c>
      <c r="B2636">
        <v>7</v>
      </c>
      <c r="C2636" t="s">
        <v>792</v>
      </c>
    </row>
    <row r="2637" spans="1:3" x14ac:dyDescent="0.45">
      <c r="A2637" t="str">
        <f t="shared" si="41"/>
        <v>8https://www.scopus.com/inward/record.uri?eid=2-s2.0-85102971755&amp;doi=10.1109%2fTALE48869.2020.9368397&amp;partnerID=40&amp;md5=533d4562efc8dffe06dc771d15427a85</v>
      </c>
      <c r="B2637">
        <v>8</v>
      </c>
      <c r="C2637" t="s">
        <v>793</v>
      </c>
    </row>
    <row r="2638" spans="1:3" x14ac:dyDescent="0.45">
      <c r="A2638" t="str">
        <f t="shared" si="41"/>
        <v>9</v>
      </c>
      <c r="B2638">
        <v>9</v>
      </c>
    </row>
    <row r="2639" spans="1:3" x14ac:dyDescent="0.45">
      <c r="A2639" t="str">
        <f t="shared" si="41"/>
        <v>10ABSTRACT: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2639">
        <v>10</v>
      </c>
      <c r="C2639" t="s">
        <v>794</v>
      </c>
    </row>
    <row r="2640" spans="1:3" x14ac:dyDescent="0.45">
      <c r="A2640" t="str">
        <f t="shared" si="41"/>
        <v>11LANGUAGE OF ORIGINAL DOCUMENT: English</v>
      </c>
      <c r="B2640">
        <v>11</v>
      </c>
      <c r="C2640" t="s">
        <v>10</v>
      </c>
    </row>
    <row r="2641" spans="1:3" x14ac:dyDescent="0.45">
      <c r="A2641" t="str">
        <f t="shared" si="41"/>
        <v>12DOCUMENT TYPE: Conference paper</v>
      </c>
      <c r="B2641">
        <v>12</v>
      </c>
      <c r="C2641" t="s">
        <v>207</v>
      </c>
    </row>
    <row r="2642" spans="1:3" x14ac:dyDescent="0.45">
      <c r="A2642" t="str">
        <f t="shared" si="41"/>
        <v>13SOURCE: Scopus</v>
      </c>
      <c r="B2642">
        <v>13</v>
      </c>
      <c r="C2642" t="s">
        <v>12</v>
      </c>
    </row>
    <row r="2643" spans="1:3" x14ac:dyDescent="0.45">
      <c r="A2643" t="str">
        <f t="shared" si="41"/>
        <v>1</v>
      </c>
      <c r="B2643">
        <v>1</v>
      </c>
    </row>
    <row r="2644" spans="1:3" x14ac:dyDescent="0.45">
      <c r="A2644" t="str">
        <f t="shared" si="41"/>
        <v>2Ricardo G.Q.</v>
      </c>
      <c r="B2644">
        <v>2</v>
      </c>
      <c r="C2644" t="s">
        <v>3023</v>
      </c>
    </row>
    <row r="2645" spans="1:3" x14ac:dyDescent="0.45">
      <c r="A2645" t="str">
        <f t="shared" si="41"/>
        <v>3AUTHOR FULL NAMES: Ricardo, Gaete Quezada (55332176200)</v>
      </c>
      <c r="B2645">
        <v>3</v>
      </c>
      <c r="C2645" t="s">
        <v>3024</v>
      </c>
    </row>
    <row r="2646" spans="1:3" x14ac:dyDescent="0.45">
      <c r="A2646" t="str">
        <f t="shared" si="41"/>
        <v>455332176200</v>
      </c>
      <c r="B2646">
        <v>4</v>
      </c>
      <c r="C2646">
        <v>55332176200</v>
      </c>
    </row>
    <row r="2647" spans="1:3" x14ac:dyDescent="0.45">
      <c r="A2647" t="str">
        <f t="shared" si="41"/>
        <v>5Identification of University Stakeholders [Identificación de los stakeholders de las universidades]</v>
      </c>
      <c r="B2647">
        <v>5</v>
      </c>
      <c r="C2647" t="s">
        <v>3025</v>
      </c>
    </row>
    <row r="2648" spans="1:3" x14ac:dyDescent="0.45">
      <c r="A2648" t="str">
        <f t="shared" si="41"/>
        <v>6(2011) Revista de Ciencias Sociales, 17 (3), pp. 486 - 499, Cited 5 times.</v>
      </c>
      <c r="B2648">
        <v>6</v>
      </c>
      <c r="C2648" t="s">
        <v>3026</v>
      </c>
    </row>
    <row r="2649" spans="1:3" x14ac:dyDescent="0.45">
      <c r="A2649" t="str">
        <f t="shared" si="41"/>
        <v>7https://www.scopus.com/inward/record.uri?eid=2-s2.0-84864859984&amp;partnerID=40&amp;md5=b3097e8e4cbf500d3af76e12aa5c8929</v>
      </c>
      <c r="B2649">
        <v>7</v>
      </c>
      <c r="C2649" t="s">
        <v>3027</v>
      </c>
    </row>
    <row r="2650" spans="1:3" x14ac:dyDescent="0.45">
      <c r="A2650" t="str">
        <f t="shared" si="41"/>
        <v>8</v>
      </c>
      <c r="B2650">
        <v>8</v>
      </c>
    </row>
    <row r="2651" spans="1:3" x14ac:dyDescent="0.45">
      <c r="A2651" t="str">
        <f t="shared" si="41"/>
        <v>9ABSTRACT: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B2651">
        <v>9</v>
      </c>
      <c r="C2651" t="s">
        <v>3028</v>
      </c>
    </row>
    <row r="2652" spans="1:3" x14ac:dyDescent="0.45">
      <c r="A2652" t="str">
        <f t="shared" si="41"/>
        <v>10LANGUAGE OF ORIGINAL DOCUMENT: Spanish</v>
      </c>
      <c r="B2652">
        <v>10</v>
      </c>
      <c r="C2652" t="s">
        <v>3029</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1Razak A.N.A., Noordin M.K., Khanan M.F.A.</v>
      </c>
      <c r="B2656">
        <v>1</v>
      </c>
      <c r="C2656" t="s">
        <v>795</v>
      </c>
    </row>
    <row r="2657" spans="1:3" x14ac:dyDescent="0.45">
      <c r="A2657" t="str">
        <f t="shared" si="41"/>
        <v>2AUTHOR FULL NAMES: Razak, Ainull Najhwar Abdul (58034106400); Noordin, Muhammad Khair (57195109619); Khanan, Mohd Faisal Abdul (56530750700)</v>
      </c>
      <c r="B2657">
        <v>2</v>
      </c>
      <c r="C2657" t="s">
        <v>796</v>
      </c>
    </row>
    <row r="2658" spans="1:3" x14ac:dyDescent="0.45">
      <c r="A2658" t="str">
        <f t="shared" si="41"/>
        <v>358034106400; 57195109619; 56530750700</v>
      </c>
      <c r="B2658">
        <v>3</v>
      </c>
      <c r="C2658" t="s">
        <v>797</v>
      </c>
    </row>
    <row r="2659" spans="1:3" x14ac:dyDescent="0.45">
      <c r="A2659" t="str">
        <f t="shared" si="41"/>
        <v>4Digital Learning in Technical and Vocational Education and Training (TVET) In Public University, Malaysia</v>
      </c>
      <c r="B2659">
        <v>4</v>
      </c>
      <c r="C2659" t="s">
        <v>798</v>
      </c>
    </row>
    <row r="2660" spans="1:3" x14ac:dyDescent="0.45">
      <c r="A2660" t="str">
        <f t="shared" si="41"/>
        <v>5(2022) Journal of Technical Education and Training, 14 (3), pp. 49 - 59, Cited 2 times.</v>
      </c>
      <c r="B2660">
        <v>5</v>
      </c>
      <c r="C2660" t="s">
        <v>799</v>
      </c>
    </row>
    <row r="2661" spans="1:3" x14ac:dyDescent="0.45">
      <c r="A2661" t="str">
        <f t="shared" si="41"/>
        <v>6DOI: 10.30880/jtet.2022.14.03.005</v>
      </c>
      <c r="B2661">
        <v>6</v>
      </c>
      <c r="C2661" t="s">
        <v>800</v>
      </c>
    </row>
    <row r="2662" spans="1:3" x14ac:dyDescent="0.45">
      <c r="A2662" t="str">
        <f t="shared" si="41"/>
        <v>7https://www.scopus.com/inward/record.uri?eid=2-s2.0-85144949335&amp;doi=10.30880%2fjtet.2022.14.03.005&amp;partnerID=40&amp;md5=938fd9c159716ff9e4a909d73714b930</v>
      </c>
      <c r="B2662">
        <v>7</v>
      </c>
      <c r="C2662" t="s">
        <v>801</v>
      </c>
    </row>
    <row r="2663" spans="1:3" x14ac:dyDescent="0.45">
      <c r="A2663" t="str">
        <f t="shared" si="41"/>
        <v>8</v>
      </c>
      <c r="B2663">
        <v>8</v>
      </c>
    </row>
    <row r="2664" spans="1:3" x14ac:dyDescent="0.45">
      <c r="A2664" t="str">
        <f t="shared" si="4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2664">
        <v>9</v>
      </c>
      <c r="C2664" t="s">
        <v>802</v>
      </c>
    </row>
    <row r="2665" spans="1:3" x14ac:dyDescent="0.45">
      <c r="A2665" t="str">
        <f t="shared" si="41"/>
        <v>10LANGUAGE OF ORIGINAL DOCUMENT: English</v>
      </c>
      <c r="B2665">
        <v>10</v>
      </c>
      <c r="C2665" t="s">
        <v>10</v>
      </c>
    </row>
    <row r="2666" spans="1:3" x14ac:dyDescent="0.45">
      <c r="A2666" t="str">
        <f t="shared" si="41"/>
        <v>11DOCUMENT TYPE: Article</v>
      </c>
      <c r="B2666">
        <v>11</v>
      </c>
      <c r="C2666" t="s">
        <v>11</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1Angu P.E.</v>
      </c>
      <c r="B2669">
        <v>1</v>
      </c>
      <c r="C2669" t="s">
        <v>3030</v>
      </c>
    </row>
    <row r="2670" spans="1:3" x14ac:dyDescent="0.45">
      <c r="A2670" t="str">
        <f t="shared" si="41"/>
        <v>2AUTHOR FULL NAMES: Angu, Pineteh E. (57201698264)</v>
      </c>
      <c r="B2670">
        <v>2</v>
      </c>
      <c r="C2670" t="s">
        <v>3031</v>
      </c>
    </row>
    <row r="2671" spans="1:3" x14ac:dyDescent="0.45">
      <c r="A2671" t="str">
        <f t="shared" si="41"/>
        <v>357201698264</v>
      </c>
      <c r="B2671">
        <v>3</v>
      </c>
      <c r="C2671">
        <v>57201698264</v>
      </c>
    </row>
    <row r="2672" spans="1:3" x14ac:dyDescent="0.45">
      <c r="A2672" t="str">
        <f t="shared" si="41"/>
        <v>4Disrupting western epistemic hegemony in South African Universities: Curriculum decolonisation, social justice, and agency in post-apartheid South Africa</v>
      </c>
      <c r="B2672">
        <v>4</v>
      </c>
      <c r="C2672" t="s">
        <v>3032</v>
      </c>
    </row>
    <row r="2673" spans="1:3" x14ac:dyDescent="0.45">
      <c r="A2673" t="str">
        <f t="shared" si="41"/>
        <v>5(2018) International Journal of Learner Diversity and Identities, 25 (1-2), pp. 9 - 22, Cited 5 times.</v>
      </c>
      <c r="B2673">
        <v>5</v>
      </c>
      <c r="C2673" t="s">
        <v>3033</v>
      </c>
    </row>
    <row r="2674" spans="1:3" x14ac:dyDescent="0.45">
      <c r="A2674" t="str">
        <f t="shared" si="41"/>
        <v>6DOI: 10.18848/2327-0128/CGP/v25i01/9-22</v>
      </c>
      <c r="B2674">
        <v>6</v>
      </c>
      <c r="C2674" t="s">
        <v>3034</v>
      </c>
    </row>
    <row r="2675" spans="1:3" x14ac:dyDescent="0.45">
      <c r="A2675" t="str">
        <f t="shared" si="41"/>
        <v>7https://www.scopus.com/inward/record.uri?eid=2-s2.0-85061486946&amp;doi=10.18848%2f2327-0128%2fCGP%2fv25i01%2f9-22&amp;partnerID=40&amp;md5=c03927b79a5078ebefca17ce58d00a04</v>
      </c>
      <c r="B2675">
        <v>7</v>
      </c>
      <c r="C2675" t="s">
        <v>3035</v>
      </c>
    </row>
    <row r="2676" spans="1:3" x14ac:dyDescent="0.45">
      <c r="A2676" t="str">
        <f t="shared" si="41"/>
        <v>8</v>
      </c>
      <c r="B2676">
        <v>8</v>
      </c>
    </row>
    <row r="2677" spans="1:3" x14ac:dyDescent="0.45">
      <c r="A2677" t="str">
        <f t="shared" si="41"/>
        <v>9ABSTRACT: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B2677">
        <v>9</v>
      </c>
      <c r="C2677" t="s">
        <v>3036</v>
      </c>
    </row>
    <row r="2678" spans="1:3" x14ac:dyDescent="0.45">
      <c r="A2678" t="str">
        <f t="shared" si="41"/>
        <v>10LANGUAGE OF ORIGINAL DOCUMENT: English</v>
      </c>
      <c r="B2678">
        <v>10</v>
      </c>
      <c r="C2678" t="s">
        <v>10</v>
      </c>
    </row>
    <row r="2679" spans="1:3" x14ac:dyDescent="0.45">
      <c r="A2679" t="str">
        <f t="shared" si="41"/>
        <v>11DOCUMENT TYPE: Article</v>
      </c>
      <c r="B2679">
        <v>11</v>
      </c>
      <c r="C2679" t="s">
        <v>11</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1Bariu T., Chun X., Boudouaia A.</v>
      </c>
      <c r="B2682">
        <v>1</v>
      </c>
      <c r="C2682" t="s">
        <v>3037</v>
      </c>
    </row>
    <row r="2683" spans="1:3" x14ac:dyDescent="0.45">
      <c r="A2683" t="str">
        <f t="shared" si="41"/>
        <v>2AUTHOR FULL NAMES: Bariu, Timothy (57549635600); Chun, Xiong (57551975700); Boudouaia, Azzeddine (57367301700)</v>
      </c>
      <c r="B2683">
        <v>2</v>
      </c>
      <c r="C2683" t="s">
        <v>3038</v>
      </c>
    </row>
    <row r="2684" spans="1:3" x14ac:dyDescent="0.45">
      <c r="A2684" t="str">
        <f t="shared" si="41"/>
        <v>357549635600; 57551975700; 57367301700</v>
      </c>
      <c r="B2684">
        <v>3</v>
      </c>
      <c r="C2684" t="s">
        <v>3039</v>
      </c>
    </row>
    <row r="2685" spans="1:3" x14ac:dyDescent="0.45">
      <c r="A2685" t="str">
        <f t="shared" si="41"/>
        <v>4Influence of Teachers' Competencies on ICT Implementation in Kenyan Universities</v>
      </c>
      <c r="B2685">
        <v>4</v>
      </c>
      <c r="C2685" t="s">
        <v>3040</v>
      </c>
    </row>
    <row r="2686" spans="1:3" x14ac:dyDescent="0.45">
      <c r="A2686" t="str">
        <f t="shared" si="41"/>
        <v>5(2022) Education Research International, 2022, art. no. 1370052, Cited 4 times.</v>
      </c>
      <c r="B2686">
        <v>5</v>
      </c>
      <c r="C2686" t="s">
        <v>3041</v>
      </c>
    </row>
    <row r="2687" spans="1:3" x14ac:dyDescent="0.45">
      <c r="A2687" t="str">
        <f t="shared" si="41"/>
        <v>6DOI: 10.1155/2022/1370052</v>
      </c>
      <c r="B2687">
        <v>6</v>
      </c>
      <c r="C2687" t="s">
        <v>3042</v>
      </c>
    </row>
    <row r="2688" spans="1:3" x14ac:dyDescent="0.45">
      <c r="A2688" t="str">
        <f t="shared" si="41"/>
        <v>7https://www.scopus.com/inward/record.uri?eid=2-s2.0-85127064860&amp;doi=10.1155%2f2022%2f1370052&amp;partnerID=40&amp;md5=ee163a86df21894a7fb4f97587faa43d</v>
      </c>
      <c r="B2688">
        <v>7</v>
      </c>
      <c r="C2688" t="s">
        <v>3043</v>
      </c>
    </row>
    <row r="2689" spans="1:3" x14ac:dyDescent="0.45">
      <c r="A2689" t="str">
        <f t="shared" si="41"/>
        <v>8</v>
      </c>
      <c r="B2689">
        <v>8</v>
      </c>
    </row>
    <row r="2690" spans="1:3" x14ac:dyDescent="0.45">
      <c r="A2690" t="str">
        <f t="shared" si="41"/>
        <v>9ABSTRACT: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B2690">
        <v>9</v>
      </c>
      <c r="C2690" t="s">
        <v>3044</v>
      </c>
    </row>
    <row r="2691" spans="1:3" x14ac:dyDescent="0.45">
      <c r="A2691" t="str">
        <f t="shared" si="41"/>
        <v>10LANGUAGE OF ORIGINAL DOCUMENT: English</v>
      </c>
      <c r="B2691">
        <v>10</v>
      </c>
      <c r="C2691" t="s">
        <v>10</v>
      </c>
    </row>
    <row r="2692" spans="1:3" x14ac:dyDescent="0.45">
      <c r="A2692" t="str">
        <f t="shared" si="41"/>
        <v>11DOCUMENT TYPE: Article</v>
      </c>
      <c r="B2692">
        <v>11</v>
      </c>
      <c r="C2692" t="s">
        <v>11</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1Teter W.R., Wang L.</v>
      </c>
      <c r="B2695">
        <v>1</v>
      </c>
      <c r="C2695" t="s">
        <v>835</v>
      </c>
    </row>
    <row r="2696" spans="1:3" x14ac:dyDescent="0.45">
      <c r="A2696" t="str">
        <f t="shared" si="42"/>
        <v>2AUTHOR FULL NAMES: Teter, Wesley R. (57221854781); Wang, Libing (57226297230)</v>
      </c>
      <c r="B2696">
        <v>2</v>
      </c>
      <c r="C2696" t="s">
        <v>836</v>
      </c>
    </row>
    <row r="2697" spans="1:3" x14ac:dyDescent="0.45">
      <c r="A2697" t="str">
        <f t="shared" si="42"/>
        <v>357221854781; 57226297230</v>
      </c>
      <c r="B2697">
        <v>3</v>
      </c>
      <c r="C2697" t="s">
        <v>837</v>
      </c>
    </row>
    <row r="2698" spans="1:3" x14ac:dyDescent="0.45">
      <c r="A2698" t="str">
        <f t="shared" si="42"/>
        <v>4Monitoring implementation of the Tokyo Convention on recognition: a multi-stakeholder approach to the internationalization of higher education in the Asia-Pacific</v>
      </c>
      <c r="B2698">
        <v>4</v>
      </c>
      <c r="C2698" t="s">
        <v>838</v>
      </c>
    </row>
    <row r="2699" spans="1:3" x14ac:dyDescent="0.45">
      <c r="A2699" t="str">
        <f t="shared" si="42"/>
        <v>5(2021) International Journal of Comparative Education and Development, 23 (3), pp. 157 - 174, Cited 2 times.</v>
      </c>
      <c r="B2699">
        <v>5</v>
      </c>
      <c r="C2699" t="s">
        <v>839</v>
      </c>
    </row>
    <row r="2700" spans="1:3" x14ac:dyDescent="0.45">
      <c r="A2700" t="str">
        <f t="shared" si="42"/>
        <v>6DOI: 10.1108/IJCED-10-2020-0075</v>
      </c>
      <c r="B2700">
        <v>6</v>
      </c>
      <c r="C2700" t="s">
        <v>840</v>
      </c>
    </row>
    <row r="2701" spans="1:3" x14ac:dyDescent="0.45">
      <c r="A2701" t="str">
        <f t="shared" si="42"/>
        <v>7https://www.scopus.com/inward/record.uri?eid=2-s2.0-85106247126&amp;doi=10.1108%2fIJCED-10-2020-0075&amp;partnerID=40&amp;md5=7f7255d34eb4bb0d11c81d870f555e57</v>
      </c>
      <c r="B2701">
        <v>7</v>
      </c>
      <c r="C2701" t="s">
        <v>841</v>
      </c>
    </row>
    <row r="2702" spans="1:3" x14ac:dyDescent="0.45">
      <c r="A2702" t="str">
        <f t="shared" si="42"/>
        <v>8</v>
      </c>
      <c r="B2702">
        <v>8</v>
      </c>
    </row>
    <row r="2703" spans="1:3" x14ac:dyDescent="0.45">
      <c r="A2703" t="str">
        <f t="shared" si="42"/>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2703">
        <v>9</v>
      </c>
      <c r="C2703" t="s">
        <v>842</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1Secundo G., Mele G., Passiante G., Albergo F.</v>
      </c>
      <c r="B2708">
        <v>1</v>
      </c>
      <c r="C2708" t="s">
        <v>3045</v>
      </c>
    </row>
    <row r="2709" spans="1:3" x14ac:dyDescent="0.45">
      <c r="A2709" t="str">
        <f t="shared" si="42"/>
        <v>2AUTHOR FULL NAMES: Secundo, Giustina (8246738300); Mele, Gioconda (37104513600); Passiante, Giuseppina (57203666961); Albergo, Francesco (57201376672)</v>
      </c>
      <c r="B2709">
        <v>2</v>
      </c>
      <c r="C2709" t="s">
        <v>3046</v>
      </c>
    </row>
    <row r="2710" spans="1:3" x14ac:dyDescent="0.45">
      <c r="A2710" t="str">
        <f t="shared" si="42"/>
        <v>38246738300; 37104513600; 57203666961; 57201376672</v>
      </c>
      <c r="B2710">
        <v>3</v>
      </c>
      <c r="C2710" t="s">
        <v>3047</v>
      </c>
    </row>
    <row r="2711" spans="1:3" x14ac:dyDescent="0.45">
      <c r="A2711" t="str">
        <f t="shared" si="42"/>
        <v>4University business idea incubation and stakeholders' engagement: closing the gap between theory and practice</v>
      </c>
      <c r="B2711">
        <v>4</v>
      </c>
      <c r="C2711" t="s">
        <v>3048</v>
      </c>
    </row>
    <row r="2712" spans="1:3" x14ac:dyDescent="0.45">
      <c r="A2712" t="str">
        <f t="shared" si="42"/>
        <v>5(2023) European Journal of Innovation Management, 26 (4), pp. 1005 - 1033, Cited 2 times.</v>
      </c>
      <c r="B2712">
        <v>5</v>
      </c>
      <c r="C2712" t="s">
        <v>3049</v>
      </c>
    </row>
    <row r="2713" spans="1:3" x14ac:dyDescent="0.45">
      <c r="A2713" t="str">
        <f t="shared" si="42"/>
        <v>6DOI: 10.1108/EJIM-08-2021-0435</v>
      </c>
      <c r="B2713">
        <v>6</v>
      </c>
      <c r="C2713" t="s">
        <v>3050</v>
      </c>
    </row>
    <row r="2714" spans="1:3" x14ac:dyDescent="0.45">
      <c r="A2714" t="str">
        <f t="shared" si="42"/>
        <v>7https://www.scopus.com/inward/record.uri?eid=2-s2.0-85121745487&amp;doi=10.1108%2fEJIM-08-2021-0435&amp;partnerID=40&amp;md5=82b72f0fb4a6d3448c93fe570697a33f</v>
      </c>
      <c r="B2714">
        <v>7</v>
      </c>
      <c r="C2714" t="s">
        <v>3051</v>
      </c>
    </row>
    <row r="2715" spans="1:3" x14ac:dyDescent="0.45">
      <c r="A2715" t="str">
        <f t="shared" si="42"/>
        <v>8</v>
      </c>
      <c r="B2715">
        <v>8</v>
      </c>
    </row>
    <row r="2716" spans="1:3" x14ac:dyDescent="0.45">
      <c r="A2716" t="str">
        <f t="shared" si="42"/>
        <v>9ABSTRACT: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B2716">
        <v>9</v>
      </c>
      <c r="C2716" t="s">
        <v>3052</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1Ooi P.C., Khor J.G.</v>
      </c>
      <c r="B2721">
        <v>1</v>
      </c>
      <c r="C2721" t="s">
        <v>3060</v>
      </c>
    </row>
    <row r="2722" spans="1:3" x14ac:dyDescent="0.45">
      <c r="A2722" t="str">
        <f t="shared" si="42"/>
        <v>2AUTHOR FULL NAMES: Ooi, Pei Cheng (35766926800); Khor, Jeen Ghee (57210618515)</v>
      </c>
      <c r="B2722">
        <v>2</v>
      </c>
      <c r="C2722" t="s">
        <v>3061</v>
      </c>
    </row>
    <row r="2723" spans="1:3" x14ac:dyDescent="0.45">
      <c r="A2723" t="str">
        <f t="shared" si="42"/>
        <v>335766926800; 57210618515</v>
      </c>
      <c r="B2723">
        <v>3</v>
      </c>
      <c r="C2723" t="s">
        <v>3062</v>
      </c>
    </row>
    <row r="2724" spans="1:3" x14ac:dyDescent="0.45">
      <c r="A2724" t="str">
        <f t="shared" si="42"/>
        <v>4Exploring Perspectives on Need for Extra-Curricular Activities in Engineering Education</v>
      </c>
      <c r="B2724">
        <v>4</v>
      </c>
      <c r="C2724" t="s">
        <v>3063</v>
      </c>
    </row>
    <row r="2725" spans="1:3" x14ac:dyDescent="0.45">
      <c r="A2725" t="str">
        <f t="shared" si="42"/>
        <v>5(2018) Proceedings of the 2018 IEEE 10th International Conference on Engineering Education, ICEED 2018, art. no. 8626972, pp. 1 - 5, Cited 4 times.</v>
      </c>
      <c r="B2725">
        <v>5</v>
      </c>
      <c r="C2725" t="s">
        <v>3064</v>
      </c>
    </row>
    <row r="2726" spans="1:3" x14ac:dyDescent="0.45">
      <c r="A2726" t="str">
        <f t="shared" si="42"/>
        <v>6DOI: 10.1109/ICEED.2018.8626972</v>
      </c>
      <c r="B2726">
        <v>6</v>
      </c>
      <c r="C2726" t="s">
        <v>3065</v>
      </c>
    </row>
    <row r="2727" spans="1:3" x14ac:dyDescent="0.45">
      <c r="A2727" t="str">
        <f t="shared" si="42"/>
        <v>7https://www.scopus.com/inward/record.uri?eid=2-s2.0-85062716714&amp;doi=10.1109%2fICEED.2018.8626972&amp;partnerID=40&amp;md5=d378b82f097c30935ee02701716c7868</v>
      </c>
      <c r="B2727">
        <v>7</v>
      </c>
      <c r="C2727" t="s">
        <v>3066</v>
      </c>
    </row>
    <row r="2728" spans="1:3" x14ac:dyDescent="0.45">
      <c r="A2728" t="str">
        <f t="shared" si="42"/>
        <v>8</v>
      </c>
      <c r="B2728">
        <v>8</v>
      </c>
    </row>
    <row r="2729" spans="1:3" x14ac:dyDescent="0.45">
      <c r="A2729" t="str">
        <f t="shared" si="42"/>
        <v>9ABSTRACT: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B2729">
        <v>9</v>
      </c>
      <c r="C2729" t="s">
        <v>3067</v>
      </c>
    </row>
    <row r="2730" spans="1:3" x14ac:dyDescent="0.45">
      <c r="A2730" t="str">
        <f t="shared" si="42"/>
        <v>10LANGUAGE OF ORIGINAL DOCUMENT: English</v>
      </c>
      <c r="B2730">
        <v>10</v>
      </c>
      <c r="C2730" t="s">
        <v>10</v>
      </c>
    </row>
    <row r="2731" spans="1:3" x14ac:dyDescent="0.45">
      <c r="A2731" t="str">
        <f t="shared" si="42"/>
        <v>11DOCUMENT TYPE: Conference paper</v>
      </c>
      <c r="B2731">
        <v>11</v>
      </c>
      <c r="C2731" t="s">
        <v>207</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1Pantoja M.A., Rodríguez M.P., Carrión A.</v>
      </c>
      <c r="B2734">
        <v>1</v>
      </c>
      <c r="C2734" t="s">
        <v>3448</v>
      </c>
    </row>
    <row r="2735" spans="1:3" x14ac:dyDescent="0.45">
      <c r="A2735" t="str">
        <f t="shared" si="42"/>
        <v>2AUTHOR FULL NAMES: Pantoja, Martín A. (56712514300); Rodríguez, María del P. (56693471200); Carrión, Andrés (15847747900)</v>
      </c>
      <c r="B2735">
        <v>2</v>
      </c>
      <c r="C2735" t="s">
        <v>3449</v>
      </c>
    </row>
    <row r="2736" spans="1:3" x14ac:dyDescent="0.45">
      <c r="A2736" t="str">
        <f t="shared" si="42"/>
        <v>356712514300; 56693471200; 15847747900</v>
      </c>
      <c r="B2736">
        <v>3</v>
      </c>
      <c r="C2736" t="s">
        <v>3450</v>
      </c>
    </row>
    <row r="2737" spans="1:3" x14ac:dyDescent="0.45">
      <c r="A2737" t="str">
        <f t="shared" si="42"/>
        <v>4Design of a questionnaire to assess university stakeholders attributes from a participative leadership approach [Diseño de un cuestionario para valorar los atributos de grupos de interés universitarios desde un enfoque de liderazgo participativo]</v>
      </c>
      <c r="B2737">
        <v>4</v>
      </c>
      <c r="C2737" t="s">
        <v>3451</v>
      </c>
    </row>
    <row r="2738" spans="1:3" x14ac:dyDescent="0.45">
      <c r="A2738" t="str">
        <f t="shared" si="42"/>
        <v>5(2015) Formacion Universitaria, 8 (4), pp. 33 - 44, Cited 2 times.</v>
      </c>
      <c r="B2738">
        <v>5</v>
      </c>
      <c r="C2738" t="s">
        <v>3452</v>
      </c>
    </row>
    <row r="2739" spans="1:3" x14ac:dyDescent="0.45">
      <c r="A2739" t="str">
        <f t="shared" si="42"/>
        <v>6DOI: 10.4067/S0718-50062015000400005</v>
      </c>
      <c r="B2739">
        <v>6</v>
      </c>
      <c r="C2739" t="s">
        <v>3453</v>
      </c>
    </row>
    <row r="2740" spans="1:3" x14ac:dyDescent="0.45">
      <c r="A2740" t="str">
        <f t="shared" si="42"/>
        <v>7https://www.scopus.com/inward/record.uri?eid=2-s2.0-84936119728&amp;doi=10.4067%2fS0718-50062015000400005&amp;partnerID=40&amp;md5=5aedff9e4d0b4c29c64f55e3326e8cfa</v>
      </c>
      <c r="B2740">
        <v>7</v>
      </c>
      <c r="C2740" t="s">
        <v>3454</v>
      </c>
    </row>
    <row r="2741" spans="1:3" x14ac:dyDescent="0.45">
      <c r="A2741" t="str">
        <f t="shared" si="42"/>
        <v>8</v>
      </c>
      <c r="B2741">
        <v>8</v>
      </c>
    </row>
    <row r="2742" spans="1:3" x14ac:dyDescent="0.45">
      <c r="A2742" t="str">
        <f t="shared" si="42"/>
        <v>9ABSTRACT: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B2742">
        <v>9</v>
      </c>
      <c r="C2742" t="s">
        <v>3455</v>
      </c>
    </row>
    <row r="2743" spans="1:3" x14ac:dyDescent="0.45">
      <c r="A2743" t="str">
        <f t="shared" si="42"/>
        <v>10LANGUAGE OF ORIGINAL DOCUMENT: Spanish</v>
      </c>
      <c r="B2743">
        <v>10</v>
      </c>
      <c r="C2743" t="s">
        <v>3029</v>
      </c>
    </row>
    <row r="2744" spans="1:3" x14ac:dyDescent="0.45">
      <c r="A2744" t="str">
        <f t="shared" si="42"/>
        <v>11DOCUMENT TYPE: Article</v>
      </c>
      <c r="B2744">
        <v>11</v>
      </c>
      <c r="C2744" t="s">
        <v>11</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1Nagy M., Molontay R.</v>
      </c>
      <c r="B2747">
        <v>1</v>
      </c>
      <c r="C2747" t="s">
        <v>843</v>
      </c>
    </row>
    <row r="2748" spans="1:3" x14ac:dyDescent="0.45">
      <c r="A2748" t="str">
        <f t="shared" si="42"/>
        <v>2AUTHOR FULL NAMES: Nagy, Marcell (57204943886); Molontay, Roland (57190565014)</v>
      </c>
      <c r="B2748">
        <v>2</v>
      </c>
      <c r="C2748" t="s">
        <v>844</v>
      </c>
    </row>
    <row r="2749" spans="1:3" x14ac:dyDescent="0.45">
      <c r="A2749" t="str">
        <f t="shared" si="42"/>
        <v>357204943886; 57190565014</v>
      </c>
      <c r="B2749">
        <v>3</v>
      </c>
      <c r="C2749" t="s">
        <v>845</v>
      </c>
    </row>
    <row r="2750" spans="1:3" x14ac:dyDescent="0.45">
      <c r="A2750" t="str">
        <f t="shared" si="42"/>
        <v>4Interpretable Dropout Prediction: Towards XAI-Based Personalized Intervention</v>
      </c>
      <c r="B2750">
        <v>4</v>
      </c>
      <c r="C2750" t="s">
        <v>846</v>
      </c>
    </row>
    <row r="2751" spans="1:3" x14ac:dyDescent="0.45">
      <c r="A2751" t="str">
        <f t="shared" si="42"/>
        <v>5(2023) International Journal of Artificial Intelligence in Education, Cited 2 times.</v>
      </c>
      <c r="B2751">
        <v>5</v>
      </c>
      <c r="C2751" t="s">
        <v>847</v>
      </c>
    </row>
    <row r="2752" spans="1:3" x14ac:dyDescent="0.45">
      <c r="A2752" t="str">
        <f t="shared" si="42"/>
        <v>6DOI: 10.1007/s40593-023-00331-8</v>
      </c>
      <c r="B2752">
        <v>6</v>
      </c>
      <c r="C2752" t="s">
        <v>848</v>
      </c>
    </row>
    <row r="2753" spans="1:3" x14ac:dyDescent="0.45">
      <c r="A2753" t="str">
        <f t="shared" si="42"/>
        <v>7https://www.scopus.com/inward/record.uri?eid=2-s2.0-85149861581&amp;doi=10.1007%2fs40593-023-00331-8&amp;partnerID=40&amp;md5=ada4ba08683ea70a932afa1cbafc486f</v>
      </c>
      <c r="B2753">
        <v>7</v>
      </c>
      <c r="C2753" t="s">
        <v>849</v>
      </c>
    </row>
    <row r="2754" spans="1:3" x14ac:dyDescent="0.45">
      <c r="A2754" t="str">
        <f t="shared" si="42"/>
        <v>8</v>
      </c>
      <c r="B2754">
        <v>8</v>
      </c>
    </row>
    <row r="2755" spans="1:3" x14ac:dyDescent="0.45">
      <c r="A2755" t="str">
        <f t="shared" si="4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2755">
        <v>9</v>
      </c>
      <c r="C2755" t="s">
        <v>850</v>
      </c>
    </row>
    <row r="2756" spans="1:3" x14ac:dyDescent="0.45">
      <c r="A2756" t="str">
        <f t="shared" si="42"/>
        <v>10LANGUAGE OF ORIGINAL DOCUMENT: English</v>
      </c>
      <c r="B2756">
        <v>10</v>
      </c>
      <c r="C2756" t="s">
        <v>10</v>
      </c>
    </row>
    <row r="2757" spans="1:3" x14ac:dyDescent="0.45">
      <c r="A2757" t="str">
        <f t="shared" ref="A2757:A2820" si="43">B2757&amp;C2757</f>
        <v>11DOCUMENT TYPE: Article</v>
      </c>
      <c r="B2757">
        <v>11</v>
      </c>
      <c r="C2757" t="s">
        <v>11</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1Nae G., Nae V.</v>
      </c>
      <c r="B2760">
        <v>1</v>
      </c>
      <c r="C2760" t="s">
        <v>851</v>
      </c>
    </row>
    <row r="2761" spans="1:3" x14ac:dyDescent="0.45">
      <c r="A2761" t="str">
        <f t="shared" si="43"/>
        <v>2AUTHOR FULL NAMES: Nae, Geanina (57207359255); Nae, Virgil (57207358434)</v>
      </c>
      <c r="B2761">
        <v>2</v>
      </c>
      <c r="C2761" t="s">
        <v>852</v>
      </c>
    </row>
    <row r="2762" spans="1:3" x14ac:dyDescent="0.45">
      <c r="A2762" t="str">
        <f t="shared" si="43"/>
        <v>357207359255; 57207358434</v>
      </c>
      <c r="B2762">
        <v>3</v>
      </c>
      <c r="C2762" t="s">
        <v>853</v>
      </c>
    </row>
    <row r="2763" spans="1:3" x14ac:dyDescent="0.45">
      <c r="A2763" t="str">
        <f t="shared" si="43"/>
        <v>4Building the (Higher)Education Stakeholder: The Realities of Economics in Higher Education</v>
      </c>
      <c r="B2763">
        <v>4</v>
      </c>
      <c r="C2763" t="s">
        <v>854</v>
      </c>
    </row>
    <row r="2764" spans="1:3" x14ac:dyDescent="0.45">
      <c r="A2764" t="str">
        <f t="shared" si="43"/>
        <v>5(2018) Cultural Psychology of Education, 7, pp. 77 - 96, Cited 4 times.</v>
      </c>
      <c r="B2764">
        <v>5</v>
      </c>
      <c r="C2764" t="s">
        <v>855</v>
      </c>
    </row>
    <row r="2765" spans="1:3" x14ac:dyDescent="0.45">
      <c r="A2765" t="str">
        <f t="shared" si="43"/>
        <v>6DOI: 10.1007/978-3-319-96035-7_9</v>
      </c>
      <c r="B2765">
        <v>6</v>
      </c>
      <c r="C2765" t="s">
        <v>856</v>
      </c>
    </row>
    <row r="2766" spans="1:3" x14ac:dyDescent="0.45">
      <c r="A2766" t="str">
        <f t="shared" si="43"/>
        <v>7https://www.scopus.com/inward/record.uri?eid=2-s2.0-85062447548&amp;doi=10.1007%2f978-3-319-96035-7_9&amp;partnerID=40&amp;md5=f65111a800600cfbb4b6beba28269f93</v>
      </c>
      <c r="B2766">
        <v>7</v>
      </c>
      <c r="C2766" t="s">
        <v>857</v>
      </c>
    </row>
    <row r="2767" spans="1:3" x14ac:dyDescent="0.45">
      <c r="A2767" t="str">
        <f t="shared" si="43"/>
        <v>8</v>
      </c>
      <c r="B2767">
        <v>8</v>
      </c>
    </row>
    <row r="2768" spans="1:3" x14ac:dyDescent="0.45">
      <c r="A2768" t="str">
        <f t="shared" si="43"/>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2768">
        <v>9</v>
      </c>
      <c r="C2768" t="s">
        <v>858</v>
      </c>
    </row>
    <row r="2769" spans="1:3" x14ac:dyDescent="0.45">
      <c r="A2769" t="str">
        <f t="shared" si="43"/>
        <v>10LANGUAGE OF ORIGINAL DOCUMENT: English</v>
      </c>
      <c r="B2769">
        <v>10</v>
      </c>
      <c r="C2769" t="s">
        <v>10</v>
      </c>
    </row>
    <row r="2770" spans="1:3" x14ac:dyDescent="0.45">
      <c r="A2770" t="str">
        <f t="shared" si="43"/>
        <v>11DOCUMENT TYPE: Book chapter</v>
      </c>
      <c r="B2770">
        <v>11</v>
      </c>
      <c r="C2770" t="s">
        <v>128</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1Linnes C., Ronzoni G., Agrusa J., Lema J.</v>
      </c>
      <c r="B2773">
        <v>1</v>
      </c>
      <c r="C2773" t="s">
        <v>867</v>
      </c>
    </row>
    <row r="2774" spans="1:3" x14ac:dyDescent="0.45">
      <c r="A2774" t="str">
        <f t="shared" si="43"/>
        <v>2AUTHOR FULL NAMES: Linnes, Cathrine (57195364651); Ronzoni, Giulio (57200576917); Agrusa, Jerome (9250620000); Lema, Joseph (16417481500)</v>
      </c>
      <c r="B2774">
        <v>2</v>
      </c>
      <c r="C2774" t="s">
        <v>868</v>
      </c>
    </row>
    <row r="2775" spans="1:3" x14ac:dyDescent="0.45">
      <c r="A2775" t="str">
        <f t="shared" si="43"/>
        <v>357195364651; 57200576917; 9250620000; 16417481500</v>
      </c>
      <c r="B2775">
        <v>3</v>
      </c>
      <c r="C2775" t="s">
        <v>869</v>
      </c>
    </row>
    <row r="2776" spans="1:3" x14ac:dyDescent="0.45">
      <c r="A2776" t="str">
        <f t="shared" si="43"/>
        <v>4Emergency Remote Education and Its Impact on Higher Education: A Temporary or Permanent Shift in Instruction?</v>
      </c>
      <c r="B2776">
        <v>4</v>
      </c>
      <c r="C2776" t="s">
        <v>870</v>
      </c>
    </row>
    <row r="2777" spans="1:3" x14ac:dyDescent="0.45">
      <c r="A2777" t="str">
        <f t="shared" si="43"/>
        <v>5(2022) Education Sciences, 12 (10), art. no. 721, Cited 4 times.</v>
      </c>
      <c r="B2777">
        <v>5</v>
      </c>
      <c r="C2777" t="s">
        <v>871</v>
      </c>
    </row>
    <row r="2778" spans="1:3" x14ac:dyDescent="0.45">
      <c r="A2778" t="str">
        <f t="shared" si="43"/>
        <v>6DOI: 10.3390/educsci12100721</v>
      </c>
      <c r="B2778">
        <v>6</v>
      </c>
      <c r="C2778" t="s">
        <v>872</v>
      </c>
    </row>
    <row r="2779" spans="1:3" x14ac:dyDescent="0.45">
      <c r="A2779" t="str">
        <f t="shared" si="43"/>
        <v>7https://www.scopus.com/inward/record.uri?eid=2-s2.0-85140584574&amp;doi=10.3390%2feducsci12100721&amp;partnerID=40&amp;md5=f0188d2d40443f6f505b245b494cca30</v>
      </c>
      <c r="B2779">
        <v>7</v>
      </c>
      <c r="C2779" t="s">
        <v>873</v>
      </c>
    </row>
    <row r="2780" spans="1:3" x14ac:dyDescent="0.45">
      <c r="A2780" t="str">
        <f t="shared" si="43"/>
        <v>8</v>
      </c>
      <c r="B2780">
        <v>8</v>
      </c>
    </row>
    <row r="2781" spans="1:3" x14ac:dyDescent="0.45">
      <c r="A2781" t="str">
        <f t="shared" si="43"/>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2781">
        <v>9</v>
      </c>
      <c r="C2781" t="s">
        <v>874</v>
      </c>
    </row>
    <row r="2782" spans="1:3" x14ac:dyDescent="0.45">
      <c r="A2782" t="str">
        <f t="shared" si="43"/>
        <v>10LANGUAGE OF ORIGINAL DOCUMENT: English</v>
      </c>
      <c r="B2782">
        <v>10</v>
      </c>
      <c r="C2782" t="s">
        <v>10</v>
      </c>
    </row>
    <row r="2783" spans="1:3" x14ac:dyDescent="0.45">
      <c r="A2783" t="str">
        <f t="shared" si="43"/>
        <v>11DOCUMENT TYPE: Article</v>
      </c>
      <c r="B2783">
        <v>11</v>
      </c>
      <c r="C2783" t="s">
        <v>11</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1Narenji Thani F., Mazari E., Asadi S., Mashayekhikhi M.</v>
      </c>
      <c r="B2786">
        <v>1</v>
      </c>
      <c r="C2786" t="s">
        <v>875</v>
      </c>
    </row>
    <row r="2787" spans="1:3" x14ac:dyDescent="0.45">
      <c r="A2787" t="str">
        <f t="shared" si="43"/>
        <v>2AUTHOR FULL NAMES: Narenji Thani, Fatemeh (54795766300); Mazari, Ebrahim (57245995200); Asadi, Somaye (57245789900); Mashayekhikhi, Maryam (57245683100)</v>
      </c>
      <c r="B2787">
        <v>2</v>
      </c>
      <c r="C2787" t="s">
        <v>876</v>
      </c>
    </row>
    <row r="2788" spans="1:3" x14ac:dyDescent="0.45">
      <c r="A2788" t="str">
        <f t="shared" si="43"/>
        <v>354795766300; 57245995200; 57245789900; 57245683100</v>
      </c>
      <c r="B2788">
        <v>3</v>
      </c>
      <c r="C2788" t="s">
        <v>877</v>
      </c>
    </row>
    <row r="2789" spans="1:3" x14ac:dyDescent="0.45">
      <c r="A2789" t="str">
        <f t="shared" si="43"/>
        <v>4The impact of self-development on the tendency toward organizational innovation in higher education institutions with the mediating role of human resource agility</v>
      </c>
      <c r="B2789">
        <v>4</v>
      </c>
      <c r="C2789" t="s">
        <v>878</v>
      </c>
    </row>
    <row r="2790" spans="1:3" x14ac:dyDescent="0.45">
      <c r="A2790" t="str">
        <f t="shared" si="43"/>
        <v>5(2022) Journal of Applied Research in Higher Education, 14 (2), pp. 852 - 873, Cited 4 times.</v>
      </c>
      <c r="B2790">
        <v>5</v>
      </c>
      <c r="C2790" t="s">
        <v>879</v>
      </c>
    </row>
    <row r="2791" spans="1:3" x14ac:dyDescent="0.45">
      <c r="A2791" t="str">
        <f t="shared" si="43"/>
        <v>6DOI: 10.1108/JARHE-05-2020-0151</v>
      </c>
      <c r="B2791">
        <v>6</v>
      </c>
      <c r="C2791" t="s">
        <v>880</v>
      </c>
    </row>
    <row r="2792" spans="1:3" x14ac:dyDescent="0.45">
      <c r="A2792" t="str">
        <f t="shared" si="43"/>
        <v>7https://www.scopus.com/inward/record.uri?eid=2-s2.0-85114244344&amp;doi=10.1108%2fJARHE-05-2020-0151&amp;partnerID=40&amp;md5=329f2d400df5306903813f7df74fa074</v>
      </c>
      <c r="B2792">
        <v>7</v>
      </c>
      <c r="C2792" t="s">
        <v>881</v>
      </c>
    </row>
    <row r="2793" spans="1:3" x14ac:dyDescent="0.45">
      <c r="A2793" t="str">
        <f t="shared" si="43"/>
        <v>8</v>
      </c>
      <c r="B2793">
        <v>8</v>
      </c>
    </row>
    <row r="2794" spans="1:3" x14ac:dyDescent="0.45">
      <c r="A2794" t="str">
        <f t="shared" si="4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2794">
        <v>9</v>
      </c>
      <c r="C2794" t="s">
        <v>882</v>
      </c>
    </row>
    <row r="2795" spans="1:3" x14ac:dyDescent="0.45">
      <c r="A2795" t="str">
        <f t="shared" si="43"/>
        <v>10LANGUAGE OF ORIGINAL DOCUMENT: English</v>
      </c>
      <c r="B2795">
        <v>10</v>
      </c>
      <c r="C2795" t="s">
        <v>10</v>
      </c>
    </row>
    <row r="2796" spans="1:3" x14ac:dyDescent="0.45">
      <c r="A2796" t="str">
        <f t="shared" si="43"/>
        <v>11DOCUMENT TYPE: Article</v>
      </c>
      <c r="B2796">
        <v>11</v>
      </c>
      <c r="C2796" t="s">
        <v>11</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1Simangunsong E.</v>
      </c>
      <c r="B2799">
        <v>1</v>
      </c>
      <c r="C2799" t="s">
        <v>3075</v>
      </c>
    </row>
    <row r="2800" spans="1:3" x14ac:dyDescent="0.45">
      <c r="A2800" t="str">
        <f t="shared" si="43"/>
        <v>2AUTHOR FULL NAMES: Simangunsong, Eliot (55336543400)</v>
      </c>
      <c r="B2800">
        <v>2</v>
      </c>
      <c r="C2800" t="s">
        <v>3076</v>
      </c>
    </row>
    <row r="2801" spans="1:3" x14ac:dyDescent="0.45">
      <c r="A2801" t="str">
        <f t="shared" si="43"/>
        <v>355336543400</v>
      </c>
      <c r="B2801">
        <v>3</v>
      </c>
      <c r="C2801">
        <v>55336543400</v>
      </c>
    </row>
    <row r="2802" spans="1:3" x14ac:dyDescent="0.45">
      <c r="A2802" t="str">
        <f t="shared" si="43"/>
        <v>4Factors determining the quality management of higher education: A case study at a business school in Indonesia [Faktor-faktor yang menentukan kualitas manajemen di pendidikan tinggi: Kasus di satu sekolah bisnis di Indonesia]</v>
      </c>
      <c r="B2802">
        <v>4</v>
      </c>
      <c r="C2802" t="s">
        <v>3077</v>
      </c>
    </row>
    <row r="2803" spans="1:3" x14ac:dyDescent="0.45">
      <c r="A2803" t="str">
        <f t="shared" si="43"/>
        <v>5(2019) Cakrawala Pendidikan, 38 (2), pp. 215 - 227, Cited 4 times.</v>
      </c>
      <c r="B2803">
        <v>5</v>
      </c>
      <c r="C2803" t="s">
        <v>3078</v>
      </c>
    </row>
    <row r="2804" spans="1:3" x14ac:dyDescent="0.45">
      <c r="A2804" t="str">
        <f t="shared" si="43"/>
        <v>6DOI: 10.21831/cp.v38i2.19685</v>
      </c>
      <c r="B2804">
        <v>6</v>
      </c>
      <c r="C2804" t="s">
        <v>3079</v>
      </c>
    </row>
    <row r="2805" spans="1:3" x14ac:dyDescent="0.45">
      <c r="A2805" t="str">
        <f t="shared" si="43"/>
        <v>7https://www.scopus.com/inward/record.uri?eid=2-s2.0-85071660966&amp;doi=10.21831%2fcp.v38i2.19685&amp;partnerID=40&amp;md5=009a1a8c5e5107ea962fe8368bc5a778</v>
      </c>
      <c r="B2805">
        <v>7</v>
      </c>
      <c r="C2805" t="s">
        <v>3080</v>
      </c>
    </row>
    <row r="2806" spans="1:3" x14ac:dyDescent="0.45">
      <c r="A2806" t="str">
        <f t="shared" si="43"/>
        <v>8</v>
      </c>
      <c r="B2806">
        <v>8</v>
      </c>
    </row>
    <row r="2807" spans="1:3" x14ac:dyDescent="0.45">
      <c r="A2807" t="str">
        <f t="shared" si="43"/>
        <v>9ABSTRACT: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B2807">
        <v>9</v>
      </c>
      <c r="C2807" t="s">
        <v>3081</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1Mampaey J., Brankovic J., Huisman J.</v>
      </c>
      <c r="B2812">
        <v>1</v>
      </c>
      <c r="C2812" t="s">
        <v>883</v>
      </c>
    </row>
    <row r="2813" spans="1:3" x14ac:dyDescent="0.45">
      <c r="A2813" t="str">
        <f t="shared" si="43"/>
        <v>2AUTHOR FULL NAMES: Mampaey, Jelle (55631853900); Brankovic, Jelena (57194733351); Huisman, Jeroen (24176837100)</v>
      </c>
      <c r="B2813">
        <v>2</v>
      </c>
      <c r="C2813" t="s">
        <v>884</v>
      </c>
    </row>
    <row r="2814" spans="1:3" x14ac:dyDescent="0.45">
      <c r="A2814" t="str">
        <f t="shared" si="43"/>
        <v>355631853900; 57194733351; 24176837100</v>
      </c>
      <c r="B2814">
        <v>3</v>
      </c>
      <c r="C2814" t="s">
        <v>885</v>
      </c>
    </row>
    <row r="2815" spans="1:3" x14ac:dyDescent="0.45">
      <c r="A2815" t="str">
        <f t="shared" si="43"/>
        <v>4Inter-institutional differences in defensive stakeholder management in higher education: the case of Serbia</v>
      </c>
      <c r="B2815">
        <v>4</v>
      </c>
      <c r="C2815" t="s">
        <v>886</v>
      </c>
    </row>
    <row r="2816" spans="1:3" x14ac:dyDescent="0.45">
      <c r="A2816" t="str">
        <f t="shared" si="43"/>
        <v>5(2019) Studies in Higher Education, 44 (6), pp. 978 - 989, Cited 2 times.</v>
      </c>
      <c r="B2816">
        <v>5</v>
      </c>
      <c r="C2816" t="s">
        <v>887</v>
      </c>
    </row>
    <row r="2817" spans="1:3" x14ac:dyDescent="0.45">
      <c r="A2817" t="str">
        <f t="shared" si="43"/>
        <v>6DOI: 10.1080/03075079.2017.1405253</v>
      </c>
      <c r="B2817">
        <v>6</v>
      </c>
      <c r="C2817" t="s">
        <v>888</v>
      </c>
    </row>
    <row r="2818" spans="1:3" x14ac:dyDescent="0.45">
      <c r="A2818" t="str">
        <f t="shared" si="43"/>
        <v>7https://www.scopus.com/inward/record.uri?eid=2-s2.0-85035085912&amp;doi=10.1080%2f03075079.2017.1405253&amp;partnerID=40&amp;md5=6d0cbe03ec9efce491838636f50f7c6e</v>
      </c>
      <c r="B2818">
        <v>7</v>
      </c>
      <c r="C2818" t="s">
        <v>889</v>
      </c>
    </row>
    <row r="2819" spans="1:3" x14ac:dyDescent="0.45">
      <c r="A2819" t="str">
        <f t="shared" si="43"/>
        <v>8</v>
      </c>
      <c r="B2819">
        <v>8</v>
      </c>
    </row>
    <row r="2820" spans="1:3" x14ac:dyDescent="0.45">
      <c r="A2820" t="str">
        <f t="shared" si="4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2820">
        <v>9</v>
      </c>
      <c r="C2820" t="s">
        <v>890</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1Varshavskaya E., Podverbnykh U.</v>
      </c>
      <c r="B2825">
        <v>1</v>
      </c>
      <c r="C2825" t="s">
        <v>907</v>
      </c>
    </row>
    <row r="2826" spans="1:3" x14ac:dyDescent="0.45">
      <c r="A2826" t="str">
        <f t="shared" si="44"/>
        <v>2AUTHOR FULL NAMES: Varshavskaya, Elena (56766126200); Podverbnykh, Ulyana (57214320016)</v>
      </c>
      <c r="B2826">
        <v>2</v>
      </c>
      <c r="C2826" t="s">
        <v>908</v>
      </c>
    </row>
    <row r="2827" spans="1:3" x14ac:dyDescent="0.45">
      <c r="A2827" t="str">
        <f t="shared" si="44"/>
        <v>356766126200; 57214320016</v>
      </c>
      <c r="B2827">
        <v>3</v>
      </c>
      <c r="C2827" t="s">
        <v>909</v>
      </c>
    </row>
    <row r="2828" spans="1:3" x14ac:dyDescent="0.45">
      <c r="A2828" t="str">
        <f t="shared" si="44"/>
        <v>4Job search strategies of recent university graduates: prevalence and effectiveness</v>
      </c>
      <c r="B2828">
        <v>4</v>
      </c>
      <c r="C2828" t="s">
        <v>910</v>
      </c>
    </row>
    <row r="2829" spans="1:3" x14ac:dyDescent="0.45">
      <c r="A2829" t="str">
        <f t="shared" si="44"/>
        <v>5(2021) Education and Training, 63 (1), pp. 135 - 149, Cited 2 times.</v>
      </c>
      <c r="B2829">
        <v>5</v>
      </c>
      <c r="C2829" t="s">
        <v>911</v>
      </c>
    </row>
    <row r="2830" spans="1:3" x14ac:dyDescent="0.45">
      <c r="A2830" t="str">
        <f t="shared" si="44"/>
        <v>6DOI: 10.1108/ET-02-2020-0029</v>
      </c>
      <c r="B2830">
        <v>6</v>
      </c>
      <c r="C2830" t="s">
        <v>912</v>
      </c>
    </row>
    <row r="2831" spans="1:3" x14ac:dyDescent="0.45">
      <c r="A2831" t="str">
        <f t="shared" si="44"/>
        <v>7https://www.scopus.com/inward/record.uri?eid=2-s2.0-85094952179&amp;doi=10.1108%2fET-02-2020-0029&amp;partnerID=40&amp;md5=3e13554e61a9c1d028b58e012aa1bc62</v>
      </c>
      <c r="B2831">
        <v>7</v>
      </c>
      <c r="C2831" t="s">
        <v>913</v>
      </c>
    </row>
    <row r="2832" spans="1:3" x14ac:dyDescent="0.45">
      <c r="A2832" t="str">
        <f t="shared" si="44"/>
        <v>8</v>
      </c>
      <c r="B2832">
        <v>8</v>
      </c>
    </row>
    <row r="2833" spans="1:3" x14ac:dyDescent="0.45">
      <c r="A2833" t="str">
        <f t="shared" si="44"/>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2833">
        <v>9</v>
      </c>
      <c r="C2833" t="s">
        <v>914</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1Kezar A., Holcombe E., Maxey D.</v>
      </c>
      <c r="B2838">
        <v>1</v>
      </c>
      <c r="C2838" t="s">
        <v>936</v>
      </c>
    </row>
    <row r="2839" spans="1:3" x14ac:dyDescent="0.45">
      <c r="A2839" t="str">
        <f t="shared" si="44"/>
        <v>2AUTHOR FULL NAMES: Kezar, Adrianna (6603555003); Holcombe, Elizabeth (56982894200); Maxey, Daniel (55943083100)</v>
      </c>
      <c r="B2839">
        <v>2</v>
      </c>
      <c r="C2839" t="s">
        <v>937</v>
      </c>
    </row>
    <row r="2840" spans="1:3" x14ac:dyDescent="0.45">
      <c r="A2840" t="str">
        <f t="shared" si="44"/>
        <v>36603555003; 56982894200; 55943083100</v>
      </c>
      <c r="B2840">
        <v>3</v>
      </c>
      <c r="C2840" t="s">
        <v>938</v>
      </c>
    </row>
    <row r="2841" spans="1:3" x14ac:dyDescent="0.45">
      <c r="A2841" t="str">
        <f t="shared" si="44"/>
        <v>4An emerging consensus about new faculty roles: Results of a national study of higher education stakeholders</v>
      </c>
      <c r="B2841">
        <v>4</v>
      </c>
      <c r="C2841" t="s">
        <v>939</v>
      </c>
    </row>
    <row r="2842" spans="1:3" x14ac:dyDescent="0.45">
      <c r="A2842" t="str">
        <f t="shared" si="44"/>
        <v>5(2016) Envisioning the Faculty for the Twenty-First Century: Moving to a Mission-Oriented and Learner-Centered Model, pp. 45 - 57, Cited 2 times.</v>
      </c>
      <c r="B2842">
        <v>5</v>
      </c>
      <c r="C2842" t="s">
        <v>940</v>
      </c>
    </row>
    <row r="2843" spans="1:3" x14ac:dyDescent="0.45">
      <c r="A2843" t="str">
        <f t="shared" si="44"/>
        <v>6</v>
      </c>
      <c r="B2843">
        <v>6</v>
      </c>
    </row>
    <row r="2844" spans="1:3" x14ac:dyDescent="0.45">
      <c r="A2844" t="str">
        <f t="shared" si="44"/>
        <v>7https://www.scopus.com/inward/record.uri?eid=2-s2.0-85013073291&amp;partnerID=40&amp;md5=c263523eaa2250f1d3d9c1d702af310f</v>
      </c>
      <c r="B2844">
        <v>7</v>
      </c>
      <c r="C2844" t="s">
        <v>941</v>
      </c>
    </row>
    <row r="2845" spans="1:3" x14ac:dyDescent="0.45">
      <c r="A2845" t="str">
        <f t="shared" si="44"/>
        <v>8</v>
      </c>
      <c r="B2845">
        <v>8</v>
      </c>
    </row>
    <row r="2846" spans="1:3" x14ac:dyDescent="0.45">
      <c r="A2846" t="str">
        <f t="shared" si="44"/>
        <v>9</v>
      </c>
      <c r="B2846">
        <v>9</v>
      </c>
    </row>
    <row r="2847" spans="1:3" x14ac:dyDescent="0.45">
      <c r="A2847" t="str">
        <f t="shared" si="44"/>
        <v>10LANGUAGE OF ORIGINAL DOCUMENT: English</v>
      </c>
      <c r="B2847">
        <v>10</v>
      </c>
      <c r="C2847" t="s">
        <v>10</v>
      </c>
    </row>
    <row r="2848" spans="1:3" x14ac:dyDescent="0.45">
      <c r="A2848" t="str">
        <f t="shared" si="44"/>
        <v>11DOCUMENT TYPE: Book chapter</v>
      </c>
      <c r="B2848">
        <v>11</v>
      </c>
      <c r="C2848" t="s">
        <v>128</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1Kozar O., Lum J.F.</v>
      </c>
      <c r="B2851">
        <v>1</v>
      </c>
      <c r="C2851" t="s">
        <v>3480</v>
      </c>
    </row>
    <row r="2852" spans="1:3" x14ac:dyDescent="0.45">
      <c r="A2852" t="str">
        <f t="shared" si="44"/>
        <v>2AUTHOR FULL NAMES: Kozar, Olga (55488870600); Lum, Juliet F. (56432461000)</v>
      </c>
      <c r="B2852">
        <v>2</v>
      </c>
      <c r="C2852" t="s">
        <v>3481</v>
      </c>
    </row>
    <row r="2853" spans="1:3" x14ac:dyDescent="0.45">
      <c r="A2853" t="str">
        <f t="shared" si="44"/>
        <v>355488870600; 56432461000</v>
      </c>
      <c r="B2853">
        <v>3</v>
      </c>
      <c r="C2853" t="s">
        <v>3482</v>
      </c>
    </row>
    <row r="2854" spans="1:3" x14ac:dyDescent="0.45">
      <c r="A2854" t="str">
        <f t="shared" si="44"/>
        <v>4‘They want more of everything’: what university middle managers’ attitudes reveal about support for off-campus doctoral students</v>
      </c>
      <c r="B2854">
        <v>4</v>
      </c>
      <c r="C2854" t="s">
        <v>3483</v>
      </c>
    </row>
    <row r="2855" spans="1:3" x14ac:dyDescent="0.45">
      <c r="A2855" t="str">
        <f t="shared" si="44"/>
        <v>5(2017) Higher Education Research and Development, 36 (7), pp. 1448 - 1462, Cited 2 times.</v>
      </c>
      <c r="B2855">
        <v>5</v>
      </c>
      <c r="C2855" t="s">
        <v>3484</v>
      </c>
    </row>
    <row r="2856" spans="1:3" x14ac:dyDescent="0.45">
      <c r="A2856" t="str">
        <f t="shared" si="44"/>
        <v>6DOI: 10.1080/07294360.2017.1325846</v>
      </c>
      <c r="B2856">
        <v>6</v>
      </c>
      <c r="C2856" t="s">
        <v>3485</v>
      </c>
    </row>
    <row r="2857" spans="1:3" x14ac:dyDescent="0.45">
      <c r="A2857" t="str">
        <f t="shared" si="44"/>
        <v>7https://www.scopus.com/inward/record.uri?eid=2-s2.0-85019188962&amp;doi=10.1080%2f07294360.2017.1325846&amp;partnerID=40&amp;md5=8abccf2c4d51ad712de6fe41c49a5b84</v>
      </c>
      <c r="B2857">
        <v>7</v>
      </c>
      <c r="C2857" t="s">
        <v>3486</v>
      </c>
    </row>
    <row r="2858" spans="1:3" x14ac:dyDescent="0.45">
      <c r="A2858" t="str">
        <f t="shared" si="44"/>
        <v>8</v>
      </c>
      <c r="B2858">
        <v>8</v>
      </c>
    </row>
    <row r="2859" spans="1:3" x14ac:dyDescent="0.45">
      <c r="A2859" t="str">
        <f t="shared" si="44"/>
        <v>9ABSTRACT: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B2859">
        <v>9</v>
      </c>
      <c r="C2859" t="s">
        <v>3487</v>
      </c>
    </row>
    <row r="2860" spans="1:3" x14ac:dyDescent="0.45">
      <c r="A2860" t="str">
        <f t="shared" si="44"/>
        <v>10LANGUAGE OF ORIGINAL DOCUMENT: English</v>
      </c>
      <c r="B2860">
        <v>10</v>
      </c>
      <c r="C2860" t="s">
        <v>10</v>
      </c>
    </row>
    <row r="2861" spans="1:3" x14ac:dyDescent="0.45">
      <c r="A2861" t="str">
        <f t="shared" si="44"/>
        <v>11DOCUMENT TYPE: Article</v>
      </c>
      <c r="B2861">
        <v>11</v>
      </c>
      <c r="C2861" t="s">
        <v>11</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1Saurbier A.</v>
      </c>
      <c r="B2864">
        <v>1</v>
      </c>
      <c r="C2864" t="s">
        <v>950</v>
      </c>
    </row>
    <row r="2865" spans="1:3" x14ac:dyDescent="0.45">
      <c r="A2865" t="str">
        <f t="shared" si="44"/>
        <v>2AUTHOR FULL NAMES: Saurbier, Ann (54397614600)</v>
      </c>
      <c r="B2865">
        <v>2</v>
      </c>
      <c r="C2865" t="s">
        <v>951</v>
      </c>
    </row>
    <row r="2866" spans="1:3" x14ac:dyDescent="0.45">
      <c r="A2866" t="str">
        <f t="shared" si="44"/>
        <v>354397614600</v>
      </c>
      <c r="B2866">
        <v>3</v>
      </c>
      <c r="C2866">
        <v>54397614600</v>
      </c>
    </row>
    <row r="2867" spans="1:3" x14ac:dyDescent="0.45">
      <c r="A2867" t="str">
        <f t="shared" si="44"/>
        <v>4Modelling the stakeholder environment and decision process in the u.S. higher education system</v>
      </c>
      <c r="B2867">
        <v>4</v>
      </c>
      <c r="C2867" t="s">
        <v>952</v>
      </c>
    </row>
    <row r="2868" spans="1:3" x14ac:dyDescent="0.45">
      <c r="A2868" t="str">
        <f t="shared" si="44"/>
        <v>5(2021) Business, Management and Economics Engineering, 19 (1), pp. 131 - 149, Cited 4 times.</v>
      </c>
      <c r="B2868">
        <v>5</v>
      </c>
      <c r="C2868" t="s">
        <v>953</v>
      </c>
    </row>
    <row r="2869" spans="1:3" x14ac:dyDescent="0.45">
      <c r="A2869" t="str">
        <f t="shared" si="44"/>
        <v>6DOI: 10.3846/bmee.2021.12629</v>
      </c>
      <c r="B2869">
        <v>6</v>
      </c>
      <c r="C2869" t="s">
        <v>954</v>
      </c>
    </row>
    <row r="2870" spans="1:3" x14ac:dyDescent="0.45">
      <c r="A2870" t="str">
        <f t="shared" si="44"/>
        <v>7https://www.scopus.com/inward/record.uri?eid=2-s2.0-85111442359&amp;doi=10.3846%2fbmee.2021.12629&amp;partnerID=40&amp;md5=4fb113c4e459f52ed97ac7124a870af3</v>
      </c>
      <c r="B2870">
        <v>7</v>
      </c>
      <c r="C2870" t="s">
        <v>955</v>
      </c>
    </row>
    <row r="2871" spans="1:3" x14ac:dyDescent="0.45">
      <c r="A2871" t="str">
        <f t="shared" si="44"/>
        <v>8</v>
      </c>
      <c r="B2871">
        <v>8</v>
      </c>
    </row>
    <row r="2872" spans="1:3" x14ac:dyDescent="0.45">
      <c r="A2872" t="str">
        <f t="shared" si="44"/>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2872">
        <v>9</v>
      </c>
      <c r="C2872" t="s">
        <v>956</v>
      </c>
    </row>
    <row r="2873" spans="1:3" x14ac:dyDescent="0.45">
      <c r="A2873" t="str">
        <f t="shared" si="44"/>
        <v>10LANGUAGE OF ORIGINAL DOCUMENT: English</v>
      </c>
      <c r="B2873">
        <v>10</v>
      </c>
      <c r="C2873" t="s">
        <v>10</v>
      </c>
    </row>
    <row r="2874" spans="1:3" x14ac:dyDescent="0.45">
      <c r="A2874" t="str">
        <f t="shared" si="44"/>
        <v>11DOCUMENT TYPE: Article</v>
      </c>
      <c r="B2874">
        <v>11</v>
      </c>
      <c r="C2874" t="s">
        <v>11</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1Oleksiyenko A., Shchepetylnykova I., Furiv U.</v>
      </c>
      <c r="B2877">
        <v>1</v>
      </c>
      <c r="C2877" t="s">
        <v>3106</v>
      </c>
    </row>
    <row r="2878" spans="1:3" x14ac:dyDescent="0.45">
      <c r="A2878" t="str">
        <f t="shared" si="44"/>
        <v>2AUTHOR FULL NAMES: Oleksiyenko, Anatoly (26659171300); Shchepetylnykova, Ielyzaveta (57344540800); Furiv, Uliana (58369494100)</v>
      </c>
      <c r="B2878">
        <v>2</v>
      </c>
      <c r="C2878" t="s">
        <v>3107</v>
      </c>
    </row>
    <row r="2879" spans="1:3" x14ac:dyDescent="0.45">
      <c r="A2879" t="str">
        <f t="shared" si="44"/>
        <v>326659171300; 57344540800; 58369494100</v>
      </c>
      <c r="B2879">
        <v>3</v>
      </c>
      <c r="C2879" t="s">
        <v>3108</v>
      </c>
    </row>
    <row r="2880" spans="1:3" x14ac:dyDescent="0.45">
      <c r="A2880" t="str">
        <f t="shared" si="44"/>
        <v>4Internationalization of higher education in tumultuous times: transformative powers and problems in embattled Ukraine</v>
      </c>
      <c r="B2880">
        <v>4</v>
      </c>
      <c r="C2880" t="s">
        <v>3109</v>
      </c>
    </row>
    <row r="2881" spans="1:3" x14ac:dyDescent="0.45">
      <c r="A2881" t="str">
        <f t="shared" si="44"/>
        <v>5(2023) Higher Education Research and Development, 42 (5), pp. 1103 - 1118, Cited 4 times.</v>
      </c>
      <c r="B2881">
        <v>5</v>
      </c>
      <c r="C2881" t="s">
        <v>3110</v>
      </c>
    </row>
    <row r="2882" spans="1:3" x14ac:dyDescent="0.45">
      <c r="A2882" t="str">
        <f t="shared" si="44"/>
        <v>6DOI: 10.1080/07294360.2023.2193727</v>
      </c>
      <c r="B2882">
        <v>6</v>
      </c>
      <c r="C2882" t="s">
        <v>3111</v>
      </c>
    </row>
    <row r="2883" spans="1:3" x14ac:dyDescent="0.45">
      <c r="A2883" t="str">
        <f t="shared" si="44"/>
        <v>7https://www.scopus.com/inward/record.uri?eid=2-s2.0-85163163591&amp;doi=10.1080%2f07294360.2023.2193727&amp;partnerID=40&amp;md5=ff10eb98a3995f3b8ff30b1636aa9844</v>
      </c>
      <c r="B2883">
        <v>7</v>
      </c>
      <c r="C2883" t="s">
        <v>3112</v>
      </c>
    </row>
    <row r="2884" spans="1:3" x14ac:dyDescent="0.45">
      <c r="A2884" t="str">
        <f t="shared" si="44"/>
        <v>8</v>
      </c>
      <c r="B2884">
        <v>8</v>
      </c>
    </row>
    <row r="2885" spans="1:3" x14ac:dyDescent="0.45">
      <c r="A2885" t="str">
        <f t="shared" ref="A2885:A2948" si="45">B2885&amp;C2885</f>
        <v>9ABSTRACT: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B2885">
        <v>9</v>
      </c>
      <c r="C2885" t="s">
        <v>3113</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1Shenderova S.</v>
      </c>
      <c r="B2890">
        <v>1</v>
      </c>
      <c r="C2890" t="s">
        <v>3114</v>
      </c>
    </row>
    <row r="2891" spans="1:3" x14ac:dyDescent="0.45">
      <c r="A2891" t="str">
        <f t="shared" si="45"/>
        <v>2AUTHOR FULL NAMES: Shenderova, Svetlana (57204286919)</v>
      </c>
      <c r="B2891">
        <v>2</v>
      </c>
      <c r="C2891" t="s">
        <v>3115</v>
      </c>
    </row>
    <row r="2892" spans="1:3" x14ac:dyDescent="0.45">
      <c r="A2892" t="str">
        <f t="shared" si="45"/>
        <v>357204286919</v>
      </c>
      <c r="B2892">
        <v>3</v>
      </c>
      <c r="C2892">
        <v>57204286919</v>
      </c>
    </row>
    <row r="2893" spans="1:3" x14ac:dyDescent="0.45">
      <c r="A2893" t="str">
        <f t="shared" si="45"/>
        <v>4Permanent uncertainty as normality? Finnish-Russian double degrees in the post-Crimea world</v>
      </c>
      <c r="B2893">
        <v>4</v>
      </c>
      <c r="C2893" t="s">
        <v>3116</v>
      </c>
    </row>
    <row r="2894" spans="1:3" x14ac:dyDescent="0.45">
      <c r="A2894" t="str">
        <f t="shared" si="45"/>
        <v>5(2018) Journal of Higher Education Policy and Management, 40 (6), pp. 611 - 628, Cited 5 times.</v>
      </c>
      <c r="B2894">
        <v>5</v>
      </c>
      <c r="C2894" t="s">
        <v>3117</v>
      </c>
    </row>
    <row r="2895" spans="1:3" x14ac:dyDescent="0.45">
      <c r="A2895" t="str">
        <f t="shared" si="45"/>
        <v>6DOI: 10.1080/1360080X.2018.1529134</v>
      </c>
      <c r="B2895">
        <v>6</v>
      </c>
      <c r="C2895" t="s">
        <v>3118</v>
      </c>
    </row>
    <row r="2896" spans="1:3" x14ac:dyDescent="0.45">
      <c r="A2896" t="str">
        <f t="shared" si="45"/>
        <v>7https://www.scopus.com/inward/record.uri?eid=2-s2.0-85055132294&amp;doi=10.1080%2f1360080X.2018.1529134&amp;partnerID=40&amp;md5=7bc58ef0a5d4ca3f09f51285ba16a162</v>
      </c>
      <c r="B2896">
        <v>7</v>
      </c>
      <c r="C2896" t="s">
        <v>3119</v>
      </c>
    </row>
    <row r="2897" spans="1:3" x14ac:dyDescent="0.45">
      <c r="A2897" t="str">
        <f t="shared" si="45"/>
        <v>8</v>
      </c>
      <c r="B2897">
        <v>8</v>
      </c>
    </row>
    <row r="2898" spans="1:3" x14ac:dyDescent="0.45">
      <c r="A2898" t="str">
        <f t="shared" si="45"/>
        <v>9ABSTRACT: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B2898">
        <v>9</v>
      </c>
      <c r="C2898" t="s">
        <v>3120</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1Olaleye S., Ukpabi D., Mogaji E.</v>
      </c>
      <c r="B2903">
        <v>1</v>
      </c>
      <c r="C2903" t="s">
        <v>3488</v>
      </c>
    </row>
    <row r="2904" spans="1:3" x14ac:dyDescent="0.45">
      <c r="A2904" t="str">
        <f t="shared" si="45"/>
        <v>2AUTHOR FULL NAMES: Olaleye, Sunday (57200150314); Ukpabi, Dandison (57192807174); Mogaji, Emmanuel (56823605700)</v>
      </c>
      <c r="B2904">
        <v>2</v>
      </c>
      <c r="C2904" t="s">
        <v>3489</v>
      </c>
    </row>
    <row r="2905" spans="1:3" x14ac:dyDescent="0.45">
      <c r="A2905" t="str">
        <f t="shared" si="45"/>
        <v>357200150314; 57192807174; 56823605700</v>
      </c>
      <c r="B2905">
        <v>3</v>
      </c>
      <c r="C2905" t="s">
        <v>3490</v>
      </c>
    </row>
    <row r="2906" spans="1:3" x14ac:dyDescent="0.45">
      <c r="A2906" t="str">
        <f t="shared" si="45"/>
        <v>4Social media for universities’ strategic communication: How nigerian universities use facebook</v>
      </c>
      <c r="B2906">
        <v>4</v>
      </c>
      <c r="C2906" t="s">
        <v>3491</v>
      </c>
    </row>
    <row r="2907" spans="1:3" x14ac:dyDescent="0.45">
      <c r="A2907" t="str">
        <f t="shared" si="45"/>
        <v>5(2020) Strategic Marketing of Higher Education in Africa, pp. 116 - 135, Cited 2 times.</v>
      </c>
      <c r="B2907">
        <v>5</v>
      </c>
      <c r="C2907" t="s">
        <v>3492</v>
      </c>
    </row>
    <row r="2908" spans="1:3" x14ac:dyDescent="0.45">
      <c r="A2908" t="str">
        <f t="shared" si="45"/>
        <v>6DOI: 10.4324/9780429320934-9</v>
      </c>
      <c r="B2908">
        <v>6</v>
      </c>
      <c r="C2908" t="s">
        <v>3493</v>
      </c>
    </row>
    <row r="2909" spans="1:3" x14ac:dyDescent="0.45">
      <c r="A2909" t="str">
        <f t="shared" si="45"/>
        <v>7https://www.scopus.com/inward/record.uri?eid=2-s2.0-85089051097&amp;doi=10.4324%2f9780429320934-9&amp;partnerID=40&amp;md5=53be227f11319a9fdc30959c6f50c46d</v>
      </c>
      <c r="B2909">
        <v>7</v>
      </c>
      <c r="C2909" t="s">
        <v>3494</v>
      </c>
    </row>
    <row r="2910" spans="1:3" x14ac:dyDescent="0.45">
      <c r="A2910" t="str">
        <f t="shared" si="45"/>
        <v>8</v>
      </c>
      <c r="B2910">
        <v>8</v>
      </c>
    </row>
    <row r="2911" spans="1:3" x14ac:dyDescent="0.45">
      <c r="A2911" t="str">
        <f t="shared" si="45"/>
        <v>9ABSTRACT: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B2911">
        <v>9</v>
      </c>
      <c r="C2911" t="s">
        <v>3495</v>
      </c>
    </row>
    <row r="2912" spans="1:3" x14ac:dyDescent="0.45">
      <c r="A2912" t="str">
        <f t="shared" si="45"/>
        <v>10LANGUAGE OF ORIGINAL DOCUMENT: English</v>
      </c>
      <c r="B2912">
        <v>10</v>
      </c>
      <c r="C2912" t="s">
        <v>10</v>
      </c>
    </row>
    <row r="2913" spans="1:3" x14ac:dyDescent="0.45">
      <c r="A2913" t="str">
        <f t="shared" si="45"/>
        <v>11DOCUMENT TYPE: Book chapter</v>
      </c>
      <c r="B2913">
        <v>11</v>
      </c>
      <c r="C2913" t="s">
        <v>128</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1Bulmann U.B.U., Bornhöft S.B.S., Vosgerau K.V.K., Ellinger D.E.D., Knutzen S.K.S.</v>
      </c>
      <c r="B2916">
        <v>1</v>
      </c>
      <c r="C2916" t="s">
        <v>3129</v>
      </c>
    </row>
    <row r="2917" spans="1:3" x14ac:dyDescent="0.45">
      <c r="A2917" t="str">
        <f t="shared" si="45"/>
        <v>2AUTHOR FULL NAMES: Bulmann, U.B. Ulrike (57211216419); Bornhöft, S.B. Sara (57211216943); Vosgerau, K.V. Klaus (57211215296); Ellinger, D.E. Dorothea (55615244200); Knutzen, S.K. Sönke (56369557900)</v>
      </c>
      <c r="B2917">
        <v>2</v>
      </c>
      <c r="C2917" t="s">
        <v>3130</v>
      </c>
    </row>
    <row r="2918" spans="1:3" x14ac:dyDescent="0.45">
      <c r="A2918" t="str">
        <f t="shared" si="45"/>
        <v>357211216419; 57211216943; 57211215296; 55615244200; 56369557900</v>
      </c>
      <c r="B2918">
        <v>3</v>
      </c>
      <c r="C2918" t="s">
        <v>3131</v>
      </c>
    </row>
    <row r="2919" spans="1:3" x14ac:dyDescent="0.45">
      <c r="A2919" t="str">
        <f t="shared" si="45"/>
        <v>4Combining research and teaching in engineering. Creating a pedagogical qualification programme on research-based learning for early stage researchers</v>
      </c>
      <c r="B2919">
        <v>4</v>
      </c>
      <c r="C2919" t="s">
        <v>3132</v>
      </c>
    </row>
    <row r="2920" spans="1:3" x14ac:dyDescent="0.45">
      <c r="A2920" t="str">
        <f t="shared" si="45"/>
        <v>5(2019) Proceedings of the 46th SEFI Annual Conference 2018: Creativity, Innovation and Entrepreneurship for Engineering Education Excellence, pp. 97 - 105, Cited 3 times.</v>
      </c>
      <c r="B2920">
        <v>5</v>
      </c>
      <c r="C2920" t="s">
        <v>3133</v>
      </c>
    </row>
    <row r="2921" spans="1:3" x14ac:dyDescent="0.45">
      <c r="A2921" t="str">
        <f t="shared" si="45"/>
        <v>6</v>
      </c>
      <c r="B2921">
        <v>6</v>
      </c>
    </row>
    <row r="2922" spans="1:3" x14ac:dyDescent="0.45">
      <c r="A2922" t="str">
        <f t="shared" si="45"/>
        <v>7https://www.scopus.com/inward/record.uri?eid=2-s2.0-85073016421&amp;partnerID=40&amp;md5=d05f009087c45a9fc65475350dfbb415</v>
      </c>
      <c r="B2922">
        <v>7</v>
      </c>
      <c r="C2922" t="s">
        <v>3134</v>
      </c>
    </row>
    <row r="2923" spans="1:3" x14ac:dyDescent="0.45">
      <c r="A2923" t="str">
        <f t="shared" si="45"/>
        <v>8</v>
      </c>
      <c r="B2923">
        <v>8</v>
      </c>
    </row>
    <row r="2924" spans="1:3" x14ac:dyDescent="0.45">
      <c r="A2924" t="str">
        <f t="shared" si="45"/>
        <v>9ABSTRACT: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B2924">
        <v>9</v>
      </c>
      <c r="C2924" t="s">
        <v>3135</v>
      </c>
    </row>
    <row r="2925" spans="1:3" x14ac:dyDescent="0.45">
      <c r="A2925" t="str">
        <f t="shared" si="45"/>
        <v>10LANGUAGE OF ORIGINAL DOCUMENT: English</v>
      </c>
      <c r="B2925">
        <v>10</v>
      </c>
      <c r="C2925" t="s">
        <v>10</v>
      </c>
    </row>
    <row r="2926" spans="1:3" x14ac:dyDescent="0.45">
      <c r="A2926" t="str">
        <f t="shared" si="45"/>
        <v>11DOCUMENT TYPE: Conference paper</v>
      </c>
      <c r="B2926">
        <v>11</v>
      </c>
      <c r="C2926" t="s">
        <v>207</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1Latham B.</v>
      </c>
      <c r="B2929">
        <v>1</v>
      </c>
      <c r="C2929" t="s">
        <v>3502</v>
      </c>
    </row>
    <row r="2930" spans="1:3" x14ac:dyDescent="0.45">
      <c r="A2930" t="str">
        <f t="shared" si="45"/>
        <v>2AUTHOR FULL NAMES: Latham, Bethany (35077098600)</v>
      </c>
      <c r="B2930">
        <v>2</v>
      </c>
      <c r="C2930" t="s">
        <v>3503</v>
      </c>
    </row>
    <row r="2931" spans="1:3" x14ac:dyDescent="0.45">
      <c r="A2931" t="str">
        <f t="shared" si="45"/>
        <v>335077098600</v>
      </c>
      <c r="B2931">
        <v>3</v>
      </c>
      <c r="C2931">
        <v>35077098600</v>
      </c>
    </row>
    <row r="2932" spans="1:3" x14ac:dyDescent="0.45">
      <c r="A2932" t="str">
        <f t="shared" si="45"/>
        <v>4A perspective on collaborative partnerships to expand campus buy-in for digital collections</v>
      </c>
      <c r="B2932">
        <v>4</v>
      </c>
      <c r="C2932" t="s">
        <v>3504</v>
      </c>
    </row>
    <row r="2933" spans="1:3" x14ac:dyDescent="0.45">
      <c r="A2933" t="str">
        <f t="shared" si="45"/>
        <v>5(2022) Digital Library Perspectives, 38 (4), pp. 521 - 531, Cited 2 times.</v>
      </c>
      <c r="B2933">
        <v>5</v>
      </c>
      <c r="C2933" t="s">
        <v>3505</v>
      </c>
    </row>
    <row r="2934" spans="1:3" x14ac:dyDescent="0.45">
      <c r="A2934" t="str">
        <f t="shared" si="45"/>
        <v>6DOI: 10.1108/DLP-05-2021-0038</v>
      </c>
      <c r="B2934">
        <v>6</v>
      </c>
      <c r="C2934" t="s">
        <v>3506</v>
      </c>
    </row>
    <row r="2935" spans="1:3" x14ac:dyDescent="0.45">
      <c r="A2935" t="str">
        <f t="shared" si="45"/>
        <v>7https://www.scopus.com/inward/record.uri?eid=2-s2.0-85127456290&amp;doi=10.1108%2fDLP-05-2021-0038&amp;partnerID=40&amp;md5=015ebf0b2c4fdcb5b5f102323ecc0709</v>
      </c>
      <c r="B2935">
        <v>7</v>
      </c>
      <c r="C2935" t="s">
        <v>3507</v>
      </c>
    </row>
    <row r="2936" spans="1:3" x14ac:dyDescent="0.45">
      <c r="A2936" t="str">
        <f t="shared" si="45"/>
        <v>8</v>
      </c>
      <c r="B2936">
        <v>8</v>
      </c>
    </row>
    <row r="2937" spans="1:3" x14ac:dyDescent="0.45">
      <c r="A2937" t="str">
        <f t="shared" si="45"/>
        <v>9ABSTRACT: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B2937">
        <v>9</v>
      </c>
      <c r="C2937" t="s">
        <v>3508</v>
      </c>
    </row>
    <row r="2938" spans="1:3" x14ac:dyDescent="0.45">
      <c r="A2938" t="str">
        <f t="shared" si="45"/>
        <v>10LANGUAGE OF ORIGINAL DOCUMENT: English</v>
      </c>
      <c r="B2938">
        <v>10</v>
      </c>
      <c r="C2938" t="s">
        <v>10</v>
      </c>
    </row>
    <row r="2939" spans="1:3" x14ac:dyDescent="0.45">
      <c r="A2939" t="str">
        <f t="shared" si="45"/>
        <v>11DOCUMENT TYPE: Article</v>
      </c>
      <c r="B2939">
        <v>11</v>
      </c>
      <c r="C2939" t="s">
        <v>11</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1Shan Y.G., Zhang J., Alam M., Hancock P.</v>
      </c>
      <c r="B2942">
        <v>1</v>
      </c>
      <c r="C2942" t="s">
        <v>3517</v>
      </c>
    </row>
    <row r="2943" spans="1:3" x14ac:dyDescent="0.45">
      <c r="A2943" t="str">
        <f t="shared" si="45"/>
        <v>2AUTHOR FULL NAMES: Shan, Yuan George (44462005800); Zhang, Junru (57203939892); Alam, Manzurul (56286227700); Hancock, Phil (57213948872)</v>
      </c>
      <c r="B2943">
        <v>2</v>
      </c>
      <c r="C2943" t="s">
        <v>3518</v>
      </c>
    </row>
    <row r="2944" spans="1:3" x14ac:dyDescent="0.45">
      <c r="A2944" t="str">
        <f t="shared" si="45"/>
        <v>344462005800; 57203939892; 56286227700; 57213948872</v>
      </c>
      <c r="B2944">
        <v>3</v>
      </c>
      <c r="C2944" t="s">
        <v>3519</v>
      </c>
    </row>
    <row r="2945" spans="1:3" x14ac:dyDescent="0.45">
      <c r="A2945" t="str">
        <f t="shared" si="45"/>
        <v>4Does sustainability reporting promote university ranking? Australian and New Zealand evidence</v>
      </c>
      <c r="B2945">
        <v>4</v>
      </c>
      <c r="C2945" t="s">
        <v>3520</v>
      </c>
    </row>
    <row r="2946" spans="1:3" x14ac:dyDescent="0.45">
      <c r="A2946" t="str">
        <f t="shared" si="45"/>
        <v>5(2022) Meditari Accountancy Research, 30 (6), pp. 1393 - 1418, Cited 2 times.</v>
      </c>
      <c r="B2946">
        <v>5</v>
      </c>
      <c r="C2946" t="s">
        <v>3521</v>
      </c>
    </row>
    <row r="2947" spans="1:3" x14ac:dyDescent="0.45">
      <c r="A2947" t="str">
        <f t="shared" si="45"/>
        <v>6DOI: 10.1108/MEDAR-11-2020-1060</v>
      </c>
      <c r="B2947">
        <v>6</v>
      </c>
      <c r="C2947" t="s">
        <v>3522</v>
      </c>
    </row>
    <row r="2948" spans="1:3" x14ac:dyDescent="0.45">
      <c r="A2948" t="str">
        <f t="shared" si="45"/>
        <v>7https://www.scopus.com/inward/record.uri?eid=2-s2.0-85114451559&amp;doi=10.1108%2fMEDAR-11-2020-1060&amp;partnerID=40&amp;md5=175adca4a71dbf454c88260a5e3f425b</v>
      </c>
      <c r="B2948">
        <v>7</v>
      </c>
      <c r="C2948" t="s">
        <v>3523</v>
      </c>
    </row>
    <row r="2949" spans="1:3" x14ac:dyDescent="0.45">
      <c r="A2949" t="str">
        <f t="shared" ref="A2949:A3012" si="46">B2949&amp;C2949</f>
        <v>8</v>
      </c>
      <c r="B2949">
        <v>8</v>
      </c>
    </row>
    <row r="2950" spans="1:3" x14ac:dyDescent="0.45">
      <c r="A2950" t="str">
        <f t="shared" si="46"/>
        <v>9ABSTRACT: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B2950">
        <v>9</v>
      </c>
      <c r="C2950" t="s">
        <v>3524</v>
      </c>
    </row>
    <row r="2951" spans="1:3" x14ac:dyDescent="0.45">
      <c r="A2951" t="str">
        <f t="shared" si="46"/>
        <v>10LANGUAGE OF ORIGINAL DOCUMENT: English</v>
      </c>
      <c r="B2951">
        <v>10</v>
      </c>
      <c r="C2951" t="s">
        <v>10</v>
      </c>
    </row>
    <row r="2952" spans="1:3" x14ac:dyDescent="0.45">
      <c r="A2952" t="str">
        <f t="shared" si="46"/>
        <v>11DOCUMENT TYPE: Article</v>
      </c>
      <c r="B2952">
        <v>11</v>
      </c>
      <c r="C2952" t="s">
        <v>11</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1Leon R.A., Vega B.E.</v>
      </c>
      <c r="B2955">
        <v>1</v>
      </c>
      <c r="C2955" t="s">
        <v>3136</v>
      </c>
    </row>
    <row r="2956" spans="1:3" x14ac:dyDescent="0.45">
      <c r="A2956" t="str">
        <f t="shared" si="46"/>
        <v>2AUTHOR FULL NAMES: Leon, Raul A. (56091032000); Vega, Blanca E. (36562829900)</v>
      </c>
      <c r="B2956">
        <v>2</v>
      </c>
      <c r="C2956" t="s">
        <v>3137</v>
      </c>
    </row>
    <row r="2957" spans="1:3" x14ac:dyDescent="0.45">
      <c r="A2957" t="str">
        <f t="shared" si="46"/>
        <v>356091032000; 36562829900</v>
      </c>
      <c r="B2957">
        <v>3</v>
      </c>
      <c r="C2957" t="s">
        <v>3138</v>
      </c>
    </row>
    <row r="2958" spans="1:3" x14ac:dyDescent="0.45">
      <c r="A2958" t="str">
        <f t="shared" si="46"/>
        <v>4Perceptions of State-Regulated Reform: Desire, Dedication, and Uncertainty in Policy Implementation</v>
      </c>
      <c r="B2958">
        <v>4</v>
      </c>
      <c r="C2958" t="s">
        <v>3139</v>
      </c>
    </row>
    <row r="2959" spans="1:3" x14ac:dyDescent="0.45">
      <c r="A2959" t="str">
        <f t="shared" si="46"/>
        <v>5(2021) Higher Education Policy, 34 (3), pp. 622 - 642, Cited 3 times.</v>
      </c>
      <c r="B2959">
        <v>5</v>
      </c>
      <c r="C2959" t="s">
        <v>3140</v>
      </c>
    </row>
    <row r="2960" spans="1:3" x14ac:dyDescent="0.45">
      <c r="A2960" t="str">
        <f t="shared" si="46"/>
        <v>6DOI: 10.1057/s41307-019-00154-0</v>
      </c>
      <c r="B2960">
        <v>6</v>
      </c>
      <c r="C2960" t="s">
        <v>3141</v>
      </c>
    </row>
    <row r="2961" spans="1:3" x14ac:dyDescent="0.45">
      <c r="A2961" t="str">
        <f t="shared" si="46"/>
        <v>7https://www.scopus.com/inward/record.uri?eid=2-s2.0-85068896117&amp;doi=10.1057%2fs41307-019-00154-0&amp;partnerID=40&amp;md5=a3af30d3bdc3952bfdb40e04457ba46f</v>
      </c>
      <c r="B2961">
        <v>7</v>
      </c>
      <c r="C2961" t="s">
        <v>3142</v>
      </c>
    </row>
    <row r="2962" spans="1:3" x14ac:dyDescent="0.45">
      <c r="A2962" t="str">
        <f t="shared" si="46"/>
        <v>8</v>
      </c>
      <c r="B2962">
        <v>8</v>
      </c>
    </row>
    <row r="2963" spans="1:3" x14ac:dyDescent="0.45">
      <c r="A2963" t="str">
        <f t="shared" si="46"/>
        <v>9ABSTRACT: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B2963">
        <v>9</v>
      </c>
      <c r="C2963" t="s">
        <v>3143</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1Córcoles Y.R., Lizano M.M.</v>
      </c>
      <c r="B2968">
        <v>1</v>
      </c>
      <c r="C2968" t="s">
        <v>3144</v>
      </c>
    </row>
    <row r="2969" spans="1:3" x14ac:dyDescent="0.45">
      <c r="A2969" t="str">
        <f t="shared" si="46"/>
        <v>2AUTHOR FULL NAMES: Córcoles, Yolanda Ramírez (22952077100); Lizano, Montserrat Manzaneque (50861449500)</v>
      </c>
      <c r="B2969">
        <v>2</v>
      </c>
      <c r="C2969" t="s">
        <v>3145</v>
      </c>
    </row>
    <row r="2970" spans="1:3" x14ac:dyDescent="0.45">
      <c r="A2970" t="str">
        <f t="shared" si="46"/>
        <v>322952077100; 50861449500</v>
      </c>
      <c r="B2970">
        <v>3</v>
      </c>
      <c r="C2970" t="s">
        <v>2306</v>
      </c>
    </row>
    <row r="2971" spans="1:3" x14ac:dyDescent="0.45">
      <c r="A2971" t="str">
        <f t="shared" si="46"/>
        <v>4Characterization of Spanish Universities behavior in relation to the disclosure of intangibles [Caracterización del comportamiento de las Universidades Españolas en relación con la divulgación de informaciónsobre intangibles]</v>
      </c>
      <c r="B2971">
        <v>4</v>
      </c>
      <c r="C2971" t="s">
        <v>3146</v>
      </c>
    </row>
    <row r="2972" spans="1:3" x14ac:dyDescent="0.45">
      <c r="A2972" t="str">
        <f t="shared" si="46"/>
        <v>5(2013) Revista de Estudios Regionales, (97), pp. 15 - 49, Cited 4 times.</v>
      </c>
      <c r="B2972">
        <v>5</v>
      </c>
      <c r="C2972" t="s">
        <v>3147</v>
      </c>
    </row>
    <row r="2973" spans="1:3" x14ac:dyDescent="0.45">
      <c r="A2973" t="str">
        <f t="shared" si="46"/>
        <v>6</v>
      </c>
      <c r="B2973">
        <v>6</v>
      </c>
    </row>
    <row r="2974" spans="1:3" x14ac:dyDescent="0.45">
      <c r="A2974" t="str">
        <f t="shared" si="46"/>
        <v>7https://www.scopus.com/inward/record.uri?eid=2-s2.0-84890626111&amp;partnerID=40&amp;md5=c7455d762f3e3d6fa715ec6e9e2d15c8</v>
      </c>
      <c r="B2974">
        <v>7</v>
      </c>
      <c r="C2974" t="s">
        <v>3148</v>
      </c>
    </row>
    <row r="2975" spans="1:3" x14ac:dyDescent="0.45">
      <c r="A2975" t="str">
        <f t="shared" si="46"/>
        <v>8</v>
      </c>
      <c r="B2975">
        <v>8</v>
      </c>
    </row>
    <row r="2976" spans="1:3" x14ac:dyDescent="0.45">
      <c r="A2976" t="str">
        <f t="shared" si="46"/>
        <v>9ABSTRACT: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B2976">
        <v>9</v>
      </c>
      <c r="C2976" t="s">
        <v>3149</v>
      </c>
    </row>
    <row r="2977" spans="1:3" x14ac:dyDescent="0.45">
      <c r="A2977" t="str">
        <f t="shared" si="46"/>
        <v>10LANGUAGE OF ORIGINAL DOCUMENT: Spanish</v>
      </c>
      <c r="B2977">
        <v>10</v>
      </c>
      <c r="C2977" t="s">
        <v>3029</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1Harlow A.N., Buswell N.T., Lo S.M., Sato B.K.</v>
      </c>
      <c r="B2981">
        <v>1</v>
      </c>
      <c r="C2981" t="s">
        <v>3525</v>
      </c>
    </row>
    <row r="2982" spans="1:3" x14ac:dyDescent="0.45">
      <c r="A2982" t="str">
        <f t="shared" si="46"/>
        <v>2AUTHOR FULL NAMES: Harlow, Ashley N. (57208756233); Buswell, Natascha T. (57219849163); Lo, Stanley M. (57192137927); Sato, Brian K. (56435698800)</v>
      </c>
      <c r="B2982">
        <v>2</v>
      </c>
      <c r="C2982" t="s">
        <v>3526</v>
      </c>
    </row>
    <row r="2983" spans="1:3" x14ac:dyDescent="0.45">
      <c r="A2983" t="str">
        <f t="shared" si="46"/>
        <v>357208756233; 57219849163; 57192137927; 56435698800</v>
      </c>
      <c r="B2983">
        <v>3</v>
      </c>
      <c r="C2983" t="s">
        <v>3527</v>
      </c>
    </row>
    <row r="2984" spans="1:3" x14ac:dyDescent="0.45">
      <c r="A2984" t="str">
        <f t="shared" si="46"/>
        <v>4Stakeholder perspectives on hiring teaching-focused faculty at research-intensive universities</v>
      </c>
      <c r="B2984">
        <v>4</v>
      </c>
      <c r="C2984" t="s">
        <v>3528</v>
      </c>
    </row>
    <row r="2985" spans="1:3" x14ac:dyDescent="0.45">
      <c r="A2985" t="str">
        <f t="shared" si="46"/>
        <v>5(2022) International Journal of STEM Education, 9 (1), art. no. 54, Cited 2 times.</v>
      </c>
      <c r="B2985">
        <v>5</v>
      </c>
      <c r="C2985" t="s">
        <v>3529</v>
      </c>
    </row>
    <row r="2986" spans="1:3" x14ac:dyDescent="0.45">
      <c r="A2986" t="str">
        <f t="shared" si="46"/>
        <v>6DOI: 10.1186/s40594-022-00370-y</v>
      </c>
      <c r="B2986">
        <v>6</v>
      </c>
      <c r="C2986" t="s">
        <v>3530</v>
      </c>
    </row>
    <row r="2987" spans="1:3" x14ac:dyDescent="0.45">
      <c r="A2987" t="str">
        <f t="shared" si="46"/>
        <v>7https://www.scopus.com/inward/record.uri?eid=2-s2.0-85135722819&amp;doi=10.1186%2fs40594-022-00370-y&amp;partnerID=40&amp;md5=c5690b4bcd8b64f51c934f755dec17df</v>
      </c>
      <c r="B2987">
        <v>7</v>
      </c>
      <c r="C2987" t="s">
        <v>3531</v>
      </c>
    </row>
    <row r="2988" spans="1:3" x14ac:dyDescent="0.45">
      <c r="A2988" t="str">
        <f t="shared" si="46"/>
        <v>8</v>
      </c>
      <c r="B2988">
        <v>8</v>
      </c>
    </row>
    <row r="2989" spans="1:3" x14ac:dyDescent="0.45">
      <c r="A2989" t="str">
        <f t="shared" si="46"/>
        <v>9ABSTRACT: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B2989">
        <v>9</v>
      </c>
      <c r="C2989" t="s">
        <v>3532</v>
      </c>
    </row>
    <row r="2990" spans="1:3" x14ac:dyDescent="0.45">
      <c r="A2990" t="str">
        <f t="shared" si="46"/>
        <v>10LANGUAGE OF ORIGINAL DOCUMENT: English</v>
      </c>
      <c r="B2990">
        <v>10</v>
      </c>
      <c r="C2990" t="s">
        <v>10</v>
      </c>
    </row>
    <row r="2991" spans="1:3" x14ac:dyDescent="0.45">
      <c r="A2991" t="str">
        <f t="shared" si="46"/>
        <v>11DOCUMENT TYPE: Article</v>
      </c>
      <c r="B2991">
        <v>11</v>
      </c>
      <c r="C2991" t="s">
        <v>11</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1Stuart-Buttle R.</v>
      </c>
      <c r="B2994">
        <v>1</v>
      </c>
      <c r="C2994" t="s">
        <v>973</v>
      </c>
    </row>
    <row r="2995" spans="1:3" x14ac:dyDescent="0.45">
      <c r="A2995" t="str">
        <f t="shared" si="46"/>
        <v>2AUTHOR FULL NAMES: Stuart-Buttle, Ros (56053529500)</v>
      </c>
      <c r="B2995">
        <v>2</v>
      </c>
      <c r="C2995" t="s">
        <v>974</v>
      </c>
    </row>
    <row r="2996" spans="1:3" x14ac:dyDescent="0.45">
      <c r="A2996" t="str">
        <f t="shared" si="46"/>
        <v>356053529500</v>
      </c>
      <c r="B2996">
        <v>3</v>
      </c>
      <c r="C2996">
        <v>56053529500</v>
      </c>
    </row>
    <row r="2997" spans="1:3" x14ac:dyDescent="0.45">
      <c r="A2997" t="str">
        <f t="shared" si="46"/>
        <v>4Higher education, stakeholder interface and teacher formation for church schools</v>
      </c>
      <c r="B2997">
        <v>4</v>
      </c>
      <c r="C2997" t="s">
        <v>975</v>
      </c>
    </row>
    <row r="2998" spans="1:3" x14ac:dyDescent="0.45">
      <c r="A2998" t="str">
        <f t="shared" si="46"/>
        <v>5(2019) International Journal of Christianity and Education, 23 (3), pp. 299 - 311, Cited 2 times.</v>
      </c>
      <c r="B2998">
        <v>5</v>
      </c>
      <c r="C2998" t="s">
        <v>976</v>
      </c>
    </row>
    <row r="2999" spans="1:3" x14ac:dyDescent="0.45">
      <c r="A2999" t="str">
        <f t="shared" si="46"/>
        <v>6DOI: 10.1177/2056997119865557</v>
      </c>
      <c r="B2999">
        <v>6</v>
      </c>
      <c r="C2999" t="s">
        <v>977</v>
      </c>
    </row>
    <row r="3000" spans="1:3" x14ac:dyDescent="0.45">
      <c r="A3000" t="str">
        <f t="shared" si="46"/>
        <v>7https://www.scopus.com/inward/record.uri?eid=2-s2.0-85070321001&amp;doi=10.1177%2f2056997119865557&amp;partnerID=40&amp;md5=9a2336830c39f7aedc7fbdff726a6cd5</v>
      </c>
      <c r="B3000">
        <v>7</v>
      </c>
      <c r="C3000" t="s">
        <v>978</v>
      </c>
    </row>
    <row r="3001" spans="1:3" x14ac:dyDescent="0.45">
      <c r="A3001" t="str">
        <f t="shared" si="46"/>
        <v>8</v>
      </c>
      <c r="B3001">
        <v>8</v>
      </c>
    </row>
    <row r="3002" spans="1:3" x14ac:dyDescent="0.45">
      <c r="A3002" t="str">
        <f t="shared" si="46"/>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3002">
        <v>9</v>
      </c>
      <c r="C3002" t="s">
        <v>979</v>
      </c>
    </row>
    <row r="3003" spans="1:3" x14ac:dyDescent="0.45">
      <c r="A3003" t="str">
        <f t="shared" si="46"/>
        <v>10LANGUAGE OF ORIGINAL DOCUMENT: English</v>
      </c>
      <c r="B3003">
        <v>10</v>
      </c>
      <c r="C3003" t="s">
        <v>10</v>
      </c>
    </row>
    <row r="3004" spans="1:3" x14ac:dyDescent="0.45">
      <c r="A3004" t="str">
        <f t="shared" si="46"/>
        <v>11DOCUMENT TYPE: Article</v>
      </c>
      <c r="B3004">
        <v>11</v>
      </c>
      <c r="C3004" t="s">
        <v>11</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1Chakraborty A., Singh M.P., Roy M.</v>
      </c>
      <c r="B3007">
        <v>1</v>
      </c>
      <c r="C3007" t="s">
        <v>987</v>
      </c>
    </row>
    <row r="3008" spans="1:3" x14ac:dyDescent="0.45">
      <c r="A3008" t="str">
        <f t="shared" si="46"/>
        <v>2AUTHOR FULL NAMES: Chakraborty, Arpita (57191380109); Singh, Manvendra Pratap (57208611578); Roy, Mousumi (35369380400)</v>
      </c>
      <c r="B3008">
        <v>2</v>
      </c>
      <c r="C3008" t="s">
        <v>988</v>
      </c>
    </row>
    <row r="3009" spans="1:3" x14ac:dyDescent="0.45">
      <c r="A3009" t="str">
        <f t="shared" si="46"/>
        <v>357191380109; 57208611578; 35369380400</v>
      </c>
      <c r="B3009">
        <v>3</v>
      </c>
      <c r="C3009" t="s">
        <v>989</v>
      </c>
    </row>
    <row r="3010" spans="1:3" x14ac:dyDescent="0.45">
      <c r="A3010" t="str">
        <f t="shared" si="46"/>
        <v>4Engaging stakeholders in the process of sustainability integration in higher education institutions: A systematic review</v>
      </c>
      <c r="B3010">
        <v>4</v>
      </c>
      <c r="C3010" t="s">
        <v>990</v>
      </c>
    </row>
    <row r="3011" spans="1:3" x14ac:dyDescent="0.45">
      <c r="A3011" t="str">
        <f t="shared" si="46"/>
        <v>5(2019) International Journal of Sustainable Development, 22 (3-4), pp. 186 - 220, Cited 4 times.</v>
      </c>
      <c r="B3011">
        <v>5</v>
      </c>
      <c r="C3011" t="s">
        <v>991</v>
      </c>
    </row>
    <row r="3012" spans="1:3" x14ac:dyDescent="0.45">
      <c r="A3012" t="str">
        <f t="shared" si="46"/>
        <v>6DOI: 10.1504/IJSD.2019.105330</v>
      </c>
      <c r="B3012">
        <v>6</v>
      </c>
      <c r="C3012" t="s">
        <v>992</v>
      </c>
    </row>
    <row r="3013" spans="1:3" x14ac:dyDescent="0.45">
      <c r="A3013" t="str">
        <f t="shared" ref="A3013:A3076" si="47">B3013&amp;C3013</f>
        <v>7https://www.scopus.com/inward/record.uri?eid=2-s2.0-85080115907&amp;doi=10.1504%2fIJSD.2019.105330&amp;partnerID=40&amp;md5=23160be4ade78d8ecc875b63dcad103e</v>
      </c>
      <c r="B3013">
        <v>7</v>
      </c>
      <c r="C3013" t="s">
        <v>993</v>
      </c>
    </row>
    <row r="3014" spans="1:3" x14ac:dyDescent="0.45">
      <c r="A3014" t="str">
        <f t="shared" si="47"/>
        <v>8</v>
      </c>
      <c r="B3014">
        <v>8</v>
      </c>
    </row>
    <row r="3015" spans="1:3" x14ac:dyDescent="0.45">
      <c r="A3015" t="str">
        <f t="shared" si="47"/>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3015">
        <v>9</v>
      </c>
      <c r="C3015" t="s">
        <v>994</v>
      </c>
    </row>
    <row r="3016" spans="1:3" x14ac:dyDescent="0.45">
      <c r="A3016" t="str">
        <f t="shared" si="47"/>
        <v>10LANGUAGE OF ORIGINAL DOCUMENT: English</v>
      </c>
      <c r="B3016">
        <v>10</v>
      </c>
      <c r="C3016" t="s">
        <v>10</v>
      </c>
    </row>
    <row r="3017" spans="1:3" x14ac:dyDescent="0.45">
      <c r="A3017" t="str">
        <f t="shared" si="47"/>
        <v>11DOCUMENT TYPE: Article</v>
      </c>
      <c r="B3017">
        <v>11</v>
      </c>
      <c r="C3017" t="s">
        <v>11</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1Ćukušić M., Garača Z., Jadrić M.</v>
      </c>
      <c r="B3020">
        <v>1</v>
      </c>
      <c r="C3020" t="s">
        <v>995</v>
      </c>
    </row>
    <row r="3021" spans="1:3" x14ac:dyDescent="0.45">
      <c r="A3021" t="str">
        <f t="shared" si="47"/>
        <v>2AUTHOR FULL NAMES: Ćukušić, Maja (23395710700); Garača, Željko (35232772300); Jadrić, Mario (35179622300)</v>
      </c>
      <c r="B3021">
        <v>2</v>
      </c>
      <c r="C3021" t="s">
        <v>996</v>
      </c>
    </row>
    <row r="3022" spans="1:3" x14ac:dyDescent="0.45">
      <c r="A3022" t="str">
        <f t="shared" si="47"/>
        <v>323395710700; 35232772300; 35179622300</v>
      </c>
      <c r="B3022">
        <v>3</v>
      </c>
      <c r="C3022" t="s">
        <v>997</v>
      </c>
    </row>
    <row r="3023" spans="1:3" x14ac:dyDescent="0.45">
      <c r="A3023" t="str">
        <f t="shared" si="47"/>
        <v>4Determinants and performance indicators of higher education institutions in Croatia [Odrednice and pokazatelji uspješnosti visokih učilišta u hrvatskoj]</v>
      </c>
      <c r="B3023">
        <v>4</v>
      </c>
      <c r="C3023" t="s">
        <v>998</v>
      </c>
    </row>
    <row r="3024" spans="1:3" x14ac:dyDescent="0.45">
      <c r="A3024" t="str">
        <f t="shared" si="47"/>
        <v>5(2014) Drustvena Istrazivanja, 23 (2), pp. 233 - 257, Cited 4 times.</v>
      </c>
      <c r="B3024">
        <v>5</v>
      </c>
      <c r="C3024" t="s">
        <v>999</v>
      </c>
    </row>
    <row r="3025" spans="1:3" x14ac:dyDescent="0.45">
      <c r="A3025" t="str">
        <f t="shared" si="47"/>
        <v>6DOI: 10.5559/di.23.2.02</v>
      </c>
      <c r="B3025">
        <v>6</v>
      </c>
      <c r="C3025" t="s">
        <v>1000</v>
      </c>
    </row>
    <row r="3026" spans="1:3" x14ac:dyDescent="0.45">
      <c r="A3026" t="str">
        <f t="shared" si="47"/>
        <v>7https://www.scopus.com/inward/record.uri?eid=2-s2.0-84905055667&amp;doi=10.5559%2fdi.23.2.02&amp;partnerID=40&amp;md5=4351fd6592d5bdbb8fd907fd8809d2b0</v>
      </c>
      <c r="B3026">
        <v>7</v>
      </c>
      <c r="C3026" t="s">
        <v>1001</v>
      </c>
    </row>
    <row r="3027" spans="1:3" x14ac:dyDescent="0.45">
      <c r="A3027" t="str">
        <f t="shared" si="47"/>
        <v>8</v>
      </c>
      <c r="B3027">
        <v>8</v>
      </c>
    </row>
    <row r="3028" spans="1:3" x14ac:dyDescent="0.45">
      <c r="A3028" t="str">
        <f t="shared" si="47"/>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3028">
        <v>9</v>
      </c>
      <c r="C3028" t="s">
        <v>1002</v>
      </c>
    </row>
    <row r="3029" spans="1:3" x14ac:dyDescent="0.45">
      <c r="A3029" t="str">
        <f t="shared" si="47"/>
        <v>10LANGUAGE OF ORIGINAL DOCUMENT: English</v>
      </c>
      <c r="B3029">
        <v>10</v>
      </c>
      <c r="C3029" t="s">
        <v>10</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1Baradaran Ghahfarokhi M., Mohaghar A., Saghafi F.</v>
      </c>
      <c r="B3033">
        <v>1</v>
      </c>
      <c r="C3033" t="s">
        <v>3150</v>
      </c>
    </row>
    <row r="3034" spans="1:3" x14ac:dyDescent="0.45">
      <c r="A3034" t="str">
        <f t="shared" si="47"/>
        <v>2AUTHOR FULL NAMES: Baradaran Ghahfarokhi, Mohammadali (57188744952); Mohaghar, Ali (8533788100); Saghafi, Fatemeh (24528736300)</v>
      </c>
      <c r="B3034">
        <v>2</v>
      </c>
      <c r="C3034" t="s">
        <v>3151</v>
      </c>
    </row>
    <row r="3035" spans="1:3" x14ac:dyDescent="0.45">
      <c r="A3035" t="str">
        <f t="shared" si="47"/>
        <v>357188744952; 8533788100; 24528736300</v>
      </c>
      <c r="B3035">
        <v>3</v>
      </c>
      <c r="C3035" t="s">
        <v>3152</v>
      </c>
    </row>
    <row r="3036" spans="1:3" x14ac:dyDescent="0.45">
      <c r="A3036" t="str">
        <f t="shared" si="47"/>
        <v>4The futures of the University of Tehran using causal layered analysis</v>
      </c>
      <c r="B3036">
        <v>4</v>
      </c>
      <c r="C3036" t="s">
        <v>3153</v>
      </c>
    </row>
    <row r="3037" spans="1:3" x14ac:dyDescent="0.45">
      <c r="A3037" t="str">
        <f t="shared" si="47"/>
        <v>5(2018) Foresight, 20 (4), pp. 393 - 415, Cited 4 times.</v>
      </c>
      <c r="B3037">
        <v>5</v>
      </c>
      <c r="C3037" t="s">
        <v>3154</v>
      </c>
    </row>
    <row r="3038" spans="1:3" x14ac:dyDescent="0.45">
      <c r="A3038" t="str">
        <f t="shared" si="47"/>
        <v>6DOI: 10.1108/FS-01-2018-0001</v>
      </c>
      <c r="B3038">
        <v>6</v>
      </c>
      <c r="C3038" t="s">
        <v>3155</v>
      </c>
    </row>
    <row r="3039" spans="1:3" x14ac:dyDescent="0.45">
      <c r="A3039" t="str">
        <f t="shared" si="47"/>
        <v>7https://www.scopus.com/inward/record.uri?eid=2-s2.0-85054908155&amp;doi=10.1108%2fFS-01-2018-0001&amp;partnerID=40&amp;md5=3c1dc043130ea92cc00e0607428f4dbb</v>
      </c>
      <c r="B3039">
        <v>7</v>
      </c>
      <c r="C3039" t="s">
        <v>3156</v>
      </c>
    </row>
    <row r="3040" spans="1:3" x14ac:dyDescent="0.45">
      <c r="A3040" t="str">
        <f t="shared" si="47"/>
        <v>8</v>
      </c>
      <c r="B3040">
        <v>8</v>
      </c>
    </row>
    <row r="3041" spans="1:3" x14ac:dyDescent="0.45">
      <c r="A3041" t="str">
        <f t="shared" si="47"/>
        <v>9ABSTRACT: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B3041">
        <v>9</v>
      </c>
      <c r="C3041" t="s">
        <v>3157</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1Huang P.B., Yang C.-C., Inderawati M.M.W., Sukwadi R.</v>
      </c>
      <c r="B3046">
        <v>1</v>
      </c>
      <c r="C3046" t="s">
        <v>1017</v>
      </c>
    </row>
    <row r="3047" spans="1:3" x14ac:dyDescent="0.45">
      <c r="A3047" t="str">
        <f t="shared" si="47"/>
        <v>2AUTHOR FULL NAMES: Huang, PoTsang B. (35107452200); Yang, Ching-Chow (7407022917); Inderawati, Maria Magdalena Wahyuni (57210595912); Sukwadi, Ronald (36519769800)</v>
      </c>
      <c r="B3047">
        <v>2</v>
      </c>
      <c r="C3047" t="s">
        <v>1018</v>
      </c>
    </row>
    <row r="3048" spans="1:3" x14ac:dyDescent="0.45">
      <c r="A3048" t="str">
        <f t="shared" si="47"/>
        <v>335107452200; 7407022917; 57210595912; 36519769800</v>
      </c>
      <c r="B3048">
        <v>3</v>
      </c>
      <c r="C3048" t="s">
        <v>1019</v>
      </c>
    </row>
    <row r="3049" spans="1:3" x14ac:dyDescent="0.45">
      <c r="A3049" t="str">
        <f t="shared" si="47"/>
        <v>4Using Modified Delphi Study to Develop Instrument for ESG Implementation: A Case Study at an Indonesian Higher Education Institution</v>
      </c>
      <c r="B3049">
        <v>4</v>
      </c>
      <c r="C3049" t="s">
        <v>1020</v>
      </c>
    </row>
    <row r="3050" spans="1:3" x14ac:dyDescent="0.45">
      <c r="A3050" t="str">
        <f t="shared" si="47"/>
        <v>5(2022) Sustainability (Switzerland), 14 (19), art. no. 12623, Cited 3 times.</v>
      </c>
      <c r="B3050">
        <v>5</v>
      </c>
      <c r="C3050" t="s">
        <v>1021</v>
      </c>
    </row>
    <row r="3051" spans="1:3" x14ac:dyDescent="0.45">
      <c r="A3051" t="str">
        <f t="shared" si="47"/>
        <v>6DOI: 10.3390/su141912623</v>
      </c>
      <c r="B3051">
        <v>6</v>
      </c>
      <c r="C3051" t="s">
        <v>1022</v>
      </c>
    </row>
    <row r="3052" spans="1:3" x14ac:dyDescent="0.45">
      <c r="A3052" t="str">
        <f t="shared" si="47"/>
        <v>7https://www.scopus.com/inward/record.uri?eid=2-s2.0-85140014392&amp;doi=10.3390%2fsu141912623&amp;partnerID=40&amp;md5=35767113505bb02c587029852cdf3208</v>
      </c>
      <c r="B3052">
        <v>7</v>
      </c>
      <c r="C3052" t="s">
        <v>1023</v>
      </c>
    </row>
    <row r="3053" spans="1:3" x14ac:dyDescent="0.45">
      <c r="A3053" t="str">
        <f t="shared" si="47"/>
        <v>8</v>
      </c>
      <c r="B3053">
        <v>8</v>
      </c>
    </row>
    <row r="3054" spans="1:3" x14ac:dyDescent="0.45">
      <c r="A3054" t="str">
        <f t="shared" si="47"/>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3054">
        <v>9</v>
      </c>
      <c r="C3054" t="s">
        <v>1024</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1Brown K.L., Holguin G., Scott T.H.</v>
      </c>
      <c r="B3059">
        <v>1</v>
      </c>
      <c r="C3059" t="s">
        <v>3541</v>
      </c>
    </row>
    <row r="3060" spans="1:3" x14ac:dyDescent="0.45">
      <c r="A3060" t="str">
        <f t="shared" si="47"/>
        <v>2AUTHOR FULL NAMES: Brown, Kelly L. (55457136900); Holguin, Gina (57191615398); Scott, Tara Halbrook (57191618803)</v>
      </c>
      <c r="B3060">
        <v>2</v>
      </c>
      <c r="C3060" t="s">
        <v>3542</v>
      </c>
    </row>
    <row r="3061" spans="1:3" x14ac:dyDescent="0.45">
      <c r="A3061" t="str">
        <f t="shared" si="47"/>
        <v>355457136900; 57191615398; 57191618803</v>
      </c>
      <c r="B3061">
        <v>3</v>
      </c>
      <c r="C3061" t="s">
        <v>3543</v>
      </c>
    </row>
    <row r="3062" spans="1:3" x14ac:dyDescent="0.45">
      <c r="A3062" t="str">
        <f t="shared" si="47"/>
        <v>4Emergency management communication on university Web sites: A 7-year study</v>
      </c>
      <c r="B3062">
        <v>4</v>
      </c>
      <c r="C3062" t="s">
        <v>3544</v>
      </c>
    </row>
    <row r="3063" spans="1:3" x14ac:dyDescent="0.45">
      <c r="A3063" t="str">
        <f t="shared" si="47"/>
        <v>5(2016) Journal of Emergency Management, 14 (4), pp. 259 - 268, Cited 2 times.</v>
      </c>
      <c r="B3063">
        <v>5</v>
      </c>
      <c r="C3063" t="s">
        <v>3545</v>
      </c>
    </row>
    <row r="3064" spans="1:3" x14ac:dyDescent="0.45">
      <c r="A3064" t="str">
        <f t="shared" si="47"/>
        <v>6DOI: 10.5055/jem.2016.0291</v>
      </c>
      <c r="B3064">
        <v>6</v>
      </c>
      <c r="C3064" t="s">
        <v>3546</v>
      </c>
    </row>
    <row r="3065" spans="1:3" x14ac:dyDescent="0.45">
      <c r="A3065" t="str">
        <f t="shared" si="47"/>
        <v>7https://www.scopus.com/inward/record.uri?eid=2-s2.0-84992135296&amp;doi=10.5055%2fjem.2016.0291&amp;partnerID=40&amp;md5=5f64bccbe7d37c30cf3124be2332c83a</v>
      </c>
      <c r="B3065">
        <v>7</v>
      </c>
      <c r="C3065" t="s">
        <v>3547</v>
      </c>
    </row>
    <row r="3066" spans="1:3" x14ac:dyDescent="0.45">
      <c r="A3066" t="str">
        <f t="shared" si="47"/>
        <v>8</v>
      </c>
      <c r="B3066">
        <v>8</v>
      </c>
    </row>
    <row r="3067" spans="1:3" x14ac:dyDescent="0.45">
      <c r="A3067" t="str">
        <f t="shared" si="47"/>
        <v>9ABSTRACT: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B3067">
        <v>9</v>
      </c>
      <c r="C3067" t="s">
        <v>3548</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1Garrett S.D., Williams M.S., Carr A.M.</v>
      </c>
      <c r="B3072">
        <v>1</v>
      </c>
      <c r="C3072" t="s">
        <v>3158</v>
      </c>
    </row>
    <row r="3073" spans="1:3" x14ac:dyDescent="0.45">
      <c r="A3073" t="str">
        <f t="shared" si="47"/>
        <v>2AUTHOR FULL NAMES: Garrett, Stacey D. (56763623100); Williams, Michael Steven (7410001046); Carr, Amanda M. (57726566300)</v>
      </c>
      <c r="B3073">
        <v>2</v>
      </c>
      <c r="C3073" t="s">
        <v>3159</v>
      </c>
    </row>
    <row r="3074" spans="1:3" x14ac:dyDescent="0.45">
      <c r="A3074" t="str">
        <f t="shared" si="47"/>
        <v>356763623100; 7410001046; 57726566300</v>
      </c>
      <c r="B3074">
        <v>3</v>
      </c>
      <c r="C3074" t="s">
        <v>3160</v>
      </c>
    </row>
    <row r="3075" spans="1:3" x14ac:dyDescent="0.45">
      <c r="A3075" t="str">
        <f t="shared" si="47"/>
        <v>4Finding Their Way: Exploring the Experiences of Tenured Black Women Faculty</v>
      </c>
      <c r="B3075">
        <v>4</v>
      </c>
      <c r="C3075" t="s">
        <v>3161</v>
      </c>
    </row>
    <row r="3076" spans="1:3" x14ac:dyDescent="0.45">
      <c r="A3076" t="str">
        <f t="shared" si="47"/>
        <v>5(2022) Journal of Diversity in Higher Education, Cited 3 times.</v>
      </c>
      <c r="B3076">
        <v>5</v>
      </c>
      <c r="C3076" t="s">
        <v>3162</v>
      </c>
    </row>
    <row r="3077" spans="1:3" x14ac:dyDescent="0.45">
      <c r="A3077" t="str">
        <f t="shared" ref="A3077:A3140" si="48">B3077&amp;C3077</f>
        <v>6DOI: 10.1037/dhe0000213</v>
      </c>
      <c r="B3077">
        <v>6</v>
      </c>
      <c r="C3077" t="s">
        <v>3163</v>
      </c>
    </row>
    <row r="3078" spans="1:3" x14ac:dyDescent="0.45">
      <c r="A3078" t="str">
        <f t="shared" si="48"/>
        <v>7https://www.scopus.com/inward/record.uri?eid=2-s2.0-85134760516&amp;doi=10.1037%2fdhe0000213&amp;partnerID=40&amp;md5=6e0345a06a3d41553f9a9e96f33b9c32</v>
      </c>
      <c r="B3078">
        <v>7</v>
      </c>
      <c r="C3078" t="s">
        <v>3164</v>
      </c>
    </row>
    <row r="3079" spans="1:3" x14ac:dyDescent="0.45">
      <c r="A3079" t="str">
        <f t="shared" si="48"/>
        <v>8</v>
      </c>
      <c r="B3079">
        <v>8</v>
      </c>
    </row>
    <row r="3080" spans="1:3" x14ac:dyDescent="0.45">
      <c r="A3080" t="str">
        <f t="shared" si="48"/>
        <v>9ABSTRACT: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B3080">
        <v>9</v>
      </c>
      <c r="C3080" t="s">
        <v>3165</v>
      </c>
    </row>
    <row r="3081" spans="1:3" x14ac:dyDescent="0.45">
      <c r="A3081" t="str">
        <f t="shared" si="48"/>
        <v>10LANGUAGE OF ORIGINAL DOCUMENT: English</v>
      </c>
      <c r="B3081">
        <v>10</v>
      </c>
      <c r="C3081" t="s">
        <v>10</v>
      </c>
    </row>
    <row r="3082" spans="1:3" x14ac:dyDescent="0.45">
      <c r="A3082" t="str">
        <f t="shared" si="48"/>
        <v>11DOCUMENT TYPE: Article</v>
      </c>
      <c r="B3082">
        <v>11</v>
      </c>
      <c r="C3082" t="s">
        <v>11</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1Benneworth P., Dauncey H.</v>
      </c>
      <c r="B3085">
        <v>1</v>
      </c>
      <c r="C3085" t="s">
        <v>3181</v>
      </c>
    </row>
    <row r="3086" spans="1:3" x14ac:dyDescent="0.45">
      <c r="A3086" t="str">
        <f t="shared" si="48"/>
        <v>2AUTHOR FULL NAMES: Benneworth, Paul (6505965654); Dauncey, Hugh (6506998461)</v>
      </c>
      <c r="B3086">
        <v>2</v>
      </c>
      <c r="C3086" t="s">
        <v>3182</v>
      </c>
    </row>
    <row r="3087" spans="1:3" x14ac:dyDescent="0.45">
      <c r="A3087" t="str">
        <f t="shared" si="48"/>
        <v>36505965654; 6506998461</v>
      </c>
      <c r="B3087">
        <v>3</v>
      </c>
      <c r="C3087" t="s">
        <v>3183</v>
      </c>
    </row>
    <row r="3088" spans="1:3" x14ac:dyDescent="0.45">
      <c r="A3088" t="str">
        <f t="shared" si="48"/>
        <v>4Cultural policy, creative clusters and the complexity of higher education: notes from the case of Enjmin in Angoulême, France</v>
      </c>
      <c r="B3088">
        <v>4</v>
      </c>
      <c r="C3088" t="s">
        <v>3184</v>
      </c>
    </row>
    <row r="3089" spans="1:3" x14ac:dyDescent="0.45">
      <c r="A3089" t="str">
        <f t="shared" si="48"/>
        <v>5(2016) International Journal of Cultural Policy, 22 (1), pp. 80 - 99, Cited 5 times.</v>
      </c>
      <c r="B3089">
        <v>5</v>
      </c>
      <c r="C3089" t="s">
        <v>3185</v>
      </c>
    </row>
    <row r="3090" spans="1:3" x14ac:dyDescent="0.45">
      <c r="A3090" t="str">
        <f t="shared" si="48"/>
        <v>6DOI: 10.1080/10286632.2015.1101083</v>
      </c>
      <c r="B3090">
        <v>6</v>
      </c>
      <c r="C3090" t="s">
        <v>3186</v>
      </c>
    </row>
    <row r="3091" spans="1:3" x14ac:dyDescent="0.45">
      <c r="A3091" t="str">
        <f t="shared" si="48"/>
        <v>7https://www.scopus.com/inward/record.uri?eid=2-s2.0-84946423130&amp;doi=10.1080%2f10286632.2015.1101083&amp;partnerID=40&amp;md5=ceed18379ac60302c5212a27a6087fe1</v>
      </c>
      <c r="B3091">
        <v>7</v>
      </c>
      <c r="C3091" t="s">
        <v>3187</v>
      </c>
    </row>
    <row r="3092" spans="1:3" x14ac:dyDescent="0.45">
      <c r="A3092" t="str">
        <f t="shared" si="48"/>
        <v>8</v>
      </c>
      <c r="B3092">
        <v>8</v>
      </c>
    </row>
    <row r="3093" spans="1:3" x14ac:dyDescent="0.45">
      <c r="A3093" t="str">
        <f t="shared" si="48"/>
        <v>9ABSTRACT: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B3093">
        <v>9</v>
      </c>
      <c r="C3093" t="s">
        <v>3188</v>
      </c>
    </row>
    <row r="3094" spans="1:3" x14ac:dyDescent="0.45">
      <c r="A3094" t="str">
        <f t="shared" si="48"/>
        <v>10LANGUAGE OF ORIGINAL DOCUMENT: English</v>
      </c>
      <c r="B3094">
        <v>10</v>
      </c>
      <c r="C3094" t="s">
        <v>10</v>
      </c>
    </row>
    <row r="3095" spans="1:3" x14ac:dyDescent="0.45">
      <c r="A3095" t="str">
        <f t="shared" si="48"/>
        <v>11DOCUMENT TYPE: Article</v>
      </c>
      <c r="B3095">
        <v>11</v>
      </c>
      <c r="C3095" t="s">
        <v>11</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1Teixeira P.</v>
      </c>
      <c r="B3098">
        <v>1</v>
      </c>
      <c r="C3098" t="s">
        <v>1063</v>
      </c>
    </row>
    <row r="3099" spans="1:3" x14ac:dyDescent="0.45">
      <c r="A3099" t="str">
        <f t="shared" si="48"/>
        <v>2AUTHOR FULL NAMES: Teixeira, Pedro (56277679400)</v>
      </c>
      <c r="B3099">
        <v>2</v>
      </c>
      <c r="C3099" t="s">
        <v>1064</v>
      </c>
    </row>
    <row r="3100" spans="1:3" x14ac:dyDescent="0.45">
      <c r="A3100" t="str">
        <f t="shared" si="48"/>
        <v>356277679400</v>
      </c>
      <c r="B3100">
        <v>3</v>
      </c>
      <c r="C3100">
        <v>56277679400</v>
      </c>
    </row>
    <row r="3101" spans="1:3" x14ac:dyDescent="0.45">
      <c r="A3101" t="str">
        <f t="shared" si="48"/>
        <v>4Two continents divided by the same trends? reflections about marketization, competition, and inequality in European higher education</v>
      </c>
      <c r="B3101">
        <v>4</v>
      </c>
      <c r="C3101" t="s">
        <v>1065</v>
      </c>
    </row>
    <row r="3102" spans="1:3" x14ac:dyDescent="0.45">
      <c r="A3102" t="str">
        <f t="shared" si="48"/>
        <v>5(2016) Research in the Sociology of Organizations, 46, pp. 489 - 508, Cited 5 times.</v>
      </c>
      <c r="B3102">
        <v>5</v>
      </c>
      <c r="C3102" t="s">
        <v>1066</v>
      </c>
    </row>
    <row r="3103" spans="1:3" x14ac:dyDescent="0.45">
      <c r="A3103" t="str">
        <f t="shared" si="48"/>
        <v>6DOI: 10.1108/S0733-558X20160000046016</v>
      </c>
      <c r="B3103">
        <v>6</v>
      </c>
      <c r="C3103" t="s">
        <v>1067</v>
      </c>
    </row>
    <row r="3104" spans="1:3" x14ac:dyDescent="0.45">
      <c r="A3104" t="str">
        <f t="shared" si="48"/>
        <v>7https://www.scopus.com/inward/record.uri?eid=2-s2.0-84958655521&amp;doi=10.1108%2fS0733-558X20160000046016&amp;partnerID=40&amp;md5=ddc67c6b195b3cba5f797e6b23a023c3</v>
      </c>
      <c r="B3104">
        <v>7</v>
      </c>
      <c r="C3104" t="s">
        <v>1068</v>
      </c>
    </row>
    <row r="3105" spans="1:3" x14ac:dyDescent="0.45">
      <c r="A3105" t="str">
        <f t="shared" si="48"/>
        <v>8</v>
      </c>
      <c r="B3105">
        <v>8</v>
      </c>
    </row>
    <row r="3106" spans="1:3" x14ac:dyDescent="0.45">
      <c r="A3106" t="str">
        <f t="shared" si="48"/>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3106">
        <v>9</v>
      </c>
      <c r="C3106" t="s">
        <v>1069</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1Workman E., Vandenberg P., Crozier M.</v>
      </c>
      <c r="B3111">
        <v>1</v>
      </c>
      <c r="C3111" t="s">
        <v>3549</v>
      </c>
    </row>
    <row r="3112" spans="1:3" x14ac:dyDescent="0.45">
      <c r="A3112" t="str">
        <f t="shared" si="48"/>
        <v>2AUTHOR FULL NAMES: Workman, Erin (57215090088); Vandenberg, Peter (57023666700); Crozier, Madeline (57219110228)</v>
      </c>
      <c r="B3112">
        <v>2</v>
      </c>
      <c r="C3112" t="s">
        <v>3550</v>
      </c>
    </row>
    <row r="3113" spans="1:3" x14ac:dyDescent="0.45">
      <c r="A3113" t="str">
        <f t="shared" si="48"/>
        <v>357215090088; 57023666700; 57219110228</v>
      </c>
      <c r="B3113">
        <v>3</v>
      </c>
      <c r="C3113" t="s">
        <v>3551</v>
      </c>
    </row>
    <row r="3114" spans="1:3" x14ac:dyDescent="0.45">
      <c r="A3114" t="str">
        <f t="shared" si="48"/>
        <v>4Drafting Pandemic Policy: Writing and Sudden Institutional Change</v>
      </c>
      <c r="B3114">
        <v>4</v>
      </c>
      <c r="C3114" t="s">
        <v>3552</v>
      </c>
    </row>
    <row r="3115" spans="1:3" x14ac:dyDescent="0.45">
      <c r="A3115" t="str">
        <f t="shared" si="48"/>
        <v>5(2021) Journal of Business and Technical Communication, 35 (1), pp. 140 - 146, Cited 2 times.</v>
      </c>
      <c r="B3115">
        <v>5</v>
      </c>
      <c r="C3115" t="s">
        <v>3553</v>
      </c>
    </row>
    <row r="3116" spans="1:3" x14ac:dyDescent="0.45">
      <c r="A3116" t="str">
        <f t="shared" si="48"/>
        <v>6DOI: 10.1177/1050651920959194</v>
      </c>
      <c r="B3116">
        <v>6</v>
      </c>
      <c r="C3116" t="s">
        <v>3554</v>
      </c>
    </row>
    <row r="3117" spans="1:3" x14ac:dyDescent="0.45">
      <c r="A3117" t="str">
        <f t="shared" si="48"/>
        <v>7https://www.scopus.com/inward/record.uri?eid=2-s2.0-85091284132&amp;doi=10.1177%2f1050651920959194&amp;partnerID=40&amp;md5=59c374f2b8425b2f999ed2d8a499037d</v>
      </c>
      <c r="B3117">
        <v>7</v>
      </c>
      <c r="C3117" t="s">
        <v>3555</v>
      </c>
    </row>
    <row r="3118" spans="1:3" x14ac:dyDescent="0.45">
      <c r="A3118" t="str">
        <f t="shared" si="48"/>
        <v>8</v>
      </c>
      <c r="B3118">
        <v>8</v>
      </c>
    </row>
    <row r="3119" spans="1:3" x14ac:dyDescent="0.45">
      <c r="A3119" t="str">
        <f t="shared" si="48"/>
        <v>9ABSTRACT: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B3119">
        <v>9</v>
      </c>
      <c r="C3119" t="s">
        <v>3556</v>
      </c>
    </row>
    <row r="3120" spans="1:3" x14ac:dyDescent="0.45">
      <c r="A3120" t="str">
        <f t="shared" si="48"/>
        <v>10LANGUAGE OF ORIGINAL DOCUMENT: English</v>
      </c>
      <c r="B3120">
        <v>10</v>
      </c>
      <c r="C3120" t="s">
        <v>10</v>
      </c>
    </row>
    <row r="3121" spans="1:3" x14ac:dyDescent="0.45">
      <c r="A3121" t="str">
        <f t="shared" si="48"/>
        <v>11DOCUMENT TYPE: Article</v>
      </c>
      <c r="B3121">
        <v>11</v>
      </c>
      <c r="C3121" t="s">
        <v>11</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1A. Gattamorta K., Salerno J.P., Roman Laporte R.</v>
      </c>
      <c r="B3124">
        <v>1</v>
      </c>
      <c r="C3124" t="s">
        <v>1070</v>
      </c>
    </row>
    <row r="3125" spans="1:3" x14ac:dyDescent="0.45">
      <c r="A3125" t="str">
        <f t="shared" si="48"/>
        <v>2AUTHOR FULL NAMES: A. Gattamorta, Karina (57776189500); Salerno, John P. (57191895970); Roman Laporte, Roberto (57777539800)</v>
      </c>
      <c r="B3125">
        <v>2</v>
      </c>
      <c r="C3125" t="s">
        <v>1071</v>
      </c>
    </row>
    <row r="3126" spans="1:3" x14ac:dyDescent="0.45">
      <c r="A3126" t="str">
        <f t="shared" si="48"/>
        <v>357776189500; 57191895970; 57777539800</v>
      </c>
      <c r="B3126">
        <v>3</v>
      </c>
      <c r="C3126" t="s">
        <v>1072</v>
      </c>
    </row>
    <row r="3127" spans="1:3" x14ac:dyDescent="0.45">
      <c r="A3127" t="str">
        <f t="shared" si="48"/>
        <v>4Family Rejection during COVID-19: Effects on Sexual and Gender Minority Stress and Mental Health among LGBTQ University Students</v>
      </c>
      <c r="B3127">
        <v>4</v>
      </c>
      <c r="C3127" t="s">
        <v>1073</v>
      </c>
    </row>
    <row r="3128" spans="1:3" x14ac:dyDescent="0.45">
      <c r="A3128" t="str">
        <f t="shared" si="48"/>
        <v>5(2022) LGBTQ+ Family: An Interdisciplinary Journal, 18 (4), pp. 305 - 318, Cited 3 times.</v>
      </c>
      <c r="B3128">
        <v>5</v>
      </c>
      <c r="C3128" t="s">
        <v>1074</v>
      </c>
    </row>
    <row r="3129" spans="1:3" x14ac:dyDescent="0.45">
      <c r="A3129" t="str">
        <f t="shared" si="48"/>
        <v>6DOI: 10.1080/27703371.2022.2083041</v>
      </c>
      <c r="B3129">
        <v>6</v>
      </c>
      <c r="C3129" t="s">
        <v>1075</v>
      </c>
    </row>
    <row r="3130" spans="1:3" x14ac:dyDescent="0.45">
      <c r="A3130" t="str">
        <f t="shared" si="48"/>
        <v>7https://www.scopus.com/inward/record.uri?eid=2-s2.0-85133226850&amp;doi=10.1080%2f27703371.2022.2083041&amp;partnerID=40&amp;md5=c3a4cdfb4a236baa962218e242ceff68</v>
      </c>
      <c r="B3130">
        <v>7</v>
      </c>
      <c r="C3130" t="s">
        <v>1076</v>
      </c>
    </row>
    <row r="3131" spans="1:3" x14ac:dyDescent="0.45">
      <c r="A3131" t="str">
        <f t="shared" si="48"/>
        <v>8</v>
      </c>
      <c r="B3131">
        <v>8</v>
      </c>
    </row>
    <row r="3132" spans="1:3" x14ac:dyDescent="0.45">
      <c r="A3132" t="str">
        <f t="shared" si="48"/>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3132">
        <v>9</v>
      </c>
      <c r="C3132" t="s">
        <v>1077</v>
      </c>
    </row>
    <row r="3133" spans="1:3" x14ac:dyDescent="0.45">
      <c r="A3133" t="str">
        <f t="shared" si="48"/>
        <v>10LANGUAGE OF ORIGINAL DOCUMENT: English</v>
      </c>
      <c r="B3133">
        <v>10</v>
      </c>
      <c r="C3133" t="s">
        <v>10</v>
      </c>
    </row>
    <row r="3134" spans="1:3" x14ac:dyDescent="0.45">
      <c r="A3134" t="str">
        <f t="shared" si="48"/>
        <v>11DOCUMENT TYPE: Article</v>
      </c>
      <c r="B3134">
        <v>11</v>
      </c>
      <c r="C3134" t="s">
        <v>11</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1Tahsildar N.</v>
      </c>
      <c r="B3137">
        <v>1</v>
      </c>
      <c r="C3137" t="s">
        <v>3197</v>
      </c>
    </row>
    <row r="3138" spans="1:3" x14ac:dyDescent="0.45">
      <c r="A3138" t="str">
        <f t="shared" si="48"/>
        <v>2AUTHOR FULL NAMES: Tahsildar, Nasim (57223930829)</v>
      </c>
      <c r="B3138">
        <v>2</v>
      </c>
      <c r="C3138" t="s">
        <v>3198</v>
      </c>
    </row>
    <row r="3139" spans="1:3" x14ac:dyDescent="0.45">
      <c r="A3139" t="str">
        <f t="shared" si="48"/>
        <v>357223930829</v>
      </c>
      <c r="B3139">
        <v>3</v>
      </c>
      <c r="C3139">
        <v>57223930829</v>
      </c>
    </row>
    <row r="3140" spans="1:3" x14ac:dyDescent="0.45">
      <c r="A3140" t="str">
        <f t="shared" si="48"/>
        <v>4Dean leadership efficacy and the faculty teaching and research efficacy: a case study at Herat University, Afghanistan</v>
      </c>
      <c r="B3140">
        <v>4</v>
      </c>
      <c r="C3140" t="s">
        <v>3199</v>
      </c>
    </row>
    <row r="3141" spans="1:3" x14ac:dyDescent="0.45">
      <c r="A3141" t="str">
        <f t="shared" ref="A3141:A3204" si="49">B3141&amp;C3141</f>
        <v>5(2021) International Journal of Leadership in Education, Cited 3 times.</v>
      </c>
      <c r="B3141">
        <v>5</v>
      </c>
      <c r="C3141" t="s">
        <v>3200</v>
      </c>
    </row>
    <row r="3142" spans="1:3" x14ac:dyDescent="0.45">
      <c r="A3142" t="str">
        <f t="shared" si="49"/>
        <v>6DOI: 10.1080/13603124.2021.1926546</v>
      </c>
      <c r="B3142">
        <v>6</v>
      </c>
      <c r="C3142" t="s">
        <v>3201</v>
      </c>
    </row>
    <row r="3143" spans="1:3" x14ac:dyDescent="0.45">
      <c r="A3143" t="str">
        <f t="shared" si="49"/>
        <v>7https://www.scopus.com/inward/record.uri?eid=2-s2.0-85106497566&amp;doi=10.1080%2f13603124.2021.1926546&amp;partnerID=40&amp;md5=05560e43f80e826e95ecdc795520d159</v>
      </c>
      <c r="B3143">
        <v>7</v>
      </c>
      <c r="C3143" t="s">
        <v>3202</v>
      </c>
    </row>
    <row r="3144" spans="1:3" x14ac:dyDescent="0.45">
      <c r="A3144" t="str">
        <f t="shared" si="49"/>
        <v>8</v>
      </c>
      <c r="B3144">
        <v>8</v>
      </c>
    </row>
    <row r="3145" spans="1:3" x14ac:dyDescent="0.45">
      <c r="A3145" t="str">
        <f t="shared" si="49"/>
        <v>9ABSTRACT: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B3145">
        <v>9</v>
      </c>
      <c r="C3145" t="s">
        <v>3203</v>
      </c>
    </row>
    <row r="3146" spans="1:3" x14ac:dyDescent="0.45">
      <c r="A3146" t="str">
        <f t="shared" si="49"/>
        <v>10LANGUAGE OF ORIGINAL DOCUMENT: English</v>
      </c>
      <c r="B3146">
        <v>10</v>
      </c>
      <c r="C3146" t="s">
        <v>10</v>
      </c>
    </row>
    <row r="3147" spans="1:3" x14ac:dyDescent="0.45">
      <c r="A3147" t="str">
        <f t="shared" si="49"/>
        <v>11DOCUMENT TYPE: Article</v>
      </c>
      <c r="B3147">
        <v>11</v>
      </c>
      <c r="C3147" t="s">
        <v>11</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1Pendall R., Prochaska N., Allred D., Hillyard C.</v>
      </c>
      <c r="B3150">
        <v>1</v>
      </c>
      <c r="C3150" t="s">
        <v>3204</v>
      </c>
    </row>
    <row r="3151" spans="1:3" x14ac:dyDescent="0.45">
      <c r="A3151" t="str">
        <f t="shared" si="49"/>
        <v>2AUTHOR FULL NAMES: Pendall, Rolf (6603096493); Prochaska, Natalie (57201878207); Allred, Dustin (55672098200); Hillyard, Caitlin (57927751600)</v>
      </c>
      <c r="B3151">
        <v>2</v>
      </c>
      <c r="C3151" t="s">
        <v>3205</v>
      </c>
    </row>
    <row r="3152" spans="1:3" x14ac:dyDescent="0.45">
      <c r="A3152" t="str">
        <f t="shared" si="49"/>
        <v>36603096493; 57201878207; 55672098200; 57927751600</v>
      </c>
      <c r="B3152">
        <v>3</v>
      </c>
      <c r="C3152" t="s">
        <v>3206</v>
      </c>
    </row>
    <row r="3153" spans="1:3" x14ac:dyDescent="0.45">
      <c r="A3153" t="str">
        <f t="shared" si="49"/>
        <v>4A New Skyline for Champaign: An Urban Dormitory Transformed</v>
      </c>
      <c r="B3153">
        <v>4</v>
      </c>
      <c r="C3153" t="s">
        <v>3207</v>
      </c>
    </row>
    <row r="3154" spans="1:3" x14ac:dyDescent="0.45">
      <c r="A3154" t="str">
        <f t="shared" si="49"/>
        <v>5(2022) Housing Policy Debate, Cited 3 times.</v>
      </c>
      <c r="B3154">
        <v>5</v>
      </c>
      <c r="C3154" t="s">
        <v>3208</v>
      </c>
    </row>
    <row r="3155" spans="1:3" x14ac:dyDescent="0.45">
      <c r="A3155" t="str">
        <f t="shared" si="49"/>
        <v>6DOI: 10.1080/10511482.2022.2124532</v>
      </c>
      <c r="B3155">
        <v>6</v>
      </c>
      <c r="C3155" t="s">
        <v>3209</v>
      </c>
    </row>
    <row r="3156" spans="1:3" x14ac:dyDescent="0.45">
      <c r="A3156" t="str">
        <f t="shared" si="49"/>
        <v>7https://www.scopus.com/inward/record.uri?eid=2-s2.0-85139846217&amp;doi=10.1080%2f10511482.2022.2124532&amp;partnerID=40&amp;md5=45dabcd8b9e10542a3da78fc6fb3e54e</v>
      </c>
      <c r="B3156">
        <v>7</v>
      </c>
      <c r="C3156" t="s">
        <v>3210</v>
      </c>
    </row>
    <row r="3157" spans="1:3" x14ac:dyDescent="0.45">
      <c r="A3157" t="str">
        <f t="shared" si="49"/>
        <v>8</v>
      </c>
      <c r="B3157">
        <v>8</v>
      </c>
    </row>
    <row r="3158" spans="1:3" x14ac:dyDescent="0.45">
      <c r="A3158" t="str">
        <f t="shared" si="49"/>
        <v>9ABSTRACT: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B3158">
        <v>9</v>
      </c>
      <c r="C3158" t="s">
        <v>3211</v>
      </c>
    </row>
    <row r="3159" spans="1:3" x14ac:dyDescent="0.45">
      <c r="A3159" t="str">
        <f t="shared" si="49"/>
        <v>10LANGUAGE OF ORIGINAL DOCUMENT: English</v>
      </c>
      <c r="B3159">
        <v>10</v>
      </c>
      <c r="C3159" t="s">
        <v>10</v>
      </c>
    </row>
    <row r="3160" spans="1:3" x14ac:dyDescent="0.45">
      <c r="A3160" t="str">
        <f t="shared" si="49"/>
        <v>11DOCUMENT TYPE: Article</v>
      </c>
      <c r="B3160">
        <v>11</v>
      </c>
      <c r="C3160" t="s">
        <v>11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1Gómez-Marcos M.-T., Ruiz-Toledo M., Vicente-Galindo M.-P., Martín-Rodero H., Ruff-Escobar C., Galindo-Villardón M.-P.</v>
      </c>
      <c r="B3163">
        <v>1</v>
      </c>
      <c r="C3163" t="s">
        <v>1093</v>
      </c>
    </row>
    <row r="3164" spans="1:3" x14ac:dyDescent="0.45">
      <c r="A3164" t="str">
        <f t="shared" si="49"/>
        <v>2AUTHOR FULL NAMES: Gómez-Marcos, María-Teresa (57224451360); Ruiz-Toledo, Marcelo (57224449047); Vicente-Galindo, María-Purificación (57193509699); Martín-Rodero, Helena (35068351900); Ruff-Escobar, Claudio (57204428322); Galindo-Villardón, María-Purificación (6508229340)</v>
      </c>
      <c r="B3164">
        <v>2</v>
      </c>
      <c r="C3164" t="s">
        <v>1094</v>
      </c>
    </row>
    <row r="3165" spans="1:3" x14ac:dyDescent="0.45">
      <c r="A3165" t="str">
        <f t="shared" si="49"/>
        <v>357224451360; 57224449047; 57193509699; 35068351900; 57204428322; 6508229340</v>
      </c>
      <c r="B3165">
        <v>3</v>
      </c>
      <c r="C3165" t="s">
        <v>1095</v>
      </c>
    </row>
    <row r="3166" spans="1:3" x14ac:dyDescent="0.45">
      <c r="A3166" t="str">
        <f t="shared" si="49"/>
        <v>4Multivariate dynamics of Spanish universities in international rankings</v>
      </c>
      <c r="B3166">
        <v>4</v>
      </c>
      <c r="C3166" t="s">
        <v>1096</v>
      </c>
    </row>
    <row r="3167" spans="1:3" x14ac:dyDescent="0.45">
      <c r="A3167" t="str">
        <f t="shared" si="49"/>
        <v>5(2021) Profesional de la Informacion, 30 (2), art. no. e300210, Cited 2 times.</v>
      </c>
      <c r="B3167">
        <v>5</v>
      </c>
      <c r="C3167" t="s">
        <v>1097</v>
      </c>
    </row>
    <row r="3168" spans="1:3" x14ac:dyDescent="0.45">
      <c r="A3168" t="str">
        <f t="shared" si="49"/>
        <v>6DOI: 10.3145/epi.2021.mar.10</v>
      </c>
      <c r="B3168">
        <v>6</v>
      </c>
      <c r="C3168" t="s">
        <v>1098</v>
      </c>
    </row>
    <row r="3169" spans="1:3" x14ac:dyDescent="0.45">
      <c r="A3169" t="str">
        <f t="shared" si="49"/>
        <v>7https://www.scopus.com/inward/record.uri?eid=2-s2.0-85107592992&amp;doi=10.3145%2fepi.2021.mar.10&amp;partnerID=40&amp;md5=cd4f9c3ba718e342a393549b7ab48394</v>
      </c>
      <c r="B3169">
        <v>7</v>
      </c>
      <c r="C3169" t="s">
        <v>1099</v>
      </c>
    </row>
    <row r="3170" spans="1:3" x14ac:dyDescent="0.45">
      <c r="A3170" t="str">
        <f t="shared" si="49"/>
        <v>8</v>
      </c>
      <c r="B3170">
        <v>8</v>
      </c>
    </row>
    <row r="3171" spans="1:3" x14ac:dyDescent="0.45">
      <c r="A3171" t="str">
        <f t="shared" si="49"/>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3171">
        <v>9</v>
      </c>
      <c r="C3171" t="s">
        <v>1100</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1Scruggs R., Broglia E., Barkham M., Duncan C.</v>
      </c>
      <c r="B3176">
        <v>1</v>
      </c>
      <c r="C3176" t="s">
        <v>1101</v>
      </c>
    </row>
    <row r="3177" spans="1:3" x14ac:dyDescent="0.45">
      <c r="A3177" t="str">
        <f t="shared" si="49"/>
        <v>2AUTHOR FULL NAMES: Scruggs, Robert (58175753600); Broglia, Emma (57221919122); Barkham, Michael (7003740824); Duncan, Charlie (57201373439)</v>
      </c>
      <c r="B3177">
        <v>2</v>
      </c>
      <c r="C3177" t="s">
        <v>1102</v>
      </c>
    </row>
    <row r="3178" spans="1:3" x14ac:dyDescent="0.45">
      <c r="A3178" t="str">
        <f t="shared" si="49"/>
        <v>358175753600; 57221919122; 7003740824; 57201373439</v>
      </c>
      <c r="B3178">
        <v>3</v>
      </c>
      <c r="C3178" t="s">
        <v>1103</v>
      </c>
    </row>
    <row r="3179" spans="1:3" x14ac:dyDescent="0.45">
      <c r="A3179" t="str">
        <f t="shared" si="49"/>
        <v>4The impact of psychological distress and university counselling on academic outcomes: Analysis of a routine practice-based dataset</v>
      </c>
      <c r="B3179">
        <v>4</v>
      </c>
      <c r="C3179" t="s">
        <v>1104</v>
      </c>
    </row>
    <row r="3180" spans="1:3" x14ac:dyDescent="0.45">
      <c r="A3180" t="str">
        <f t="shared" si="49"/>
        <v>5(2023) Counselling and Psychotherapy Research, 23 (3), pp. 781 - 789, Cited 2 times.</v>
      </c>
      <c r="B3180">
        <v>5</v>
      </c>
      <c r="C3180" t="s">
        <v>1105</v>
      </c>
    </row>
    <row r="3181" spans="1:3" x14ac:dyDescent="0.45">
      <c r="A3181" t="str">
        <f t="shared" si="49"/>
        <v>6DOI: 10.1002/capr.12640</v>
      </c>
      <c r="B3181">
        <v>6</v>
      </c>
      <c r="C3181" t="s">
        <v>1106</v>
      </c>
    </row>
    <row r="3182" spans="1:3" x14ac:dyDescent="0.45">
      <c r="A3182" t="str">
        <f t="shared" si="49"/>
        <v>7https://www.scopus.com/inward/record.uri?eid=2-s2.0-85151950180&amp;doi=10.1002%2fcapr.12640&amp;partnerID=40&amp;md5=64f0fdd63fa2daeced58edabd49ce518</v>
      </c>
      <c r="B3182">
        <v>7</v>
      </c>
      <c r="C3182" t="s">
        <v>1107</v>
      </c>
    </row>
    <row r="3183" spans="1:3" x14ac:dyDescent="0.45">
      <c r="A3183" t="str">
        <f t="shared" si="49"/>
        <v>8</v>
      </c>
      <c r="B3183">
        <v>8</v>
      </c>
    </row>
    <row r="3184" spans="1:3" x14ac:dyDescent="0.45">
      <c r="A3184" t="str">
        <f t="shared" si="49"/>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3184">
        <v>9</v>
      </c>
      <c r="C3184" t="s">
        <v>1108</v>
      </c>
    </row>
    <row r="3185" spans="1:3" x14ac:dyDescent="0.45">
      <c r="A3185" t="str">
        <f t="shared" si="49"/>
        <v>10LANGUAGE OF ORIGINAL DOCUMENT: English</v>
      </c>
      <c r="B3185">
        <v>10</v>
      </c>
      <c r="C3185" t="s">
        <v>10</v>
      </c>
    </row>
    <row r="3186" spans="1:3" x14ac:dyDescent="0.45">
      <c r="A3186" t="str">
        <f t="shared" si="49"/>
        <v>11DOCUMENT TYPE: Article</v>
      </c>
      <c r="B3186">
        <v>11</v>
      </c>
      <c r="C3186" t="s">
        <v>11</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1Vitchenko O.</v>
      </c>
      <c r="B3189">
        <v>1</v>
      </c>
      <c r="C3189" t="s">
        <v>3212</v>
      </c>
    </row>
    <row r="3190" spans="1:3" x14ac:dyDescent="0.45">
      <c r="A3190" t="str">
        <f t="shared" si="49"/>
        <v>2AUTHOR FULL NAMES: Vitchenko, Olga (57194641842)</v>
      </c>
      <c r="B3190">
        <v>2</v>
      </c>
      <c r="C3190" t="s">
        <v>3213</v>
      </c>
    </row>
    <row r="3191" spans="1:3" x14ac:dyDescent="0.45">
      <c r="A3191" t="str">
        <f t="shared" si="49"/>
        <v>357194641842</v>
      </c>
      <c r="B3191">
        <v>3</v>
      </c>
      <c r="C3191">
        <v>57194641842</v>
      </c>
    </row>
    <row r="3192" spans="1:3" x14ac:dyDescent="0.45">
      <c r="A3192" t="str">
        <f t="shared" si="49"/>
        <v>4Introducing CLIL in Kazakhstan: Researching beliefs and perceptions of university stakeholders</v>
      </c>
      <c r="B3192">
        <v>4</v>
      </c>
      <c r="C3192" t="s">
        <v>3214</v>
      </c>
    </row>
    <row r="3193" spans="1:3" x14ac:dyDescent="0.45">
      <c r="A3193" t="str">
        <f t="shared" si="49"/>
        <v>5(2017) Electronic Journal of Foreign Language Teaching, 14 (1), pp. 102 - 116, Cited 4 times.</v>
      </c>
      <c r="B3193">
        <v>5</v>
      </c>
      <c r="C3193" t="s">
        <v>3215</v>
      </c>
    </row>
    <row r="3194" spans="1:3" x14ac:dyDescent="0.45">
      <c r="A3194" t="str">
        <f t="shared" si="49"/>
        <v>6</v>
      </c>
      <c r="B3194">
        <v>6</v>
      </c>
    </row>
    <row r="3195" spans="1:3" x14ac:dyDescent="0.45">
      <c r="A3195" t="str">
        <f t="shared" si="49"/>
        <v>7https://www.scopus.com/inward/record.uri?eid=2-s2.0-85021329304&amp;partnerID=40&amp;md5=c55689da6cce8c18dd4662f0b25f6c48</v>
      </c>
      <c r="B3195">
        <v>7</v>
      </c>
      <c r="C3195" t="s">
        <v>3216</v>
      </c>
    </row>
    <row r="3196" spans="1:3" x14ac:dyDescent="0.45">
      <c r="A3196" t="str">
        <f t="shared" si="49"/>
        <v>8</v>
      </c>
      <c r="B3196">
        <v>8</v>
      </c>
    </row>
    <row r="3197" spans="1:3" x14ac:dyDescent="0.45">
      <c r="A3197" t="str">
        <f t="shared" si="49"/>
        <v>9ABSTRACT: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B3197">
        <v>9</v>
      </c>
      <c r="C3197" t="s">
        <v>3217</v>
      </c>
    </row>
    <row r="3198" spans="1:3" x14ac:dyDescent="0.45">
      <c r="A3198" t="str">
        <f t="shared" si="49"/>
        <v>10LANGUAGE OF ORIGINAL DOCUMENT: English</v>
      </c>
      <c r="B3198">
        <v>10</v>
      </c>
      <c r="C3198" t="s">
        <v>10</v>
      </c>
    </row>
    <row r="3199" spans="1:3" x14ac:dyDescent="0.45">
      <c r="A3199" t="str">
        <f t="shared" si="49"/>
        <v>11DOCUMENT TYPE: Article</v>
      </c>
      <c r="B3199">
        <v>11</v>
      </c>
      <c r="C3199" t="s">
        <v>11</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1Prasad S., Bhat R.S.</v>
      </c>
      <c r="B3202">
        <v>1</v>
      </c>
      <c r="C3202" t="s">
        <v>3218</v>
      </c>
    </row>
    <row r="3203" spans="1:3" x14ac:dyDescent="0.45">
      <c r="A3203" t="str">
        <f t="shared" si="49"/>
        <v>2AUTHOR FULL NAMES: Prasad, Sathya (57216753041); Bhat, Raghavendra S (57217290903)</v>
      </c>
      <c r="B3203">
        <v>2</v>
      </c>
      <c r="C3203" t="s">
        <v>3219</v>
      </c>
    </row>
    <row r="3204" spans="1:3" x14ac:dyDescent="0.45">
      <c r="A3204" t="str">
        <f t="shared" si="49"/>
        <v>357216753041; 57217290903</v>
      </c>
      <c r="B3204">
        <v>3</v>
      </c>
      <c r="C3204" t="s">
        <v>3220</v>
      </c>
    </row>
    <row r="3205" spans="1:3" x14ac:dyDescent="0.45">
      <c r="A3205" t="str">
        <f t="shared" ref="A3205:A3268" si="50">B3205&amp;C3205</f>
        <v>4India industry-university collaboration - A novel approach combining technology, innovation, and entrepreneurship</v>
      </c>
      <c r="B3205">
        <v>4</v>
      </c>
      <c r="C3205" t="s">
        <v>3221</v>
      </c>
    </row>
    <row r="3206" spans="1:3" x14ac:dyDescent="0.45">
      <c r="A3206" t="str">
        <f t="shared" si="50"/>
        <v>5(2021) IEEE Global Engineering Education Conference, EDUCON, 2021-April, art. no. 9454090, pp. 373 - 380, Cited 3 times.</v>
      </c>
      <c r="B3206">
        <v>5</v>
      </c>
      <c r="C3206" t="s">
        <v>3222</v>
      </c>
    </row>
    <row r="3207" spans="1:3" x14ac:dyDescent="0.45">
      <c r="A3207" t="str">
        <f t="shared" si="50"/>
        <v>6DOI: 10.1109/EDUCON46332.2021.9454090</v>
      </c>
      <c r="B3207">
        <v>6</v>
      </c>
      <c r="C3207" t="s">
        <v>3223</v>
      </c>
    </row>
    <row r="3208" spans="1:3" x14ac:dyDescent="0.45">
      <c r="A3208" t="str">
        <f t="shared" si="50"/>
        <v>7https://www.scopus.com/inward/record.uri?eid=2-s2.0-85112407757&amp;doi=10.1109%2fEDUCON46332.2021.9454090&amp;partnerID=40&amp;md5=02fb691e91c2c0907e125b6fc7e1b28d</v>
      </c>
      <c r="B3208">
        <v>7</v>
      </c>
      <c r="C3208" t="s">
        <v>3224</v>
      </c>
    </row>
    <row r="3209" spans="1:3" x14ac:dyDescent="0.45">
      <c r="A3209" t="str">
        <f t="shared" si="50"/>
        <v>8</v>
      </c>
      <c r="B3209">
        <v>8</v>
      </c>
    </row>
    <row r="3210" spans="1:3" x14ac:dyDescent="0.45">
      <c r="A3210" t="str">
        <f t="shared" si="50"/>
        <v>9ABSTRACT: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B3210">
        <v>9</v>
      </c>
      <c r="C3210" t="s">
        <v>3225</v>
      </c>
    </row>
    <row r="3211" spans="1:3" x14ac:dyDescent="0.45">
      <c r="A3211" t="str">
        <f t="shared" si="50"/>
        <v>10LANGUAGE OF ORIGINAL DOCUMENT: English</v>
      </c>
      <c r="B3211">
        <v>10</v>
      </c>
      <c r="C3211" t="s">
        <v>10</v>
      </c>
    </row>
    <row r="3212" spans="1:3" x14ac:dyDescent="0.45">
      <c r="A3212" t="str">
        <f t="shared" si="50"/>
        <v>11DOCUMENT TYPE: Conference paper</v>
      </c>
      <c r="B3212">
        <v>11</v>
      </c>
      <c r="C3212" t="s">
        <v>207</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1Dostilio L.D.</v>
      </c>
      <c r="B3215">
        <v>1</v>
      </c>
      <c r="C3215" t="s">
        <v>3226</v>
      </c>
    </row>
    <row r="3216" spans="1:3" x14ac:dyDescent="0.45">
      <c r="A3216" t="str">
        <f t="shared" si="50"/>
        <v>2AUTHOR FULL NAMES: Dostilio, Lina D. (55969573100)</v>
      </c>
      <c r="B3216">
        <v>2</v>
      </c>
      <c r="C3216" t="s">
        <v>3227</v>
      </c>
    </row>
    <row r="3217" spans="1:3" x14ac:dyDescent="0.45">
      <c r="A3217" t="str">
        <f t="shared" si="50"/>
        <v>355969573100</v>
      </c>
      <c r="B3217">
        <v>3</v>
      </c>
      <c r="C3217">
        <v>55969573100</v>
      </c>
    </row>
    <row r="3218" spans="1:3" x14ac:dyDescent="0.45">
      <c r="A3218" t="str">
        <f t="shared" si="50"/>
        <v>4The professionalization of community engagement: Associations and professional staff</v>
      </c>
      <c r="B3218">
        <v>4</v>
      </c>
      <c r="C3218" t="s">
        <v>3228</v>
      </c>
    </row>
    <row r="3219" spans="1:3" x14ac:dyDescent="0.45">
      <c r="A3219" t="str">
        <f t="shared" si="50"/>
        <v>5(2017) The Cambridge Handbook of Service Learning and Community Engagement, pp. 370 - 384, Cited 3 times.</v>
      </c>
      <c r="B3219">
        <v>5</v>
      </c>
      <c r="C3219" t="s">
        <v>3229</v>
      </c>
    </row>
    <row r="3220" spans="1:3" x14ac:dyDescent="0.45">
      <c r="A3220" t="str">
        <f t="shared" si="50"/>
        <v>6DOI: 10.1017/9781316650011.036</v>
      </c>
      <c r="B3220">
        <v>6</v>
      </c>
      <c r="C3220" t="s">
        <v>3230</v>
      </c>
    </row>
    <row r="3221" spans="1:3" x14ac:dyDescent="0.45">
      <c r="A3221" t="str">
        <f t="shared" si="50"/>
        <v>7https://www.scopus.com/inward/record.uri?eid=2-s2.0-85048027426&amp;doi=10.1017%2f9781316650011.036&amp;partnerID=40&amp;md5=133a9ae5b385aaaadbf32363d07b7567</v>
      </c>
      <c r="B3221">
        <v>7</v>
      </c>
      <c r="C3221" t="s">
        <v>3231</v>
      </c>
    </row>
    <row r="3222" spans="1:3" x14ac:dyDescent="0.45">
      <c r="A3222" t="str">
        <f t="shared" si="50"/>
        <v>8</v>
      </c>
      <c r="B3222">
        <v>8</v>
      </c>
    </row>
    <row r="3223" spans="1:3" x14ac:dyDescent="0.45">
      <c r="A3223" t="str">
        <f t="shared" si="50"/>
        <v>9ABSTRACT: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B3223">
        <v>9</v>
      </c>
      <c r="C3223" t="s">
        <v>3232</v>
      </c>
    </row>
    <row r="3224" spans="1:3" x14ac:dyDescent="0.45">
      <c r="A3224" t="str">
        <f t="shared" si="50"/>
        <v>10LANGUAGE OF ORIGINAL DOCUMENT: English</v>
      </c>
      <c r="B3224">
        <v>10</v>
      </c>
      <c r="C3224" t="s">
        <v>10</v>
      </c>
    </row>
    <row r="3225" spans="1:3" x14ac:dyDescent="0.45">
      <c r="A3225" t="str">
        <f t="shared" si="50"/>
        <v>11DOCUMENT TYPE: Book chapter</v>
      </c>
      <c r="B3225">
        <v>11</v>
      </c>
      <c r="C3225" t="s">
        <v>128</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1Naim N., Aziz A., Teguh T.</v>
      </c>
      <c r="B3228">
        <v>1</v>
      </c>
      <c r="C3228" t="s">
        <v>1138</v>
      </c>
    </row>
    <row r="3229" spans="1:3" x14ac:dyDescent="0.45">
      <c r="A3229" t="str">
        <f t="shared" si="50"/>
        <v>2AUTHOR FULL NAMES: Naim, Ngainun (57216658596); Aziz, Abdul (57219406908); Teguh, Teguh (58317890000)</v>
      </c>
      <c r="B3229">
        <v>2</v>
      </c>
      <c r="C3229" t="s">
        <v>1139</v>
      </c>
    </row>
    <row r="3230" spans="1:3" x14ac:dyDescent="0.45">
      <c r="A3230" t="str">
        <f t="shared" si="50"/>
        <v>357216658596; 57219406908; 58317890000</v>
      </c>
      <c r="B3230">
        <v>3</v>
      </c>
      <c r="C3230" t="s">
        <v>1140</v>
      </c>
    </row>
    <row r="3231" spans="1:3" x14ac:dyDescent="0.45">
      <c r="A3231" t="str">
        <f t="shared" si="50"/>
        <v>4Integration of Madrasah diniyah learning systems for strengthening religious moderation in Indonesian universities</v>
      </c>
      <c r="B3231">
        <v>4</v>
      </c>
      <c r="C3231" t="s">
        <v>1141</v>
      </c>
    </row>
    <row r="3232" spans="1:3" x14ac:dyDescent="0.45">
      <c r="A3232" t="str">
        <f t="shared" si="50"/>
        <v>5(2022) International Journal of Evaluation and Research in Education, 11 (1), pp. 108 - 119, Cited 2 times.</v>
      </c>
      <c r="B3232">
        <v>5</v>
      </c>
      <c r="C3232" t="s">
        <v>1142</v>
      </c>
    </row>
    <row r="3233" spans="1:3" x14ac:dyDescent="0.45">
      <c r="A3233" t="str">
        <f t="shared" si="50"/>
        <v>6DOI: 10.11591/ijere.v11i1.22210</v>
      </c>
      <c r="B3233">
        <v>6</v>
      </c>
      <c r="C3233" t="s">
        <v>1143</v>
      </c>
    </row>
    <row r="3234" spans="1:3" x14ac:dyDescent="0.45">
      <c r="A3234" t="str">
        <f t="shared" si="50"/>
        <v>7https://www.scopus.com/inward/record.uri?eid=2-s2.0-85126989056&amp;doi=10.11591%2fijere.v11i1.22210&amp;partnerID=40&amp;md5=f17e0cc24c1de91d3fc43b9ec36d8780</v>
      </c>
      <c r="B3234">
        <v>7</v>
      </c>
      <c r="C3234" t="s">
        <v>1144</v>
      </c>
    </row>
    <row r="3235" spans="1:3" x14ac:dyDescent="0.45">
      <c r="A3235" t="str">
        <f t="shared" si="50"/>
        <v>8</v>
      </c>
      <c r="B3235">
        <v>8</v>
      </c>
    </row>
    <row r="3236" spans="1:3" x14ac:dyDescent="0.45">
      <c r="A3236" t="str">
        <f t="shared" si="50"/>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3236">
        <v>9</v>
      </c>
      <c r="C3236" t="s">
        <v>1145</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1Alabi A.O.</v>
      </c>
      <c r="B3241">
        <v>1</v>
      </c>
      <c r="C3241" t="s">
        <v>1146</v>
      </c>
    </row>
    <row r="3242" spans="1:3" x14ac:dyDescent="0.45">
      <c r="A3242" t="str">
        <f t="shared" si="50"/>
        <v>2AUTHOR FULL NAMES: Alabi, Adefunke O. (57197459114)</v>
      </c>
      <c r="B3242">
        <v>2</v>
      </c>
      <c r="C3242" t="s">
        <v>1147</v>
      </c>
    </row>
    <row r="3243" spans="1:3" x14ac:dyDescent="0.45">
      <c r="A3243" t="str">
        <f t="shared" si="50"/>
        <v>357197459114</v>
      </c>
      <c r="B3243">
        <v>3</v>
      </c>
      <c r="C3243">
        <v>57197459114</v>
      </c>
    </row>
    <row r="3244" spans="1:3" x14ac:dyDescent="0.45">
      <c r="A3244" t="str">
        <f t="shared" si="50"/>
        <v>4Bridging the Great Divide: Librarian-faculty Collaboration in Selected Higher Institutions in Lagos State Nigeria</v>
      </c>
      <c r="B3244">
        <v>4</v>
      </c>
      <c r="C3244" t="s">
        <v>1148</v>
      </c>
    </row>
    <row r="3245" spans="1:3" x14ac:dyDescent="0.45">
      <c r="A3245" t="str">
        <f t="shared" si="50"/>
        <v>5(2018) Journal of Academic Librarianship, 44 (4), pp. 459 - 467, Cited 5 times.</v>
      </c>
      <c r="B3245">
        <v>5</v>
      </c>
      <c r="C3245" t="s">
        <v>1149</v>
      </c>
    </row>
    <row r="3246" spans="1:3" x14ac:dyDescent="0.45">
      <c r="A3246" t="str">
        <f t="shared" si="50"/>
        <v>6DOI: 10.1016/j.acalib.2018.05.004</v>
      </c>
      <c r="B3246">
        <v>6</v>
      </c>
      <c r="C3246" t="s">
        <v>1150</v>
      </c>
    </row>
    <row r="3247" spans="1:3" x14ac:dyDescent="0.45">
      <c r="A3247" t="str">
        <f t="shared" si="50"/>
        <v>7https://www.scopus.com/inward/record.uri?eid=2-s2.0-85048384886&amp;doi=10.1016%2fj.acalib.2018.05.004&amp;partnerID=40&amp;md5=41feaeefc2ec045a31d1e147e6b371b2</v>
      </c>
      <c r="B3247">
        <v>7</v>
      </c>
      <c r="C3247" t="s">
        <v>1151</v>
      </c>
    </row>
    <row r="3248" spans="1:3" x14ac:dyDescent="0.45">
      <c r="A3248" t="str">
        <f t="shared" si="50"/>
        <v>8</v>
      </c>
      <c r="B3248">
        <v>8</v>
      </c>
    </row>
    <row r="3249" spans="1:3" x14ac:dyDescent="0.45">
      <c r="A3249" t="str">
        <f t="shared" si="50"/>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3249">
        <v>9</v>
      </c>
      <c r="C3249" t="s">
        <v>1152</v>
      </c>
    </row>
    <row r="3250" spans="1:3" x14ac:dyDescent="0.45">
      <c r="A3250" t="str">
        <f t="shared" si="50"/>
        <v>10LANGUAGE OF ORIGINAL DOCUMENT: English</v>
      </c>
      <c r="B3250">
        <v>10</v>
      </c>
      <c r="C3250" t="s">
        <v>10</v>
      </c>
    </row>
    <row r="3251" spans="1:3" x14ac:dyDescent="0.45">
      <c r="A3251" t="str">
        <f t="shared" si="50"/>
        <v>11DOCUMENT TYPE: Article</v>
      </c>
      <c r="B3251">
        <v>11</v>
      </c>
      <c r="C3251" t="s">
        <v>11</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1Vickers E., Morris R.</v>
      </c>
      <c r="B3254">
        <v>1</v>
      </c>
      <c r="C3254" t="s">
        <v>3233</v>
      </c>
    </row>
    <row r="3255" spans="1:3" x14ac:dyDescent="0.45">
      <c r="A3255" t="str">
        <f t="shared" si="50"/>
        <v>2AUTHOR FULL NAMES: Vickers, Emma (57214798691); Morris, Robert (56523814000)</v>
      </c>
      <c r="B3255">
        <v>2</v>
      </c>
      <c r="C3255" t="s">
        <v>3234</v>
      </c>
    </row>
    <row r="3256" spans="1:3" x14ac:dyDescent="0.45">
      <c r="A3256" t="str">
        <f t="shared" si="50"/>
        <v>357214798691; 56523814000</v>
      </c>
      <c r="B3256">
        <v>3</v>
      </c>
      <c r="C3256" t="s">
        <v>3235</v>
      </c>
    </row>
    <row r="3257" spans="1:3" x14ac:dyDescent="0.45">
      <c r="A3257" t="str">
        <f t="shared" si="50"/>
        <v>4Pathway decisions during the student-athlete transition out of university in the United Kingdom</v>
      </c>
      <c r="B3257">
        <v>4</v>
      </c>
      <c r="C3257" t="s">
        <v>3236</v>
      </c>
    </row>
    <row r="3258" spans="1:3" x14ac:dyDescent="0.45">
      <c r="A3258" t="str">
        <f t="shared" si="50"/>
        <v>5(2022) Journal of Applied Sport Psychology, 34 (4), pp. 803 - 824, Cited 4 times.</v>
      </c>
      <c r="B3258">
        <v>5</v>
      </c>
      <c r="C3258" t="s">
        <v>3237</v>
      </c>
    </row>
    <row r="3259" spans="1:3" x14ac:dyDescent="0.45">
      <c r="A3259" t="str">
        <f t="shared" si="50"/>
        <v>6DOI: 10.1080/10413200.2021.1884918</v>
      </c>
      <c r="B3259">
        <v>6</v>
      </c>
      <c r="C3259" t="s">
        <v>3238</v>
      </c>
    </row>
    <row r="3260" spans="1:3" x14ac:dyDescent="0.45">
      <c r="A3260" t="str">
        <f t="shared" si="50"/>
        <v>7https://www.scopus.com/inward/record.uri?eid=2-s2.0-85101616710&amp;doi=10.1080%2f10413200.2021.1884918&amp;partnerID=40&amp;md5=6a050f949caf8fb673111cb4c34a79ad</v>
      </c>
      <c r="B3260">
        <v>7</v>
      </c>
      <c r="C3260" t="s">
        <v>3239</v>
      </c>
    </row>
    <row r="3261" spans="1:3" x14ac:dyDescent="0.45">
      <c r="A3261" t="str">
        <f t="shared" si="50"/>
        <v>8</v>
      </c>
      <c r="B3261">
        <v>8</v>
      </c>
    </row>
    <row r="3262" spans="1:3" x14ac:dyDescent="0.45">
      <c r="A3262" t="str">
        <f t="shared" si="50"/>
        <v>9ABSTRACT: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B3262">
        <v>9</v>
      </c>
      <c r="C3262" t="s">
        <v>3240</v>
      </c>
    </row>
    <row r="3263" spans="1:3" x14ac:dyDescent="0.45">
      <c r="A3263" t="str">
        <f t="shared" si="50"/>
        <v>10LANGUAGE OF ORIGINAL DOCUMENT: English</v>
      </c>
      <c r="B3263">
        <v>10</v>
      </c>
      <c r="C3263" t="s">
        <v>10</v>
      </c>
    </row>
    <row r="3264" spans="1:3" x14ac:dyDescent="0.45">
      <c r="A3264" t="str">
        <f t="shared" si="50"/>
        <v>11DOCUMENT TYPE: Article</v>
      </c>
      <c r="B3264">
        <v>11</v>
      </c>
      <c r="C3264" t="s">
        <v>11</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1Lowe K., Ehrenfeucht R.</v>
      </c>
      <c r="B3267">
        <v>1</v>
      </c>
      <c r="C3267" t="s">
        <v>3241</v>
      </c>
    </row>
    <row r="3268" spans="1:3" x14ac:dyDescent="0.45">
      <c r="A3268" t="str">
        <f t="shared" si="50"/>
        <v>2AUTHOR FULL NAMES: Lowe, Kate (55608913800); Ehrenfeucht, Renia (15724931600)</v>
      </c>
      <c r="B3268">
        <v>2</v>
      </c>
      <c r="C3268" t="s">
        <v>3242</v>
      </c>
    </row>
    <row r="3269" spans="1:3" x14ac:dyDescent="0.45">
      <c r="A3269" t="str">
        <f t="shared" ref="A3269:A3332" si="51">B3269&amp;C3269</f>
        <v>355608913800; 15724931600</v>
      </c>
      <c r="B3269">
        <v>3</v>
      </c>
      <c r="C3269" t="s">
        <v>3243</v>
      </c>
    </row>
    <row r="3270" spans="1:3" x14ac:dyDescent="0.45">
      <c r="A3270" t="str">
        <f t="shared" si="51"/>
        <v>4Derailed Values: Planning Education, External Funding, and Environmental Justice in New Orleans Rail Planning</v>
      </c>
      <c r="B3270">
        <v>4</v>
      </c>
      <c r="C3270" t="s">
        <v>3244</v>
      </c>
    </row>
    <row r="3271" spans="1:3" x14ac:dyDescent="0.45">
      <c r="A3271" t="str">
        <f t="shared" si="51"/>
        <v>5(2018) Journal of Planning Education and Research, 38 (4), pp. 477 - 489, Cited 4 times.</v>
      </c>
      <c r="B3271">
        <v>5</v>
      </c>
      <c r="C3271" t="s">
        <v>3245</v>
      </c>
    </row>
    <row r="3272" spans="1:3" x14ac:dyDescent="0.45">
      <c r="A3272" t="str">
        <f t="shared" si="51"/>
        <v>6DOI: 10.1177/0739456X17712810</v>
      </c>
      <c r="B3272">
        <v>6</v>
      </c>
      <c r="C3272" t="s">
        <v>3246</v>
      </c>
    </row>
    <row r="3273" spans="1:3" x14ac:dyDescent="0.45">
      <c r="A3273" t="str">
        <f t="shared" si="51"/>
        <v>7https://www.scopus.com/inward/record.uri?eid=2-s2.0-85055956380&amp;doi=10.1177%2f0739456X17712810&amp;partnerID=40&amp;md5=c963824b22876b8e4aa2f265b8270822</v>
      </c>
      <c r="B3273">
        <v>7</v>
      </c>
      <c r="C3273" t="s">
        <v>3247</v>
      </c>
    </row>
    <row r="3274" spans="1:3" x14ac:dyDescent="0.45">
      <c r="A3274" t="str">
        <f t="shared" si="51"/>
        <v>8</v>
      </c>
      <c r="B3274">
        <v>8</v>
      </c>
    </row>
    <row r="3275" spans="1:3" x14ac:dyDescent="0.45">
      <c r="A3275" t="str">
        <f t="shared" si="51"/>
        <v>9ABSTRACT: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B3275">
        <v>9</v>
      </c>
      <c r="C3275" t="s">
        <v>3248</v>
      </c>
    </row>
    <row r="3276" spans="1:3" x14ac:dyDescent="0.45">
      <c r="A3276" t="str">
        <f t="shared" si="51"/>
        <v>10LANGUAGE OF ORIGINAL DOCUMENT: English</v>
      </c>
      <c r="B3276">
        <v>10</v>
      </c>
      <c r="C3276" t="s">
        <v>10</v>
      </c>
    </row>
    <row r="3277" spans="1:3" x14ac:dyDescent="0.45">
      <c r="A3277" t="str">
        <f t="shared" si="51"/>
        <v>11DOCUMENT TYPE: Article</v>
      </c>
      <c r="B3277">
        <v>11</v>
      </c>
      <c r="C3277" t="s">
        <v>11</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1Barkas L.A., Armstrong P.-A.</v>
      </c>
      <c r="B3280">
        <v>1</v>
      </c>
      <c r="C3280" t="s">
        <v>1153</v>
      </c>
    </row>
    <row r="3281" spans="1:3" x14ac:dyDescent="0.45">
      <c r="A3281" t="str">
        <f t="shared" si="51"/>
        <v>2AUTHOR FULL NAMES: Barkas, Linda Anne (38661132700); Armstrong, Paul-Alan (57197782281)</v>
      </c>
      <c r="B3281">
        <v>2</v>
      </c>
      <c r="C3281" t="s">
        <v>1154</v>
      </c>
    </row>
    <row r="3282" spans="1:3" x14ac:dyDescent="0.45">
      <c r="A3282" t="str">
        <f t="shared" si="51"/>
        <v>338661132700; 57197782281</v>
      </c>
      <c r="B3282">
        <v>3</v>
      </c>
      <c r="C3282" t="s">
        <v>1155</v>
      </c>
    </row>
    <row r="3283" spans="1:3" x14ac:dyDescent="0.45">
      <c r="A3283" t="str">
        <f t="shared" si="51"/>
        <v>4The price of knowledge and the wisdom of innocence: A difficult journey through the employability discourse in higher education</v>
      </c>
      <c r="B3283">
        <v>4</v>
      </c>
      <c r="C3283" t="s">
        <v>1156</v>
      </c>
    </row>
    <row r="3284" spans="1:3" x14ac:dyDescent="0.45">
      <c r="A3284" t="str">
        <f t="shared" si="51"/>
        <v>5(2022) Industry and Higher Education, 36 (1), pp. 51 - 62, Cited 3 times.</v>
      </c>
      <c r="B3284">
        <v>5</v>
      </c>
      <c r="C3284" t="s">
        <v>1157</v>
      </c>
    </row>
    <row r="3285" spans="1:3" x14ac:dyDescent="0.45">
      <c r="A3285" t="str">
        <f t="shared" si="51"/>
        <v>6DOI: 10.1177/09504222211016293</v>
      </c>
      <c r="B3285">
        <v>6</v>
      </c>
      <c r="C3285" t="s">
        <v>1158</v>
      </c>
    </row>
    <row r="3286" spans="1:3" x14ac:dyDescent="0.45">
      <c r="A3286" t="str">
        <f t="shared" si="51"/>
        <v>7https://www.scopus.com/inward/record.uri?eid=2-s2.0-85105864721&amp;doi=10.1177%2f09504222211016293&amp;partnerID=40&amp;md5=6fd561b6098d9da6dfca033728160c1a</v>
      </c>
      <c r="B3286">
        <v>7</v>
      </c>
      <c r="C3286" t="s">
        <v>1159</v>
      </c>
    </row>
    <row r="3287" spans="1:3" x14ac:dyDescent="0.45">
      <c r="A3287" t="str">
        <f t="shared" si="51"/>
        <v>8</v>
      </c>
      <c r="B3287">
        <v>8</v>
      </c>
    </row>
    <row r="3288" spans="1:3" x14ac:dyDescent="0.45">
      <c r="A3288" t="str">
        <f t="shared" si="51"/>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3288">
        <v>9</v>
      </c>
      <c r="C3288" t="s">
        <v>1160</v>
      </c>
    </row>
    <row r="3289" spans="1:3" x14ac:dyDescent="0.45">
      <c r="A3289" t="str">
        <f t="shared" si="51"/>
        <v>10LANGUAGE OF ORIGINAL DOCUMENT: English</v>
      </c>
      <c r="B3289">
        <v>10</v>
      </c>
      <c r="C3289" t="s">
        <v>10</v>
      </c>
    </row>
    <row r="3290" spans="1:3" x14ac:dyDescent="0.45">
      <c r="A3290" t="str">
        <f t="shared" si="51"/>
        <v>11DOCUMENT TYPE: Article</v>
      </c>
      <c r="B3290">
        <v>11</v>
      </c>
      <c r="C3290" t="s">
        <v>11</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1Xing D., Bolden B.</v>
      </c>
      <c r="B3293">
        <v>1</v>
      </c>
      <c r="C3293" t="s">
        <v>1161</v>
      </c>
    </row>
    <row r="3294" spans="1:3" x14ac:dyDescent="0.45">
      <c r="A3294" t="str">
        <f t="shared" si="51"/>
        <v>2AUTHOR FULL NAMES: Xing, Deyu (57210926447); Bolden, Benjamin (55388211100)</v>
      </c>
      <c r="B3294">
        <v>2</v>
      </c>
      <c r="C3294" t="s">
        <v>1162</v>
      </c>
    </row>
    <row r="3295" spans="1:3" x14ac:dyDescent="0.45">
      <c r="A3295" t="str">
        <f t="shared" si="51"/>
        <v>357210926447; 55388211100</v>
      </c>
      <c r="B3295">
        <v>3</v>
      </c>
      <c r="C3295" t="s">
        <v>1163</v>
      </c>
    </row>
    <row r="3296" spans="1:3" x14ac:dyDescent="0.45">
      <c r="A3296" t="str">
        <f t="shared" si="51"/>
        <v>4Learning at half capacity: The academic acculturation reality experienced by Chinese international students</v>
      </c>
      <c r="B3296">
        <v>4</v>
      </c>
      <c r="C3296" t="s">
        <v>1164</v>
      </c>
    </row>
    <row r="3297" spans="1:3" x14ac:dyDescent="0.45">
      <c r="A3297" t="str">
        <f t="shared" si="51"/>
        <v>5(2020) Multidisciplinary Perspectives on International Student Experience in Canadian Higher Education, pp. 41 - 61, Cited 3 times.</v>
      </c>
      <c r="B3297">
        <v>5</v>
      </c>
      <c r="C3297" t="s">
        <v>1165</v>
      </c>
    </row>
    <row r="3298" spans="1:3" x14ac:dyDescent="0.45">
      <c r="A3298" t="str">
        <f t="shared" si="51"/>
        <v>6DOI: 10.4018/978-1-7998-5030-4.ch003</v>
      </c>
      <c r="B3298">
        <v>6</v>
      </c>
      <c r="C3298" t="s">
        <v>1166</v>
      </c>
    </row>
    <row r="3299" spans="1:3" x14ac:dyDescent="0.45">
      <c r="A3299" t="str">
        <f t="shared" si="51"/>
        <v>7https://www.scopus.com/inward/record.uri?eid=2-s2.0-85096574785&amp;doi=10.4018%2f978-1-7998-5030-4.ch003&amp;partnerID=40&amp;md5=d88965dd6e5829254efe23ac1b3f3d19</v>
      </c>
      <c r="B3299">
        <v>7</v>
      </c>
      <c r="C3299" t="s">
        <v>1167</v>
      </c>
    </row>
    <row r="3300" spans="1:3" x14ac:dyDescent="0.45">
      <c r="A3300" t="str">
        <f t="shared" si="51"/>
        <v>8</v>
      </c>
      <c r="B3300">
        <v>8</v>
      </c>
    </row>
    <row r="3301" spans="1:3" x14ac:dyDescent="0.45">
      <c r="A3301" t="str">
        <f t="shared" si="51"/>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3301">
        <v>9</v>
      </c>
      <c r="C3301" t="s">
        <v>1168</v>
      </c>
    </row>
    <row r="3302" spans="1:3" x14ac:dyDescent="0.45">
      <c r="A3302" t="str">
        <f t="shared" si="51"/>
        <v>10LANGUAGE OF ORIGINAL DOCUMENT: English</v>
      </c>
      <c r="B3302">
        <v>10</v>
      </c>
      <c r="C3302" t="s">
        <v>10</v>
      </c>
    </row>
    <row r="3303" spans="1:3" x14ac:dyDescent="0.45">
      <c r="A3303" t="str">
        <f t="shared" si="51"/>
        <v>11DOCUMENT TYPE: Book chapter</v>
      </c>
      <c r="B3303">
        <v>11</v>
      </c>
      <c r="C3303" t="s">
        <v>128</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1Wickramanayake L.</v>
      </c>
      <c r="B3306">
        <v>1</v>
      </c>
      <c r="C3306" t="s">
        <v>3579</v>
      </c>
    </row>
    <row r="3307" spans="1:3" x14ac:dyDescent="0.45">
      <c r="A3307" t="str">
        <f t="shared" si="51"/>
        <v>2AUTHOR FULL NAMES: Wickramanayake, Lalith (36490772300)</v>
      </c>
      <c r="B3307">
        <v>2</v>
      </c>
      <c r="C3307" t="s">
        <v>3580</v>
      </c>
    </row>
    <row r="3308" spans="1:3" x14ac:dyDescent="0.45">
      <c r="A3308" t="str">
        <f t="shared" si="51"/>
        <v>336490772300</v>
      </c>
      <c r="B3308">
        <v>3</v>
      </c>
      <c r="C3308">
        <v>36490772300</v>
      </c>
    </row>
    <row r="3309" spans="1:3" x14ac:dyDescent="0.45">
      <c r="A3309" t="str">
        <f t="shared" si="51"/>
        <v>4An assessment of academic librarians’ instructional performance in Sri Lanka: A survey</v>
      </c>
      <c r="B3309">
        <v>4</v>
      </c>
      <c r="C3309" t="s">
        <v>3581</v>
      </c>
    </row>
    <row r="3310" spans="1:3" x14ac:dyDescent="0.45">
      <c r="A3310" t="str">
        <f t="shared" si="51"/>
        <v>5(2014) Reference Services Review, 42 (2), pp. 364 - 383, Cited 2 times.</v>
      </c>
      <c r="B3310">
        <v>5</v>
      </c>
      <c r="C3310" t="s">
        <v>3582</v>
      </c>
    </row>
    <row r="3311" spans="1:3" x14ac:dyDescent="0.45">
      <c r="A3311" t="str">
        <f t="shared" si="51"/>
        <v>6DOI: 10.1108/RSR-03-2013-0018</v>
      </c>
      <c r="B3311">
        <v>6</v>
      </c>
      <c r="C3311" t="s">
        <v>3583</v>
      </c>
    </row>
    <row r="3312" spans="1:3" x14ac:dyDescent="0.45">
      <c r="A3312" t="str">
        <f t="shared" si="51"/>
        <v>7https://www.scopus.com/inward/record.uri?eid=2-s2.0-84927561983&amp;doi=10.1108%2fRSR-03-2013-0018&amp;partnerID=40&amp;md5=91bf38eea6c4f7120259b3a7c910b29f</v>
      </c>
      <c r="B3312">
        <v>7</v>
      </c>
      <c r="C3312" t="s">
        <v>3584</v>
      </c>
    </row>
    <row r="3313" spans="1:3" x14ac:dyDescent="0.45">
      <c r="A3313" t="str">
        <f t="shared" si="51"/>
        <v>8</v>
      </c>
      <c r="B3313">
        <v>8</v>
      </c>
    </row>
    <row r="3314" spans="1:3" x14ac:dyDescent="0.45">
      <c r="A3314" t="str">
        <f t="shared" si="51"/>
        <v>9ABSTRACT: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B3314">
        <v>9</v>
      </c>
      <c r="C3314" t="s">
        <v>3585</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1Tetřevová L., Sabolová V.</v>
      </c>
      <c r="B3319">
        <v>1</v>
      </c>
      <c r="C3319" t="s">
        <v>3249</v>
      </c>
    </row>
    <row r="3320" spans="1:3" x14ac:dyDescent="0.45">
      <c r="A3320" t="str">
        <f t="shared" si="51"/>
        <v>2AUTHOR FULL NAMES: Tetřevová, Liběna (6506079705); Sabolová, Veronika (57208539998)</v>
      </c>
      <c r="B3320">
        <v>2</v>
      </c>
      <c r="C3320" t="s">
        <v>3250</v>
      </c>
    </row>
    <row r="3321" spans="1:3" x14ac:dyDescent="0.45">
      <c r="A3321" t="str">
        <f t="shared" si="51"/>
        <v>36506079705; 57208539998</v>
      </c>
      <c r="B3321">
        <v>3</v>
      </c>
      <c r="C3321" t="s">
        <v>3251</v>
      </c>
    </row>
    <row r="3322" spans="1:3" x14ac:dyDescent="0.45">
      <c r="A3322" t="str">
        <f t="shared" si="51"/>
        <v>4University stakeholder management</v>
      </c>
      <c r="B3322">
        <v>4</v>
      </c>
      <c r="C3322" t="s">
        <v>3252</v>
      </c>
    </row>
    <row r="3323" spans="1:3" x14ac:dyDescent="0.45">
      <c r="A3323" t="str">
        <f t="shared" si="51"/>
        <v>5(2010) International Conference on Engineering Education and International Conference on Education and Educational Technologies - Proceedings, pp. 141 - 145, Cited 4 times.</v>
      </c>
      <c r="B3323">
        <v>5</v>
      </c>
      <c r="C3323" t="s">
        <v>3253</v>
      </c>
    </row>
    <row r="3324" spans="1:3" x14ac:dyDescent="0.45">
      <c r="A3324" t="str">
        <f t="shared" si="51"/>
        <v>6</v>
      </c>
      <c r="B3324">
        <v>6</v>
      </c>
    </row>
    <row r="3325" spans="1:3" x14ac:dyDescent="0.45">
      <c r="A3325" t="str">
        <f t="shared" si="51"/>
        <v>7https://www.scopus.com/inward/record.uri?eid=2-s2.0-79958734837&amp;partnerID=40&amp;md5=1a53d3a414d3660333bdf0599445ccfa</v>
      </c>
      <c r="B3325">
        <v>7</v>
      </c>
      <c r="C3325" t="s">
        <v>3254</v>
      </c>
    </row>
    <row r="3326" spans="1:3" x14ac:dyDescent="0.45">
      <c r="A3326" t="str">
        <f t="shared" si="51"/>
        <v>8</v>
      </c>
      <c r="B3326">
        <v>8</v>
      </c>
    </row>
    <row r="3327" spans="1:3" x14ac:dyDescent="0.45">
      <c r="A3327" t="str">
        <f t="shared" si="51"/>
        <v>9ABSTRACT: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B3327">
        <v>9</v>
      </c>
      <c r="C3327" t="s">
        <v>3255</v>
      </c>
    </row>
    <row r="3328" spans="1:3" x14ac:dyDescent="0.45">
      <c r="A3328" t="str">
        <f t="shared" si="51"/>
        <v>10LANGUAGE OF ORIGINAL DOCUMENT: English</v>
      </c>
      <c r="B3328">
        <v>10</v>
      </c>
      <c r="C3328" t="s">
        <v>10</v>
      </c>
    </row>
    <row r="3329" spans="1:3" x14ac:dyDescent="0.45">
      <c r="A3329" t="str">
        <f t="shared" si="51"/>
        <v>11DOCUMENT TYPE: Conference paper</v>
      </c>
      <c r="B3329">
        <v>11</v>
      </c>
      <c r="C3329" t="s">
        <v>207</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1Bisani S., Daye M., Mortimer K.</v>
      </c>
      <c r="B3332">
        <v>1</v>
      </c>
      <c r="C3332" t="s">
        <v>3594</v>
      </c>
    </row>
    <row r="3333" spans="1:3" x14ac:dyDescent="0.45">
      <c r="A3333" t="str">
        <f t="shared" ref="A3333:A3396" si="52">B3333&amp;C3333</f>
        <v>2AUTHOR FULL NAMES: Bisani, Shalini (57222961054); Daye, Marcella (35558248200); Mortimer, Kathleen (7003779285)</v>
      </c>
      <c r="B3333">
        <v>2</v>
      </c>
      <c r="C3333" t="s">
        <v>3595</v>
      </c>
    </row>
    <row r="3334" spans="1:3" x14ac:dyDescent="0.45">
      <c r="A3334" t="str">
        <f t="shared" si="52"/>
        <v>357222961054; 35558248200; 7003779285</v>
      </c>
      <c r="B3334">
        <v>3</v>
      </c>
      <c r="C3334" t="s">
        <v>3596</v>
      </c>
    </row>
    <row r="3335" spans="1:3" x14ac:dyDescent="0.45">
      <c r="A3335" t="str">
        <f t="shared" si="52"/>
        <v>4Multi-stakeholder perspective on the role of universities in place branding</v>
      </c>
      <c r="B3335">
        <v>4</v>
      </c>
      <c r="C3335" t="s">
        <v>3597</v>
      </c>
    </row>
    <row r="3336" spans="1:3" x14ac:dyDescent="0.45">
      <c r="A3336" t="str">
        <f t="shared" si="52"/>
        <v>5(2022) Journal of Place Management and Development, 15 (2), pp. 112 - 129, Cited 2 times.</v>
      </c>
      <c r="B3336">
        <v>5</v>
      </c>
      <c r="C3336" t="s">
        <v>3598</v>
      </c>
    </row>
    <row r="3337" spans="1:3" x14ac:dyDescent="0.45">
      <c r="A3337" t="str">
        <f t="shared" si="52"/>
        <v>6DOI: 10.1108/JPMD-05-2020-0039</v>
      </c>
      <c r="B3337">
        <v>6</v>
      </c>
      <c r="C3337" t="s">
        <v>3599</v>
      </c>
    </row>
    <row r="3338" spans="1:3" x14ac:dyDescent="0.45">
      <c r="A3338" t="str">
        <f t="shared" si="52"/>
        <v>7https://www.scopus.com/inward/record.uri?eid=2-s2.0-85104268118&amp;doi=10.1108%2fJPMD-05-2020-0039&amp;partnerID=40&amp;md5=978a34742ae8d85c2756770c899a75c9</v>
      </c>
      <c r="B3338">
        <v>7</v>
      </c>
      <c r="C3338" t="s">
        <v>3600</v>
      </c>
    </row>
    <row r="3339" spans="1:3" x14ac:dyDescent="0.45">
      <c r="A3339" t="str">
        <f t="shared" si="52"/>
        <v>8</v>
      </c>
      <c r="B3339">
        <v>8</v>
      </c>
    </row>
    <row r="3340" spans="1:3" x14ac:dyDescent="0.45">
      <c r="A3340" t="str">
        <f t="shared" si="52"/>
        <v>9ABSTRACT: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B3340">
        <v>9</v>
      </c>
      <c r="C3340" t="s">
        <v>3601</v>
      </c>
    </row>
    <row r="3341" spans="1:3" x14ac:dyDescent="0.45">
      <c r="A3341" t="str">
        <f t="shared" si="52"/>
        <v>10LANGUAGE OF ORIGINAL DOCUMENT: English</v>
      </c>
      <c r="B3341">
        <v>10</v>
      </c>
      <c r="C3341" t="s">
        <v>10</v>
      </c>
    </row>
    <row r="3342" spans="1:3" x14ac:dyDescent="0.45">
      <c r="A3342" t="str">
        <f t="shared" si="52"/>
        <v>11DOCUMENT TYPE: Article</v>
      </c>
      <c r="B3342">
        <v>11</v>
      </c>
      <c r="C3342" t="s">
        <v>11</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1Sauphayana S.</v>
      </c>
      <c r="B3345">
        <v>1</v>
      </c>
      <c r="C3345" t="s">
        <v>1176</v>
      </c>
    </row>
    <row r="3346" spans="1:3" x14ac:dyDescent="0.45">
      <c r="A3346" t="str">
        <f t="shared" si="52"/>
        <v>2AUTHOR FULL NAMES: Sauphayana, Siriphong (57347497900)</v>
      </c>
      <c r="B3346">
        <v>2</v>
      </c>
      <c r="C3346" t="s">
        <v>1177</v>
      </c>
    </row>
    <row r="3347" spans="1:3" x14ac:dyDescent="0.45">
      <c r="A3347" t="str">
        <f t="shared" si="52"/>
        <v>357347497900</v>
      </c>
      <c r="B3347">
        <v>3</v>
      </c>
      <c r="C3347">
        <v>57347497900</v>
      </c>
    </row>
    <row r="3348" spans="1:3" x14ac:dyDescent="0.45">
      <c r="A3348" t="str">
        <f t="shared" si="52"/>
        <v>4Innovation in higher education management and leadership</v>
      </c>
      <c r="B3348">
        <v>4</v>
      </c>
      <c r="C3348" t="s">
        <v>1178</v>
      </c>
    </row>
    <row r="3349" spans="1:3" x14ac:dyDescent="0.45">
      <c r="A3349" t="str">
        <f t="shared" si="52"/>
        <v>5(2021) Journal of Educational and Social Research, 11 (6), pp. 163 - 172, Cited 2 times.</v>
      </c>
      <c r="B3349">
        <v>5</v>
      </c>
      <c r="C3349" t="s">
        <v>1179</v>
      </c>
    </row>
    <row r="3350" spans="1:3" x14ac:dyDescent="0.45">
      <c r="A3350" t="str">
        <f t="shared" si="52"/>
        <v>6DOI: 10.36941/jesr-2021-0137</v>
      </c>
      <c r="B3350">
        <v>6</v>
      </c>
      <c r="C3350" t="s">
        <v>1180</v>
      </c>
    </row>
    <row r="3351" spans="1:3" x14ac:dyDescent="0.45">
      <c r="A3351" t="str">
        <f t="shared" si="52"/>
        <v>7https://www.scopus.com/inward/record.uri?eid=2-s2.0-85119503110&amp;doi=10.36941%2fjesr-2021-0137&amp;partnerID=40&amp;md5=70fd31af686be49dd05fc0ab878a782d</v>
      </c>
      <c r="B3351">
        <v>7</v>
      </c>
      <c r="C3351" t="s">
        <v>1181</v>
      </c>
    </row>
    <row r="3352" spans="1:3" x14ac:dyDescent="0.45">
      <c r="A3352" t="str">
        <f t="shared" si="52"/>
        <v>8</v>
      </c>
      <c r="B3352">
        <v>8</v>
      </c>
    </row>
    <row r="3353" spans="1:3" x14ac:dyDescent="0.45">
      <c r="A3353" t="str">
        <f t="shared" si="52"/>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3353">
        <v>9</v>
      </c>
      <c r="C3353" t="s">
        <v>1182</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1Hah S.</v>
      </c>
      <c r="B3358">
        <v>1</v>
      </c>
      <c r="C3358" t="s">
        <v>1183</v>
      </c>
    </row>
    <row r="3359" spans="1:3" x14ac:dyDescent="0.45">
      <c r="A3359" t="str">
        <f t="shared" si="52"/>
        <v>2AUTHOR FULL NAMES: Hah, Sixian (57212106870)</v>
      </c>
      <c r="B3359">
        <v>2</v>
      </c>
      <c r="C3359" t="s">
        <v>1184</v>
      </c>
    </row>
    <row r="3360" spans="1:3" x14ac:dyDescent="0.45">
      <c r="A3360" t="str">
        <f t="shared" si="52"/>
        <v>357212106870</v>
      </c>
      <c r="B3360">
        <v>3</v>
      </c>
      <c r="C3360">
        <v>57212106870</v>
      </c>
    </row>
    <row r="3361" spans="1:3" x14ac:dyDescent="0.45">
      <c r="A3361" t="str">
        <f t="shared" si="52"/>
        <v>4Valuation discourses and disciplinary positioning struggles of academic researchers—A case study of ‘maverick’ academics</v>
      </c>
      <c r="B3361">
        <v>4</v>
      </c>
      <c r="C3361" t="s">
        <v>1185</v>
      </c>
    </row>
    <row r="3362" spans="1:3" x14ac:dyDescent="0.45">
      <c r="A3362" t="str">
        <f t="shared" si="52"/>
        <v>5(2020) Palgrave Communications, 6 (1), art. no. 51, Cited 2 times.</v>
      </c>
      <c r="B3362">
        <v>5</v>
      </c>
      <c r="C3362" t="s">
        <v>1186</v>
      </c>
    </row>
    <row r="3363" spans="1:3" x14ac:dyDescent="0.45">
      <c r="A3363" t="str">
        <f t="shared" si="52"/>
        <v>6DOI: 10.1057/s41599-020-0427-2</v>
      </c>
      <c r="B3363">
        <v>6</v>
      </c>
      <c r="C3363" t="s">
        <v>1187</v>
      </c>
    </row>
    <row r="3364" spans="1:3" x14ac:dyDescent="0.45">
      <c r="A3364" t="str">
        <f t="shared" si="52"/>
        <v>7https://www.scopus.com/inward/record.uri?eid=2-s2.0-85082530013&amp;doi=10.1057%2fs41599-020-0427-2&amp;partnerID=40&amp;md5=f0900cb8bf1e6b7885056318450c3dc0</v>
      </c>
      <c r="B3364">
        <v>7</v>
      </c>
      <c r="C3364" t="s">
        <v>1188</v>
      </c>
    </row>
    <row r="3365" spans="1:3" x14ac:dyDescent="0.45">
      <c r="A3365" t="str">
        <f t="shared" si="52"/>
        <v>8</v>
      </c>
      <c r="B3365">
        <v>8</v>
      </c>
    </row>
    <row r="3366" spans="1:3" x14ac:dyDescent="0.45">
      <c r="A3366" t="str">
        <f t="shared" si="52"/>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3366">
        <v>9</v>
      </c>
      <c r="C3366" t="s">
        <v>1189</v>
      </c>
    </row>
    <row r="3367" spans="1:3" x14ac:dyDescent="0.45">
      <c r="A3367" t="str">
        <f t="shared" si="52"/>
        <v>10LANGUAGE OF ORIGINAL DOCUMENT: English</v>
      </c>
      <c r="B3367">
        <v>10</v>
      </c>
      <c r="C3367" t="s">
        <v>10</v>
      </c>
    </row>
    <row r="3368" spans="1:3" x14ac:dyDescent="0.45">
      <c r="A3368" t="str">
        <f t="shared" si="52"/>
        <v>11DOCUMENT TYPE: Article</v>
      </c>
      <c r="B3368">
        <v>11</v>
      </c>
      <c r="C3368" t="s">
        <v>11</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1Laaser W.</v>
      </c>
      <c r="B3371">
        <v>1</v>
      </c>
      <c r="C3371" t="s">
        <v>3602</v>
      </c>
    </row>
    <row r="3372" spans="1:3" x14ac:dyDescent="0.45">
      <c r="A3372" t="str">
        <f t="shared" si="52"/>
        <v>2AUTHOR FULL NAMES: Laaser, Wolfram (16039990800)</v>
      </c>
      <c r="B3372">
        <v>2</v>
      </c>
      <c r="C3372" t="s">
        <v>3603</v>
      </c>
    </row>
    <row r="3373" spans="1:3" x14ac:dyDescent="0.45">
      <c r="A3373" t="str">
        <f t="shared" si="52"/>
        <v>316039990800</v>
      </c>
      <c r="B3373">
        <v>3</v>
      </c>
      <c r="C3373">
        <v>16039990800</v>
      </c>
    </row>
    <row r="3374" spans="1:3" x14ac:dyDescent="0.45">
      <c r="A3374" t="str">
        <f t="shared" si="52"/>
        <v>4Economic implications and stakeholder reactions in a digital university environment [El impacto económico y las posturas de los actores principales en un ámbito universitario digitalizado]</v>
      </c>
      <c r="B3374">
        <v>4</v>
      </c>
      <c r="C3374" t="s">
        <v>3604</v>
      </c>
    </row>
    <row r="3375" spans="1:3" x14ac:dyDescent="0.45">
      <c r="A3375" t="str">
        <f t="shared" si="52"/>
        <v>5(2018) Revista de Educación a Distancia, (57), art. no. 3, Cited 2 times.</v>
      </c>
      <c r="B3375">
        <v>5</v>
      </c>
      <c r="C3375" t="s">
        <v>3605</v>
      </c>
    </row>
    <row r="3376" spans="1:3" x14ac:dyDescent="0.45">
      <c r="A3376" t="str">
        <f t="shared" si="52"/>
        <v>6DOI: 10.6018/red/57/3</v>
      </c>
      <c r="B3376">
        <v>6</v>
      </c>
      <c r="C3376" t="s">
        <v>3606</v>
      </c>
    </row>
    <row r="3377" spans="1:3" x14ac:dyDescent="0.45">
      <c r="A3377" t="str">
        <f t="shared" si="52"/>
        <v>7https://www.scopus.com/inward/record.uri?eid=2-s2.0-85061162518&amp;doi=10.6018%2fred%2f57%2f3&amp;partnerID=40&amp;md5=ced3c5b84a6561286122642998763b91</v>
      </c>
      <c r="B3377">
        <v>7</v>
      </c>
      <c r="C3377" t="s">
        <v>3607</v>
      </c>
    </row>
    <row r="3378" spans="1:3" x14ac:dyDescent="0.45">
      <c r="A3378" t="str">
        <f t="shared" si="52"/>
        <v>8</v>
      </c>
      <c r="B3378">
        <v>8</v>
      </c>
    </row>
    <row r="3379" spans="1:3" x14ac:dyDescent="0.45">
      <c r="A3379" t="str">
        <f t="shared" si="52"/>
        <v>9ABSTRACT: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B3379">
        <v>9</v>
      </c>
      <c r="C3379" t="s">
        <v>3608</v>
      </c>
    </row>
    <row r="3380" spans="1:3" x14ac:dyDescent="0.45">
      <c r="A3380" t="str">
        <f t="shared" si="52"/>
        <v>10LANGUAGE OF ORIGINAL DOCUMENT: Spanish</v>
      </c>
      <c r="B3380">
        <v>10</v>
      </c>
      <c r="C3380" t="s">
        <v>3029</v>
      </c>
    </row>
    <row r="3381" spans="1:3" x14ac:dyDescent="0.45">
      <c r="A3381" t="str">
        <f t="shared" si="52"/>
        <v>11DOCUMENT TYPE: Article</v>
      </c>
      <c r="B3381">
        <v>11</v>
      </c>
      <c r="C3381" t="s">
        <v>11</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1Pevnaya M.V., Shuklina E.A.</v>
      </c>
      <c r="B3384">
        <v>1</v>
      </c>
      <c r="C3384" t="s">
        <v>1190</v>
      </c>
    </row>
    <row r="3385" spans="1:3" x14ac:dyDescent="0.45">
      <c r="A3385" t="str">
        <f t="shared" si="52"/>
        <v>2AUTHOR FULL NAMES: Pevnaya, M.V. (57200641582); Shuklina, E.A. (6603641875)</v>
      </c>
      <c r="B3385">
        <v>2</v>
      </c>
      <c r="C3385" t="s">
        <v>1191</v>
      </c>
    </row>
    <row r="3386" spans="1:3" x14ac:dyDescent="0.45">
      <c r="A3386" t="str">
        <f t="shared" si="52"/>
        <v>357200641582; 6603641875</v>
      </c>
      <c r="B3386">
        <v>3</v>
      </c>
      <c r="C3386" t="s">
        <v>1192</v>
      </c>
    </row>
    <row r="3387" spans="1:3" x14ac:dyDescent="0.45">
      <c r="A3387" t="str">
        <f t="shared" si="52"/>
        <v>4Institutional traps of Russia's higher education nonlinear development</v>
      </c>
      <c r="B3387">
        <v>4</v>
      </c>
      <c r="C3387" t="s">
        <v>1193</v>
      </c>
    </row>
    <row r="3388" spans="1:3" x14ac:dyDescent="0.45">
      <c r="A3388" t="str">
        <f t="shared" si="52"/>
        <v>5(2018) Integration of Education, 22 (1), pp. 77 - 90, Cited 4 times.</v>
      </c>
      <c r="B3388">
        <v>5</v>
      </c>
      <c r="C3388" t="s">
        <v>1194</v>
      </c>
    </row>
    <row r="3389" spans="1:3" x14ac:dyDescent="0.45">
      <c r="A3389" t="str">
        <f t="shared" si="52"/>
        <v>6DOI: 10.15507/1991-9468.090.022.201801.077-090</v>
      </c>
      <c r="B3389">
        <v>6</v>
      </c>
      <c r="C3389" t="s">
        <v>1195</v>
      </c>
    </row>
    <row r="3390" spans="1:3" x14ac:dyDescent="0.45">
      <c r="A3390" t="str">
        <f t="shared" si="52"/>
        <v>7https://www.scopus.com/inward/record.uri?eid=2-s2.0-85045957994&amp;doi=10.15507%2f1991-9468.090.022.201801.077-090&amp;partnerID=40&amp;md5=649986917270a1816b955106fb5d5ab5</v>
      </c>
      <c r="B3390">
        <v>7</v>
      </c>
      <c r="C3390" t="s">
        <v>1196</v>
      </c>
    </row>
    <row r="3391" spans="1:3" x14ac:dyDescent="0.45">
      <c r="A3391" t="str">
        <f t="shared" si="52"/>
        <v>8</v>
      </c>
      <c r="B3391">
        <v>8</v>
      </c>
    </row>
    <row r="3392" spans="1:3" x14ac:dyDescent="0.45">
      <c r="A3392" t="str">
        <f t="shared" si="52"/>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3392">
        <v>9</v>
      </c>
      <c r="C3392" t="s">
        <v>1197</v>
      </c>
    </row>
    <row r="3393" spans="1:3" x14ac:dyDescent="0.45">
      <c r="A3393" t="str">
        <f t="shared" si="52"/>
        <v>10LANGUAGE OF ORIGINAL DOCUMENT: Russian</v>
      </c>
      <c r="B3393">
        <v>10</v>
      </c>
      <c r="C3393" t="s">
        <v>1198</v>
      </c>
    </row>
    <row r="3394" spans="1:3" x14ac:dyDescent="0.45">
      <c r="A3394" t="str">
        <f t="shared" si="52"/>
        <v>11DOCUMENT TYPE: Article</v>
      </c>
      <c r="B3394">
        <v>11</v>
      </c>
      <c r="C3394" t="s">
        <v>11</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1Edge C., Monske E., Boyer-Davis S., VandenAvond S., Hamel B.</v>
      </c>
      <c r="B3397">
        <v>1</v>
      </c>
      <c r="C3397" t="s">
        <v>1205</v>
      </c>
    </row>
    <row r="3398" spans="1:3" x14ac:dyDescent="0.45">
      <c r="A3398" t="str">
        <f t="shared" si="53"/>
        <v>2AUTHOR FULL NAMES: Edge, Christi (57206659524); Monske, Elizabeth (6505896274); Boyer-Davis, Stacy (57272147900); VandenAvond, Steven (57355737300); Hamel, Brad (57193524282)</v>
      </c>
      <c r="B3398">
        <v>2</v>
      </c>
      <c r="C3398" t="s">
        <v>1206</v>
      </c>
    </row>
    <row r="3399" spans="1:3" x14ac:dyDescent="0.45">
      <c r="A3399" t="str">
        <f t="shared" si="53"/>
        <v>357206659524; 6505896274; 57272147900; 57355737300; 57193524282</v>
      </c>
      <c r="B3399">
        <v>3</v>
      </c>
      <c r="C3399" t="s">
        <v>1207</v>
      </c>
    </row>
    <row r="3400" spans="1:3" x14ac:dyDescent="0.45">
      <c r="A3400" t="str">
        <f t="shared" si="53"/>
        <v>4Leading University Change: A Case Study of Meaning-Making and Implementing Online Learning Quality Standards</v>
      </c>
      <c r="B3400">
        <v>4</v>
      </c>
      <c r="C3400" t="s">
        <v>1208</v>
      </c>
    </row>
    <row r="3401" spans="1:3" x14ac:dyDescent="0.45">
      <c r="A3401" t="str">
        <f t="shared" si="53"/>
        <v>5(2022) American Journal of Distance Education, 36 (1), pp. 53 - 69, Cited 2 times.</v>
      </c>
      <c r="B3401">
        <v>5</v>
      </c>
      <c r="C3401" t="s">
        <v>1209</v>
      </c>
    </row>
    <row r="3402" spans="1:3" x14ac:dyDescent="0.45">
      <c r="A3402" t="str">
        <f t="shared" si="53"/>
        <v>6DOI: 10.1080/08923647.2021.2005414</v>
      </c>
      <c r="B3402">
        <v>6</v>
      </c>
      <c r="C3402" t="s">
        <v>1210</v>
      </c>
    </row>
    <row r="3403" spans="1:3" x14ac:dyDescent="0.45">
      <c r="A3403" t="str">
        <f t="shared" si="53"/>
        <v>7https://www.scopus.com/inward/record.uri?eid=2-s2.0-85120053971&amp;doi=10.1080%2f08923647.2021.2005414&amp;partnerID=40&amp;md5=180f4679719dc3bae62d20366825fb30</v>
      </c>
      <c r="B3403">
        <v>7</v>
      </c>
      <c r="C3403" t="s">
        <v>1211</v>
      </c>
    </row>
    <row r="3404" spans="1:3" x14ac:dyDescent="0.45">
      <c r="A3404" t="str">
        <f t="shared" si="53"/>
        <v>8</v>
      </c>
      <c r="B3404">
        <v>8</v>
      </c>
    </row>
    <row r="3405" spans="1:3" x14ac:dyDescent="0.45">
      <c r="A3405" t="str">
        <f t="shared" si="53"/>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3405">
        <v>9</v>
      </c>
      <c r="C3405" t="s">
        <v>1212</v>
      </c>
    </row>
    <row r="3406" spans="1:3" x14ac:dyDescent="0.45">
      <c r="A3406" t="str">
        <f t="shared" si="53"/>
        <v>10LANGUAGE OF ORIGINAL DOCUMENT: English</v>
      </c>
      <c r="B3406">
        <v>10</v>
      </c>
      <c r="C3406" t="s">
        <v>10</v>
      </c>
    </row>
    <row r="3407" spans="1:3" x14ac:dyDescent="0.45">
      <c r="A3407" t="str">
        <f t="shared" si="53"/>
        <v>11DOCUMENT TYPE: Article</v>
      </c>
      <c r="B3407">
        <v>11</v>
      </c>
      <c r="C3407" t="s">
        <v>11</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1Vargas V.R., Paucar-Caceres A., Haley D.</v>
      </c>
      <c r="B3410">
        <v>1</v>
      </c>
      <c r="C3410" t="s">
        <v>1228</v>
      </c>
    </row>
    <row r="3411" spans="1:3" x14ac:dyDescent="0.45">
      <c r="A3411" t="str">
        <f t="shared" si="53"/>
        <v>2AUTHOR FULL NAMES: Vargas, Valeria Ruiz (57200134873); Paucar-Caceres, Alberto (6506260181); Haley, David (56290971100)</v>
      </c>
      <c r="B3411">
        <v>2</v>
      </c>
      <c r="C3411" t="s">
        <v>1229</v>
      </c>
    </row>
    <row r="3412" spans="1:3" x14ac:dyDescent="0.45">
      <c r="A3412" t="str">
        <f t="shared" si="53"/>
        <v>357200134873; 6506260181; 56290971100</v>
      </c>
      <c r="B3412">
        <v>3</v>
      </c>
      <c r="C3412" t="s">
        <v>1230</v>
      </c>
    </row>
    <row r="3413" spans="1:3" x14ac:dyDescent="0.45">
      <c r="A3413" t="str">
        <f t="shared" si="53"/>
        <v>4The role of higher education stakeholder networks for sustainable development: A systems perspective</v>
      </c>
      <c r="B3413">
        <v>4</v>
      </c>
      <c r="C3413" t="s">
        <v>1231</v>
      </c>
    </row>
    <row r="3414" spans="1:3" x14ac:dyDescent="0.45">
      <c r="A3414" t="str">
        <f t="shared" si="53"/>
        <v>5(2021) World Sustainability Series, pp. 123 - 139, Cited 4 times.</v>
      </c>
      <c r="B3414">
        <v>5</v>
      </c>
      <c r="C3414" t="s">
        <v>1232</v>
      </c>
    </row>
    <row r="3415" spans="1:3" x14ac:dyDescent="0.45">
      <c r="A3415" t="str">
        <f t="shared" si="53"/>
        <v>6DOI: 10.1007/978-3-030-63399-8_9</v>
      </c>
      <c r="B3415">
        <v>6</v>
      </c>
      <c r="C3415" t="s">
        <v>1233</v>
      </c>
    </row>
    <row r="3416" spans="1:3" x14ac:dyDescent="0.45">
      <c r="A3416" t="str">
        <f t="shared" si="53"/>
        <v>7https://www.scopus.com/inward/record.uri?eid=2-s2.0-85105468331&amp;doi=10.1007%2f978-3-030-63399-8_9&amp;partnerID=40&amp;md5=7e2aaa3e01f479de873177d03948ee28</v>
      </c>
      <c r="B3416">
        <v>7</v>
      </c>
      <c r="C3416" t="s">
        <v>1234</v>
      </c>
    </row>
    <row r="3417" spans="1:3" x14ac:dyDescent="0.45">
      <c r="A3417" t="str">
        <f t="shared" si="53"/>
        <v>8</v>
      </c>
      <c r="B3417">
        <v>8</v>
      </c>
    </row>
    <row r="3418" spans="1:3" x14ac:dyDescent="0.45">
      <c r="A3418" t="str">
        <f t="shared" si="53"/>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3418">
        <v>9</v>
      </c>
      <c r="C3418" t="s">
        <v>1235</v>
      </c>
    </row>
    <row r="3419" spans="1:3" x14ac:dyDescent="0.45">
      <c r="A3419" t="str">
        <f t="shared" si="53"/>
        <v>10LANGUAGE OF ORIGINAL DOCUMENT: English</v>
      </c>
      <c r="B3419">
        <v>10</v>
      </c>
      <c r="C3419" t="s">
        <v>10</v>
      </c>
    </row>
    <row r="3420" spans="1:3" x14ac:dyDescent="0.45">
      <c r="A3420" t="str">
        <f t="shared" si="53"/>
        <v>11DOCUMENT TYPE: Book chapter</v>
      </c>
      <c r="B3420">
        <v>11</v>
      </c>
      <c r="C3420" t="s">
        <v>128</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1Sahin B.B., Brooks R.</v>
      </c>
      <c r="B3423">
        <v>1</v>
      </c>
      <c r="C3423" t="s">
        <v>1236</v>
      </c>
    </row>
    <row r="3424" spans="1:3" x14ac:dyDescent="0.45">
      <c r="A3424" t="str">
        <f t="shared" si="53"/>
        <v>2AUTHOR FULL NAMES: Sahin, Betul Bulut (57190753977); Brooks, Rachel (7402358771)</v>
      </c>
      <c r="B3424">
        <v>2</v>
      </c>
      <c r="C3424" t="s">
        <v>1237</v>
      </c>
    </row>
    <row r="3425" spans="1:3" x14ac:dyDescent="0.45">
      <c r="A3425" t="str">
        <f t="shared" si="53"/>
        <v>357190753977; 7402358771</v>
      </c>
      <c r="B3425">
        <v>3</v>
      </c>
      <c r="C3425" t="s">
        <v>1238</v>
      </c>
    </row>
    <row r="3426" spans="1:3" x14ac:dyDescent="0.45">
      <c r="A3426" t="str">
        <f t="shared" si="53"/>
        <v>4Nation-bounded internationalization of higher education: a comparative analysis of two periphery countries</v>
      </c>
      <c r="B3426">
        <v>4</v>
      </c>
      <c r="C3426" t="s">
        <v>1239</v>
      </c>
    </row>
    <row r="3427" spans="1:3" x14ac:dyDescent="0.45">
      <c r="A3427" t="str">
        <f t="shared" si="53"/>
        <v>5(2023) Higher Education Research and Development, 42 (5), pp. 1071 - 1085, Cited 2 times.</v>
      </c>
      <c r="B3427">
        <v>5</v>
      </c>
      <c r="C3427" t="s">
        <v>1240</v>
      </c>
    </row>
    <row r="3428" spans="1:3" x14ac:dyDescent="0.45">
      <c r="A3428" t="str">
        <f t="shared" si="53"/>
        <v>6DOI: 10.1080/07294360.2023.2193723</v>
      </c>
      <c r="B3428">
        <v>6</v>
      </c>
      <c r="C3428" t="s">
        <v>1241</v>
      </c>
    </row>
    <row r="3429" spans="1:3" x14ac:dyDescent="0.45">
      <c r="A3429" t="str">
        <f t="shared" si="53"/>
        <v>7https://www.scopus.com/inward/record.uri?eid=2-s2.0-85163147436&amp;doi=10.1080%2f07294360.2023.2193723&amp;partnerID=40&amp;md5=5f7e7191393a5019c1e350ee5b367441</v>
      </c>
      <c r="B3429">
        <v>7</v>
      </c>
      <c r="C3429" t="s">
        <v>1242</v>
      </c>
    </row>
    <row r="3430" spans="1:3" x14ac:dyDescent="0.45">
      <c r="A3430" t="str">
        <f t="shared" si="53"/>
        <v>8</v>
      </c>
      <c r="B3430">
        <v>8</v>
      </c>
    </row>
    <row r="3431" spans="1:3" x14ac:dyDescent="0.45">
      <c r="A3431" t="str">
        <f t="shared" si="53"/>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3431">
        <v>9</v>
      </c>
      <c r="C3431" t="s">
        <v>1243</v>
      </c>
    </row>
    <row r="3432" spans="1:3" x14ac:dyDescent="0.45">
      <c r="A3432" t="str">
        <f t="shared" si="53"/>
        <v>10LANGUAGE OF ORIGINAL DOCUMENT: English</v>
      </c>
      <c r="B3432">
        <v>10</v>
      </c>
      <c r="C3432" t="s">
        <v>10</v>
      </c>
    </row>
    <row r="3433" spans="1:3" x14ac:dyDescent="0.45">
      <c r="A3433" t="str">
        <f t="shared" si="53"/>
        <v>11DOCUMENT TYPE: Article</v>
      </c>
      <c r="B3433">
        <v>11</v>
      </c>
      <c r="C3433" t="s">
        <v>11</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1Yang R.</v>
      </c>
      <c r="B3436">
        <v>1</v>
      </c>
      <c r="C3436" t="s">
        <v>3614</v>
      </c>
    </row>
    <row r="3437" spans="1:3" x14ac:dyDescent="0.45">
      <c r="A3437" t="str">
        <f t="shared" si="53"/>
        <v>2AUTHOR FULL NAMES: Yang, Rui (55310822500)</v>
      </c>
      <c r="B3437">
        <v>2</v>
      </c>
      <c r="C3437" t="s">
        <v>3615</v>
      </c>
    </row>
    <row r="3438" spans="1:3" x14ac:dyDescent="0.45">
      <c r="A3438" t="str">
        <f t="shared" si="53"/>
        <v>355310822500</v>
      </c>
      <c r="B3438">
        <v>3</v>
      </c>
      <c r="C3438">
        <v>55310822500</v>
      </c>
    </row>
    <row r="3439" spans="1:3" x14ac:dyDescent="0.45">
      <c r="A3439" t="str">
        <f t="shared" si="53"/>
        <v>4Cost sharing in China’s higher education: Analyses of major stakeholders</v>
      </c>
      <c r="B3439">
        <v>4</v>
      </c>
      <c r="C3439" t="s">
        <v>3616</v>
      </c>
    </row>
    <row r="3440" spans="1:3" x14ac:dyDescent="0.45">
      <c r="A3440" t="str">
        <f t="shared" si="53"/>
        <v>5(2015) Higher Education Dynamics, 44, pp. 237 - 251, Cited 2 times.</v>
      </c>
      <c r="B3440">
        <v>5</v>
      </c>
      <c r="C3440" t="s">
        <v>3617</v>
      </c>
    </row>
    <row r="3441" spans="1:3" x14ac:dyDescent="0.45">
      <c r="A3441" t="str">
        <f t="shared" si="53"/>
        <v>6DOI: 10.1007/978-94-017-9570-8_12</v>
      </c>
      <c r="B3441">
        <v>6</v>
      </c>
      <c r="C3441" t="s">
        <v>3618</v>
      </c>
    </row>
    <row r="3442" spans="1:3" x14ac:dyDescent="0.45">
      <c r="A3442" t="str">
        <f t="shared" si="53"/>
        <v>7https://www.scopus.com/inward/record.uri?eid=2-s2.0-85085864384&amp;doi=10.1007%2f978-94-017-9570-8_12&amp;partnerID=40&amp;md5=907004ae425c6252b54a68f559b65a75</v>
      </c>
      <c r="B3442">
        <v>7</v>
      </c>
      <c r="C3442" t="s">
        <v>3619</v>
      </c>
    </row>
    <row r="3443" spans="1:3" x14ac:dyDescent="0.45">
      <c r="A3443" t="str">
        <f t="shared" si="53"/>
        <v>8</v>
      </c>
      <c r="B3443">
        <v>8</v>
      </c>
    </row>
    <row r="3444" spans="1:3" x14ac:dyDescent="0.45">
      <c r="A3444" t="str">
        <f t="shared" si="53"/>
        <v>9ABSTRACT: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B3444">
        <v>9</v>
      </c>
      <c r="C3444" t="s">
        <v>3620</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1Macaluso R., Amaro-Jiménez C., Patterson O.K., Martinez-Cosio M., Veerabathina N., Clark K., Luken-Sutton J.</v>
      </c>
      <c r="B3449">
        <v>1</v>
      </c>
      <c r="C3449" t="s">
        <v>3621</v>
      </c>
    </row>
    <row r="3450" spans="1:3" x14ac:dyDescent="0.45">
      <c r="A3450" t="str">
        <f t="shared" si="53"/>
        <v>2AUTHOR FULL NAMES: Macaluso, Robin (6701826724); Amaro-Jiménez, Carla (55089972000); Patterson, Oliver K. (57218516686); Martinez-Cosio, Maria (16204830100); Veerabathina, Nilashki (57219714816); Clark, Kametrice (57208084806); Luken-Sutton, Jennifer (57218510236)</v>
      </c>
      <c r="B3450">
        <v>2</v>
      </c>
      <c r="C3450" t="s">
        <v>3622</v>
      </c>
    </row>
    <row r="3451" spans="1:3" x14ac:dyDescent="0.45">
      <c r="A3451" t="str">
        <f t="shared" si="53"/>
        <v>36701826724; 55089972000; 57218516686; 16204830100; 57219714816; 57208084806; 57218510236</v>
      </c>
      <c r="B3451">
        <v>3</v>
      </c>
      <c r="C3451" t="s">
        <v>3623</v>
      </c>
    </row>
    <row r="3452" spans="1:3" x14ac:dyDescent="0.45">
      <c r="A3452" t="str">
        <f t="shared" si="53"/>
        <v>4Engaging Faculty in Student Success: The Promise of Active Learning in STEM Faculty in Professional Development</v>
      </c>
      <c r="B3452">
        <v>4</v>
      </c>
      <c r="C3452" t="s">
        <v>3624</v>
      </c>
    </row>
    <row r="3453" spans="1:3" x14ac:dyDescent="0.45">
      <c r="A3453" t="str">
        <f t="shared" si="53"/>
        <v>5(2020) College Teaching, 69 (2), pp. 113 - 119, Cited 2 times.</v>
      </c>
      <c r="B3453">
        <v>5</v>
      </c>
      <c r="C3453" t="s">
        <v>3625</v>
      </c>
    </row>
    <row r="3454" spans="1:3" x14ac:dyDescent="0.45">
      <c r="A3454" t="str">
        <f t="shared" si="53"/>
        <v>6DOI: 10.1080/87567555.2020.1837063</v>
      </c>
      <c r="B3454">
        <v>6</v>
      </c>
      <c r="C3454" t="s">
        <v>3626</v>
      </c>
    </row>
    <row r="3455" spans="1:3" x14ac:dyDescent="0.45">
      <c r="A3455" t="str">
        <f t="shared" si="53"/>
        <v>7https://www.scopus.com/inward/record.uri?eid=2-s2.0-85094909589&amp;doi=10.1080%2f87567555.2020.1837063&amp;partnerID=40&amp;md5=521d4c4c96ed6e0c4439d7efcf24ae03</v>
      </c>
      <c r="B3455">
        <v>7</v>
      </c>
      <c r="C3455" t="s">
        <v>3627</v>
      </c>
    </row>
    <row r="3456" spans="1:3" x14ac:dyDescent="0.45">
      <c r="A3456" t="str">
        <f t="shared" si="53"/>
        <v>8</v>
      </c>
      <c r="B3456">
        <v>8</v>
      </c>
    </row>
    <row r="3457" spans="1:3" x14ac:dyDescent="0.45">
      <c r="A3457" t="str">
        <f t="shared" si="53"/>
        <v>9ABSTRACT: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B3457">
        <v>9</v>
      </c>
      <c r="C3457" t="s">
        <v>3628</v>
      </c>
    </row>
    <row r="3458" spans="1:3" x14ac:dyDescent="0.45">
      <c r="A3458" t="str">
        <f t="shared" si="53"/>
        <v>10LANGUAGE OF ORIGINAL DOCUMENT: English</v>
      </c>
      <c r="B3458">
        <v>10</v>
      </c>
      <c r="C3458" t="s">
        <v>10</v>
      </c>
    </row>
    <row r="3459" spans="1:3" x14ac:dyDescent="0.45">
      <c r="A3459" t="str">
        <f t="shared" si="53"/>
        <v>11DOCUMENT TYPE: Article</v>
      </c>
      <c r="B3459">
        <v>11</v>
      </c>
      <c r="C3459" t="s">
        <v>11</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1Addas A., Maghrabi A.</v>
      </c>
      <c r="B3462">
        <v>1</v>
      </c>
      <c r="C3462" t="s">
        <v>3279</v>
      </c>
    </row>
    <row r="3463" spans="1:3" x14ac:dyDescent="0.45">
      <c r="A3463" t="str">
        <f t="shared" si="54"/>
        <v>2AUTHOR FULL NAMES: Addas, Abdullah (57200695809); Maghrabi, Ahmad (6603394002)</v>
      </c>
      <c r="B3463">
        <v>2</v>
      </c>
      <c r="C3463" t="s">
        <v>3280</v>
      </c>
    </row>
    <row r="3464" spans="1:3" x14ac:dyDescent="0.45">
      <c r="A3464" t="str">
        <f t="shared" si="54"/>
        <v>357200695809; 6603394002</v>
      </c>
      <c r="B3464">
        <v>3</v>
      </c>
      <c r="C3464" t="s">
        <v>3281</v>
      </c>
    </row>
    <row r="3465" spans="1:3" x14ac:dyDescent="0.45">
      <c r="A3465" t="str">
        <f t="shared" si="54"/>
        <v>4Social evaluation of public open space services and their impact on well-being: A micro-scale assessment from a Coastal University</v>
      </c>
      <c r="B3465">
        <v>4</v>
      </c>
      <c r="C3465" t="s">
        <v>3282</v>
      </c>
    </row>
    <row r="3466" spans="1:3" x14ac:dyDescent="0.45">
      <c r="A3466" t="str">
        <f t="shared" si="54"/>
        <v>5(2021) Sustainability (Switzerland), 13 (8), art. no. 4372, Cited 4 times.</v>
      </c>
      <c r="B3466">
        <v>5</v>
      </c>
      <c r="C3466" t="s">
        <v>3283</v>
      </c>
    </row>
    <row r="3467" spans="1:3" x14ac:dyDescent="0.45">
      <c r="A3467" t="str">
        <f t="shared" si="54"/>
        <v>6DOI: 10.3390/su13084372</v>
      </c>
      <c r="B3467">
        <v>6</v>
      </c>
      <c r="C3467" t="s">
        <v>3284</v>
      </c>
    </row>
    <row r="3468" spans="1:3" x14ac:dyDescent="0.45">
      <c r="A3468" t="str">
        <f t="shared" si="54"/>
        <v>7https://www.scopus.com/inward/record.uri?eid=2-s2.0-85104701863&amp;doi=10.3390%2fsu13084372&amp;partnerID=40&amp;md5=e25633497e91a1dacbc1ff4dfebd8e5b</v>
      </c>
      <c r="B3468">
        <v>7</v>
      </c>
      <c r="C3468" t="s">
        <v>3285</v>
      </c>
    </row>
    <row r="3469" spans="1:3" x14ac:dyDescent="0.45">
      <c r="A3469" t="str">
        <f t="shared" si="54"/>
        <v>8</v>
      </c>
      <c r="B3469">
        <v>8</v>
      </c>
    </row>
    <row r="3470" spans="1:3" x14ac:dyDescent="0.45">
      <c r="A3470" t="str">
        <f t="shared" si="54"/>
        <v>9ABSTRACT: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B3470">
        <v>9</v>
      </c>
      <c r="C3470" t="s">
        <v>3286</v>
      </c>
    </row>
    <row r="3471" spans="1:3" x14ac:dyDescent="0.45">
      <c r="A3471" t="str">
        <f t="shared" si="54"/>
        <v>10LANGUAGE OF ORIGINAL DOCUMENT: English</v>
      </c>
      <c r="B3471">
        <v>10</v>
      </c>
      <c r="C3471" t="s">
        <v>10</v>
      </c>
    </row>
    <row r="3472" spans="1:3" x14ac:dyDescent="0.45">
      <c r="A3472" t="str">
        <f t="shared" si="54"/>
        <v>11DOCUMENT TYPE: Article</v>
      </c>
      <c r="B3472">
        <v>11</v>
      </c>
      <c r="C3472" t="s">
        <v>11</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1Cook E.J.</v>
      </c>
      <c r="B3475">
        <v>1</v>
      </c>
      <c r="C3475" t="s">
        <v>3287</v>
      </c>
    </row>
    <row r="3476" spans="1:3" x14ac:dyDescent="0.45">
      <c r="A3476" t="str">
        <f t="shared" si="54"/>
        <v>2AUTHOR FULL NAMES: Cook, Elizabeth J. (57224999542)</v>
      </c>
      <c r="B3476">
        <v>2</v>
      </c>
      <c r="C3476" t="s">
        <v>3288</v>
      </c>
    </row>
    <row r="3477" spans="1:3" x14ac:dyDescent="0.45">
      <c r="A3477" t="str">
        <f t="shared" si="54"/>
        <v>357224999542</v>
      </c>
      <c r="B3477">
        <v>3</v>
      </c>
      <c r="C3477">
        <v>57224999542</v>
      </c>
    </row>
    <row r="3478" spans="1:3" x14ac:dyDescent="0.45">
      <c r="A3478" t="str">
        <f t="shared" si="54"/>
        <v>4Evaluation of work-integrated learning: A realist synthesis and toolkit to enhance university evaluative practices</v>
      </c>
      <c r="B3478">
        <v>4</v>
      </c>
      <c r="C3478" t="s">
        <v>3289</v>
      </c>
    </row>
    <row r="3479" spans="1:3" x14ac:dyDescent="0.45">
      <c r="A3479" t="str">
        <f t="shared" si="54"/>
        <v>5(2021) International Journal of Work-Integrated Learning, 22 (3), pp. 213 - 239, Cited 4 times.</v>
      </c>
      <c r="B3479">
        <v>5</v>
      </c>
      <c r="C3479" t="s">
        <v>3290</v>
      </c>
    </row>
    <row r="3480" spans="1:3" x14ac:dyDescent="0.45">
      <c r="A3480" t="str">
        <f t="shared" si="54"/>
        <v>6</v>
      </c>
      <c r="B3480">
        <v>6</v>
      </c>
    </row>
    <row r="3481" spans="1:3" x14ac:dyDescent="0.45">
      <c r="A3481" t="str">
        <f t="shared" si="54"/>
        <v>7https://www.scopus.com/inward/record.uri?eid=2-s2.0-85116000236&amp;partnerID=40&amp;md5=a7cf3866254bda62b689a044cb79694c</v>
      </c>
      <c r="B3481">
        <v>7</v>
      </c>
      <c r="C3481" t="s">
        <v>3291</v>
      </c>
    </row>
    <row r="3482" spans="1:3" x14ac:dyDescent="0.45">
      <c r="A3482" t="str">
        <f t="shared" si="54"/>
        <v>8</v>
      </c>
      <c r="B3482">
        <v>8</v>
      </c>
    </row>
    <row r="3483" spans="1:3" x14ac:dyDescent="0.45">
      <c r="A3483" t="str">
        <f t="shared" si="54"/>
        <v>9ABSTRACT: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B3483">
        <v>9</v>
      </c>
      <c r="C3483" t="s">
        <v>3292</v>
      </c>
    </row>
    <row r="3484" spans="1:3" x14ac:dyDescent="0.45">
      <c r="A3484" t="str">
        <f t="shared" si="54"/>
        <v>10LANGUAGE OF ORIGINAL DOCUMENT: English</v>
      </c>
      <c r="B3484">
        <v>10</v>
      </c>
      <c r="C3484" t="s">
        <v>10</v>
      </c>
    </row>
    <row r="3485" spans="1:3" x14ac:dyDescent="0.45">
      <c r="A3485" t="str">
        <f t="shared" si="54"/>
        <v>11DOCUMENT TYPE: Article</v>
      </c>
      <c r="B3485">
        <v>11</v>
      </c>
      <c r="C3485" t="s">
        <v>11</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1Volchik V., Posukhova O., Strielkowski W.</v>
      </c>
      <c r="B3488">
        <v>1</v>
      </c>
      <c r="C3488" t="s">
        <v>1252</v>
      </c>
    </row>
    <row r="3489" spans="1:3" x14ac:dyDescent="0.45">
      <c r="A3489" t="str">
        <f t="shared" si="54"/>
        <v>2AUTHOR FULL NAMES: Volchik, Vyacheslav (55967741800); Posukhova, Oxana (55962325800); Strielkowski, Wadim (36620065300)</v>
      </c>
      <c r="B3489">
        <v>2</v>
      </c>
      <c r="C3489" t="s">
        <v>1253</v>
      </c>
    </row>
    <row r="3490" spans="1:3" x14ac:dyDescent="0.45">
      <c r="A3490" t="str">
        <f t="shared" si="54"/>
        <v>355967741800; 55962325800; 36620065300</v>
      </c>
      <c r="B3490">
        <v>3</v>
      </c>
      <c r="C3490" t="s">
        <v>1254</v>
      </c>
    </row>
    <row r="3491" spans="1:3" x14ac:dyDescent="0.45">
      <c r="A3491" t="str">
        <f t="shared" si="54"/>
        <v>4Digitalization and sustainable higher education: Constructive and destructive potential of professional dynasties [Skaitmeninimas Ir Tvarus Aukštasis Mokslas: Konstruktyvus Ir Destruktyvus Profesinių Dinastijų Potencialas]</v>
      </c>
      <c r="B3491">
        <v>4</v>
      </c>
      <c r="C3491" t="s">
        <v>1255</v>
      </c>
    </row>
    <row r="3492" spans="1:3" x14ac:dyDescent="0.45">
      <c r="A3492" t="str">
        <f t="shared" si="54"/>
        <v>5(2021) Transformations in Business and Economics, 20 (3), pp. 21 - 43, Cited 2 times.</v>
      </c>
      <c r="B3492">
        <v>5</v>
      </c>
      <c r="C3492" t="s">
        <v>1256</v>
      </c>
    </row>
    <row r="3493" spans="1:3" x14ac:dyDescent="0.45">
      <c r="A3493" t="str">
        <f t="shared" si="54"/>
        <v>6</v>
      </c>
      <c r="B3493">
        <v>6</v>
      </c>
    </row>
    <row r="3494" spans="1:3" x14ac:dyDescent="0.45">
      <c r="A3494" t="str">
        <f t="shared" si="54"/>
        <v>7https://www.scopus.com/inward/record.uri?eid=2-s2.0-85121696616&amp;partnerID=40&amp;md5=b27171d8a36a21ab53ce8a990f216404</v>
      </c>
      <c r="B3494">
        <v>7</v>
      </c>
      <c r="C3494" t="s">
        <v>1257</v>
      </c>
    </row>
    <row r="3495" spans="1:3" x14ac:dyDescent="0.45">
      <c r="A3495" t="str">
        <f t="shared" si="54"/>
        <v>8</v>
      </c>
      <c r="B3495">
        <v>8</v>
      </c>
    </row>
    <row r="3496" spans="1:3" x14ac:dyDescent="0.45">
      <c r="A3496" t="str">
        <f t="shared" si="54"/>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3496">
        <v>9</v>
      </c>
      <c r="C3496" t="s">
        <v>1258</v>
      </c>
    </row>
    <row r="3497" spans="1:3" x14ac:dyDescent="0.45">
      <c r="A3497" t="str">
        <f t="shared" si="54"/>
        <v>10LANGUAGE OF ORIGINAL DOCUMENT: English</v>
      </c>
      <c r="B3497">
        <v>10</v>
      </c>
      <c r="C3497" t="s">
        <v>10</v>
      </c>
    </row>
    <row r="3498" spans="1:3" x14ac:dyDescent="0.45">
      <c r="A3498" t="str">
        <f t="shared" si="54"/>
        <v>11DOCUMENT TYPE: Article</v>
      </c>
      <c r="B3498">
        <v>11</v>
      </c>
      <c r="C3498" t="s">
        <v>11</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1Ithnin F., Sahib S., Eng C.K., Sidek S., Harun R.N.S.R.</v>
      </c>
      <c r="B3501">
        <v>1</v>
      </c>
      <c r="C3501" t="s">
        <v>1259</v>
      </c>
    </row>
    <row r="3502" spans="1:3" x14ac:dyDescent="0.45">
      <c r="A3502" t="str">
        <f t="shared" si="54"/>
        <v>2AUTHOR FULL NAMES: Ithnin, Fazidah (57194761593); Sahib, Shahrin (7801640758); Eng, Chong Kuan (57202201580); Sidek, Safiah (55038140800); Harun, Raja Nor Safinas Raja (55622193600)</v>
      </c>
      <c r="B3502">
        <v>2</v>
      </c>
      <c r="C3502" t="s">
        <v>1260</v>
      </c>
    </row>
    <row r="3503" spans="1:3" x14ac:dyDescent="0.45">
      <c r="A3503" t="str">
        <f t="shared" si="54"/>
        <v>357194761593; 7801640758; 57202201580; 55038140800; 55622193600</v>
      </c>
      <c r="B3503">
        <v>3</v>
      </c>
      <c r="C3503" t="s">
        <v>1261</v>
      </c>
    </row>
    <row r="3504" spans="1:3" x14ac:dyDescent="0.45">
      <c r="A3504" t="str">
        <f t="shared" si="54"/>
        <v>4Mapping the futures of Malaysian Higher Education: A meta - analysis of futures studies in the Malaysian Higher Education scenario</v>
      </c>
      <c r="B3504">
        <v>4</v>
      </c>
      <c r="C3504" t="s">
        <v>1262</v>
      </c>
    </row>
    <row r="3505" spans="1:3" x14ac:dyDescent="0.45">
      <c r="A3505" t="str">
        <f t="shared" si="54"/>
        <v>5(2018) Journal of Futures Studies, 22 (3), pp. 1 - 18, Cited 2 times.</v>
      </c>
      <c r="B3505">
        <v>5</v>
      </c>
      <c r="C3505" t="s">
        <v>1263</v>
      </c>
    </row>
    <row r="3506" spans="1:3" x14ac:dyDescent="0.45">
      <c r="A3506" t="str">
        <f t="shared" si="54"/>
        <v>6DOI: 10.6531/JFS.2018.22(3).00A1</v>
      </c>
      <c r="B3506">
        <v>6</v>
      </c>
      <c r="C3506" t="s">
        <v>1264</v>
      </c>
    </row>
    <row r="3507" spans="1:3" x14ac:dyDescent="0.45">
      <c r="A3507" t="str">
        <f t="shared" si="54"/>
        <v>7https://www.scopus.com/inward/record.uri?eid=2-s2.0-85045665363&amp;doi=10.6531%2fJFS.2018.22%283%29.00A1&amp;partnerID=40&amp;md5=1df6a005cf314ceeb43121ee48351685</v>
      </c>
      <c r="B3507">
        <v>7</v>
      </c>
      <c r="C3507" t="s">
        <v>1265</v>
      </c>
    </row>
    <row r="3508" spans="1:3" x14ac:dyDescent="0.45">
      <c r="A3508" t="str">
        <f t="shared" si="54"/>
        <v>8</v>
      </c>
      <c r="B3508">
        <v>8</v>
      </c>
    </row>
    <row r="3509" spans="1:3" x14ac:dyDescent="0.45">
      <c r="A3509" t="str">
        <f t="shared" si="54"/>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3509">
        <v>9</v>
      </c>
      <c r="C3509" t="s">
        <v>1266</v>
      </c>
    </row>
    <row r="3510" spans="1:3" x14ac:dyDescent="0.45">
      <c r="A3510" t="str">
        <f t="shared" si="54"/>
        <v>10LANGUAGE OF ORIGINAL DOCUMENT: English</v>
      </c>
      <c r="B3510">
        <v>10</v>
      </c>
      <c r="C3510" t="s">
        <v>10</v>
      </c>
    </row>
    <row r="3511" spans="1:3" x14ac:dyDescent="0.45">
      <c r="A3511" t="str">
        <f t="shared" si="54"/>
        <v>11DOCUMENT TYPE: Article</v>
      </c>
      <c r="B3511">
        <v>11</v>
      </c>
      <c r="C3511" t="s">
        <v>11</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1Nguyen T.D., Shirahada K., Kosaka M.</v>
      </c>
      <c r="B3514">
        <v>1</v>
      </c>
      <c r="C3514" t="s">
        <v>3293</v>
      </c>
    </row>
    <row r="3515" spans="1:3" x14ac:dyDescent="0.45">
      <c r="A3515" t="str">
        <f t="shared" si="54"/>
        <v>2AUTHOR FULL NAMES: Nguyen, Thuy Dung (57212284550); Shirahada, Kunio (14625659400); Kosaka, Michitaka (36442725700)</v>
      </c>
      <c r="B3515">
        <v>2</v>
      </c>
      <c r="C3515" t="s">
        <v>3294</v>
      </c>
    </row>
    <row r="3516" spans="1:3" x14ac:dyDescent="0.45">
      <c r="A3516" t="str">
        <f t="shared" si="54"/>
        <v>357212284550; 14625659400; 36442725700</v>
      </c>
      <c r="B3516">
        <v>3</v>
      </c>
      <c r="C3516" t="s">
        <v>3295</v>
      </c>
    </row>
    <row r="3517" spans="1:3" x14ac:dyDescent="0.45">
      <c r="A3517" t="str">
        <f t="shared" si="54"/>
        <v>4A consideration on university branding based on SDL (Service Dominant Logic): The lens of stakeholders' value co-creation</v>
      </c>
      <c r="B3517">
        <v>4</v>
      </c>
      <c r="C3517" t="s">
        <v>3296</v>
      </c>
    </row>
    <row r="3518" spans="1:3" x14ac:dyDescent="0.45">
      <c r="A3518" t="str">
        <f t="shared" si="54"/>
        <v>5(2012) 2012 9th International Conference on Service Systems and Service Management - Proceedings of ICSSSM'12, art. no. 6252346, pp. 779 - 784, Cited 5 times.</v>
      </c>
      <c r="B3518">
        <v>5</v>
      </c>
      <c r="C3518" t="s">
        <v>3297</v>
      </c>
    </row>
    <row r="3519" spans="1:3" x14ac:dyDescent="0.45">
      <c r="A3519" t="str">
        <f t="shared" si="54"/>
        <v>6DOI: 10.1109/ICSSSM.2012.6252346</v>
      </c>
      <c r="B3519">
        <v>6</v>
      </c>
      <c r="C3519" t="s">
        <v>3298</v>
      </c>
    </row>
    <row r="3520" spans="1:3" x14ac:dyDescent="0.45">
      <c r="A3520" t="str">
        <f t="shared" si="54"/>
        <v>7https://www.scopus.com/inward/record.uri?eid=2-s2.0-84866726890&amp;doi=10.1109%2fICSSSM.2012.6252346&amp;partnerID=40&amp;md5=18f06c10dd6eb985e9c460c21dce78da</v>
      </c>
      <c r="B3520">
        <v>7</v>
      </c>
      <c r="C3520" t="s">
        <v>3299</v>
      </c>
    </row>
    <row r="3521" spans="1:3" x14ac:dyDescent="0.45">
      <c r="A3521" t="str">
        <f t="shared" si="54"/>
        <v>8</v>
      </c>
      <c r="B3521">
        <v>8</v>
      </c>
    </row>
    <row r="3522" spans="1:3" x14ac:dyDescent="0.45">
      <c r="A3522" t="str">
        <f t="shared" si="54"/>
        <v>9ABSTRACT: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B3522">
        <v>9</v>
      </c>
      <c r="C3522" t="s">
        <v>3300</v>
      </c>
    </row>
    <row r="3523" spans="1:3" x14ac:dyDescent="0.45">
      <c r="A3523" t="str">
        <f t="shared" si="54"/>
        <v>10LANGUAGE OF ORIGINAL DOCUMENT: English</v>
      </c>
      <c r="B3523">
        <v>10</v>
      </c>
      <c r="C3523" t="s">
        <v>10</v>
      </c>
    </row>
    <row r="3524" spans="1:3" x14ac:dyDescent="0.45">
      <c r="A3524" t="str">
        <f t="shared" si="54"/>
        <v>11DOCUMENT TYPE: Conference paper</v>
      </c>
      <c r="B3524">
        <v>11</v>
      </c>
      <c r="C3524" t="s">
        <v>207</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1Cavenett S.</v>
      </c>
      <c r="B3527">
        <v>1</v>
      </c>
      <c r="C3527" t="s">
        <v>1275</v>
      </c>
    </row>
    <row r="3528" spans="1:3" x14ac:dyDescent="0.45">
      <c r="A3528" t="str">
        <f t="shared" si="55"/>
        <v>2AUTHOR FULL NAMES: Cavenett, Simon (57190818944)</v>
      </c>
      <c r="B3528">
        <v>2</v>
      </c>
      <c r="C3528" t="s">
        <v>1276</v>
      </c>
    </row>
    <row r="3529" spans="1:3" x14ac:dyDescent="0.45">
      <c r="A3529" t="str">
        <f t="shared" si="55"/>
        <v>357190818944</v>
      </c>
      <c r="B3529">
        <v>3</v>
      </c>
      <c r="C3529">
        <v>57190818944</v>
      </c>
    </row>
    <row r="3530" spans="1:3" x14ac:dyDescent="0.45">
      <c r="A3530" t="str">
        <f t="shared" si="55"/>
        <v>4Authentically enhancing the learning and development environment</v>
      </c>
      <c r="B3530">
        <v>4</v>
      </c>
      <c r="C3530" t="s">
        <v>1277</v>
      </c>
    </row>
    <row r="3531" spans="1:3" x14ac:dyDescent="0.45">
      <c r="A3531" t="str">
        <f t="shared" si="55"/>
        <v>5(2017) Australasian Journal of Engineering Education, 22 (1), pp. 39 - 53, Cited 3 times.</v>
      </c>
      <c r="B3531">
        <v>5</v>
      </c>
      <c r="C3531" t="s">
        <v>1278</v>
      </c>
    </row>
    <row r="3532" spans="1:3" x14ac:dyDescent="0.45">
      <c r="A3532" t="str">
        <f t="shared" si="55"/>
        <v>6DOI: 10.1080/22054952.2017.1372031</v>
      </c>
      <c r="B3532">
        <v>6</v>
      </c>
      <c r="C3532" t="s">
        <v>1279</v>
      </c>
    </row>
    <row r="3533" spans="1:3" x14ac:dyDescent="0.45">
      <c r="A3533" t="str">
        <f t="shared" si="55"/>
        <v>7https://www.scopus.com/inward/record.uri?eid=2-s2.0-85031313500&amp;doi=10.1080%2f22054952.2017.1372031&amp;partnerID=40&amp;md5=4d76fe01000686bfa81371f36e2acec7</v>
      </c>
      <c r="B3533">
        <v>7</v>
      </c>
      <c r="C3533" t="s">
        <v>1280</v>
      </c>
    </row>
    <row r="3534" spans="1:3" x14ac:dyDescent="0.45">
      <c r="A3534" t="str">
        <f t="shared" si="55"/>
        <v>8</v>
      </c>
      <c r="B3534">
        <v>8</v>
      </c>
    </row>
    <row r="3535" spans="1:3" x14ac:dyDescent="0.45">
      <c r="A3535" t="str">
        <f t="shared" si="55"/>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3535">
        <v>9</v>
      </c>
      <c r="C3535" t="s">
        <v>1281</v>
      </c>
    </row>
    <row r="3536" spans="1:3" x14ac:dyDescent="0.45">
      <c r="A3536" t="str">
        <f t="shared" si="55"/>
        <v>10LANGUAGE OF ORIGINAL DOCUMENT: English</v>
      </c>
      <c r="B3536">
        <v>10</v>
      </c>
      <c r="C3536" t="s">
        <v>10</v>
      </c>
    </row>
    <row r="3537" spans="1:3" x14ac:dyDescent="0.45">
      <c r="A3537" t="str">
        <f t="shared" si="55"/>
        <v>11DOCUMENT TYPE: Article</v>
      </c>
      <c r="B3537">
        <v>11</v>
      </c>
      <c r="C3537" t="s">
        <v>11</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1Bai Q., Nam B.H.</v>
      </c>
      <c r="B3540">
        <v>1</v>
      </c>
      <c r="C3540" t="s">
        <v>1282</v>
      </c>
    </row>
    <row r="3541" spans="1:3" x14ac:dyDescent="0.45">
      <c r="A3541" t="str">
        <f t="shared" si="55"/>
        <v>2AUTHOR FULL NAMES: Bai, Qiong (57216693148); Nam, Benjamin H. (57193792731)</v>
      </c>
      <c r="B3541">
        <v>2</v>
      </c>
      <c r="C3541" t="s">
        <v>1283</v>
      </c>
    </row>
    <row r="3542" spans="1:3" x14ac:dyDescent="0.45">
      <c r="A3542" t="str">
        <f t="shared" si="55"/>
        <v>357216693148; 57193792731</v>
      </c>
      <c r="B3542">
        <v>3</v>
      </c>
      <c r="C3542" t="s">
        <v>1284</v>
      </c>
    </row>
    <row r="3543" spans="1:3" x14ac:dyDescent="0.45">
      <c r="A3543" t="str">
        <f t="shared" si="55"/>
        <v>4Symbolic power for student curators as social agents: the emergence of the museum of World Languages at Shanghai International Studies University during the COVID-19 era</v>
      </c>
      <c r="B3543">
        <v>4</v>
      </c>
      <c r="C3543" t="s">
        <v>1285</v>
      </c>
    </row>
    <row r="3544" spans="1:3" x14ac:dyDescent="0.45">
      <c r="A3544" t="str">
        <f t="shared" si="55"/>
        <v>5(2023) Museum Management and Curatorship, 38 (3), pp. 317 - 341, Cited 2 times.</v>
      </c>
      <c r="B3544">
        <v>5</v>
      </c>
      <c r="C3544" t="s">
        <v>1286</v>
      </c>
    </row>
    <row r="3545" spans="1:3" x14ac:dyDescent="0.45">
      <c r="A3545" t="str">
        <f t="shared" si="55"/>
        <v>6DOI: 10.1080/09647775.2023.2188473</v>
      </c>
      <c r="B3545">
        <v>6</v>
      </c>
      <c r="C3545" t="s">
        <v>1287</v>
      </c>
    </row>
    <row r="3546" spans="1:3" x14ac:dyDescent="0.45">
      <c r="A3546" t="str">
        <f t="shared" si="55"/>
        <v>7https://www.scopus.com/inward/record.uri?eid=2-s2.0-85150851886&amp;doi=10.1080%2f09647775.2023.2188473&amp;partnerID=40&amp;md5=ed2b4bb913430d53b465c85c94f620ec</v>
      </c>
      <c r="B3546">
        <v>7</v>
      </c>
      <c r="C3546" t="s">
        <v>1288</v>
      </c>
    </row>
    <row r="3547" spans="1:3" x14ac:dyDescent="0.45">
      <c r="A3547" t="str">
        <f t="shared" si="55"/>
        <v>8</v>
      </c>
      <c r="B3547">
        <v>8</v>
      </c>
    </row>
    <row r="3548" spans="1:3" x14ac:dyDescent="0.45">
      <c r="A3548" t="str">
        <f t="shared" si="55"/>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3548">
        <v>9</v>
      </c>
      <c r="C3548" t="s">
        <v>1289</v>
      </c>
    </row>
    <row r="3549" spans="1:3" x14ac:dyDescent="0.45">
      <c r="A3549" t="str">
        <f t="shared" si="55"/>
        <v>10LANGUAGE OF ORIGINAL DOCUMENT: English</v>
      </c>
      <c r="B3549">
        <v>10</v>
      </c>
      <c r="C3549" t="s">
        <v>10</v>
      </c>
    </row>
    <row r="3550" spans="1:3" x14ac:dyDescent="0.45">
      <c r="A3550" t="str">
        <f t="shared" si="55"/>
        <v>11DOCUMENT TYPE: Article</v>
      </c>
      <c r="B3550">
        <v>11</v>
      </c>
      <c r="C3550" t="s">
        <v>11</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1Minksová L., Pabian P.</v>
      </c>
      <c r="B3553">
        <v>1</v>
      </c>
      <c r="C3553" t="s">
        <v>1298</v>
      </c>
    </row>
    <row r="3554" spans="1:3" x14ac:dyDescent="0.45">
      <c r="A3554" t="str">
        <f t="shared" si="55"/>
        <v>2AUTHOR FULL NAMES: Minksová, Lenka (49561353200); Pabian, Petr (36671781100)</v>
      </c>
      <c r="B3554">
        <v>2</v>
      </c>
      <c r="C3554" t="s">
        <v>1299</v>
      </c>
    </row>
    <row r="3555" spans="1:3" x14ac:dyDescent="0.45">
      <c r="A3555" t="str">
        <f t="shared" si="55"/>
        <v>349561353200; 36671781100</v>
      </c>
      <c r="B3555">
        <v>3</v>
      </c>
      <c r="C3555" t="s">
        <v>1300</v>
      </c>
    </row>
    <row r="3556" spans="1:3" x14ac:dyDescent="0.45">
      <c r="A3556" t="str">
        <f t="shared" si="55"/>
        <v>4Approaching students in higher education governance: Introduction to the special issue</v>
      </c>
      <c r="B3556">
        <v>4</v>
      </c>
      <c r="C3556" t="s">
        <v>1301</v>
      </c>
    </row>
    <row r="3557" spans="1:3" x14ac:dyDescent="0.45">
      <c r="A3557" t="str">
        <f t="shared" si="55"/>
        <v>5(2011) Tertiary Education and Management, 17 (3), pp. 183 - 189, Cited 2 times.</v>
      </c>
      <c r="B3557">
        <v>5</v>
      </c>
      <c r="C3557" t="s">
        <v>1302</v>
      </c>
    </row>
    <row r="3558" spans="1:3" x14ac:dyDescent="0.45">
      <c r="A3558" t="str">
        <f t="shared" si="55"/>
        <v>6DOI: 10.1080/13583883.2011.588720</v>
      </c>
      <c r="B3558">
        <v>6</v>
      </c>
      <c r="C3558" t="s">
        <v>1303</v>
      </c>
    </row>
    <row r="3559" spans="1:3" x14ac:dyDescent="0.45">
      <c r="A3559" t="str">
        <f t="shared" si="55"/>
        <v>7https://www.scopus.com/inward/record.uri?eid=2-s2.0-80052291347&amp;doi=10.1080%2f13583883.2011.588720&amp;partnerID=40&amp;md5=bab43456b58550b2e39e2ffc2f255c4a</v>
      </c>
      <c r="B3559">
        <v>7</v>
      </c>
      <c r="C3559" t="s">
        <v>1304</v>
      </c>
    </row>
    <row r="3560" spans="1:3" x14ac:dyDescent="0.45">
      <c r="A3560" t="str">
        <f t="shared" si="55"/>
        <v>8</v>
      </c>
      <c r="B3560">
        <v>8</v>
      </c>
    </row>
    <row r="3561" spans="1:3" x14ac:dyDescent="0.45">
      <c r="A3561" t="str">
        <f t="shared" si="55"/>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3561">
        <v>9</v>
      </c>
      <c r="C3561" t="s">
        <v>1305</v>
      </c>
    </row>
    <row r="3562" spans="1:3" x14ac:dyDescent="0.45">
      <c r="A3562" t="str">
        <f t="shared" si="55"/>
        <v>10LANGUAGE OF ORIGINAL DOCUMENT: English</v>
      </c>
      <c r="B3562">
        <v>10</v>
      </c>
      <c r="C3562" t="s">
        <v>10</v>
      </c>
    </row>
    <row r="3563" spans="1:3" x14ac:dyDescent="0.45">
      <c r="A3563" t="str">
        <f t="shared" si="55"/>
        <v>11DOCUMENT TYPE: Article</v>
      </c>
      <c r="B3563">
        <v>11</v>
      </c>
      <c r="C3563" t="s">
        <v>11</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1Shenderova S.</v>
      </c>
      <c r="B3566">
        <v>1</v>
      </c>
      <c r="C3566" t="s">
        <v>3114</v>
      </c>
    </row>
    <row r="3567" spans="1:3" x14ac:dyDescent="0.45">
      <c r="A3567" t="str">
        <f t="shared" si="55"/>
        <v>2AUTHOR FULL NAMES: Shenderova, Svetlana (57204286919)</v>
      </c>
      <c r="B3567">
        <v>2</v>
      </c>
      <c r="C3567" t="s">
        <v>3115</v>
      </c>
    </row>
    <row r="3568" spans="1:3" x14ac:dyDescent="0.45">
      <c r="A3568" t="str">
        <f t="shared" si="55"/>
        <v>357204286919</v>
      </c>
      <c r="B3568">
        <v>3</v>
      </c>
      <c r="C3568">
        <v>57204286919</v>
      </c>
    </row>
    <row r="3569" spans="1:3" x14ac:dyDescent="0.45">
      <c r="A3569" t="str">
        <f t="shared" si="55"/>
        <v>4Collaborative degree programmes in internationalisation policies: the salience of internal university stakeholders</v>
      </c>
      <c r="B3569">
        <v>4</v>
      </c>
      <c r="C3569" t="s">
        <v>3651</v>
      </c>
    </row>
    <row r="3570" spans="1:3" x14ac:dyDescent="0.45">
      <c r="A3570" t="str">
        <f t="shared" si="55"/>
        <v>5(2023) European Journal of Higher Education, 13 (2), pp. 197 - 215, Cited 2 times.</v>
      </c>
      <c r="B3570">
        <v>5</v>
      </c>
      <c r="C3570" t="s">
        <v>3652</v>
      </c>
    </row>
    <row r="3571" spans="1:3" x14ac:dyDescent="0.45">
      <c r="A3571" t="str">
        <f t="shared" si="55"/>
        <v>6DOI: 10.1080/21568235.2022.2120035</v>
      </c>
      <c r="B3571">
        <v>6</v>
      </c>
      <c r="C3571" t="s">
        <v>3653</v>
      </c>
    </row>
    <row r="3572" spans="1:3" x14ac:dyDescent="0.45">
      <c r="A3572" t="str">
        <f t="shared" si="55"/>
        <v>7https://www.scopus.com/inward/record.uri?eid=2-s2.0-85139143987&amp;doi=10.1080%2f21568235.2022.2120035&amp;partnerID=40&amp;md5=17f3beb84aeca3da65954a9c2698a782</v>
      </c>
      <c r="B3572">
        <v>7</v>
      </c>
      <c r="C3572" t="s">
        <v>3654</v>
      </c>
    </row>
    <row r="3573" spans="1:3" x14ac:dyDescent="0.45">
      <c r="A3573" t="str">
        <f t="shared" si="55"/>
        <v>8</v>
      </c>
      <c r="B3573">
        <v>8</v>
      </c>
    </row>
    <row r="3574" spans="1:3" x14ac:dyDescent="0.45">
      <c r="A3574" t="str">
        <f t="shared" si="55"/>
        <v>9ABSTRACT: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B3574">
        <v>9</v>
      </c>
      <c r="C3574" t="s">
        <v>3655</v>
      </c>
    </row>
    <row r="3575" spans="1:3" x14ac:dyDescent="0.45">
      <c r="A3575" t="str">
        <f t="shared" si="55"/>
        <v>10LANGUAGE OF ORIGINAL DOCUMENT: English</v>
      </c>
      <c r="B3575">
        <v>10</v>
      </c>
      <c r="C3575" t="s">
        <v>10</v>
      </c>
    </row>
    <row r="3576" spans="1:3" x14ac:dyDescent="0.45">
      <c r="A3576" t="str">
        <f t="shared" si="55"/>
        <v>11DOCUMENT TYPE: Article</v>
      </c>
      <c r="B3576">
        <v>11</v>
      </c>
      <c r="C3576" t="s">
        <v>11</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1Kefalaki M.</v>
      </c>
      <c r="B3579">
        <v>1</v>
      </c>
      <c r="C3579" t="s">
        <v>1306</v>
      </c>
    </row>
    <row r="3580" spans="1:3" x14ac:dyDescent="0.45">
      <c r="A3580" t="str">
        <f t="shared" si="55"/>
        <v>2AUTHOR FULL NAMES: Kefalaki, Margarita (57190126552)</v>
      </c>
      <c r="B3580">
        <v>2</v>
      </c>
      <c r="C3580" t="s">
        <v>1307</v>
      </c>
    </row>
    <row r="3581" spans="1:3" x14ac:dyDescent="0.45">
      <c r="A3581" t="str">
        <f t="shared" si="55"/>
        <v>357190126552</v>
      </c>
      <c r="B3581">
        <v>3</v>
      </c>
      <c r="C3581">
        <v>57190126552</v>
      </c>
    </row>
    <row r="3582" spans="1:3" x14ac:dyDescent="0.45">
      <c r="A3582" t="str">
        <f t="shared" si="55"/>
        <v>4Communicating through music: a tool for students’ inspirational development</v>
      </c>
      <c r="B3582">
        <v>4</v>
      </c>
      <c r="C3582" t="s">
        <v>1308</v>
      </c>
    </row>
    <row r="3583" spans="1:3" x14ac:dyDescent="0.45">
      <c r="A3583" t="str">
        <f t="shared" si="55"/>
        <v>5(2021) Journal of Applied Learning and Teaching, 4 (2), pp. 135 - 141, Cited 3 times.</v>
      </c>
      <c r="B3583">
        <v>5</v>
      </c>
      <c r="C3583" t="s">
        <v>1309</v>
      </c>
    </row>
    <row r="3584" spans="1:3" x14ac:dyDescent="0.45">
      <c r="A3584" t="str">
        <f t="shared" si="55"/>
        <v>6DOI: 10.37074/jalt.2021.4.2.18</v>
      </c>
      <c r="B3584">
        <v>6</v>
      </c>
      <c r="C3584" t="s">
        <v>1310</v>
      </c>
    </row>
    <row r="3585" spans="1:3" x14ac:dyDescent="0.45">
      <c r="A3585" t="str">
        <f t="shared" si="55"/>
        <v>7https://www.scopus.com/inward/record.uri?eid=2-s2.0-85149529252&amp;doi=10.37074%2fjalt.2021.4.2.18&amp;partnerID=40&amp;md5=89cbc58650a69b1f651cfa2216e14c9f</v>
      </c>
      <c r="B3585">
        <v>7</v>
      </c>
      <c r="C3585" t="s">
        <v>1311</v>
      </c>
    </row>
    <row r="3586" spans="1:3" x14ac:dyDescent="0.45">
      <c r="A3586" t="str">
        <f t="shared" si="55"/>
        <v>8</v>
      </c>
      <c r="B3586">
        <v>8</v>
      </c>
    </row>
    <row r="3587" spans="1:3" x14ac:dyDescent="0.45">
      <c r="A3587" t="str">
        <f t="shared" si="55"/>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3587">
        <v>9</v>
      </c>
      <c r="C3587" t="s">
        <v>1312</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1Schneckenberg D.</v>
      </c>
      <c r="B3592">
        <v>1</v>
      </c>
      <c r="C3592" t="s">
        <v>1313</v>
      </c>
    </row>
    <row r="3593" spans="1:3" x14ac:dyDescent="0.45">
      <c r="A3593" t="str">
        <f t="shared" si="56"/>
        <v>2AUTHOR FULL NAMES: Schneckenberg, Dirk (25961148100)</v>
      </c>
      <c r="B3593">
        <v>2</v>
      </c>
      <c r="C3593" t="s">
        <v>1314</v>
      </c>
    </row>
    <row r="3594" spans="1:3" x14ac:dyDescent="0.45">
      <c r="A3594" t="str">
        <f t="shared" si="56"/>
        <v>325961148100</v>
      </c>
      <c r="B3594">
        <v>3</v>
      </c>
      <c r="C3594">
        <v>25961148100</v>
      </c>
    </row>
    <row r="3595" spans="1:3" x14ac:dyDescent="0.45">
      <c r="A3595" t="str">
        <f t="shared" si="56"/>
        <v>4Conceptual foundations and strategic approaches for eCompetence</v>
      </c>
      <c r="B3595">
        <v>4</v>
      </c>
      <c r="C3595" t="s">
        <v>1315</v>
      </c>
    </row>
    <row r="3596" spans="1:3" x14ac:dyDescent="0.45">
      <c r="A3596" t="str">
        <f t="shared" si="56"/>
        <v>5(2010) International Journal of Continuing Engineering Education and Life-Long Learning, 20 (3-5), pp. 290 - 305, Cited 2 times.</v>
      </c>
      <c r="B3596">
        <v>5</v>
      </c>
      <c r="C3596" t="s">
        <v>1316</v>
      </c>
    </row>
    <row r="3597" spans="1:3" x14ac:dyDescent="0.45">
      <c r="A3597" t="str">
        <f t="shared" si="56"/>
        <v>6DOI: 10.1504/IJCEELL.2010.037047</v>
      </c>
      <c r="B3597">
        <v>6</v>
      </c>
      <c r="C3597" t="s">
        <v>1317</v>
      </c>
    </row>
    <row r="3598" spans="1:3" x14ac:dyDescent="0.45">
      <c r="A3598" t="str">
        <f t="shared" si="56"/>
        <v>7https://www.scopus.com/inward/record.uri?eid=2-s2.0-78649368880&amp;doi=10.1504%2fIJCEELL.2010.037047&amp;partnerID=40&amp;md5=e8208ff8b865add1d476124a8a4645fc</v>
      </c>
      <c r="B3598">
        <v>7</v>
      </c>
      <c r="C3598" t="s">
        <v>1318</v>
      </c>
    </row>
    <row r="3599" spans="1:3" x14ac:dyDescent="0.45">
      <c r="A3599" t="str">
        <f t="shared" si="56"/>
        <v>8</v>
      </c>
      <c r="B3599">
        <v>8</v>
      </c>
    </row>
    <row r="3600" spans="1:3" x14ac:dyDescent="0.45">
      <c r="A3600" t="str">
        <f t="shared" si="56"/>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3600">
        <v>9</v>
      </c>
      <c r="C3600" t="s">
        <v>1319</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1Wood M., Su F.</v>
      </c>
      <c r="B3605">
        <v>1</v>
      </c>
      <c r="C3605" t="s">
        <v>1336</v>
      </c>
    </row>
    <row r="3606" spans="1:3" x14ac:dyDescent="0.45">
      <c r="A3606" t="str">
        <f t="shared" si="56"/>
        <v>2AUTHOR FULL NAMES: Wood, Margaret (57155703700); Su, Feng (36619964400)</v>
      </c>
      <c r="B3606">
        <v>2</v>
      </c>
      <c r="C3606" t="s">
        <v>1337</v>
      </c>
    </row>
    <row r="3607" spans="1:3" x14ac:dyDescent="0.45">
      <c r="A3607" t="str">
        <f t="shared" si="56"/>
        <v>357155703700; 36619964400</v>
      </c>
      <c r="B3607">
        <v>3</v>
      </c>
      <c r="C3607" t="s">
        <v>1338</v>
      </c>
    </row>
    <row r="3608" spans="1:3" x14ac:dyDescent="0.45">
      <c r="A3608" t="str">
        <f t="shared" si="56"/>
        <v>4Parents as “stakeholders” and their conceptions of teaching excellence in English higher education</v>
      </c>
      <c r="B3608">
        <v>4</v>
      </c>
      <c r="C3608" t="s">
        <v>1339</v>
      </c>
    </row>
    <row r="3609" spans="1:3" x14ac:dyDescent="0.45">
      <c r="A3609" t="str">
        <f t="shared" si="56"/>
        <v>5(2019) International Journal of Comparative Education and Development, 21 (2), pp. 99 - 111, Cited 2 times.</v>
      </c>
      <c r="B3609">
        <v>5</v>
      </c>
      <c r="C3609" t="s">
        <v>1340</v>
      </c>
    </row>
    <row r="3610" spans="1:3" x14ac:dyDescent="0.45">
      <c r="A3610" t="str">
        <f t="shared" si="56"/>
        <v>6DOI: 10.1108/IJCED-05-2018-0010</v>
      </c>
      <c r="B3610">
        <v>6</v>
      </c>
      <c r="C3610" t="s">
        <v>1341</v>
      </c>
    </row>
    <row r="3611" spans="1:3" x14ac:dyDescent="0.45">
      <c r="A3611" t="str">
        <f t="shared" si="56"/>
        <v>7https://www.scopus.com/inward/record.uri?eid=2-s2.0-85065191037&amp;doi=10.1108%2fIJCED-05-2018-0010&amp;partnerID=40&amp;md5=e91ddbe183094f55586c08925f0216df</v>
      </c>
      <c r="B3611">
        <v>7</v>
      </c>
      <c r="C3611" t="s">
        <v>1342</v>
      </c>
    </row>
    <row r="3612" spans="1:3" x14ac:dyDescent="0.45">
      <c r="A3612" t="str">
        <f t="shared" si="56"/>
        <v>8</v>
      </c>
      <c r="B3612">
        <v>8</v>
      </c>
    </row>
    <row r="3613" spans="1:3" x14ac:dyDescent="0.45">
      <c r="A3613" t="str">
        <f t="shared" si="56"/>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3613">
        <v>9</v>
      </c>
      <c r="C3613" t="s">
        <v>1343</v>
      </c>
    </row>
    <row r="3614" spans="1:3" x14ac:dyDescent="0.45">
      <c r="A3614" t="str">
        <f t="shared" si="56"/>
        <v>10LANGUAGE OF ORIGINAL DOCUMENT: English</v>
      </c>
      <c r="B3614">
        <v>10</v>
      </c>
      <c r="C3614" t="s">
        <v>10</v>
      </c>
    </row>
    <row r="3615" spans="1:3" x14ac:dyDescent="0.45">
      <c r="A3615" t="str">
        <f t="shared" si="56"/>
        <v>11DOCUMENT TYPE: Article</v>
      </c>
      <c r="B3615">
        <v>11</v>
      </c>
      <c r="C3615" t="s">
        <v>11</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1Stokes S.Y., Miller D.</v>
      </c>
      <c r="B3618">
        <v>1</v>
      </c>
      <c r="C3618" t="s">
        <v>1360</v>
      </c>
    </row>
    <row r="3619" spans="1:3" x14ac:dyDescent="0.45">
      <c r="A3619" t="str">
        <f t="shared" si="56"/>
        <v>2AUTHOR FULL NAMES: Stokes, S.Y. (57209974947); Miller, Donté (57209978177)</v>
      </c>
      <c r="B3619">
        <v>2</v>
      </c>
      <c r="C3619" t="s">
        <v>1361</v>
      </c>
    </row>
    <row r="3620" spans="1:3" x14ac:dyDescent="0.45">
      <c r="A3620" t="str">
        <f t="shared" si="56"/>
        <v>357209974947; 57209978177</v>
      </c>
      <c r="B3620">
        <v>3</v>
      </c>
      <c r="C3620" t="s">
        <v>1362</v>
      </c>
    </row>
    <row r="3621" spans="1:3" x14ac:dyDescent="0.45">
      <c r="A3621" t="str">
        <f t="shared" si="56"/>
        <v>4Remembering “the black bruins�? a case study of supporting student activists at ucla</v>
      </c>
      <c r="B3621">
        <v>4</v>
      </c>
      <c r="C3621" t="s">
        <v>1363</v>
      </c>
    </row>
    <row r="3622" spans="1:3" x14ac:dyDescent="0.45">
      <c r="A3622" t="str">
        <f t="shared" si="56"/>
        <v>5(2019) Student Activism, Politics, and Campus Climate in Higher Education, pp. 143 - 163, Cited 4 times.</v>
      </c>
      <c r="B3622">
        <v>5</v>
      </c>
      <c r="C3622" t="s">
        <v>1364</v>
      </c>
    </row>
    <row r="3623" spans="1:3" x14ac:dyDescent="0.45">
      <c r="A3623" t="str">
        <f t="shared" si="56"/>
        <v>6DOI: 10.4324/9780429449178-9</v>
      </c>
      <c r="B3623">
        <v>6</v>
      </c>
      <c r="C3623" t="s">
        <v>1365</v>
      </c>
    </row>
    <row r="3624" spans="1:3" x14ac:dyDescent="0.45">
      <c r="A3624" t="str">
        <f t="shared" si="56"/>
        <v>7https://www.scopus.com/inward/record.uri?eid=2-s2.0-85069162190&amp;doi=10.4324%2f9780429449178-9&amp;partnerID=40&amp;md5=f6a9d8e27fb25f7dd2efac66e4208128</v>
      </c>
      <c r="B3624">
        <v>7</v>
      </c>
      <c r="C3624" t="s">
        <v>1366</v>
      </c>
    </row>
    <row r="3625" spans="1:3" x14ac:dyDescent="0.45">
      <c r="A3625" t="str">
        <f t="shared" si="56"/>
        <v>8</v>
      </c>
      <c r="B3625">
        <v>8</v>
      </c>
    </row>
    <row r="3626" spans="1:3" x14ac:dyDescent="0.45">
      <c r="A3626" t="str">
        <f t="shared" si="56"/>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3626">
        <v>9</v>
      </c>
      <c r="C3626" t="s">
        <v>1367</v>
      </c>
    </row>
    <row r="3627" spans="1:3" x14ac:dyDescent="0.45">
      <c r="A3627" t="str">
        <f t="shared" si="56"/>
        <v>10LANGUAGE OF ORIGINAL DOCUMENT: English</v>
      </c>
      <c r="B3627">
        <v>10</v>
      </c>
      <c r="C3627" t="s">
        <v>10</v>
      </c>
    </row>
    <row r="3628" spans="1:3" x14ac:dyDescent="0.45">
      <c r="A3628" t="str">
        <f t="shared" si="56"/>
        <v>11DOCUMENT TYPE: Book chapter</v>
      </c>
      <c r="B3628">
        <v>11</v>
      </c>
      <c r="C3628" t="s">
        <v>128</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1Peconcillo L.B., Jr., Peteros E.D., Mamites I.O., Sanchez D.T., Tenerife J.J.L., Suson R.L.</v>
      </c>
      <c r="B3631">
        <v>1</v>
      </c>
      <c r="C3631" t="s">
        <v>1368</v>
      </c>
    </row>
    <row r="3632" spans="1:3" x14ac:dyDescent="0.45">
      <c r="A3632" t="str">
        <f t="shared" si="56"/>
        <v>2AUTHOR FULL NAMES: Peconcillo, Larry B. (57221403678); Peteros, Emerson D. (57219873251); Mamites, Irene O. (57219870525); Sanchez, Domenic T. (57221399125); Tenerife, Janine Joy L. (57219867249); Suson, Roberto L. (57216975232)</v>
      </c>
      <c r="B3632">
        <v>2</v>
      </c>
      <c r="C3632" t="s">
        <v>1369</v>
      </c>
    </row>
    <row r="3633" spans="1:3" x14ac:dyDescent="0.45">
      <c r="A3633" t="str">
        <f t="shared" si="56"/>
        <v>357221403678; 57219873251; 57219870525; 57221399125; 57219867249; 57216975232</v>
      </c>
      <c r="B3633">
        <v>3</v>
      </c>
      <c r="C3633" t="s">
        <v>1370</v>
      </c>
    </row>
    <row r="3634" spans="1:3" x14ac:dyDescent="0.45">
      <c r="A3634" t="str">
        <f t="shared" si="56"/>
        <v>4Structuring determinants to level up students performance</v>
      </c>
      <c r="B3634">
        <v>4</v>
      </c>
      <c r="C3634" t="s">
        <v>1371</v>
      </c>
    </row>
    <row r="3635" spans="1:3" x14ac:dyDescent="0.45">
      <c r="A3635" t="str">
        <f t="shared" si="56"/>
        <v>5(2020) International Journal of Education and Practice, 8 (4), pp. 638 - 651, Cited 3 times.</v>
      </c>
      <c r="B3635">
        <v>5</v>
      </c>
      <c r="C3635" t="s">
        <v>1372</v>
      </c>
    </row>
    <row r="3636" spans="1:3" x14ac:dyDescent="0.45">
      <c r="A3636" t="str">
        <f t="shared" si="56"/>
        <v>6DOI: 10.18488/journal.61.2020.84.638.651</v>
      </c>
      <c r="B3636">
        <v>6</v>
      </c>
      <c r="C3636" t="s">
        <v>1373</v>
      </c>
    </row>
    <row r="3637" spans="1:3" x14ac:dyDescent="0.45">
      <c r="A3637" t="str">
        <f t="shared" si="56"/>
        <v>7https://www.scopus.com/inward/record.uri?eid=2-s2.0-85094979502&amp;doi=10.18488%2fjournal.61.2020.84.638.651&amp;partnerID=40&amp;md5=5cb14723764f70a9d7ffda576e1c00e5</v>
      </c>
      <c r="B3637">
        <v>7</v>
      </c>
      <c r="C3637" t="s">
        <v>1374</v>
      </c>
    </row>
    <row r="3638" spans="1:3" x14ac:dyDescent="0.45">
      <c r="A3638" t="str">
        <f t="shared" si="56"/>
        <v>8</v>
      </c>
      <c r="B3638">
        <v>8</v>
      </c>
    </row>
    <row r="3639" spans="1:3" x14ac:dyDescent="0.45">
      <c r="A3639" t="str">
        <f t="shared" si="56"/>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3639">
        <v>9</v>
      </c>
      <c r="C3639" t="s">
        <v>1375</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1Miller K., Moffett S., McAdam R., Brennan M.</v>
      </c>
      <c r="B3644">
        <v>1</v>
      </c>
      <c r="C3644" t="s">
        <v>3716</v>
      </c>
    </row>
    <row r="3645" spans="1:3" x14ac:dyDescent="0.45">
      <c r="A3645" t="str">
        <f t="shared" si="56"/>
        <v>2AUTHOR FULL NAMES: Miller, Kristel (55455948000); Moffett, Sandra (12761222000); McAdam, Rodney (7007109027); Brennan, Michael (7402656071)</v>
      </c>
      <c r="B3645">
        <v>2</v>
      </c>
      <c r="C3645" t="s">
        <v>3717</v>
      </c>
    </row>
    <row r="3646" spans="1:3" x14ac:dyDescent="0.45">
      <c r="A3646" t="str">
        <f t="shared" si="56"/>
        <v>355455948000; 12761222000; 7007109027; 7402656071</v>
      </c>
      <c r="B3646">
        <v>3</v>
      </c>
      <c r="C3646" t="s">
        <v>3718</v>
      </c>
    </row>
    <row r="3647" spans="1:3" x14ac:dyDescent="0.45">
      <c r="A3647" t="str">
        <f t="shared" si="56"/>
        <v>4Intellectual capital: A valuable resource for university technology commercialisation?</v>
      </c>
      <c r="B3647">
        <v>4</v>
      </c>
      <c r="C3647" t="s">
        <v>3719</v>
      </c>
    </row>
    <row r="3648" spans="1:3" x14ac:dyDescent="0.45">
      <c r="A3648" t="str">
        <f t="shared" si="56"/>
        <v>5(2013) Proceedings of the European Conference on Knowledge Management, ECKM, 1, pp. 429 - 437, Cited 2 times.</v>
      </c>
      <c r="B3648">
        <v>5</v>
      </c>
      <c r="C3648" t="s">
        <v>3720</v>
      </c>
    </row>
    <row r="3649" spans="1:3" x14ac:dyDescent="0.45">
      <c r="A3649" t="str">
        <f t="shared" si="56"/>
        <v>6</v>
      </c>
      <c r="B3649">
        <v>6</v>
      </c>
    </row>
    <row r="3650" spans="1:3" x14ac:dyDescent="0.45">
      <c r="A3650" t="str">
        <f t="shared" si="56"/>
        <v>7https://www.scopus.com/inward/record.uri?eid=2-s2.0-84893548680&amp;partnerID=40&amp;md5=6d773f60fed93d3ac9b3636320824280</v>
      </c>
      <c r="B3650">
        <v>7</v>
      </c>
      <c r="C3650" t="s">
        <v>3721</v>
      </c>
    </row>
    <row r="3651" spans="1:3" x14ac:dyDescent="0.45">
      <c r="A3651" t="str">
        <f t="shared" si="56"/>
        <v>8</v>
      </c>
      <c r="B3651">
        <v>8</v>
      </c>
    </row>
    <row r="3652" spans="1:3" x14ac:dyDescent="0.45">
      <c r="A3652" t="str">
        <f t="shared" si="56"/>
        <v>9ABSTRACT: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B3652">
        <v>9</v>
      </c>
      <c r="C3652" t="s">
        <v>3722</v>
      </c>
    </row>
    <row r="3653" spans="1:3" x14ac:dyDescent="0.45">
      <c r="A3653" t="str">
        <f t="shared" ref="A3653:A3716" si="57">B3653&amp;C3653</f>
        <v>10LANGUAGE OF ORIGINAL DOCUMENT: English</v>
      </c>
      <c r="B3653">
        <v>10</v>
      </c>
      <c r="C3653" t="s">
        <v>10</v>
      </c>
    </row>
    <row r="3654" spans="1:3" x14ac:dyDescent="0.45">
      <c r="A3654" t="str">
        <f t="shared" si="57"/>
        <v>11DOCUMENT TYPE: Conference paper</v>
      </c>
      <c r="B3654">
        <v>11</v>
      </c>
      <c r="C3654" t="s">
        <v>207</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1Izaguirre E.R., Montiel D.O.</v>
      </c>
      <c r="B3657">
        <v>1</v>
      </c>
      <c r="C3657" t="s">
        <v>3317</v>
      </c>
    </row>
    <row r="3658" spans="1:3" x14ac:dyDescent="0.45">
      <c r="A3658" t="str">
        <f t="shared" si="57"/>
        <v>2AUTHOR FULL NAMES: Izaguirre, Eliza Ruiz (54917551400); Montiel, David Oseguera (55699996700)</v>
      </c>
      <c r="B3658">
        <v>2</v>
      </c>
      <c r="C3658" t="s">
        <v>3318</v>
      </c>
    </row>
    <row r="3659" spans="1:3" x14ac:dyDescent="0.45">
      <c r="A3659" t="str">
        <f t="shared" si="57"/>
        <v>354917551400; 55699996700</v>
      </c>
      <c r="B3659">
        <v>3</v>
      </c>
      <c r="C3659" t="s">
        <v>3319</v>
      </c>
    </row>
    <row r="3660" spans="1:3" x14ac:dyDescent="0.45">
      <c r="A3660" t="str">
        <f t="shared" si="57"/>
        <v>4Roaming the Campus: University Stakeholders’ Perceptions of, and Interactions with, Campus Cats and Dogs</v>
      </c>
      <c r="B3660">
        <v>4</v>
      </c>
      <c r="C3660" t="s">
        <v>3320</v>
      </c>
    </row>
    <row r="3661" spans="1:3" x14ac:dyDescent="0.45">
      <c r="A3661" t="str">
        <f t="shared" si="57"/>
        <v>5(2021) Anthrozoos, 34 (3), pp. 423 - 439, Cited 3 times.</v>
      </c>
      <c r="B3661">
        <v>5</v>
      </c>
      <c r="C3661" t="s">
        <v>3321</v>
      </c>
    </row>
    <row r="3662" spans="1:3" x14ac:dyDescent="0.45">
      <c r="A3662" t="str">
        <f t="shared" si="57"/>
        <v>6DOI: 10.1080/08927936.2021.1898213</v>
      </c>
      <c r="B3662">
        <v>6</v>
      </c>
      <c r="C3662" t="s">
        <v>3322</v>
      </c>
    </row>
    <row r="3663" spans="1:3" x14ac:dyDescent="0.45">
      <c r="A3663" t="str">
        <f t="shared" si="57"/>
        <v>7https://www.scopus.com/inward/record.uri?eid=2-s2.0-85104744805&amp;doi=10.1080%2f08927936.2021.1898213&amp;partnerID=40&amp;md5=f3b65f6e553d329fc592d9bc7f0d4d7c</v>
      </c>
      <c r="B3663">
        <v>7</v>
      </c>
      <c r="C3663" t="s">
        <v>3323</v>
      </c>
    </row>
    <row r="3664" spans="1:3" x14ac:dyDescent="0.45">
      <c r="A3664" t="str">
        <f t="shared" si="57"/>
        <v>8</v>
      </c>
      <c r="B3664">
        <v>8</v>
      </c>
    </row>
    <row r="3665" spans="1:3" x14ac:dyDescent="0.45">
      <c r="A3665" t="str">
        <f t="shared" si="57"/>
        <v>9ABSTRACT: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B3665">
        <v>9</v>
      </c>
      <c r="C3665" t="s">
        <v>3324</v>
      </c>
    </row>
    <row r="3666" spans="1:3" x14ac:dyDescent="0.45">
      <c r="A3666" t="str">
        <f t="shared" si="57"/>
        <v>10LANGUAGE OF ORIGINAL DOCUMENT: English</v>
      </c>
      <c r="B3666">
        <v>10</v>
      </c>
      <c r="C3666" t="s">
        <v>10</v>
      </c>
    </row>
    <row r="3667" spans="1:3" x14ac:dyDescent="0.45">
      <c r="A3667" t="str">
        <f t="shared" si="57"/>
        <v>11DOCUMENT TYPE: Article</v>
      </c>
      <c r="B3667">
        <v>11</v>
      </c>
      <c r="C3667" t="s">
        <v>11</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1Rungfamai K.</v>
      </c>
      <c r="B3670">
        <v>1</v>
      </c>
      <c r="C3670" t="s">
        <v>2916</v>
      </c>
    </row>
    <row r="3671" spans="1:3" x14ac:dyDescent="0.45">
      <c r="A3671" t="str">
        <f t="shared" si="57"/>
        <v>2AUTHOR FULL NAMES: Rungfamai, Kreangchai (57190336478)</v>
      </c>
      <c r="B3671">
        <v>2</v>
      </c>
      <c r="C3671" t="s">
        <v>2917</v>
      </c>
    </row>
    <row r="3672" spans="1:3" x14ac:dyDescent="0.45">
      <c r="A3672" t="str">
        <f t="shared" si="57"/>
        <v>357190336478</v>
      </c>
      <c r="B3672">
        <v>3</v>
      </c>
      <c r="C3672">
        <v>57190336478</v>
      </c>
    </row>
    <row r="3673" spans="1:3" x14ac:dyDescent="0.45">
      <c r="A3673" t="str">
        <f t="shared" si="57"/>
        <v>4Governance of National Research University in Southeast Asia: the case of Chiang Mai University in Thailand</v>
      </c>
      <c r="B3673">
        <v>4</v>
      </c>
      <c r="C3673" t="s">
        <v>3325</v>
      </c>
    </row>
    <row r="3674" spans="1:3" x14ac:dyDescent="0.45">
      <c r="A3674" t="str">
        <f t="shared" si="57"/>
        <v>5(2018) Studies in Higher Education, 43 (7), pp. 1268 - 1278, Cited 4 times.</v>
      </c>
      <c r="B3674">
        <v>5</v>
      </c>
      <c r="C3674" t="s">
        <v>3326</v>
      </c>
    </row>
    <row r="3675" spans="1:3" x14ac:dyDescent="0.45">
      <c r="A3675" t="str">
        <f t="shared" si="57"/>
        <v>6DOI: 10.1080/03075079.2016.1250072</v>
      </c>
      <c r="B3675">
        <v>6</v>
      </c>
      <c r="C3675" t="s">
        <v>3327</v>
      </c>
    </row>
    <row r="3676" spans="1:3" x14ac:dyDescent="0.45">
      <c r="A3676" t="str">
        <f t="shared" si="57"/>
        <v>7https://www.scopus.com/inward/record.uri?eid=2-s2.0-84994157756&amp;doi=10.1080%2f03075079.2016.1250072&amp;partnerID=40&amp;md5=ba37c0ff3313a0d944b027507036a3bc</v>
      </c>
      <c r="B3676">
        <v>7</v>
      </c>
      <c r="C3676" t="s">
        <v>3328</v>
      </c>
    </row>
    <row r="3677" spans="1:3" x14ac:dyDescent="0.45">
      <c r="A3677" t="str">
        <f t="shared" si="57"/>
        <v>8</v>
      </c>
      <c r="B3677">
        <v>8</v>
      </c>
    </row>
    <row r="3678" spans="1:3" x14ac:dyDescent="0.45">
      <c r="A3678" t="str">
        <f t="shared" si="57"/>
        <v>9ABSTRACT: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B3678">
        <v>9</v>
      </c>
      <c r="C3678" t="s">
        <v>3329</v>
      </c>
    </row>
    <row r="3679" spans="1:3" x14ac:dyDescent="0.45">
      <c r="A3679" t="str">
        <f t="shared" si="57"/>
        <v>10LANGUAGE OF ORIGINAL DOCUMENT: English</v>
      </c>
      <c r="B3679">
        <v>10</v>
      </c>
      <c r="C3679" t="s">
        <v>10</v>
      </c>
    </row>
    <row r="3680" spans="1:3" x14ac:dyDescent="0.45">
      <c r="A3680" t="str">
        <f t="shared" si="57"/>
        <v>11DOCUMENT TYPE: Article</v>
      </c>
      <c r="B3680">
        <v>11</v>
      </c>
      <c r="C3680" t="s">
        <v>11</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1Quillinan B., McEvoy E., MacPhail A., Dempsey C.</v>
      </c>
      <c r="B3683">
        <v>1</v>
      </c>
      <c r="C3683" t="s">
        <v>3338</v>
      </c>
    </row>
    <row r="3684" spans="1:3" x14ac:dyDescent="0.45">
      <c r="A3684" t="str">
        <f t="shared" si="57"/>
        <v>2AUTHOR FULL NAMES: Quillinan, Bernie (35362671000); McEvoy, Eileen (56446861400); MacPhail, Ann (7005530543); Dempsey, Ciara (57200694031)</v>
      </c>
      <c r="B3684">
        <v>2</v>
      </c>
      <c r="C3684" t="s">
        <v>3339</v>
      </c>
    </row>
    <row r="3685" spans="1:3" x14ac:dyDescent="0.45">
      <c r="A3685" t="str">
        <f t="shared" si="57"/>
        <v>335362671000; 56446861400; 7005530543; 57200694031</v>
      </c>
      <c r="B3685">
        <v>3</v>
      </c>
      <c r="C3685" t="s">
        <v>3340</v>
      </c>
    </row>
    <row r="3686" spans="1:3" x14ac:dyDescent="0.45">
      <c r="A3686" t="str">
        <f t="shared" si="57"/>
        <v>4Lessons learned from a community engagement initiative within Irish higher education</v>
      </c>
      <c r="B3686">
        <v>4</v>
      </c>
      <c r="C3686" t="s">
        <v>3341</v>
      </c>
    </row>
    <row r="3687" spans="1:3" x14ac:dyDescent="0.45">
      <c r="A3687" t="str">
        <f t="shared" si="57"/>
        <v>5(2018) Irish Educational Studies, 37 (1), pp. 113 - 126, Cited 4 times.</v>
      </c>
      <c r="B3687">
        <v>5</v>
      </c>
      <c r="C3687" t="s">
        <v>3342</v>
      </c>
    </row>
    <row r="3688" spans="1:3" x14ac:dyDescent="0.45">
      <c r="A3688" t="str">
        <f t="shared" si="57"/>
        <v>6DOI: 10.1080/03323315.2018.1438913</v>
      </c>
      <c r="B3688">
        <v>6</v>
      </c>
      <c r="C3688" t="s">
        <v>3343</v>
      </c>
    </row>
    <row r="3689" spans="1:3" x14ac:dyDescent="0.45">
      <c r="A3689" t="str">
        <f t="shared" si="57"/>
        <v>7https://www.scopus.com/inward/record.uri?eid=2-s2.0-85042221603&amp;doi=10.1080%2f03323315.2018.1438913&amp;partnerID=40&amp;md5=24f448d01c42fe29baad12977fb4d8e6</v>
      </c>
      <c r="B3689">
        <v>7</v>
      </c>
      <c r="C3689" t="s">
        <v>3344</v>
      </c>
    </row>
    <row r="3690" spans="1:3" x14ac:dyDescent="0.45">
      <c r="A3690" t="str">
        <f t="shared" si="57"/>
        <v>8</v>
      </c>
      <c r="B3690">
        <v>8</v>
      </c>
    </row>
    <row r="3691" spans="1:3" x14ac:dyDescent="0.45">
      <c r="A3691" t="str">
        <f t="shared" si="57"/>
        <v>9ABSTRACT: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B3691">
        <v>9</v>
      </c>
      <c r="C3691" t="s">
        <v>3345</v>
      </c>
    </row>
    <row r="3692" spans="1:3" x14ac:dyDescent="0.45">
      <c r="A3692" t="str">
        <f t="shared" si="57"/>
        <v>10LANGUAGE OF ORIGINAL DOCUMENT: English</v>
      </c>
      <c r="B3692">
        <v>10</v>
      </c>
      <c r="C3692" t="s">
        <v>10</v>
      </c>
    </row>
    <row r="3693" spans="1:3" x14ac:dyDescent="0.45">
      <c r="A3693" t="str">
        <f t="shared" si="57"/>
        <v>11DOCUMENT TYPE: Article</v>
      </c>
      <c r="B3693">
        <v>11</v>
      </c>
      <c r="C3693" t="s">
        <v>11</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1Defensor M.C.</v>
      </c>
      <c r="B3696">
        <v>1</v>
      </c>
      <c r="C3696" t="s">
        <v>3746</v>
      </c>
    </row>
    <row r="3697" spans="1:3" x14ac:dyDescent="0.45">
      <c r="A3697" t="str">
        <f t="shared" si="57"/>
        <v>2AUTHOR FULL NAMES: Defensor, Marshal C. (57608534700)</v>
      </c>
      <c r="B3697">
        <v>2</v>
      </c>
      <c r="C3697" t="s">
        <v>3747</v>
      </c>
    </row>
    <row r="3698" spans="1:3" x14ac:dyDescent="0.45">
      <c r="A3698" t="str">
        <f t="shared" si="57"/>
        <v>357608534700</v>
      </c>
      <c r="B3698">
        <v>3</v>
      </c>
      <c r="C3698">
        <v>57608534700</v>
      </c>
    </row>
    <row r="3699" spans="1:3" x14ac:dyDescent="0.45">
      <c r="A3699" t="str">
        <f t="shared" si="57"/>
        <v>4Perceived Satisfaction of Prince Sultan University Graduates and Faculty from Health and Physical Education Program (HPEP)</v>
      </c>
      <c r="B3699">
        <v>4</v>
      </c>
      <c r="C3699" t="s">
        <v>3748</v>
      </c>
    </row>
    <row r="3700" spans="1:3" x14ac:dyDescent="0.45">
      <c r="A3700" t="str">
        <f t="shared" si="57"/>
        <v>5(2022) International Journal of Human Movement and Sports Sciences, 10 (2), pp. 207 - 216, Cited 2 times.</v>
      </c>
      <c r="B3700">
        <v>5</v>
      </c>
      <c r="C3700" t="s">
        <v>3749</v>
      </c>
    </row>
    <row r="3701" spans="1:3" x14ac:dyDescent="0.45">
      <c r="A3701" t="str">
        <f t="shared" si="57"/>
        <v>6DOI: 10.13189/saj.2022.100211</v>
      </c>
      <c r="B3701">
        <v>6</v>
      </c>
      <c r="C3701" t="s">
        <v>3750</v>
      </c>
    </row>
    <row r="3702" spans="1:3" x14ac:dyDescent="0.45">
      <c r="A3702" t="str">
        <f t="shared" si="57"/>
        <v>7https://www.scopus.com/inward/record.uri?eid=2-s2.0-85128651414&amp;doi=10.13189%2fsaj.2022.100211&amp;partnerID=40&amp;md5=4bf8d9e4a7003e71b2a780e87f6cdd27</v>
      </c>
      <c r="B3702">
        <v>7</v>
      </c>
      <c r="C3702" t="s">
        <v>3751</v>
      </c>
    </row>
    <row r="3703" spans="1:3" x14ac:dyDescent="0.45">
      <c r="A3703" t="str">
        <f t="shared" si="57"/>
        <v>8</v>
      </c>
      <c r="B3703">
        <v>8</v>
      </c>
    </row>
    <row r="3704" spans="1:3" x14ac:dyDescent="0.45">
      <c r="A3704" t="str">
        <f t="shared" si="57"/>
        <v>9ABSTRACT: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B3704">
        <v>9</v>
      </c>
      <c r="C3704" t="s">
        <v>3752</v>
      </c>
    </row>
    <row r="3705" spans="1:3" x14ac:dyDescent="0.45">
      <c r="A3705" t="str">
        <f t="shared" si="57"/>
        <v>10LANGUAGE OF ORIGINAL DOCUMENT: English</v>
      </c>
      <c r="B3705">
        <v>10</v>
      </c>
      <c r="C3705" t="s">
        <v>10</v>
      </c>
    </row>
    <row r="3706" spans="1:3" x14ac:dyDescent="0.45">
      <c r="A3706" t="str">
        <f t="shared" si="57"/>
        <v>11DOCUMENT TYPE: Article</v>
      </c>
      <c r="B3706">
        <v>11</v>
      </c>
      <c r="C3706" t="s">
        <v>11</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1Olave-Encina K.</v>
      </c>
      <c r="B3709">
        <v>1</v>
      </c>
      <c r="C3709" t="s">
        <v>3753</v>
      </c>
    </row>
    <row r="3710" spans="1:3" x14ac:dyDescent="0.45">
      <c r="A3710" t="str">
        <f t="shared" si="57"/>
        <v>2AUTHOR FULL NAMES: Olave-Encina, Karen (57212196201)</v>
      </c>
      <c r="B3710">
        <v>2</v>
      </c>
      <c r="C3710" t="s">
        <v>3754</v>
      </c>
    </row>
    <row r="3711" spans="1:3" x14ac:dyDescent="0.45">
      <c r="A3711" t="str">
        <f t="shared" si="57"/>
        <v>357212196201</v>
      </c>
      <c r="B3711">
        <v>3</v>
      </c>
      <c r="C3711">
        <v>57212196201</v>
      </c>
    </row>
    <row r="3712" spans="1:3" x14ac:dyDescent="0.45">
      <c r="A3712" t="str">
        <f t="shared" si="57"/>
        <v>4Experiences of an international student with a visual disability making sense of assessment and feedback</v>
      </c>
      <c r="B3712">
        <v>4</v>
      </c>
      <c r="C3712" t="s">
        <v>3755</v>
      </c>
    </row>
    <row r="3713" spans="1:3" x14ac:dyDescent="0.45">
      <c r="A3713" t="str">
        <f t="shared" si="57"/>
        <v>5(2022) International Journal of Inclusive Education, 26 (5), pp. 466 - 479, Cited 2 times.</v>
      </c>
      <c r="B3713">
        <v>5</v>
      </c>
      <c r="C3713" t="s">
        <v>3756</v>
      </c>
    </row>
    <row r="3714" spans="1:3" x14ac:dyDescent="0.45">
      <c r="A3714" t="str">
        <f t="shared" si="57"/>
        <v>6DOI: 10.1080/13603116.2019.1698063</v>
      </c>
      <c r="B3714">
        <v>6</v>
      </c>
      <c r="C3714" t="s">
        <v>3757</v>
      </c>
    </row>
    <row r="3715" spans="1:3" x14ac:dyDescent="0.45">
      <c r="A3715" t="str">
        <f t="shared" si="57"/>
        <v>7https://www.scopus.com/inward/record.uri?eid=2-s2.0-85076165823&amp;doi=10.1080%2f13603116.2019.1698063&amp;partnerID=40&amp;md5=95f7f63f2979ad48b46b791c9cd2cd69</v>
      </c>
      <c r="B3715">
        <v>7</v>
      </c>
      <c r="C3715" t="s">
        <v>3758</v>
      </c>
    </row>
    <row r="3716" spans="1:3" x14ac:dyDescent="0.45">
      <c r="A3716" t="str">
        <f t="shared" si="57"/>
        <v>8</v>
      </c>
      <c r="B3716">
        <v>8</v>
      </c>
    </row>
    <row r="3717" spans="1:3" x14ac:dyDescent="0.45">
      <c r="A3717" t="str">
        <f t="shared" ref="A3717:A3780" si="58">B3717&amp;C3717</f>
        <v>9ABSTRACT: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B3717">
        <v>9</v>
      </c>
      <c r="C3717" t="s">
        <v>3759</v>
      </c>
    </row>
    <row r="3718" spans="1:3" x14ac:dyDescent="0.45">
      <c r="A3718" t="str">
        <f t="shared" si="58"/>
        <v>10LANGUAGE OF ORIGINAL DOCUMENT: English</v>
      </c>
      <c r="B3718">
        <v>10</v>
      </c>
      <c r="C3718" t="s">
        <v>10</v>
      </c>
    </row>
    <row r="3719" spans="1:3" x14ac:dyDescent="0.45">
      <c r="A3719" t="str">
        <f t="shared" si="58"/>
        <v>11DOCUMENT TYPE: Review</v>
      </c>
      <c r="B3719">
        <v>11</v>
      </c>
      <c r="C3719" t="s">
        <v>175</v>
      </c>
    </row>
    <row r="3720" spans="1:3" x14ac:dyDescent="0.45">
      <c r="A3720" t="str">
        <f t="shared" si="58"/>
        <v>12SOURCE: Scopus</v>
      </c>
      <c r="B3720">
        <v>12</v>
      </c>
      <c r="C3720" t="s">
        <v>12</v>
      </c>
    </row>
    <row r="3721" spans="1:3" x14ac:dyDescent="0.45">
      <c r="A3721" t="str">
        <f t="shared" si="58"/>
        <v>13</v>
      </c>
      <c r="B3721">
        <v>13</v>
      </c>
    </row>
    <row r="3722" spans="1:3" x14ac:dyDescent="0.45">
      <c r="A3722" t="str">
        <f t="shared" si="58"/>
        <v>1Nguyen-Anh T., Nguyen A.T., Tran-Phuong C., Nguyen-Thi-Phuong A.</v>
      </c>
      <c r="B3722">
        <v>1</v>
      </c>
      <c r="C3722" t="s">
        <v>3768</v>
      </c>
    </row>
    <row r="3723" spans="1:3" x14ac:dyDescent="0.45">
      <c r="A3723" t="str">
        <f t="shared" si="58"/>
        <v>2AUTHOR FULL NAMES: Nguyen-Anh, Tuan (57392219300); Nguyen, Anh T (57198227287); Tran-Phuong, Chi (57896303900); Nguyen-Thi-Phuong, Anh (56595214300)</v>
      </c>
      <c r="B3723">
        <v>2</v>
      </c>
      <c r="C3723" t="s">
        <v>3769</v>
      </c>
    </row>
    <row r="3724" spans="1:3" x14ac:dyDescent="0.45">
      <c r="A3724" t="str">
        <f t="shared" si="58"/>
        <v>357392219300; 57198227287; 57896303900; 56595214300</v>
      </c>
      <c r="B3724">
        <v>3</v>
      </c>
      <c r="C3724" t="s">
        <v>3770</v>
      </c>
    </row>
    <row r="3725" spans="1:3" x14ac:dyDescent="0.45">
      <c r="A3725" t="str">
        <f t="shared" si="58"/>
        <v>4Digital transformation in higher education from online learning perspective: A comparative study of Singapore and Vietnam</v>
      </c>
      <c r="B3725">
        <v>4</v>
      </c>
      <c r="C3725" t="s">
        <v>3771</v>
      </c>
    </row>
    <row r="3726" spans="1:3" x14ac:dyDescent="0.45">
      <c r="A3726" t="str">
        <f t="shared" si="58"/>
        <v>5(2023) Policy Futures in Education, 21 (4), pp. 335 - 354, Cited 2 times.</v>
      </c>
      <c r="B3726">
        <v>5</v>
      </c>
      <c r="C3726" t="s">
        <v>3772</v>
      </c>
    </row>
    <row r="3727" spans="1:3" x14ac:dyDescent="0.45">
      <c r="A3727" t="str">
        <f t="shared" si="58"/>
        <v>6DOI: 10.1177/14782103221124181</v>
      </c>
      <c r="B3727">
        <v>6</v>
      </c>
      <c r="C3727" t="s">
        <v>3773</v>
      </c>
    </row>
    <row r="3728" spans="1:3" x14ac:dyDescent="0.45">
      <c r="A3728" t="str">
        <f t="shared" si="58"/>
        <v>7https://www.scopus.com/inward/record.uri?eid=2-s2.0-85138398959&amp;doi=10.1177%2f14782103221124181&amp;partnerID=40&amp;md5=a6e609a859f6c147f0e27b72fa536ce7</v>
      </c>
      <c r="B3728">
        <v>7</v>
      </c>
      <c r="C3728" t="s">
        <v>3774</v>
      </c>
    </row>
    <row r="3729" spans="1:3" x14ac:dyDescent="0.45">
      <c r="A3729" t="str">
        <f t="shared" si="58"/>
        <v>8</v>
      </c>
      <c r="B3729">
        <v>8</v>
      </c>
    </row>
    <row r="3730" spans="1:3" x14ac:dyDescent="0.45">
      <c r="A3730" t="str">
        <f t="shared" si="58"/>
        <v>9ABSTRACT: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B3730">
        <v>9</v>
      </c>
      <c r="C3730" t="s">
        <v>3775</v>
      </c>
    </row>
    <row r="3731" spans="1:3" x14ac:dyDescent="0.45">
      <c r="A3731" t="str">
        <f t="shared" si="58"/>
        <v>10LANGUAGE OF ORIGINAL DOCUMENT: English</v>
      </c>
      <c r="B3731">
        <v>10</v>
      </c>
      <c r="C3731" t="s">
        <v>10</v>
      </c>
    </row>
    <row r="3732" spans="1:3" x14ac:dyDescent="0.45">
      <c r="A3732" t="str">
        <f t="shared" si="58"/>
        <v>11DOCUMENT TYPE: Article</v>
      </c>
      <c r="B3732">
        <v>11</v>
      </c>
      <c r="C3732" t="s">
        <v>11</v>
      </c>
    </row>
    <row r="3733" spans="1:3" x14ac:dyDescent="0.45">
      <c r="A3733" t="str">
        <f t="shared" si="58"/>
        <v>12SOURCE: Scopus</v>
      </c>
      <c r="B3733">
        <v>12</v>
      </c>
      <c r="C3733" t="s">
        <v>12</v>
      </c>
    </row>
    <row r="3734" spans="1:3" x14ac:dyDescent="0.45">
      <c r="A3734" t="str">
        <f t="shared" si="58"/>
        <v>13</v>
      </c>
      <c r="B3734">
        <v>13</v>
      </c>
    </row>
    <row r="3735" spans="1:3" x14ac:dyDescent="0.45">
      <c r="A3735" t="str">
        <f t="shared" si="58"/>
        <v>1Almudallal A.W., Muktar S.N., Bakri N.</v>
      </c>
      <c r="B3735">
        <v>1</v>
      </c>
      <c r="C3735" t="s">
        <v>3346</v>
      </c>
    </row>
    <row r="3736" spans="1:3" x14ac:dyDescent="0.45">
      <c r="A3736" t="str">
        <f t="shared" si="58"/>
        <v>2AUTHOR FULL NAMES: Almudallal, Abdullah Waleed (57189390177); Muktar, Syaharizatul Noorizwan (57189375044); Bakri, Norhani (35766444600)</v>
      </c>
      <c r="B3736">
        <v>2</v>
      </c>
      <c r="C3736" t="s">
        <v>3347</v>
      </c>
    </row>
    <row r="3737" spans="1:3" x14ac:dyDescent="0.45">
      <c r="A3737" t="str">
        <f t="shared" si="58"/>
        <v>357189390177; 57189375044; 35766444600</v>
      </c>
      <c r="B3737">
        <v>3</v>
      </c>
      <c r="C3737" t="s">
        <v>3348</v>
      </c>
    </row>
    <row r="3738" spans="1:3" x14ac:dyDescent="0.45">
      <c r="A3738" t="str">
        <f t="shared" si="58"/>
        <v>4Knowledge management in the Palestinian higher education: A research agenda</v>
      </c>
      <c r="B3738">
        <v>4</v>
      </c>
      <c r="C3738" t="s">
        <v>3349</v>
      </c>
    </row>
    <row r="3739" spans="1:3" x14ac:dyDescent="0.45">
      <c r="A3739" t="str">
        <f t="shared" si="58"/>
        <v>5(2016) International Review of Management and Marketing, 6 (4), pp. 91 - 100, Cited 4 times.</v>
      </c>
      <c r="B3739">
        <v>5</v>
      </c>
      <c r="C3739" t="s">
        <v>3350</v>
      </c>
    </row>
    <row r="3740" spans="1:3" x14ac:dyDescent="0.45">
      <c r="A3740" t="str">
        <f t="shared" si="58"/>
        <v>6</v>
      </c>
      <c r="B3740">
        <v>6</v>
      </c>
    </row>
    <row r="3741" spans="1:3" x14ac:dyDescent="0.45">
      <c r="A3741" t="str">
        <f t="shared" si="58"/>
        <v>7https://www.scopus.com/inward/record.uri?eid=2-s2.0-84970006287&amp;partnerID=40&amp;md5=b9334c7494888d8fe87bf76407555182</v>
      </c>
      <c r="B3741">
        <v>7</v>
      </c>
      <c r="C3741" t="s">
        <v>3351</v>
      </c>
    </row>
    <row r="3742" spans="1:3" x14ac:dyDescent="0.45">
      <c r="A3742" t="str">
        <f t="shared" si="58"/>
        <v>8</v>
      </c>
      <c r="B3742">
        <v>8</v>
      </c>
    </row>
    <row r="3743" spans="1:3" x14ac:dyDescent="0.45">
      <c r="A3743" t="str">
        <f t="shared" si="58"/>
        <v>9ABSTRACT: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B3743">
        <v>9</v>
      </c>
      <c r="C3743" t="s">
        <v>3352</v>
      </c>
    </row>
    <row r="3744" spans="1:3" x14ac:dyDescent="0.45">
      <c r="A3744" t="str">
        <f t="shared" si="58"/>
        <v>10LANGUAGE OF ORIGINAL DOCUMENT: English</v>
      </c>
      <c r="B3744">
        <v>10</v>
      </c>
      <c r="C3744" t="s">
        <v>10</v>
      </c>
    </row>
    <row r="3745" spans="1:3" x14ac:dyDescent="0.45">
      <c r="A3745" t="str">
        <f t="shared" si="58"/>
        <v>11DOCUMENT TYPE: Article</v>
      </c>
      <c r="B3745">
        <v>11</v>
      </c>
      <c r="C3745" t="s">
        <v>11</v>
      </c>
    </row>
    <row r="3746" spans="1:3" x14ac:dyDescent="0.45">
      <c r="A3746" t="str">
        <f t="shared" si="58"/>
        <v>12SOURCE: Scopus</v>
      </c>
      <c r="B3746">
        <v>12</v>
      </c>
      <c r="C3746" t="s">
        <v>12</v>
      </c>
    </row>
    <row r="3747" spans="1:3" x14ac:dyDescent="0.45">
      <c r="A3747" t="str">
        <f t="shared" si="58"/>
        <v>13</v>
      </c>
      <c r="B3747">
        <v>13</v>
      </c>
    </row>
    <row r="3748" spans="1:3" x14ac:dyDescent="0.45">
      <c r="A3748" t="str">
        <f t="shared" si="58"/>
        <v>1Osman O., Mey S.S.C., Ibrahim K., Hassan H.A., Ghazali M., Koshy K.C.</v>
      </c>
      <c r="B3748">
        <v>1</v>
      </c>
      <c r="C3748" t="s">
        <v>3369</v>
      </c>
    </row>
    <row r="3749" spans="1:3" x14ac:dyDescent="0.45">
      <c r="A3749" t="str">
        <f t="shared" si="58"/>
        <v>2AUTHOR FULL NAMES: Osman, Omar (35119434500); Mey, Susie See Ching (57210804777); Ibrahim, Kamarulazizi (55566085700); Hassan, Haslan Abu (57190934855); Ghazali, Munirah (36760808600); Koshy, Kanayathu Chacko (8270214500)</v>
      </c>
      <c r="B3749">
        <v>2</v>
      </c>
      <c r="C3749" t="s">
        <v>3370</v>
      </c>
    </row>
    <row r="3750" spans="1:3" x14ac:dyDescent="0.45">
      <c r="A3750" t="str">
        <f t="shared" si="58"/>
        <v>335119434500; 57210804777; 55566085700; 57190934855; 36760808600; 8270214500</v>
      </c>
      <c r="B3750">
        <v>3</v>
      </c>
      <c r="C3750" t="s">
        <v>3371</v>
      </c>
    </row>
    <row r="3751" spans="1:3" x14ac:dyDescent="0.45">
      <c r="A3751" t="str">
        <f t="shared" si="58"/>
        <v>4The role of solution-oriented knowledge transfer programme and networking in charting a new course in university-stakeholder engagement</v>
      </c>
      <c r="B3751">
        <v>4</v>
      </c>
      <c r="C3751" t="s">
        <v>3372</v>
      </c>
    </row>
    <row r="3752" spans="1:3" x14ac:dyDescent="0.45">
      <c r="A3752" t="str">
        <f t="shared" si="58"/>
        <v>5(2016) World Sustainability Series, pp. 243 - 262, Cited 3 times.</v>
      </c>
      <c r="B3752">
        <v>5</v>
      </c>
      <c r="C3752" t="s">
        <v>3373</v>
      </c>
    </row>
    <row r="3753" spans="1:3" x14ac:dyDescent="0.45">
      <c r="A3753" t="str">
        <f t="shared" si="58"/>
        <v>6DOI: 10.1007/978-3-319-26734-0_16</v>
      </c>
      <c r="B3753">
        <v>6</v>
      </c>
      <c r="C3753" t="s">
        <v>3374</v>
      </c>
    </row>
    <row r="3754" spans="1:3" x14ac:dyDescent="0.45">
      <c r="A3754" t="str">
        <f t="shared" si="58"/>
        <v>7https://www.scopus.com/inward/record.uri?eid=2-s2.0-85071487709&amp;doi=10.1007%2f978-3-319-26734-0_16&amp;partnerID=40&amp;md5=5c91038fe2f2b1056612d0ea86de4401</v>
      </c>
      <c r="B3754">
        <v>7</v>
      </c>
      <c r="C3754" t="s">
        <v>3375</v>
      </c>
    </row>
    <row r="3755" spans="1:3" x14ac:dyDescent="0.45">
      <c r="A3755" t="str">
        <f t="shared" si="58"/>
        <v>8</v>
      </c>
      <c r="B3755">
        <v>8</v>
      </c>
    </row>
    <row r="3756" spans="1:3" x14ac:dyDescent="0.45">
      <c r="A3756" t="str">
        <f t="shared" si="58"/>
        <v>9ABSTRACT: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B3756">
        <v>9</v>
      </c>
      <c r="C3756" t="s">
        <v>3376</v>
      </c>
    </row>
    <row r="3757" spans="1:3" x14ac:dyDescent="0.45">
      <c r="A3757" t="str">
        <f t="shared" si="58"/>
        <v>10LANGUAGE OF ORIGINAL DOCUMENT: English</v>
      </c>
      <c r="B3757">
        <v>10</v>
      </c>
      <c r="C3757" t="s">
        <v>10</v>
      </c>
    </row>
    <row r="3758" spans="1:3" x14ac:dyDescent="0.45">
      <c r="A3758" t="str">
        <f t="shared" si="58"/>
        <v>11DOCUMENT TYPE: Book chapter</v>
      </c>
      <c r="B3758">
        <v>11</v>
      </c>
      <c r="C3758" t="s">
        <v>128</v>
      </c>
    </row>
    <row r="3759" spans="1:3" x14ac:dyDescent="0.45">
      <c r="A3759" t="str">
        <f t="shared" si="58"/>
        <v>12SOURCE: Scopus</v>
      </c>
      <c r="B3759">
        <v>12</v>
      </c>
      <c r="C3759" t="s">
        <v>12</v>
      </c>
    </row>
    <row r="3760" spans="1:3" x14ac:dyDescent="0.45">
      <c r="A3760" t="str">
        <f t="shared" si="58"/>
        <v>13</v>
      </c>
      <c r="B3760">
        <v>13</v>
      </c>
    </row>
    <row r="3761" spans="1:3" x14ac:dyDescent="0.45">
      <c r="A3761" t="str">
        <f t="shared" si="58"/>
        <v>1Siddiki S., Goel S.</v>
      </c>
      <c r="B3761">
        <v>1</v>
      </c>
      <c r="C3761" t="s">
        <v>3377</v>
      </c>
    </row>
    <row r="3762" spans="1:3" x14ac:dyDescent="0.45">
      <c r="A3762" t="str">
        <f t="shared" si="58"/>
        <v>2AUTHOR FULL NAMES: Siddiki, Saba (37007150800); Goel, Shilpi (56589502600)</v>
      </c>
      <c r="B3762">
        <v>2</v>
      </c>
      <c r="C3762" t="s">
        <v>3378</v>
      </c>
    </row>
    <row r="3763" spans="1:3" x14ac:dyDescent="0.45">
      <c r="A3763" t="str">
        <f t="shared" si="58"/>
        <v>337007150800; 56589502600</v>
      </c>
      <c r="B3763">
        <v>3</v>
      </c>
      <c r="C3763" t="s">
        <v>3379</v>
      </c>
    </row>
    <row r="3764" spans="1:3" x14ac:dyDescent="0.45">
      <c r="A3764" t="str">
        <f t="shared" si="58"/>
        <v>4A stakeholder analysis of U.S. marine aquaculture partnerships</v>
      </c>
      <c r="B3764">
        <v>4</v>
      </c>
      <c r="C3764" t="s">
        <v>3380</v>
      </c>
    </row>
    <row r="3765" spans="1:3" x14ac:dyDescent="0.45">
      <c r="A3765" t="str">
        <f t="shared" si="58"/>
        <v>5(2015) Marine Policy, 57, pp. 93 - 102, Cited 5 times.</v>
      </c>
      <c r="B3765">
        <v>5</v>
      </c>
      <c r="C3765" t="s">
        <v>3381</v>
      </c>
    </row>
    <row r="3766" spans="1:3" x14ac:dyDescent="0.45">
      <c r="A3766" t="str">
        <f t="shared" si="58"/>
        <v>6DOI: 10.1016/j.marpol.2015.03.006</v>
      </c>
      <c r="B3766">
        <v>6</v>
      </c>
      <c r="C3766" t="s">
        <v>3382</v>
      </c>
    </row>
    <row r="3767" spans="1:3" x14ac:dyDescent="0.45">
      <c r="A3767" t="str">
        <f t="shared" si="58"/>
        <v>7https://www.scopus.com/inward/record.uri?eid=2-s2.0-84927538946&amp;doi=10.1016%2fj.marpol.2015.03.006&amp;partnerID=40&amp;md5=9574f4900f077aab94b20b60ea97576e</v>
      </c>
      <c r="B3767">
        <v>7</v>
      </c>
      <c r="C3767" t="s">
        <v>3383</v>
      </c>
    </row>
    <row r="3768" spans="1:3" x14ac:dyDescent="0.45">
      <c r="A3768" t="str">
        <f t="shared" si="58"/>
        <v>8</v>
      </c>
      <c r="B3768">
        <v>8</v>
      </c>
    </row>
    <row r="3769" spans="1:3" x14ac:dyDescent="0.45">
      <c r="A3769" t="str">
        <f t="shared" si="58"/>
        <v>9ABSTRACT: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B3769">
        <v>9</v>
      </c>
      <c r="C3769" t="s">
        <v>3384</v>
      </c>
    </row>
    <row r="3770" spans="1:3" x14ac:dyDescent="0.45">
      <c r="A3770" t="str">
        <f t="shared" si="58"/>
        <v>10LANGUAGE OF ORIGINAL DOCUMENT: English</v>
      </c>
      <c r="B3770">
        <v>10</v>
      </c>
      <c r="C3770" t="s">
        <v>10</v>
      </c>
    </row>
    <row r="3771" spans="1:3" x14ac:dyDescent="0.45">
      <c r="A3771" t="str">
        <f t="shared" si="58"/>
        <v>11DOCUMENT TYPE: Article</v>
      </c>
      <c r="B3771">
        <v>11</v>
      </c>
      <c r="C3771" t="s">
        <v>11</v>
      </c>
    </row>
    <row r="3772" spans="1:3" x14ac:dyDescent="0.45">
      <c r="A3772" t="str">
        <f t="shared" si="58"/>
        <v>12SOURCE: Scopus</v>
      </c>
      <c r="B3772">
        <v>12</v>
      </c>
      <c r="C3772" t="s">
        <v>12</v>
      </c>
    </row>
    <row r="3773" spans="1:3" x14ac:dyDescent="0.45">
      <c r="A3773" t="str">
        <f t="shared" si="58"/>
        <v>13</v>
      </c>
      <c r="B3773">
        <v>13</v>
      </c>
    </row>
    <row r="3774" spans="1:3" x14ac:dyDescent="0.45">
      <c r="A3774" t="str">
        <f t="shared" si="58"/>
        <v>1Wells R.S.</v>
      </c>
      <c r="B3774">
        <v>1</v>
      </c>
      <c r="C3774" t="s">
        <v>1422</v>
      </c>
    </row>
    <row r="3775" spans="1:3" x14ac:dyDescent="0.45">
      <c r="A3775" t="str">
        <f t="shared" si="58"/>
        <v>2AUTHOR FULL NAMES: Wells, Ryan S. (25622738900)</v>
      </c>
      <c r="B3775">
        <v>2</v>
      </c>
      <c r="C3775" t="s">
        <v>1423</v>
      </c>
    </row>
    <row r="3776" spans="1:3" x14ac:dyDescent="0.45">
      <c r="A3776" t="str">
        <f t="shared" si="58"/>
        <v>325622738900</v>
      </c>
      <c r="B3776">
        <v>3</v>
      </c>
      <c r="C3776">
        <v>25622738900</v>
      </c>
    </row>
    <row r="3777" spans="1:3" x14ac:dyDescent="0.45">
      <c r="A3777" t="str">
        <f t="shared" si="58"/>
        <v>4Learning From COVID-19: Unchanging Inequality and Ideology in Higher Education</v>
      </c>
      <c r="B3777">
        <v>4</v>
      </c>
      <c r="C3777" t="s">
        <v>1424</v>
      </c>
    </row>
    <row r="3778" spans="1:3" x14ac:dyDescent="0.45">
      <c r="A3778" t="str">
        <f t="shared" si="58"/>
        <v>5(2023) American Behavioral Scientist, 67 (13), pp. 1655 - 1664, Cited 2 times.</v>
      </c>
      <c r="B3778">
        <v>5</v>
      </c>
      <c r="C3778" t="s">
        <v>1425</v>
      </c>
    </row>
    <row r="3779" spans="1:3" x14ac:dyDescent="0.45">
      <c r="A3779" t="str">
        <f t="shared" si="58"/>
        <v>6DOI: 10.1177/00027642221118278</v>
      </c>
      <c r="B3779">
        <v>6</v>
      </c>
      <c r="C3779" t="s">
        <v>1426</v>
      </c>
    </row>
    <row r="3780" spans="1:3" x14ac:dyDescent="0.45">
      <c r="A3780" t="str">
        <f t="shared" si="58"/>
        <v>7https://www.scopus.com/inward/record.uri?eid=2-s2.0-85136630004&amp;doi=10.1177%2f00027642221118278&amp;partnerID=40&amp;md5=72c02d7be851b41f56e9244c9327ff19</v>
      </c>
      <c r="B3780">
        <v>7</v>
      </c>
      <c r="C3780" t="s">
        <v>1427</v>
      </c>
    </row>
    <row r="3781" spans="1:3" x14ac:dyDescent="0.45">
      <c r="A3781" t="str">
        <f t="shared" ref="A3781:A3844" si="59">B3781&amp;C3781</f>
        <v>8</v>
      </c>
      <c r="B3781">
        <v>8</v>
      </c>
    </row>
    <row r="3782" spans="1:3" x14ac:dyDescent="0.45">
      <c r="A3782" t="str">
        <f t="shared" si="59"/>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3782">
        <v>9</v>
      </c>
      <c r="C3782" t="s">
        <v>1428</v>
      </c>
    </row>
    <row r="3783" spans="1:3" x14ac:dyDescent="0.45">
      <c r="A3783" t="str">
        <f t="shared" si="59"/>
        <v>10LANGUAGE OF ORIGINAL DOCUMENT: English</v>
      </c>
      <c r="B3783">
        <v>10</v>
      </c>
      <c r="C3783" t="s">
        <v>10</v>
      </c>
    </row>
    <row r="3784" spans="1:3" x14ac:dyDescent="0.45">
      <c r="A3784" t="str">
        <f t="shared" si="59"/>
        <v>11DOCUMENT TYPE: Article</v>
      </c>
      <c r="B3784">
        <v>11</v>
      </c>
      <c r="C3784" t="s">
        <v>11</v>
      </c>
    </row>
    <row r="3785" spans="1:3" x14ac:dyDescent="0.45">
      <c r="A3785" t="str">
        <f t="shared" si="59"/>
        <v>12SOURCE: Scopus</v>
      </c>
      <c r="B3785">
        <v>12</v>
      </c>
      <c r="C3785" t="s">
        <v>12</v>
      </c>
    </row>
    <row r="3786" spans="1:3" x14ac:dyDescent="0.45">
      <c r="A3786" t="str">
        <f t="shared" si="59"/>
        <v>13</v>
      </c>
      <c r="B3786">
        <v>13</v>
      </c>
    </row>
    <row r="3787" spans="1:3" x14ac:dyDescent="0.45">
      <c r="A3787" t="str">
        <f t="shared" si="59"/>
        <v>1Moreno-Carmona C., Feria-Domínguez J.M., Merinero-Rodríguez R.</v>
      </c>
      <c r="B3787">
        <v>1</v>
      </c>
      <c r="C3787" t="s">
        <v>3385</v>
      </c>
    </row>
    <row r="3788" spans="1:3" x14ac:dyDescent="0.45">
      <c r="A3788" t="str">
        <f t="shared" si="59"/>
        <v>2AUTHOR FULL NAMES: Moreno-Carmona, Cristina (57219805113); Feria-Domínguez, José Manuel (54683905800); Merinero-Rodríguez, Rafael (57579399900)</v>
      </c>
      <c r="B3788">
        <v>2</v>
      </c>
      <c r="C3788" t="s">
        <v>3386</v>
      </c>
    </row>
    <row r="3789" spans="1:3" x14ac:dyDescent="0.45">
      <c r="A3789" t="str">
        <f t="shared" si="59"/>
        <v>357219805113; 54683905800; 57579399900</v>
      </c>
      <c r="B3789">
        <v>3</v>
      </c>
      <c r="C3789" t="s">
        <v>3387</v>
      </c>
    </row>
    <row r="3790" spans="1:3" x14ac:dyDescent="0.45">
      <c r="A3790" t="str">
        <f t="shared" si="59"/>
        <v>4ARE UNIVERSITY MANAGEMENT TEAMS STRATEGIC STAKEHOLDERS WITHIN HIGHER EDUCATION INSTITUTIONS? A CLINICAL STUDY</v>
      </c>
      <c r="B3790">
        <v>4</v>
      </c>
      <c r="C3790" t="s">
        <v>3388</v>
      </c>
    </row>
    <row r="3791" spans="1:3" x14ac:dyDescent="0.45">
      <c r="A3791" t="str">
        <f t="shared" si="59"/>
        <v>5(2022) Economics and Sociology, 15 (1), pp. 141 - 159, Cited 3 times.</v>
      </c>
      <c r="B3791">
        <v>5</v>
      </c>
      <c r="C3791" t="s">
        <v>3389</v>
      </c>
    </row>
    <row r="3792" spans="1:3" x14ac:dyDescent="0.45">
      <c r="A3792" t="str">
        <f t="shared" si="59"/>
        <v>6DOI: 10.14254/2071-789X.2022/15-1/9</v>
      </c>
      <c r="B3792">
        <v>6</v>
      </c>
      <c r="C3792" t="s">
        <v>3390</v>
      </c>
    </row>
    <row r="3793" spans="1:3" x14ac:dyDescent="0.45">
      <c r="A3793" t="str">
        <f t="shared" si="59"/>
        <v>7https://www.scopus.com/inward/record.uri?eid=2-s2.0-85128364544&amp;doi=10.14254%2f2071-789X.2022%2f15-1%2f9&amp;partnerID=40&amp;md5=370b2d90a986bc505a91144cd43f65d3</v>
      </c>
      <c r="B3793">
        <v>7</v>
      </c>
      <c r="C3793" t="s">
        <v>3391</v>
      </c>
    </row>
    <row r="3794" spans="1:3" x14ac:dyDescent="0.45">
      <c r="A3794" t="str">
        <f t="shared" si="59"/>
        <v>8</v>
      </c>
      <c r="B3794">
        <v>8</v>
      </c>
    </row>
    <row r="3795" spans="1:3" x14ac:dyDescent="0.45">
      <c r="A3795" t="str">
        <f t="shared" si="59"/>
        <v>9ABSTRACT: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B3795">
        <v>9</v>
      </c>
      <c r="C3795" t="s">
        <v>3392</v>
      </c>
    </row>
    <row r="3796" spans="1:3" x14ac:dyDescent="0.45">
      <c r="A3796" t="str">
        <f t="shared" si="59"/>
        <v>10LANGUAGE OF ORIGINAL DOCUMENT: English</v>
      </c>
      <c r="B3796">
        <v>10</v>
      </c>
      <c r="C3796" t="s">
        <v>10</v>
      </c>
    </row>
    <row r="3797" spans="1:3" x14ac:dyDescent="0.45">
      <c r="A3797" t="str">
        <f t="shared" si="59"/>
        <v>11DOCUMENT TYPE: Article</v>
      </c>
      <c r="B3797">
        <v>11</v>
      </c>
      <c r="C3797" t="s">
        <v>11</v>
      </c>
    </row>
    <row r="3798" spans="1:3" x14ac:dyDescent="0.45">
      <c r="A3798" t="str">
        <f t="shared" si="59"/>
        <v>12SOURCE: Scopus</v>
      </c>
      <c r="B3798">
        <v>12</v>
      </c>
      <c r="C3798" t="s">
        <v>12</v>
      </c>
    </row>
    <row r="3799" spans="1:3" x14ac:dyDescent="0.45">
      <c r="A3799" t="str">
        <f t="shared" si="59"/>
        <v>13</v>
      </c>
      <c r="B3799">
        <v>13</v>
      </c>
    </row>
    <row r="3800" spans="1:3" x14ac:dyDescent="0.45">
      <c r="A3800" t="str">
        <f t="shared" si="59"/>
        <v>1Darabi F., Saunders M.N.K., Clark M.</v>
      </c>
      <c r="B3800">
        <v>1</v>
      </c>
      <c r="C3800" t="s">
        <v>3401</v>
      </c>
    </row>
    <row r="3801" spans="1:3" x14ac:dyDescent="0.45">
      <c r="A3801" t="str">
        <f t="shared" si="59"/>
        <v>2AUTHOR FULL NAMES: Darabi, Fariba (55246896700); Saunders, Mark N.K. (7201859502); Clark, Murray (7404528251)</v>
      </c>
      <c r="B3801">
        <v>2</v>
      </c>
      <c r="C3801" t="s">
        <v>3402</v>
      </c>
    </row>
    <row r="3802" spans="1:3" x14ac:dyDescent="0.45">
      <c r="A3802" t="str">
        <f t="shared" si="59"/>
        <v>355246896700; 7201859502; 7404528251</v>
      </c>
      <c r="B3802">
        <v>3</v>
      </c>
      <c r="C3802" t="s">
        <v>3403</v>
      </c>
    </row>
    <row r="3803" spans="1:3" x14ac:dyDescent="0.45">
      <c r="A3803" t="str">
        <f t="shared" si="59"/>
        <v>4Trust initiation and development in SME-university collaborations: implications for enabling engaged scholarship</v>
      </c>
      <c r="B3803">
        <v>4</v>
      </c>
      <c r="C3803" t="s">
        <v>3404</v>
      </c>
    </row>
    <row r="3804" spans="1:3" x14ac:dyDescent="0.45">
      <c r="A3804" t="str">
        <f t="shared" si="59"/>
        <v>5(2020) European Journal of Training and Development, 45 (4-5), pp. 320 - 345, Cited 3 times.</v>
      </c>
      <c r="B3804">
        <v>5</v>
      </c>
      <c r="C3804" t="s">
        <v>3405</v>
      </c>
    </row>
    <row r="3805" spans="1:3" x14ac:dyDescent="0.45">
      <c r="A3805" t="str">
        <f t="shared" si="59"/>
        <v>6DOI: 10.1108/EJTD-04-2020-0068</v>
      </c>
      <c r="B3805">
        <v>6</v>
      </c>
      <c r="C3805" t="s">
        <v>3406</v>
      </c>
    </row>
    <row r="3806" spans="1:3" x14ac:dyDescent="0.45">
      <c r="A3806" t="str">
        <f t="shared" si="59"/>
        <v>7https://www.scopus.com/inward/record.uri?eid=2-s2.0-85094100037&amp;doi=10.1108%2fEJTD-04-2020-0068&amp;partnerID=40&amp;md5=251c2a3f106e182588cdb1b99b14ce6a</v>
      </c>
      <c r="B3806">
        <v>7</v>
      </c>
      <c r="C3806" t="s">
        <v>3407</v>
      </c>
    </row>
    <row r="3807" spans="1:3" x14ac:dyDescent="0.45">
      <c r="A3807" t="str">
        <f t="shared" si="59"/>
        <v>8</v>
      </c>
      <c r="B3807">
        <v>8</v>
      </c>
    </row>
    <row r="3808" spans="1:3" x14ac:dyDescent="0.45">
      <c r="A3808" t="str">
        <f t="shared" si="59"/>
        <v>9ABSTRACT: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B3808">
        <v>9</v>
      </c>
      <c r="C3808" t="s">
        <v>3408</v>
      </c>
    </row>
    <row r="3809" spans="1:3" x14ac:dyDescent="0.45">
      <c r="A3809" t="str">
        <f t="shared" si="59"/>
        <v>10LANGUAGE OF ORIGINAL DOCUMENT: English</v>
      </c>
      <c r="B3809">
        <v>10</v>
      </c>
      <c r="C3809" t="s">
        <v>10</v>
      </c>
    </row>
    <row r="3810" spans="1:3" x14ac:dyDescent="0.45">
      <c r="A3810" t="str">
        <f t="shared" si="59"/>
        <v>11DOCUMENT TYPE: Article</v>
      </c>
      <c r="B3810">
        <v>11</v>
      </c>
      <c r="C3810" t="s">
        <v>11</v>
      </c>
    </row>
    <row r="3811" spans="1:3" x14ac:dyDescent="0.45">
      <c r="A3811" t="str">
        <f t="shared" si="59"/>
        <v>12SOURCE: Scopus</v>
      </c>
      <c r="B3811">
        <v>12</v>
      </c>
      <c r="C3811" t="s">
        <v>12</v>
      </c>
    </row>
    <row r="3812" spans="1:3" x14ac:dyDescent="0.45">
      <c r="A3812" t="str">
        <f t="shared" si="59"/>
        <v>13</v>
      </c>
      <c r="B3812">
        <v>13</v>
      </c>
    </row>
    <row r="3813" spans="1:3" x14ac:dyDescent="0.45">
      <c r="A3813" t="str">
        <f t="shared" si="59"/>
        <v>1Hailat K.Q., Alshreef A.A., Azzam I.A., Darabseh F.</v>
      </c>
      <c r="B3813">
        <v>1</v>
      </c>
      <c r="C3813" t="s">
        <v>3409</v>
      </c>
    </row>
    <row r="3814" spans="1:3" x14ac:dyDescent="0.45">
      <c r="A3814" t="str">
        <f t="shared" si="59"/>
        <v>2AUTHOR FULL NAMES: Hailat, Khaled Qassem (57204944326); Alshreef, Amal Abdelhadi (57208341935); Azzam, Islam A. (8246773500); Darabseh, Fakhrieh (57056482500)</v>
      </c>
      <c r="B3814">
        <v>2</v>
      </c>
      <c r="C3814" t="s">
        <v>3410</v>
      </c>
    </row>
    <row r="3815" spans="1:3" x14ac:dyDescent="0.45">
      <c r="A3815" t="str">
        <f t="shared" si="59"/>
        <v>357204944326; 57208341935; 8246773500; 57056482500</v>
      </c>
      <c r="B3815">
        <v>3</v>
      </c>
      <c r="C3815" t="s">
        <v>3411</v>
      </c>
    </row>
    <row r="3816" spans="1:3" x14ac:dyDescent="0.45">
      <c r="A3816" t="str">
        <f t="shared" si="59"/>
        <v>4Stakeholder approach and the impact of brand image within higher education in the Middle East: Student and staff perspective</v>
      </c>
      <c r="B3816">
        <v>4</v>
      </c>
      <c r="C3816" t="s">
        <v>3412</v>
      </c>
    </row>
    <row r="3817" spans="1:3" x14ac:dyDescent="0.45">
      <c r="A3817" t="str">
        <f t="shared" si="59"/>
        <v>5(2021) Journal of Public Affairs, 21 (1), art. no. e1941, Cited 3 times.</v>
      </c>
      <c r="B3817">
        <v>5</v>
      </c>
      <c r="C3817" t="s">
        <v>3413</v>
      </c>
    </row>
    <row r="3818" spans="1:3" x14ac:dyDescent="0.45">
      <c r="A3818" t="str">
        <f t="shared" si="59"/>
        <v>6DOI: 10.1002/pa.1941</v>
      </c>
      <c r="B3818">
        <v>6</v>
      </c>
      <c r="C3818" t="s">
        <v>3414</v>
      </c>
    </row>
    <row r="3819" spans="1:3" x14ac:dyDescent="0.45">
      <c r="A3819" t="str">
        <f t="shared" si="59"/>
        <v>7https://www.scopus.com/inward/record.uri?eid=2-s2.0-85064565415&amp;doi=10.1002%2fpa.1941&amp;partnerID=40&amp;md5=54eec381f95ab603da5ab9e3d4c53e45</v>
      </c>
      <c r="B3819">
        <v>7</v>
      </c>
      <c r="C3819" t="s">
        <v>3415</v>
      </c>
    </row>
    <row r="3820" spans="1:3" x14ac:dyDescent="0.45">
      <c r="A3820" t="str">
        <f t="shared" si="59"/>
        <v>8</v>
      </c>
      <c r="B3820">
        <v>8</v>
      </c>
    </row>
    <row r="3821" spans="1:3" x14ac:dyDescent="0.45">
      <c r="A3821" t="str">
        <f t="shared" si="59"/>
        <v>9ABSTRACT: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B3821">
        <v>9</v>
      </c>
      <c r="C3821" t="s">
        <v>3416</v>
      </c>
    </row>
    <row r="3822" spans="1:3" x14ac:dyDescent="0.45">
      <c r="A3822" t="str">
        <f t="shared" si="59"/>
        <v>10LANGUAGE OF ORIGINAL DOCUMENT: English</v>
      </c>
      <c r="B3822">
        <v>10</v>
      </c>
      <c r="C3822" t="s">
        <v>10</v>
      </c>
    </row>
    <row r="3823" spans="1:3" x14ac:dyDescent="0.45">
      <c r="A3823" t="str">
        <f t="shared" si="59"/>
        <v>11DOCUMENT TYPE: Article</v>
      </c>
      <c r="B3823">
        <v>11</v>
      </c>
      <c r="C3823" t="s">
        <v>11</v>
      </c>
    </row>
    <row r="3824" spans="1:3" x14ac:dyDescent="0.45">
      <c r="A3824" t="str">
        <f t="shared" si="59"/>
        <v>12SOURCE: Scopus</v>
      </c>
      <c r="B3824">
        <v>12</v>
      </c>
      <c r="C3824" t="s">
        <v>12</v>
      </c>
    </row>
    <row r="3825" spans="1:3" x14ac:dyDescent="0.45">
      <c r="A3825" t="str">
        <f t="shared" si="59"/>
        <v>13</v>
      </c>
      <c r="B3825">
        <v>13</v>
      </c>
    </row>
    <row r="3826" spans="1:3" x14ac:dyDescent="0.45">
      <c r="A3826" t="str">
        <f t="shared" si="59"/>
        <v>1Johnson M.</v>
      </c>
      <c r="B3826">
        <v>1</v>
      </c>
      <c r="C3826" t="s">
        <v>1482</v>
      </c>
    </row>
    <row r="3827" spans="1:3" x14ac:dyDescent="0.45">
      <c r="A3827" t="str">
        <f t="shared" si="59"/>
        <v>2AUTHOR FULL NAMES: Johnson, Michael (57706418400)</v>
      </c>
      <c r="B3827">
        <v>2</v>
      </c>
      <c r="C3827" t="s">
        <v>1483</v>
      </c>
    </row>
    <row r="3828" spans="1:3" x14ac:dyDescent="0.45">
      <c r="A3828" t="str">
        <f t="shared" si="59"/>
        <v>357706418400</v>
      </c>
      <c r="B3828">
        <v>3</v>
      </c>
      <c r="C3828">
        <v>57706418400</v>
      </c>
    </row>
    <row r="3829" spans="1:3" x14ac:dyDescent="0.45">
      <c r="A3829" t="str">
        <f t="shared" si="59"/>
        <v>4Teaching excellence in the context of business and management education: Perspectives from Australian, British and Canadian universities</v>
      </c>
      <c r="B3829">
        <v>4</v>
      </c>
      <c r="C3829" t="s">
        <v>1484</v>
      </c>
    </row>
    <row r="3830" spans="1:3" x14ac:dyDescent="0.45">
      <c r="A3830" t="str">
        <f t="shared" si="59"/>
        <v>5(2021) International Journal of Management Education, 19 (3), art. no. 100508, Cited 3 times.</v>
      </c>
      <c r="B3830">
        <v>5</v>
      </c>
      <c r="C3830" t="s">
        <v>1485</v>
      </c>
    </row>
    <row r="3831" spans="1:3" x14ac:dyDescent="0.45">
      <c r="A3831" t="str">
        <f t="shared" si="59"/>
        <v>6DOI: 10.1016/j.ijme.2021.100508</v>
      </c>
      <c r="B3831">
        <v>6</v>
      </c>
      <c r="C3831" t="s">
        <v>1486</v>
      </c>
    </row>
    <row r="3832" spans="1:3" x14ac:dyDescent="0.45">
      <c r="A3832" t="str">
        <f t="shared" si="59"/>
        <v>7https://www.scopus.com/inward/record.uri?eid=2-s2.0-85110775005&amp;doi=10.1016%2fj.ijme.2021.100508&amp;partnerID=40&amp;md5=bb5272ed5662b6729ec692a82bb670c5</v>
      </c>
      <c r="B3832">
        <v>7</v>
      </c>
      <c r="C3832" t="s">
        <v>1487</v>
      </c>
    </row>
    <row r="3833" spans="1:3" x14ac:dyDescent="0.45">
      <c r="A3833" t="str">
        <f t="shared" si="59"/>
        <v>8</v>
      </c>
      <c r="B3833">
        <v>8</v>
      </c>
    </row>
    <row r="3834" spans="1:3" x14ac:dyDescent="0.45">
      <c r="A3834" t="str">
        <f t="shared" si="5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3834">
        <v>9</v>
      </c>
      <c r="C3834" t="s">
        <v>1488</v>
      </c>
    </row>
    <row r="3835" spans="1:3" x14ac:dyDescent="0.45">
      <c r="A3835" t="str">
        <f t="shared" si="59"/>
        <v>10LANGUAGE OF ORIGINAL DOCUMENT: English</v>
      </c>
      <c r="B3835">
        <v>10</v>
      </c>
      <c r="C3835" t="s">
        <v>10</v>
      </c>
    </row>
    <row r="3836" spans="1:3" x14ac:dyDescent="0.45">
      <c r="A3836" t="str">
        <f t="shared" si="59"/>
        <v>11DOCUMENT TYPE: Article</v>
      </c>
      <c r="B3836">
        <v>11</v>
      </c>
      <c r="C3836" t="s">
        <v>11</v>
      </c>
    </row>
    <row r="3837" spans="1:3" x14ac:dyDescent="0.45">
      <c r="A3837" t="str">
        <f t="shared" si="59"/>
        <v>12SOURCE: Scopus</v>
      </c>
      <c r="B3837">
        <v>12</v>
      </c>
      <c r="C3837" t="s">
        <v>12</v>
      </c>
    </row>
    <row r="3838" spans="1:3" x14ac:dyDescent="0.45">
      <c r="A3838" t="str">
        <f t="shared" si="59"/>
        <v>13</v>
      </c>
      <c r="B3838">
        <v>13</v>
      </c>
    </row>
    <row r="3839" spans="1:3" x14ac:dyDescent="0.45">
      <c r="A3839" t="str">
        <f t="shared" si="59"/>
        <v>1Dobbins M., Horváthová B., Labanino R.P.</v>
      </c>
      <c r="B3839">
        <v>1</v>
      </c>
      <c r="C3839" t="s">
        <v>1489</v>
      </c>
    </row>
    <row r="3840" spans="1:3" x14ac:dyDescent="0.45">
      <c r="A3840" t="str">
        <f t="shared" si="59"/>
        <v>2AUTHOR FULL NAMES: Dobbins, Michael (8583386500); Horváthová, Brigitte (57208222621); Labanino, Rafael Pablo (57218876575)</v>
      </c>
      <c r="B3840">
        <v>2</v>
      </c>
      <c r="C3840" t="s">
        <v>1490</v>
      </c>
    </row>
    <row r="3841" spans="1:3" x14ac:dyDescent="0.45">
      <c r="A3841" t="str">
        <f t="shared" si="59"/>
        <v>38583386500; 57208222621; 57218876575</v>
      </c>
      <c r="B3841">
        <v>3</v>
      </c>
      <c r="C3841" t="s">
        <v>1491</v>
      </c>
    </row>
    <row r="3842" spans="1:3" x14ac:dyDescent="0.45">
      <c r="A3842" t="str">
        <f t="shared" si="59"/>
        <v>4Exploring interest intermediation in Central and Eastern Europe: is higher education different?</v>
      </c>
      <c r="B3842">
        <v>4</v>
      </c>
      <c r="C3842" t="s">
        <v>1492</v>
      </c>
    </row>
    <row r="3843" spans="1:3" x14ac:dyDescent="0.45">
      <c r="A3843" t="str">
        <f t="shared" si="59"/>
        <v>5(2021) Interest Groups and Advocacy, 10 (4), pp. 399 - 429, Cited 4 times.</v>
      </c>
      <c r="B3843">
        <v>5</v>
      </c>
      <c r="C3843" t="s">
        <v>1493</v>
      </c>
    </row>
    <row r="3844" spans="1:3" x14ac:dyDescent="0.45">
      <c r="A3844" t="str">
        <f t="shared" si="59"/>
        <v>6DOI: 10.1057/s41309-021-00136-x</v>
      </c>
      <c r="B3844">
        <v>6</v>
      </c>
      <c r="C3844" t="s">
        <v>1494</v>
      </c>
    </row>
    <row r="3845" spans="1:3" x14ac:dyDescent="0.45">
      <c r="A3845" t="str">
        <f t="shared" ref="A3845:A3908" si="60">B3845&amp;C3845</f>
        <v>7https://www.scopus.com/inward/record.uri?eid=2-s2.0-85117579493&amp;doi=10.1057%2fs41309-021-00136-x&amp;partnerID=40&amp;md5=141c77b0f6907515a35169cd460cac9f</v>
      </c>
      <c r="B3845">
        <v>7</v>
      </c>
      <c r="C3845" t="s">
        <v>1495</v>
      </c>
    </row>
    <row r="3846" spans="1:3" x14ac:dyDescent="0.45">
      <c r="A3846" t="str">
        <f t="shared" si="60"/>
        <v>8</v>
      </c>
      <c r="B3846">
        <v>8</v>
      </c>
    </row>
    <row r="3847" spans="1:3" x14ac:dyDescent="0.45">
      <c r="A3847" t="str">
        <f t="shared" si="60"/>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3847">
        <v>9</v>
      </c>
      <c r="C3847" t="s">
        <v>1496</v>
      </c>
    </row>
    <row r="3848" spans="1:3" x14ac:dyDescent="0.45">
      <c r="A3848" t="str">
        <f t="shared" si="60"/>
        <v>10LANGUAGE OF ORIGINAL DOCUMENT: English</v>
      </c>
      <c r="B3848">
        <v>10</v>
      </c>
      <c r="C3848" t="s">
        <v>10</v>
      </c>
    </row>
    <row r="3849" spans="1:3" x14ac:dyDescent="0.45">
      <c r="A3849" t="str">
        <f t="shared" si="60"/>
        <v>11DOCUMENT TYPE: Article</v>
      </c>
      <c r="B3849">
        <v>11</v>
      </c>
      <c r="C3849" t="s">
        <v>11</v>
      </c>
    </row>
    <row r="3850" spans="1:3" x14ac:dyDescent="0.45">
      <c r="A3850" t="str">
        <f t="shared" si="60"/>
        <v>12SOURCE: Scopus</v>
      </c>
      <c r="B3850">
        <v>12</v>
      </c>
      <c r="C3850" t="s">
        <v>12</v>
      </c>
    </row>
    <row r="3851" spans="1:3" x14ac:dyDescent="0.45">
      <c r="A3851" t="str">
        <f t="shared" si="60"/>
        <v>13</v>
      </c>
      <c r="B3851">
        <v>13</v>
      </c>
    </row>
    <row r="3852" spans="1:3" x14ac:dyDescent="0.45">
      <c r="A3852" t="str">
        <f t="shared" si="60"/>
        <v>1Nicholas J.M., Handley M.H.</v>
      </c>
      <c r="B3852">
        <v>1</v>
      </c>
      <c r="C3852" t="s">
        <v>1497</v>
      </c>
    </row>
    <row r="3853" spans="1:3" x14ac:dyDescent="0.45">
      <c r="A3853" t="str">
        <f t="shared" si="60"/>
        <v>2AUTHOR FULL NAMES: Nicholas, Jennifer M. (57203821427); Handley, Meg H. (57190815021)</v>
      </c>
      <c r="B3853">
        <v>2</v>
      </c>
      <c r="C3853" t="s">
        <v>1498</v>
      </c>
    </row>
    <row r="3854" spans="1:3" x14ac:dyDescent="0.45">
      <c r="A3854" t="str">
        <f t="shared" si="60"/>
        <v>357203821427; 57190815021</v>
      </c>
      <c r="B3854">
        <v>3</v>
      </c>
      <c r="C3854" t="s">
        <v>1499</v>
      </c>
    </row>
    <row r="3855" spans="1:3" x14ac:dyDescent="0.45">
      <c r="A3855" t="str">
        <f t="shared" si="60"/>
        <v>4Employability development in business undergraduates: A qualitative inquiry of recruiter perceptions</v>
      </c>
      <c r="B3855">
        <v>4</v>
      </c>
      <c r="C3855" t="s">
        <v>1500</v>
      </c>
    </row>
    <row r="3856" spans="1:3" x14ac:dyDescent="0.45">
      <c r="A3856" t="str">
        <f t="shared" si="60"/>
        <v>5(2020) Journal of Education for Business, 95 (2), pp. 67 - 72, Cited 4 times.</v>
      </c>
      <c r="B3856">
        <v>5</v>
      </c>
      <c r="C3856" t="s">
        <v>1501</v>
      </c>
    </row>
    <row r="3857" spans="1:3" x14ac:dyDescent="0.45">
      <c r="A3857" t="str">
        <f t="shared" si="60"/>
        <v>6DOI: 10.1080/08832323.2019.1604483</v>
      </c>
      <c r="B3857">
        <v>6</v>
      </c>
      <c r="C3857" t="s">
        <v>1502</v>
      </c>
    </row>
    <row r="3858" spans="1:3" x14ac:dyDescent="0.45">
      <c r="A3858" t="str">
        <f t="shared" si="60"/>
        <v>7https://www.scopus.com/inward/record.uri?eid=2-s2.0-85065755116&amp;doi=10.1080%2f08832323.2019.1604483&amp;partnerID=40&amp;md5=d0e4685c386431f3bc2511825a9102ee</v>
      </c>
      <c r="B3858">
        <v>7</v>
      </c>
      <c r="C3858" t="s">
        <v>1503</v>
      </c>
    </row>
    <row r="3859" spans="1:3" x14ac:dyDescent="0.45">
      <c r="A3859" t="str">
        <f t="shared" si="60"/>
        <v>8</v>
      </c>
      <c r="B3859">
        <v>8</v>
      </c>
    </row>
    <row r="3860" spans="1:3" x14ac:dyDescent="0.45">
      <c r="A3860" t="str">
        <f t="shared" si="60"/>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3860">
        <v>9</v>
      </c>
      <c r="C3860" t="s">
        <v>1504</v>
      </c>
    </row>
    <row r="3861" spans="1:3" x14ac:dyDescent="0.45">
      <c r="A3861" t="str">
        <f t="shared" si="60"/>
        <v>10LANGUAGE OF ORIGINAL DOCUMENT: English</v>
      </c>
      <c r="B3861">
        <v>10</v>
      </c>
      <c r="C3861" t="s">
        <v>10</v>
      </c>
    </row>
    <row r="3862" spans="1:3" x14ac:dyDescent="0.45">
      <c r="A3862" t="str">
        <f t="shared" si="60"/>
        <v>11DOCUMENT TYPE: Article</v>
      </c>
      <c r="B3862">
        <v>11</v>
      </c>
      <c r="C3862" t="s">
        <v>11</v>
      </c>
    </row>
    <row r="3863" spans="1:3" x14ac:dyDescent="0.45">
      <c r="A3863" t="str">
        <f t="shared" si="60"/>
        <v>12SOURCE: Scopus</v>
      </c>
      <c r="B3863">
        <v>12</v>
      </c>
      <c r="C3863" t="s">
        <v>12</v>
      </c>
    </row>
    <row r="3864" spans="1:3" x14ac:dyDescent="0.45">
      <c r="A3864" t="str">
        <f t="shared" si="60"/>
        <v>13</v>
      </c>
      <c r="B3864">
        <v>13</v>
      </c>
    </row>
    <row r="3865" spans="1:3" x14ac:dyDescent="0.45">
      <c r="A3865" t="str">
        <f t="shared" si="60"/>
        <v>1Wang X., Sun X.</v>
      </c>
      <c r="B3865">
        <v>1</v>
      </c>
      <c r="C3865" t="s">
        <v>1513</v>
      </c>
    </row>
    <row r="3866" spans="1:3" x14ac:dyDescent="0.45">
      <c r="A3866" t="str">
        <f t="shared" si="60"/>
        <v>2AUTHOR FULL NAMES: Wang, Xuyan (57218898577); Sun, Xiaoyang (57226025473)</v>
      </c>
      <c r="B3866">
        <v>2</v>
      </c>
      <c r="C3866" t="s">
        <v>1514</v>
      </c>
    </row>
    <row r="3867" spans="1:3" x14ac:dyDescent="0.45">
      <c r="A3867" t="str">
        <f t="shared" si="60"/>
        <v>357218898577; 57226025473</v>
      </c>
      <c r="B3867">
        <v>3</v>
      </c>
      <c r="C3867" t="s">
        <v>1515</v>
      </c>
    </row>
    <row r="3868" spans="1:3" x14ac:dyDescent="0.45">
      <c r="A3868" t="str">
        <f t="shared" si="60"/>
        <v>4Higher Education During the COVID-19 Pandemic: Responses and Challenges</v>
      </c>
      <c r="B3868">
        <v>4</v>
      </c>
      <c r="C3868" t="s">
        <v>1516</v>
      </c>
    </row>
    <row r="3869" spans="1:3" x14ac:dyDescent="0.45">
      <c r="A3869" t="str">
        <f t="shared" si="60"/>
        <v>5(2022) Education as Change, 26, art. no. 10024, Cited 2 times.</v>
      </c>
      <c r="B3869">
        <v>5</v>
      </c>
      <c r="C3869" t="s">
        <v>1517</v>
      </c>
    </row>
    <row r="3870" spans="1:3" x14ac:dyDescent="0.45">
      <c r="A3870" t="str">
        <f t="shared" si="60"/>
        <v>6DOI: 10.25159/1947-9417/10024</v>
      </c>
      <c r="B3870">
        <v>6</v>
      </c>
      <c r="C3870" t="s">
        <v>1518</v>
      </c>
    </row>
    <row r="3871" spans="1:3" x14ac:dyDescent="0.45">
      <c r="A3871" t="str">
        <f t="shared" si="60"/>
        <v>7https://www.scopus.com/inward/record.uri?eid=2-s2.0-85135459714&amp;doi=10.25159%2f1947-9417%2f10024&amp;partnerID=40&amp;md5=b9628b738761c50c7747aad1ad9b92d7</v>
      </c>
      <c r="B3871">
        <v>7</v>
      </c>
      <c r="C3871" t="s">
        <v>1519</v>
      </c>
    </row>
    <row r="3872" spans="1:3" x14ac:dyDescent="0.45">
      <c r="A3872" t="str">
        <f t="shared" si="60"/>
        <v>8</v>
      </c>
      <c r="B3872">
        <v>8</v>
      </c>
    </row>
    <row r="3873" spans="1:3" x14ac:dyDescent="0.45">
      <c r="A3873" t="str">
        <f t="shared" si="6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3873">
        <v>9</v>
      </c>
      <c r="C3873" t="s">
        <v>1520</v>
      </c>
    </row>
    <row r="3874" spans="1:3" x14ac:dyDescent="0.45">
      <c r="A3874" t="str">
        <f t="shared" si="60"/>
        <v>10LANGUAGE OF ORIGINAL DOCUMENT: English</v>
      </c>
      <c r="B3874">
        <v>10</v>
      </c>
      <c r="C3874" t="s">
        <v>10</v>
      </c>
    </row>
    <row r="3875" spans="1:3" x14ac:dyDescent="0.45">
      <c r="A3875" t="str">
        <f t="shared" si="60"/>
        <v>11DOCUMENT TYPE: Article</v>
      </c>
      <c r="B3875">
        <v>11</v>
      </c>
      <c r="C3875" t="s">
        <v>11</v>
      </c>
    </row>
    <row r="3876" spans="1:3" x14ac:dyDescent="0.45">
      <c r="A3876" t="str">
        <f t="shared" si="60"/>
        <v>12SOURCE: Scopus</v>
      </c>
      <c r="B3876">
        <v>12</v>
      </c>
      <c r="C3876" t="s">
        <v>12</v>
      </c>
    </row>
    <row r="3877" spans="1:3" x14ac:dyDescent="0.45">
      <c r="A3877" t="str">
        <f t="shared" si="60"/>
        <v>13</v>
      </c>
      <c r="B3877">
        <v>13</v>
      </c>
    </row>
    <row r="3878" spans="1:3" x14ac:dyDescent="0.45">
      <c r="A3878" t="str">
        <f t="shared" si="60"/>
        <v>1Rubin P.G.</v>
      </c>
      <c r="B3878">
        <v>1</v>
      </c>
      <c r="C3878" t="s">
        <v>1529</v>
      </c>
    </row>
    <row r="3879" spans="1:3" x14ac:dyDescent="0.45">
      <c r="A3879" t="str">
        <f t="shared" si="60"/>
        <v>2AUTHOR FULL NAMES: Rubin, Paul G. (57201992873)</v>
      </c>
      <c r="B3879">
        <v>2</v>
      </c>
      <c r="C3879" t="s">
        <v>1530</v>
      </c>
    </row>
    <row r="3880" spans="1:3" x14ac:dyDescent="0.45">
      <c r="A3880" t="str">
        <f t="shared" si="60"/>
        <v>357201992873</v>
      </c>
      <c r="B3880">
        <v>3</v>
      </c>
      <c r="C3880">
        <v>57201992873</v>
      </c>
    </row>
    <row r="3881" spans="1:3" x14ac:dyDescent="0.45">
      <c r="A3881" t="str">
        <f t="shared" si="6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3881">
        <v>4</v>
      </c>
      <c r="C3881" t="s">
        <v>1531</v>
      </c>
    </row>
    <row r="3882" spans="1:3" x14ac:dyDescent="0.45">
      <c r="A3882" t="str">
        <f t="shared" si="60"/>
        <v>5(2021) Education Policy Analysis Archives, 29, art. no. 115, Cited 2 times.</v>
      </c>
      <c r="B3882">
        <v>5</v>
      </c>
      <c r="C3882" t="s">
        <v>1532</v>
      </c>
    </row>
    <row r="3883" spans="1:3" x14ac:dyDescent="0.45">
      <c r="A3883" t="str">
        <f t="shared" si="60"/>
        <v>6DOI: 10.14507/epaa.29.5214</v>
      </c>
      <c r="B3883">
        <v>6</v>
      </c>
      <c r="C3883" t="s">
        <v>1533</v>
      </c>
    </row>
    <row r="3884" spans="1:3" x14ac:dyDescent="0.45">
      <c r="A3884" t="str">
        <f t="shared" si="60"/>
        <v>7https://www.scopus.com/inward/record.uri?eid=2-s2.0-85121663984&amp;doi=10.14507%2fepaa.29.5214&amp;partnerID=40&amp;md5=325de4b52b1c362ee93b087a84ad4eb3</v>
      </c>
      <c r="B3884">
        <v>7</v>
      </c>
      <c r="C3884" t="s">
        <v>1534</v>
      </c>
    </row>
    <row r="3885" spans="1:3" x14ac:dyDescent="0.45">
      <c r="A3885" t="str">
        <f t="shared" si="60"/>
        <v>8</v>
      </c>
      <c r="B3885">
        <v>8</v>
      </c>
    </row>
    <row r="3886" spans="1:3" x14ac:dyDescent="0.45">
      <c r="A3886" t="str">
        <f t="shared" si="6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3886">
        <v>9</v>
      </c>
      <c r="C3886" t="s">
        <v>1535</v>
      </c>
    </row>
    <row r="3887" spans="1:3" x14ac:dyDescent="0.45">
      <c r="A3887" t="str">
        <f t="shared" si="60"/>
        <v>10LANGUAGE OF ORIGINAL DOCUMENT: English</v>
      </c>
      <c r="B3887">
        <v>10</v>
      </c>
      <c r="C3887" t="s">
        <v>10</v>
      </c>
    </row>
    <row r="3888" spans="1:3" x14ac:dyDescent="0.45">
      <c r="A3888" t="str">
        <f t="shared" si="60"/>
        <v>11DOCUMENT TYPE: Article</v>
      </c>
      <c r="B3888">
        <v>11</v>
      </c>
      <c r="C3888" t="s">
        <v>11</v>
      </c>
    </row>
    <row r="3889" spans="1:3" x14ac:dyDescent="0.45">
      <c r="A3889" t="str">
        <f t="shared" si="60"/>
        <v>12SOURCE: Scopus</v>
      </c>
      <c r="B3889">
        <v>12</v>
      </c>
      <c r="C3889" t="s">
        <v>12</v>
      </c>
    </row>
    <row r="3890" spans="1:3" x14ac:dyDescent="0.45">
      <c r="A3890" t="str">
        <f t="shared" si="60"/>
        <v>13</v>
      </c>
      <c r="B3890">
        <v>13</v>
      </c>
    </row>
    <row r="3891" spans="1:3" x14ac:dyDescent="0.45">
      <c r="A3891" t="str">
        <f t="shared" si="60"/>
        <v>1Gill E., Clark L., Logan A.</v>
      </c>
      <c r="B3891">
        <v>1</v>
      </c>
      <c r="C3891" t="s">
        <v>3821</v>
      </c>
    </row>
    <row r="3892" spans="1:3" x14ac:dyDescent="0.45">
      <c r="A3892" t="str">
        <f t="shared" si="60"/>
        <v>2AUTHOR FULL NAMES: Gill, Emmitt (57409492000); Clark, Langston (55613671700); Logan, Alvin (57532013200)</v>
      </c>
      <c r="B3892">
        <v>2</v>
      </c>
      <c r="C3892" t="s">
        <v>3822</v>
      </c>
    </row>
    <row r="3893" spans="1:3" x14ac:dyDescent="0.45">
      <c r="A3893" t="str">
        <f t="shared" si="60"/>
        <v>357409492000; 55613671700; 57532013200</v>
      </c>
      <c r="B3893">
        <v>3</v>
      </c>
      <c r="C3893" t="s">
        <v>3823</v>
      </c>
    </row>
    <row r="3894" spans="1:3" x14ac:dyDescent="0.45">
      <c r="A3894" t="str">
        <f t="shared" si="60"/>
        <v>4Freedom for First Downs: Interest Convergence and The Missouri Black Student Boycott</v>
      </c>
      <c r="B3894">
        <v>4</v>
      </c>
      <c r="C3894" t="s">
        <v>3824</v>
      </c>
    </row>
    <row r="3895" spans="1:3" x14ac:dyDescent="0.45">
      <c r="A3895" t="str">
        <f t="shared" si="60"/>
        <v>5(2020) Journal of Negro Education, 89 (3), pp. 342 - 359, Cited 2 times.</v>
      </c>
      <c r="B3895">
        <v>5</v>
      </c>
      <c r="C3895" t="s">
        <v>3825</v>
      </c>
    </row>
    <row r="3896" spans="1:3" x14ac:dyDescent="0.45">
      <c r="A3896" t="str">
        <f t="shared" si="60"/>
        <v>6</v>
      </c>
      <c r="B3896">
        <v>6</v>
      </c>
    </row>
    <row r="3897" spans="1:3" x14ac:dyDescent="0.45">
      <c r="A3897" t="str">
        <f t="shared" si="60"/>
        <v>7https://www.scopus.com/inward/record.uri?eid=2-s2.0-85137407451&amp;partnerID=40&amp;md5=3cb261fd89b22cc17dc0a80290073440</v>
      </c>
      <c r="B3897">
        <v>7</v>
      </c>
      <c r="C3897" t="s">
        <v>3826</v>
      </c>
    </row>
    <row r="3898" spans="1:3" x14ac:dyDescent="0.45">
      <c r="A3898" t="str">
        <f t="shared" si="60"/>
        <v>8</v>
      </c>
      <c r="B3898">
        <v>8</v>
      </c>
    </row>
    <row r="3899" spans="1:3" x14ac:dyDescent="0.45">
      <c r="A3899" t="str">
        <f t="shared" si="60"/>
        <v>9ABSTRACT: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B3899">
        <v>9</v>
      </c>
      <c r="C3899" t="s">
        <v>3827</v>
      </c>
    </row>
    <row r="3900" spans="1:3" x14ac:dyDescent="0.45">
      <c r="A3900" t="str">
        <f t="shared" si="60"/>
        <v>10LANGUAGE OF ORIGINAL DOCUMENT: English</v>
      </c>
      <c r="B3900">
        <v>10</v>
      </c>
      <c r="C3900" t="s">
        <v>10</v>
      </c>
    </row>
    <row r="3901" spans="1:3" x14ac:dyDescent="0.45">
      <c r="A3901" t="str">
        <f t="shared" si="60"/>
        <v>11DOCUMENT TYPE: Article</v>
      </c>
      <c r="B3901">
        <v>11</v>
      </c>
      <c r="C3901" t="s">
        <v>11</v>
      </c>
    </row>
    <row r="3902" spans="1:3" x14ac:dyDescent="0.45">
      <c r="A3902" t="str">
        <f t="shared" si="60"/>
        <v>12SOURCE: Scopus</v>
      </c>
      <c r="B3902">
        <v>12</v>
      </c>
      <c r="C3902" t="s">
        <v>12</v>
      </c>
    </row>
    <row r="3903" spans="1:3" x14ac:dyDescent="0.45">
      <c r="A3903" t="str">
        <f t="shared" si="60"/>
        <v>13</v>
      </c>
      <c r="B3903">
        <v>13</v>
      </c>
    </row>
    <row r="3904" spans="1:3" x14ac:dyDescent="0.45">
      <c r="A3904" t="str">
        <f t="shared" si="60"/>
        <v>1Graham M.A., Angolo T.T.N., Combrinck C.</v>
      </c>
      <c r="B3904">
        <v>1</v>
      </c>
      <c r="C3904" t="s">
        <v>1536</v>
      </c>
    </row>
    <row r="3905" spans="1:3" x14ac:dyDescent="0.45">
      <c r="A3905" t="str">
        <f t="shared" si="60"/>
        <v>2AUTHOR FULL NAMES: Graham, Marien Alet (25927074700); Angolo, Toini Tuyeimo Ndapewoshali (58643578800); Combrinck, Celeste (57195238321)</v>
      </c>
      <c r="B3905">
        <v>2</v>
      </c>
      <c r="C3905" t="s">
        <v>1537</v>
      </c>
    </row>
    <row r="3906" spans="1:3" x14ac:dyDescent="0.45">
      <c r="A3906" t="str">
        <f t="shared" si="60"/>
        <v>325927074700; 58643578800; 57195238321</v>
      </c>
      <c r="B3906">
        <v>3</v>
      </c>
      <c r="C3906" t="s">
        <v>1538</v>
      </c>
    </row>
    <row r="3907" spans="1:3" x14ac:dyDescent="0.45">
      <c r="A3907" t="str">
        <f t="shared" si="60"/>
        <v>4Internal quality assurance systems in Namibian higher education: Stakeholder perceptions and guidelines for enhancing the system</v>
      </c>
      <c r="B3907">
        <v>4</v>
      </c>
      <c r="C3907" t="s">
        <v>1539</v>
      </c>
    </row>
    <row r="3908" spans="1:3" x14ac:dyDescent="0.45">
      <c r="A3908" t="str">
        <f t="shared" si="60"/>
        <v>5(2023) International Conference on Higher Education Advances, pp. 507 - 515, Cited 0 times.</v>
      </c>
      <c r="B3908">
        <v>5</v>
      </c>
      <c r="C3908" t="s">
        <v>1540</v>
      </c>
    </row>
    <row r="3909" spans="1:3" x14ac:dyDescent="0.45">
      <c r="A3909" t="str">
        <f t="shared" ref="A3909:A3972" si="61">B3909&amp;C3909</f>
        <v>6DOI: 10.4995/HEAd23.2023.16114</v>
      </c>
      <c r="B3909">
        <v>6</v>
      </c>
      <c r="C3909" t="s">
        <v>1541</v>
      </c>
    </row>
    <row r="3910" spans="1:3" x14ac:dyDescent="0.45">
      <c r="A3910" t="str">
        <f t="shared" si="61"/>
        <v>7https://www.scopus.com/inward/record.uri?eid=2-s2.0-85173951683&amp;doi=10.4995%2fHEAd23.2023.16114&amp;partnerID=40&amp;md5=32e0e7e3195fd26db8f2780c07c1ecb2</v>
      </c>
      <c r="B3910">
        <v>7</v>
      </c>
      <c r="C3910" t="s">
        <v>1542</v>
      </c>
    </row>
    <row r="3911" spans="1:3" x14ac:dyDescent="0.45">
      <c r="A3911" t="str">
        <f t="shared" si="61"/>
        <v>8</v>
      </c>
      <c r="B3911">
        <v>8</v>
      </c>
    </row>
    <row r="3912" spans="1:3" x14ac:dyDescent="0.45">
      <c r="A3912" t="str">
        <f t="shared" si="61"/>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3912">
        <v>9</v>
      </c>
      <c r="C3912" t="s">
        <v>1543</v>
      </c>
    </row>
    <row r="3913" spans="1:3" x14ac:dyDescent="0.45">
      <c r="A3913" t="str">
        <f t="shared" si="61"/>
        <v>10LANGUAGE OF ORIGINAL DOCUMENT: English</v>
      </c>
      <c r="B3913">
        <v>10</v>
      </c>
      <c r="C3913" t="s">
        <v>10</v>
      </c>
    </row>
    <row r="3914" spans="1:3" x14ac:dyDescent="0.45">
      <c r="A3914" t="str">
        <f t="shared" si="61"/>
        <v>11DOCUMENT TYPE: Conference paper</v>
      </c>
      <c r="B3914">
        <v>11</v>
      </c>
      <c r="C3914" t="s">
        <v>207</v>
      </c>
    </row>
    <row r="3915" spans="1:3" x14ac:dyDescent="0.45">
      <c r="A3915" t="str">
        <f t="shared" si="61"/>
        <v>12SOURCE: Scopus</v>
      </c>
      <c r="B3915">
        <v>12</v>
      </c>
      <c r="C3915" t="s">
        <v>12</v>
      </c>
    </row>
    <row r="3916" spans="1:3" x14ac:dyDescent="0.45">
      <c r="A3916" t="str">
        <f t="shared" si="61"/>
        <v>13</v>
      </c>
      <c r="B3916">
        <v>13</v>
      </c>
    </row>
    <row r="3917" spans="1:3" x14ac:dyDescent="0.45">
      <c r="A3917" t="str">
        <f t="shared" si="61"/>
        <v>1Lukose J., Mammen K.J.</v>
      </c>
      <c r="B3917">
        <v>1</v>
      </c>
      <c r="C3917" t="s">
        <v>3433</v>
      </c>
    </row>
    <row r="3918" spans="1:3" x14ac:dyDescent="0.45">
      <c r="A3918" t="str">
        <f t="shared" si="61"/>
        <v>2AUTHOR FULL NAMES: Lukose, Jose (57210208307); Mammen, Kuttickattu John (44461673200)</v>
      </c>
      <c r="B3918">
        <v>2</v>
      </c>
      <c r="C3918" t="s">
        <v>3434</v>
      </c>
    </row>
    <row r="3919" spans="1:3" x14ac:dyDescent="0.45">
      <c r="A3919" t="str">
        <f t="shared" si="61"/>
        <v>357210208307; 44461673200</v>
      </c>
      <c r="B3919">
        <v>3</v>
      </c>
      <c r="C3919" t="s">
        <v>3435</v>
      </c>
    </row>
    <row r="3920" spans="1:3" x14ac:dyDescent="0.45">
      <c r="A3920" t="str">
        <f t="shared" si="61"/>
        <v>4Enhancing academic achievement in an introductory computer programming course through the implementation of guided inquiry-based learning and teaching</v>
      </c>
      <c r="B3920">
        <v>4</v>
      </c>
      <c r="C3920" t="s">
        <v>3436</v>
      </c>
    </row>
    <row r="3921" spans="1:3" x14ac:dyDescent="0.45">
      <c r="A3921" t="str">
        <f t="shared" si="61"/>
        <v>5(2018) Asia-Pacific Forum on Science Learning and Teaching, 19 (2), art. no. 16, Cited 1 times.</v>
      </c>
      <c r="B3921">
        <v>5</v>
      </c>
      <c r="C3921" t="s">
        <v>3437</v>
      </c>
    </row>
    <row r="3922" spans="1:3" x14ac:dyDescent="0.45">
      <c r="A3922" t="str">
        <f t="shared" si="61"/>
        <v>6</v>
      </c>
      <c r="B3922">
        <v>6</v>
      </c>
    </row>
    <row r="3923" spans="1:3" x14ac:dyDescent="0.45">
      <c r="A3923" t="str">
        <f t="shared" si="61"/>
        <v>7https://www.scopus.com/inward/record.uri?eid=2-s2.0-85075780830&amp;partnerID=40&amp;md5=0a8c8cf1faa7cc2a6196e67b3fff9100</v>
      </c>
      <c r="B3923">
        <v>7</v>
      </c>
      <c r="C3923" t="s">
        <v>3438</v>
      </c>
    </row>
    <row r="3924" spans="1:3" x14ac:dyDescent="0.45">
      <c r="A3924" t="str">
        <f t="shared" si="61"/>
        <v>8</v>
      </c>
      <c r="B3924">
        <v>8</v>
      </c>
    </row>
    <row r="3925" spans="1:3" x14ac:dyDescent="0.45">
      <c r="A3925" t="str">
        <f t="shared" si="61"/>
        <v>9ABSTRACT: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B3925">
        <v>9</v>
      </c>
      <c r="C3925" t="s">
        <v>3439</v>
      </c>
    </row>
    <row r="3926" spans="1:3" x14ac:dyDescent="0.45">
      <c r="A3926" t="str">
        <f t="shared" si="61"/>
        <v>10LANGUAGE OF ORIGINAL DOCUMENT: English</v>
      </c>
      <c r="B3926">
        <v>10</v>
      </c>
      <c r="C3926" t="s">
        <v>10</v>
      </c>
    </row>
    <row r="3927" spans="1:3" x14ac:dyDescent="0.45">
      <c r="A3927" t="str">
        <f t="shared" si="61"/>
        <v>11DOCUMENT TYPE: Article</v>
      </c>
      <c r="B3927">
        <v>11</v>
      </c>
      <c r="C3927" t="s">
        <v>11</v>
      </c>
    </row>
    <row r="3928" spans="1:3" x14ac:dyDescent="0.45">
      <c r="A3928" t="str">
        <f t="shared" si="61"/>
        <v>12SOURCE: Scopus</v>
      </c>
      <c r="B3928">
        <v>12</v>
      </c>
      <c r="C3928" t="s">
        <v>12</v>
      </c>
    </row>
    <row r="3929" spans="1:3" x14ac:dyDescent="0.45">
      <c r="A3929" t="str">
        <f t="shared" si="61"/>
        <v>13</v>
      </c>
      <c r="B3929">
        <v>13</v>
      </c>
    </row>
    <row r="3930" spans="1:3" x14ac:dyDescent="0.45">
      <c r="A3930" t="str">
        <f t="shared" si="61"/>
        <v>1Radford J., Holdstock L.</v>
      </c>
      <c r="B3930">
        <v>1</v>
      </c>
      <c r="C3930" t="s">
        <v>811</v>
      </c>
    </row>
    <row r="3931" spans="1:3" x14ac:dyDescent="0.45">
      <c r="A3931" t="str">
        <f t="shared" si="61"/>
        <v>2AUTHOR FULL NAMES: Radford, John (56908694900); Holdstock, Leonard (6602224885)</v>
      </c>
      <c r="B3931">
        <v>2</v>
      </c>
      <c r="C3931" t="s">
        <v>812</v>
      </c>
    </row>
    <row r="3932" spans="1:3" x14ac:dyDescent="0.45">
      <c r="A3932" t="str">
        <f t="shared" si="61"/>
        <v>356908694900; 6602224885</v>
      </c>
      <c r="B3932">
        <v>3</v>
      </c>
      <c r="C3932" t="s">
        <v>813</v>
      </c>
    </row>
    <row r="3933" spans="1:3" x14ac:dyDescent="0.45">
      <c r="A3933" t="str">
        <f t="shared" si="61"/>
        <v>4Higher education: The views of parents of university students</v>
      </c>
      <c r="B3933">
        <v>4</v>
      </c>
      <c r="C3933" t="s">
        <v>814</v>
      </c>
    </row>
    <row r="3934" spans="1:3" x14ac:dyDescent="0.45">
      <c r="A3934" t="str">
        <f t="shared" si="61"/>
        <v>5(1996) Journal of Further and Higher Education, 20 (3), pp. 81 - 93, Cited 2 times.</v>
      </c>
      <c r="B3934">
        <v>5</v>
      </c>
      <c r="C3934" t="s">
        <v>815</v>
      </c>
    </row>
    <row r="3935" spans="1:3" x14ac:dyDescent="0.45">
      <c r="A3935" t="str">
        <f t="shared" si="61"/>
        <v>6DOI: 10.1080/0309877960200308</v>
      </c>
      <c r="B3935">
        <v>6</v>
      </c>
      <c r="C3935" t="s">
        <v>816</v>
      </c>
    </row>
    <row r="3936" spans="1:3" x14ac:dyDescent="0.45">
      <c r="A3936" t="str">
        <f t="shared" si="61"/>
        <v>7https://www.scopus.com/inward/record.uri?eid=2-s2.0-0010816508&amp;doi=10.1080%2f0309877960200308&amp;partnerID=40&amp;md5=f1a26200d422b6dd6338b64b09317367</v>
      </c>
      <c r="B3936">
        <v>7</v>
      </c>
      <c r="C3936" t="s">
        <v>817</v>
      </c>
    </row>
    <row r="3937" spans="1:3" x14ac:dyDescent="0.45">
      <c r="A3937" t="str">
        <f t="shared" si="61"/>
        <v>8</v>
      </c>
      <c r="B3937">
        <v>8</v>
      </c>
    </row>
    <row r="3938" spans="1:3" x14ac:dyDescent="0.45">
      <c r="A3938" t="str">
        <f t="shared" si="6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3938">
        <v>9</v>
      </c>
      <c r="C3938" t="s">
        <v>818</v>
      </c>
    </row>
    <row r="3939" spans="1:3" x14ac:dyDescent="0.45">
      <c r="A3939" t="str">
        <f t="shared" si="61"/>
        <v>10LANGUAGE OF ORIGINAL DOCUMENT: English</v>
      </c>
      <c r="B3939">
        <v>10</v>
      </c>
      <c r="C3939" t="s">
        <v>10</v>
      </c>
    </row>
    <row r="3940" spans="1:3" x14ac:dyDescent="0.45">
      <c r="A3940" t="str">
        <f t="shared" si="61"/>
        <v>11DOCUMENT TYPE: Article</v>
      </c>
      <c r="B3940">
        <v>11</v>
      </c>
      <c r="C3940" t="s">
        <v>11</v>
      </c>
    </row>
    <row r="3941" spans="1:3" x14ac:dyDescent="0.45">
      <c r="A3941" t="str">
        <f t="shared" si="61"/>
        <v>12SOURCE: Scopus</v>
      </c>
      <c r="B3941">
        <v>12</v>
      </c>
      <c r="C3941" t="s">
        <v>12</v>
      </c>
    </row>
    <row r="3942" spans="1:3" x14ac:dyDescent="0.45">
      <c r="A3942" t="str">
        <f t="shared" si="61"/>
        <v>13</v>
      </c>
      <c r="B3942">
        <v>13</v>
      </c>
    </row>
    <row r="3943" spans="1:3" x14ac:dyDescent="0.45">
      <c r="A3943" t="str">
        <f t="shared" si="61"/>
        <v>1Kucherova H., Honcharenko Y., Ocheretin D., Bilska O.</v>
      </c>
      <c r="B3943">
        <v>1</v>
      </c>
      <c r="C3943" t="s">
        <v>827</v>
      </c>
    </row>
    <row r="3944" spans="1:3" x14ac:dyDescent="0.45">
      <c r="A3944" t="str">
        <f t="shared" si="61"/>
        <v>2AUTHOR FULL NAMES: Kucherova, Hanna (57210337232); Honcharenko, Yuliia (57219605190); Ocheretin, Dmytro (57210598417); Bilska, Olha (57210344422)</v>
      </c>
      <c r="B3944">
        <v>2</v>
      </c>
      <c r="C3944" t="s">
        <v>828</v>
      </c>
    </row>
    <row r="3945" spans="1:3" x14ac:dyDescent="0.45">
      <c r="A3945" t="str">
        <f t="shared" si="61"/>
        <v>357210337232; 57219605190; 57210598417; 57210344422</v>
      </c>
      <c r="B3945">
        <v>3</v>
      </c>
      <c r="C3945" t="s">
        <v>829</v>
      </c>
    </row>
    <row r="3946" spans="1:3" x14ac:dyDescent="0.45">
      <c r="A3946" t="str">
        <f t="shared" si="61"/>
        <v>4FUZZY LOGIC MODEL OF USABILITY OF WEBSITES OF HIGHER EDUCATION INSTITUTIONS IN THE CONTEXT OF DIGITALIZATION OF EDUCATIONAL SERVICES</v>
      </c>
      <c r="B3946">
        <v>4</v>
      </c>
      <c r="C3946" t="s">
        <v>830</v>
      </c>
    </row>
    <row r="3947" spans="1:3" x14ac:dyDescent="0.45">
      <c r="A3947" t="str">
        <f t="shared" si="61"/>
        <v>5(2021) Neuro-Fuzzy Modeling Techniques in Economics, 10, pp. 119 - 135, Cited 1 times.</v>
      </c>
      <c r="B3947">
        <v>5</v>
      </c>
      <c r="C3947" t="s">
        <v>831</v>
      </c>
    </row>
    <row r="3948" spans="1:3" x14ac:dyDescent="0.45">
      <c r="A3948" t="str">
        <f t="shared" si="61"/>
        <v>6DOI: 10.33111/nfmte.2021.119</v>
      </c>
      <c r="B3948">
        <v>6</v>
      </c>
      <c r="C3948" t="s">
        <v>832</v>
      </c>
    </row>
    <row r="3949" spans="1:3" x14ac:dyDescent="0.45">
      <c r="A3949" t="str">
        <f t="shared" si="61"/>
        <v>7https://www.scopus.com/inward/record.uri?eid=2-s2.0-85162047302&amp;doi=10.33111%2fnfmte.2021.119&amp;partnerID=40&amp;md5=e33440677e28329a6fb08eacfd807ef7</v>
      </c>
      <c r="B3949">
        <v>7</v>
      </c>
      <c r="C3949" t="s">
        <v>833</v>
      </c>
    </row>
    <row r="3950" spans="1:3" x14ac:dyDescent="0.45">
      <c r="A3950" t="str">
        <f t="shared" si="61"/>
        <v>8</v>
      </c>
      <c r="B3950">
        <v>8</v>
      </c>
    </row>
    <row r="3951" spans="1:3" x14ac:dyDescent="0.45">
      <c r="A3951" t="str">
        <f t="shared" si="6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3951">
        <v>9</v>
      </c>
      <c r="C3951" t="s">
        <v>834</v>
      </c>
    </row>
    <row r="3952" spans="1:3" x14ac:dyDescent="0.45">
      <c r="A3952" t="str">
        <f t="shared" si="61"/>
        <v>10LANGUAGE OF ORIGINAL DOCUMENT: English</v>
      </c>
      <c r="B3952">
        <v>10</v>
      </c>
      <c r="C3952" t="s">
        <v>10</v>
      </c>
    </row>
    <row r="3953" spans="1:3" x14ac:dyDescent="0.45">
      <c r="A3953" t="str">
        <f t="shared" si="61"/>
        <v>11DOCUMENT TYPE: Article</v>
      </c>
      <c r="B3953">
        <v>11</v>
      </c>
      <c r="C3953" t="s">
        <v>11</v>
      </c>
    </row>
    <row r="3954" spans="1:3" x14ac:dyDescent="0.45">
      <c r="A3954" t="str">
        <f t="shared" si="61"/>
        <v>12SOURCE: Scopus</v>
      </c>
      <c r="B3954">
        <v>12</v>
      </c>
      <c r="C3954" t="s">
        <v>12</v>
      </c>
    </row>
    <row r="3955" spans="1:3" x14ac:dyDescent="0.45">
      <c r="A3955" t="str">
        <f t="shared" si="61"/>
        <v>13</v>
      </c>
      <c r="B3955">
        <v>13</v>
      </c>
    </row>
    <row r="3956" spans="1:3" x14ac:dyDescent="0.45">
      <c r="A3956" t="str">
        <f t="shared" si="61"/>
        <v>1Munguia N., Perkins K.M., Rodriguez A.R., Eredias C.A., Velazquez L.</v>
      </c>
      <c r="B3956">
        <v>1</v>
      </c>
      <c r="C3956" t="s">
        <v>3440</v>
      </c>
    </row>
    <row r="3957" spans="1:3" x14ac:dyDescent="0.45">
      <c r="A3957" t="str">
        <f t="shared" si="61"/>
        <v>2AUTHOR FULL NAMES: Munguia, Nora (56000754500); Perkins, Krystal M. (57190019955); Rodriguez, America Romero (57219387131); Eredias, Carlos Anaya (58312845300); Velazquez, Luis (57210910238)</v>
      </c>
      <c r="B3957">
        <v>2</v>
      </c>
      <c r="C3957" t="s">
        <v>3441</v>
      </c>
    </row>
    <row r="3958" spans="1:3" x14ac:dyDescent="0.45">
      <c r="A3958" t="str">
        <f t="shared" si="61"/>
        <v>356000754500; 57190019955; 57219387131; 58312845300; 57210910238</v>
      </c>
      <c r="B3958">
        <v>3</v>
      </c>
      <c r="C3958" t="s">
        <v>3442</v>
      </c>
    </row>
    <row r="3959" spans="1:3" x14ac:dyDescent="0.45">
      <c r="A3959" t="str">
        <f t="shared" si="61"/>
        <v>4Beliefs and Concerns About Global Warming Among Higher Education Students</v>
      </c>
      <c r="B3959">
        <v>4</v>
      </c>
      <c r="C3959" t="s">
        <v>3443</v>
      </c>
    </row>
    <row r="3960" spans="1:3" x14ac:dyDescent="0.45">
      <c r="A3960" t="str">
        <f t="shared" si="61"/>
        <v>5(2021) Handbook of Climate Change Management: Research, Leadership, Transformation, 5, pp. 3633 - 3654, Cited 1 times.</v>
      </c>
      <c r="B3960">
        <v>5</v>
      </c>
      <c r="C3960" t="s">
        <v>3444</v>
      </c>
    </row>
    <row r="3961" spans="1:3" x14ac:dyDescent="0.45">
      <c r="A3961" t="str">
        <f t="shared" si="61"/>
        <v>6DOI: 10.1007/978-3-030-57281-5_271</v>
      </c>
      <c r="B3961">
        <v>6</v>
      </c>
      <c r="C3961" t="s">
        <v>3445</v>
      </c>
    </row>
    <row r="3962" spans="1:3" x14ac:dyDescent="0.45">
      <c r="A3962" t="str">
        <f t="shared" si="61"/>
        <v>7https://www.scopus.com/inward/record.uri?eid=2-s2.0-85127340435&amp;doi=10.1007%2f978-3-030-57281-5_271&amp;partnerID=40&amp;md5=96d70d658ab80584575a9b469287e280</v>
      </c>
      <c r="B3962">
        <v>7</v>
      </c>
      <c r="C3962" t="s">
        <v>3446</v>
      </c>
    </row>
    <row r="3963" spans="1:3" x14ac:dyDescent="0.45">
      <c r="A3963" t="str">
        <f t="shared" si="61"/>
        <v>8</v>
      </c>
      <c r="B3963">
        <v>8</v>
      </c>
    </row>
    <row r="3964" spans="1:3" x14ac:dyDescent="0.45">
      <c r="A3964" t="str">
        <f t="shared" si="61"/>
        <v>9ABSTRACT: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B3964">
        <v>9</v>
      </c>
      <c r="C3964" t="s">
        <v>3447</v>
      </c>
    </row>
    <row r="3965" spans="1:3" x14ac:dyDescent="0.45">
      <c r="A3965" t="str">
        <f t="shared" si="61"/>
        <v>10LANGUAGE OF ORIGINAL DOCUMENT: English</v>
      </c>
      <c r="B3965">
        <v>10</v>
      </c>
      <c r="C3965" t="s">
        <v>10</v>
      </c>
    </row>
    <row r="3966" spans="1:3" x14ac:dyDescent="0.45">
      <c r="A3966" t="str">
        <f t="shared" si="61"/>
        <v>11DOCUMENT TYPE: Book chapter</v>
      </c>
      <c r="B3966">
        <v>11</v>
      </c>
      <c r="C3966" t="s">
        <v>128</v>
      </c>
    </row>
    <row r="3967" spans="1:3" x14ac:dyDescent="0.45">
      <c r="A3967" t="str">
        <f t="shared" si="61"/>
        <v>12SOURCE: Scopus</v>
      </c>
      <c r="B3967">
        <v>12</v>
      </c>
      <c r="C3967" t="s">
        <v>12</v>
      </c>
    </row>
    <row r="3968" spans="1:3" x14ac:dyDescent="0.45">
      <c r="A3968" t="str">
        <f t="shared" si="61"/>
        <v>13</v>
      </c>
      <c r="B3968">
        <v>13</v>
      </c>
    </row>
    <row r="3969" spans="1:3" x14ac:dyDescent="0.45">
      <c r="A3969" t="str">
        <f t="shared" si="61"/>
        <v>1Álvarez Valencia J.Á., Valencia A.</v>
      </c>
      <c r="B3969">
        <v>1</v>
      </c>
      <c r="C3969" t="s">
        <v>3855</v>
      </c>
    </row>
    <row r="3970" spans="1:3" x14ac:dyDescent="0.45">
      <c r="A3970" t="str">
        <f t="shared" si="61"/>
        <v>2AUTHOR FULL NAMES: Álvarez Valencia, José Aldemar (56123620400); Valencia, Andrés (58557303800)</v>
      </c>
      <c r="B3970">
        <v>2</v>
      </c>
      <c r="C3970" t="s">
        <v>3856</v>
      </c>
    </row>
    <row r="3971" spans="1:3" x14ac:dyDescent="0.45">
      <c r="A3971" t="str">
        <f t="shared" si="61"/>
        <v>356123620400; 58557303800</v>
      </c>
      <c r="B3971">
        <v>3</v>
      </c>
      <c r="C3971" t="s">
        <v>3857</v>
      </c>
    </row>
    <row r="3972" spans="1:3" x14ac:dyDescent="0.45">
      <c r="A3972" t="str">
        <f t="shared" si="61"/>
        <v>4Indigenous Students and University Stakeholders’ Challenges and Opportunities for Intercultural Decolonial Dialogue [Desafíos y oportunidades para el diálogo intercultural decolonial entre estudiantes indígenas y la comunidad universitaria]</v>
      </c>
      <c r="B3972">
        <v>4</v>
      </c>
      <c r="C3972" t="s">
        <v>3858</v>
      </c>
    </row>
    <row r="3973" spans="1:3" x14ac:dyDescent="0.45">
      <c r="A3973" t="str">
        <f t="shared" ref="A3973:A4036" si="62">B3973&amp;C3973</f>
        <v>5(2023) Profile: Issues in Teachers' Professional Development, 25 (2), pp. 219 - 237, Cited 0 times.</v>
      </c>
      <c r="B3973">
        <v>5</v>
      </c>
      <c r="C3973" t="s">
        <v>3859</v>
      </c>
    </row>
    <row r="3974" spans="1:3" x14ac:dyDescent="0.45">
      <c r="A3974" t="str">
        <f t="shared" si="62"/>
        <v>6DOI: 10.15446/profile.v25n2.102812</v>
      </c>
      <c r="B3974">
        <v>6</v>
      </c>
      <c r="C3974" t="s">
        <v>3860</v>
      </c>
    </row>
    <row r="3975" spans="1:3" x14ac:dyDescent="0.45">
      <c r="A3975" t="str">
        <f t="shared" si="62"/>
        <v>7https://www.scopus.com/inward/record.uri?eid=2-s2.0-85169327758&amp;doi=10.15446%2fprofile.v25n2.102812&amp;partnerID=40&amp;md5=63b70f529ec37f9ce3f059d9c8dd6a64</v>
      </c>
      <c r="B3975">
        <v>7</v>
      </c>
      <c r="C3975" t="s">
        <v>3861</v>
      </c>
    </row>
    <row r="3976" spans="1:3" x14ac:dyDescent="0.45">
      <c r="A3976" t="str">
        <f t="shared" si="62"/>
        <v>8</v>
      </c>
      <c r="B3976">
        <v>8</v>
      </c>
    </row>
    <row r="3977" spans="1:3" x14ac:dyDescent="0.45">
      <c r="A3977" t="str">
        <f t="shared" si="62"/>
        <v>9ABSTRACT: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B3977">
        <v>9</v>
      </c>
      <c r="C3977" t="s">
        <v>3862</v>
      </c>
    </row>
    <row r="3978" spans="1:3" x14ac:dyDescent="0.45">
      <c r="A3978" t="str">
        <f t="shared" si="62"/>
        <v>10LANGUAGE OF ORIGINAL DOCUMENT: English</v>
      </c>
      <c r="B3978">
        <v>10</v>
      </c>
      <c r="C3978" t="s">
        <v>10</v>
      </c>
    </row>
    <row r="3979" spans="1:3" x14ac:dyDescent="0.45">
      <c r="A3979" t="str">
        <f t="shared" si="62"/>
        <v>11DOCUMENT TYPE: Article</v>
      </c>
      <c r="B3979">
        <v>11</v>
      </c>
      <c r="C3979" t="s">
        <v>11</v>
      </c>
    </row>
    <row r="3980" spans="1:3" x14ac:dyDescent="0.45">
      <c r="A3980" t="str">
        <f t="shared" si="62"/>
        <v>12SOURCE: Scopus</v>
      </c>
      <c r="B3980">
        <v>12</v>
      </c>
      <c r="C3980" t="s">
        <v>12</v>
      </c>
    </row>
    <row r="3981" spans="1:3" x14ac:dyDescent="0.45">
      <c r="A3981" t="str">
        <f t="shared" si="62"/>
        <v>13</v>
      </c>
      <c r="B3981">
        <v>13</v>
      </c>
    </row>
    <row r="3982" spans="1:3" x14ac:dyDescent="0.45">
      <c r="A3982" t="str">
        <f t="shared" si="62"/>
        <v>1O’Dea X.</v>
      </c>
      <c r="B3982">
        <v>1</v>
      </c>
      <c r="C3982" t="s">
        <v>3863</v>
      </c>
    </row>
    <row r="3983" spans="1:3" x14ac:dyDescent="0.45">
      <c r="A3983" t="str">
        <f t="shared" si="62"/>
        <v>2AUTHOR FULL NAMES: O’Dea, Xianghan (57474127200)</v>
      </c>
      <c r="B3983">
        <v>2</v>
      </c>
      <c r="C3983" t="s">
        <v>3864</v>
      </c>
    </row>
    <row r="3984" spans="1:3" x14ac:dyDescent="0.45">
      <c r="A3984" t="str">
        <f t="shared" si="62"/>
        <v>357474127200</v>
      </c>
      <c r="B3984">
        <v>3</v>
      </c>
      <c r="C3984">
        <v>57474127200</v>
      </c>
    </row>
    <row r="3985" spans="1:3" x14ac:dyDescent="0.45">
      <c r="A3985" t="str">
        <f t="shared" si="62"/>
        <v>4Enhancing a sense of academic and social belongingness of Chinese direct-entry students in the post-Covid era: a UK context</v>
      </c>
      <c r="B3985">
        <v>4</v>
      </c>
      <c r="C3985" t="s">
        <v>3865</v>
      </c>
    </row>
    <row r="3986" spans="1:3" x14ac:dyDescent="0.45">
      <c r="A3986" t="str">
        <f t="shared" si="62"/>
        <v>5(2023) Perspectives: Policy and Practice in Higher Education, Cited 0 times.</v>
      </c>
      <c r="B3986">
        <v>5</v>
      </c>
      <c r="C3986" t="s">
        <v>3866</v>
      </c>
    </row>
    <row r="3987" spans="1:3" x14ac:dyDescent="0.45">
      <c r="A3987" t="str">
        <f t="shared" si="62"/>
        <v>6DOI: 10.1080/13603108.2023.2255838</v>
      </c>
      <c r="B3987">
        <v>6</v>
      </c>
      <c r="C3987" t="s">
        <v>3867</v>
      </c>
    </row>
    <row r="3988" spans="1:3" x14ac:dyDescent="0.45">
      <c r="A3988" t="str">
        <f t="shared" si="62"/>
        <v>7https://www.scopus.com/inward/record.uri?eid=2-s2.0-85170715620&amp;doi=10.1080%2f13603108.2023.2255838&amp;partnerID=40&amp;md5=1200250be16b32330f78b6b679361657</v>
      </c>
      <c r="B3988">
        <v>7</v>
      </c>
      <c r="C3988" t="s">
        <v>3868</v>
      </c>
    </row>
    <row r="3989" spans="1:3" x14ac:dyDescent="0.45">
      <c r="A3989" t="str">
        <f t="shared" si="62"/>
        <v>8</v>
      </c>
      <c r="B3989">
        <v>8</v>
      </c>
    </row>
    <row r="3990" spans="1:3" x14ac:dyDescent="0.45">
      <c r="A3990" t="str">
        <f t="shared" si="62"/>
        <v>9ABSTRACT: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B3990">
        <v>9</v>
      </c>
      <c r="C3990" t="s">
        <v>3869</v>
      </c>
    </row>
    <row r="3991" spans="1:3" x14ac:dyDescent="0.45">
      <c r="A3991" t="str">
        <f t="shared" si="62"/>
        <v>10LANGUAGE OF ORIGINAL DOCUMENT: English</v>
      </c>
      <c r="B3991">
        <v>10</v>
      </c>
      <c r="C3991" t="s">
        <v>10</v>
      </c>
    </row>
    <row r="3992" spans="1:3" x14ac:dyDescent="0.45">
      <c r="A3992" t="str">
        <f t="shared" si="62"/>
        <v>11DOCUMENT TYPE: Article</v>
      </c>
      <c r="B3992">
        <v>11</v>
      </c>
      <c r="C3992" t="s">
        <v>11</v>
      </c>
    </row>
    <row r="3993" spans="1:3" x14ac:dyDescent="0.45">
      <c r="A3993" t="str">
        <f t="shared" si="62"/>
        <v>12SOURCE: Scopus</v>
      </c>
      <c r="B3993">
        <v>12</v>
      </c>
      <c r="C3993" t="s">
        <v>12</v>
      </c>
    </row>
    <row r="3994" spans="1:3" x14ac:dyDescent="0.45">
      <c r="A3994" t="str">
        <f t="shared" si="62"/>
        <v>13</v>
      </c>
      <c r="B3994">
        <v>13</v>
      </c>
    </row>
    <row r="3995" spans="1:3" x14ac:dyDescent="0.45">
      <c r="A3995" t="str">
        <f t="shared" si="62"/>
        <v>1Son-Turan S.</v>
      </c>
      <c r="B3995">
        <v>1</v>
      </c>
      <c r="C3995" t="s">
        <v>1626</v>
      </c>
    </row>
    <row r="3996" spans="1:3" x14ac:dyDescent="0.45">
      <c r="A3996" t="str">
        <f t="shared" si="62"/>
        <v>2AUTHOR FULL NAMES: Son-Turan, Semen (57189076696)</v>
      </c>
      <c r="B3996">
        <v>2</v>
      </c>
      <c r="C3996" t="s">
        <v>1627</v>
      </c>
    </row>
    <row r="3997" spans="1:3" x14ac:dyDescent="0.45">
      <c r="A3997" t="str">
        <f t="shared" si="62"/>
        <v>357189076696</v>
      </c>
      <c r="B3997">
        <v>3</v>
      </c>
      <c r="C3997">
        <v>57189076696</v>
      </c>
    </row>
    <row r="3998" spans="1:3" x14ac:dyDescent="0.45">
      <c r="A3998" t="str">
        <f t="shared" si="62"/>
        <v>4Tokenization and NFTs: A Tokenized Income Sharing Model for Higher Education as a Potential Solution for Student Debt in the USA</v>
      </c>
      <c r="B3998">
        <v>4</v>
      </c>
      <c r="C3998" t="s">
        <v>1628</v>
      </c>
    </row>
    <row r="3999" spans="1:3" x14ac:dyDescent="0.45">
      <c r="A3999" t="str">
        <f t="shared" si="62"/>
        <v>5(2023) Contributions to Finance and Accounting, Part F1238, pp. 145 - 158, Cited 0 times.</v>
      </c>
      <c r="B3999">
        <v>5</v>
      </c>
      <c r="C3999" t="s">
        <v>1629</v>
      </c>
    </row>
    <row r="4000" spans="1:3" x14ac:dyDescent="0.45">
      <c r="A4000" t="str">
        <f t="shared" si="62"/>
        <v>6DOI: 10.1007/978-3-031-30069-1_9</v>
      </c>
      <c r="B4000">
        <v>6</v>
      </c>
      <c r="C4000" t="s">
        <v>1630</v>
      </c>
    </row>
    <row r="4001" spans="1:3" x14ac:dyDescent="0.45">
      <c r="A4001" t="str">
        <f t="shared" si="62"/>
        <v>7https://www.scopus.com/inward/record.uri?eid=2-s2.0-85168699337&amp;doi=10.1007%2f978-3-031-30069-1_9&amp;partnerID=40&amp;md5=64453052a540ddf153db3566d397f648</v>
      </c>
      <c r="B4001">
        <v>7</v>
      </c>
      <c r="C4001" t="s">
        <v>1631</v>
      </c>
    </row>
    <row r="4002" spans="1:3" x14ac:dyDescent="0.45">
      <c r="A4002" t="str">
        <f t="shared" si="62"/>
        <v>8</v>
      </c>
      <c r="B4002">
        <v>8</v>
      </c>
    </row>
    <row r="4003" spans="1:3" x14ac:dyDescent="0.45">
      <c r="A4003" t="str">
        <f t="shared" si="62"/>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4003">
        <v>9</v>
      </c>
      <c r="C4003" t="s">
        <v>1632</v>
      </c>
    </row>
    <row r="4004" spans="1:3" x14ac:dyDescent="0.45">
      <c r="A4004" t="str">
        <f t="shared" si="62"/>
        <v>10LANGUAGE OF ORIGINAL DOCUMENT: English</v>
      </c>
      <c r="B4004">
        <v>10</v>
      </c>
      <c r="C4004" t="s">
        <v>10</v>
      </c>
    </row>
    <row r="4005" spans="1:3" x14ac:dyDescent="0.45">
      <c r="A4005" t="str">
        <f t="shared" si="62"/>
        <v>11DOCUMENT TYPE: Book chapter</v>
      </c>
      <c r="B4005">
        <v>11</v>
      </c>
      <c r="C4005" t="s">
        <v>128</v>
      </c>
    </row>
    <row r="4006" spans="1:3" x14ac:dyDescent="0.45">
      <c r="A4006" t="str">
        <f t="shared" si="62"/>
        <v>12SOURCE: Scopus</v>
      </c>
      <c r="B4006">
        <v>12</v>
      </c>
      <c r="C4006" t="s">
        <v>12</v>
      </c>
    </row>
    <row r="4007" spans="1:3" x14ac:dyDescent="0.45">
      <c r="A4007" t="str">
        <f t="shared" si="62"/>
        <v>13</v>
      </c>
      <c r="B4007">
        <v>13</v>
      </c>
    </row>
    <row r="4008" spans="1:3" x14ac:dyDescent="0.45">
      <c r="A4008" t="str">
        <f t="shared" si="62"/>
        <v>1Rayner G., Papakonstantinou T.</v>
      </c>
      <c r="B4008">
        <v>1</v>
      </c>
      <c r="C4008" t="s">
        <v>3464</v>
      </c>
    </row>
    <row r="4009" spans="1:3" x14ac:dyDescent="0.45">
      <c r="A4009" t="str">
        <f t="shared" si="62"/>
        <v>2AUTHOR FULL NAMES: Rayner, Gerry (55657570100); Papakonstantinou, Theo (6507351797)</v>
      </c>
      <c r="B4009">
        <v>2</v>
      </c>
      <c r="C4009" t="s">
        <v>3465</v>
      </c>
    </row>
    <row r="4010" spans="1:3" x14ac:dyDescent="0.45">
      <c r="A4010" t="str">
        <f t="shared" si="62"/>
        <v>355657570100; 6507351797</v>
      </c>
      <c r="B4010">
        <v>3</v>
      </c>
      <c r="C4010" t="s">
        <v>3466</v>
      </c>
    </row>
    <row r="4011" spans="1:3" x14ac:dyDescent="0.45">
      <c r="A4011" t="str">
        <f t="shared" si="62"/>
        <v>4The Variables that Predict Science Undergraduates’ Timely Degree Completion: a Conceptual Model</v>
      </c>
      <c r="B4011">
        <v>4</v>
      </c>
      <c r="C4011" t="s">
        <v>3467</v>
      </c>
    </row>
    <row r="4012" spans="1:3" x14ac:dyDescent="0.45">
      <c r="A4012" t="str">
        <f t="shared" si="62"/>
        <v>5(2023) Research in Science Education, 53 (3), pp. 463 - 476, Cited 1 times.</v>
      </c>
      <c r="B4012">
        <v>5</v>
      </c>
      <c r="C4012" t="s">
        <v>3468</v>
      </c>
    </row>
    <row r="4013" spans="1:3" x14ac:dyDescent="0.45">
      <c r="A4013" t="str">
        <f t="shared" si="62"/>
        <v>6DOI: 10.1007/s11165-022-10064-8</v>
      </c>
      <c r="B4013">
        <v>6</v>
      </c>
      <c r="C4013" t="s">
        <v>3469</v>
      </c>
    </row>
    <row r="4014" spans="1:3" x14ac:dyDescent="0.45">
      <c r="A4014" t="str">
        <f t="shared" si="62"/>
        <v>7https://www.scopus.com/inward/record.uri?eid=2-s2.0-85134653008&amp;doi=10.1007%2fs11165-022-10064-8&amp;partnerID=40&amp;md5=998c72740fd449ffb9aec907fd70fff4</v>
      </c>
      <c r="B4014">
        <v>7</v>
      </c>
      <c r="C4014" t="s">
        <v>3470</v>
      </c>
    </row>
    <row r="4015" spans="1:3" x14ac:dyDescent="0.45">
      <c r="A4015" t="str">
        <f t="shared" si="62"/>
        <v>8</v>
      </c>
      <c r="B4015">
        <v>8</v>
      </c>
    </row>
    <row r="4016" spans="1:3" x14ac:dyDescent="0.45">
      <c r="A4016" t="str">
        <f t="shared" si="62"/>
        <v>9ABSTRACT: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B4016">
        <v>9</v>
      </c>
      <c r="C4016" t="s">
        <v>3471</v>
      </c>
    </row>
    <row r="4017" spans="1:3" x14ac:dyDescent="0.45">
      <c r="A4017" t="str">
        <f t="shared" si="62"/>
        <v>10LANGUAGE OF ORIGINAL DOCUMENT: English</v>
      </c>
      <c r="B4017">
        <v>10</v>
      </c>
      <c r="C4017" t="s">
        <v>10</v>
      </c>
    </row>
    <row r="4018" spans="1:3" x14ac:dyDescent="0.45">
      <c r="A4018" t="str">
        <f t="shared" si="62"/>
        <v>11DOCUMENT TYPE: Article</v>
      </c>
      <c r="B4018">
        <v>11</v>
      </c>
      <c r="C4018" t="s">
        <v>11</v>
      </c>
    </row>
    <row r="4019" spans="1:3" x14ac:dyDescent="0.45">
      <c r="A4019" t="str">
        <f t="shared" si="62"/>
        <v>12SOURCE: Scopus</v>
      </c>
      <c r="B4019">
        <v>12</v>
      </c>
      <c r="C4019" t="s">
        <v>12</v>
      </c>
    </row>
    <row r="4020" spans="1:3" x14ac:dyDescent="0.45">
      <c r="A4020" t="str">
        <f t="shared" si="62"/>
        <v>13</v>
      </c>
      <c r="B4020">
        <v>13</v>
      </c>
    </row>
    <row r="4021" spans="1:3" x14ac:dyDescent="0.45">
      <c r="A4021" t="str">
        <f t="shared" si="62"/>
        <v>1Pantoja M.A., Rodríguez M.P., Carrión A.</v>
      </c>
      <c r="B4021">
        <v>1</v>
      </c>
      <c r="C4021" t="s">
        <v>3448</v>
      </c>
    </row>
    <row r="4022" spans="1:3" x14ac:dyDescent="0.45">
      <c r="A4022" t="str">
        <f t="shared" si="62"/>
        <v>2AUTHOR FULL NAMES: Pantoja, Martín A. (56712514300); Rodríguez, María del P. (56693471200); Carrión, Andrés (15847747900)</v>
      </c>
      <c r="B4022">
        <v>2</v>
      </c>
      <c r="C4022" t="s">
        <v>3449</v>
      </c>
    </row>
    <row r="4023" spans="1:3" x14ac:dyDescent="0.45">
      <c r="A4023" t="str">
        <f t="shared" si="62"/>
        <v>356712514300; 56693471200; 15847747900</v>
      </c>
      <c r="B4023">
        <v>3</v>
      </c>
      <c r="C4023" t="s">
        <v>3450</v>
      </c>
    </row>
    <row r="4024" spans="1:3" x14ac:dyDescent="0.45">
      <c r="A4024" t="str">
        <f t="shared" si="62"/>
        <v>4Assessing university stakeholders attributes: A participative leadership approach</v>
      </c>
      <c r="B4024">
        <v>4</v>
      </c>
      <c r="C4024" t="s">
        <v>3870</v>
      </c>
    </row>
    <row r="4025" spans="1:3" x14ac:dyDescent="0.45">
      <c r="A4025" t="str">
        <f t="shared" si="62"/>
        <v>5(2016) Modeling Human Behavior: Individuals and Organizations, pp. 49 - 56, Cited 1 times.</v>
      </c>
      <c r="B4025">
        <v>5</v>
      </c>
      <c r="C4025" t="s">
        <v>3871</v>
      </c>
    </row>
    <row r="4026" spans="1:3" x14ac:dyDescent="0.45">
      <c r="A4026" t="str">
        <f t="shared" si="62"/>
        <v>6</v>
      </c>
      <c r="B4026">
        <v>6</v>
      </c>
    </row>
    <row r="4027" spans="1:3" x14ac:dyDescent="0.45">
      <c r="A4027" t="str">
        <f t="shared" si="62"/>
        <v>7https://www.scopus.com/inward/record.uri?eid=2-s2.0-85016837736&amp;partnerID=40&amp;md5=02d85b9b4cf7f123b5e9364e11920798</v>
      </c>
      <c r="B4027">
        <v>7</v>
      </c>
      <c r="C4027" t="s">
        <v>3872</v>
      </c>
    </row>
    <row r="4028" spans="1:3" x14ac:dyDescent="0.45">
      <c r="A4028" t="str">
        <f t="shared" si="62"/>
        <v>8</v>
      </c>
      <c r="B4028">
        <v>8</v>
      </c>
    </row>
    <row r="4029" spans="1:3" x14ac:dyDescent="0.45">
      <c r="A4029" t="str">
        <f t="shared" si="62"/>
        <v>9ABSTRACT: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B4029">
        <v>9</v>
      </c>
      <c r="C4029" t="s">
        <v>3873</v>
      </c>
    </row>
    <row r="4030" spans="1:3" x14ac:dyDescent="0.45">
      <c r="A4030" t="str">
        <f t="shared" si="62"/>
        <v>10LANGUAGE OF ORIGINAL DOCUMENT: English</v>
      </c>
      <c r="B4030">
        <v>10</v>
      </c>
      <c r="C4030" t="s">
        <v>10</v>
      </c>
    </row>
    <row r="4031" spans="1:3" x14ac:dyDescent="0.45">
      <c r="A4031" t="str">
        <f t="shared" si="62"/>
        <v>11DOCUMENT TYPE: Book chapter</v>
      </c>
      <c r="B4031">
        <v>11</v>
      </c>
      <c r="C4031" t="s">
        <v>128</v>
      </c>
    </row>
    <row r="4032" spans="1:3" x14ac:dyDescent="0.45">
      <c r="A4032" t="str">
        <f t="shared" si="62"/>
        <v>12SOURCE: Scopus</v>
      </c>
      <c r="B4032">
        <v>12</v>
      </c>
      <c r="C4032" t="s">
        <v>12</v>
      </c>
    </row>
    <row r="4033" spans="1:3" x14ac:dyDescent="0.45">
      <c r="A4033" t="str">
        <f t="shared" si="62"/>
        <v>13</v>
      </c>
      <c r="B4033">
        <v>13</v>
      </c>
    </row>
    <row r="4034" spans="1:3" x14ac:dyDescent="0.45">
      <c r="A4034" t="str">
        <f t="shared" si="62"/>
        <v>1Remnant J., Sang K., Myhill K., Calvard T., Chowdhry S., Richards J.</v>
      </c>
      <c r="B4034">
        <v>1</v>
      </c>
      <c r="C4034" t="s">
        <v>859</v>
      </c>
    </row>
    <row r="4035" spans="1:3" x14ac:dyDescent="0.45">
      <c r="A4035" t="str">
        <f t="shared" si="62"/>
        <v>2AUTHOR FULL NAMES: Remnant, Jennifer (57210209997); Sang, Katherine (23101077900); Myhill, Katriona (57222036015); Calvard, Thomas (55556200200); Chowdhry, Sushila (57226195537); Richards, James (57193517015)</v>
      </c>
      <c r="B4035">
        <v>2</v>
      </c>
      <c r="C4035" t="s">
        <v>860</v>
      </c>
    </row>
    <row r="4036" spans="1:3" x14ac:dyDescent="0.45">
      <c r="A4036" t="str">
        <f t="shared" si="62"/>
        <v>357210209997; 23101077900; 57222036015; 55556200200; 57226195537; 57193517015</v>
      </c>
      <c r="B4036">
        <v>3</v>
      </c>
      <c r="C4036" t="s">
        <v>861</v>
      </c>
    </row>
    <row r="4037" spans="1:3" x14ac:dyDescent="0.45">
      <c r="A4037" t="str">
        <f t="shared" ref="A4037:A4100" si="63">B4037&amp;C4037</f>
        <v>4Working it out: Will the improved management of leaky bodies in the workplace create a dialogue between medical sociology and disability studies?</v>
      </c>
      <c r="B4037">
        <v>4</v>
      </c>
      <c r="C4037" t="s">
        <v>862</v>
      </c>
    </row>
    <row r="4038" spans="1:3" x14ac:dyDescent="0.45">
      <c r="A4038" t="str">
        <f t="shared" si="63"/>
        <v>5(2023) Sociology of Health and Illness, 45 (6), pp. 1276 - 1299, Cited 1 times.</v>
      </c>
      <c r="B4038">
        <v>5</v>
      </c>
      <c r="C4038" t="s">
        <v>863</v>
      </c>
    </row>
    <row r="4039" spans="1:3" x14ac:dyDescent="0.45">
      <c r="A4039" t="str">
        <f t="shared" si="63"/>
        <v>6DOI: 10.1111/1467-9566.13519</v>
      </c>
      <c r="B4039">
        <v>6</v>
      </c>
      <c r="C4039" t="s">
        <v>864</v>
      </c>
    </row>
    <row r="4040" spans="1:3" x14ac:dyDescent="0.45">
      <c r="A4040" t="str">
        <f t="shared" si="63"/>
        <v>7https://www.scopus.com/inward/record.uri?eid=2-s2.0-85137385450&amp;doi=10.1111%2f1467-9566.13519&amp;partnerID=40&amp;md5=bac61dfc6d7bbea99634368483bf7a55</v>
      </c>
      <c r="B4040">
        <v>7</v>
      </c>
      <c r="C4040" t="s">
        <v>865</v>
      </c>
    </row>
    <row r="4041" spans="1:3" x14ac:dyDescent="0.45">
      <c r="A4041" t="str">
        <f t="shared" si="63"/>
        <v>8</v>
      </c>
      <c r="B4041">
        <v>8</v>
      </c>
    </row>
    <row r="4042" spans="1:3" x14ac:dyDescent="0.45">
      <c r="A4042" t="str">
        <f t="shared" si="63"/>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4042">
        <v>9</v>
      </c>
      <c r="C4042" t="s">
        <v>866</v>
      </c>
    </row>
    <row r="4043" spans="1:3" x14ac:dyDescent="0.45">
      <c r="A4043" t="str">
        <f t="shared" si="63"/>
        <v>10LANGUAGE OF ORIGINAL DOCUMENT: English</v>
      </c>
      <c r="B4043">
        <v>10</v>
      </c>
      <c r="C4043" t="s">
        <v>10</v>
      </c>
    </row>
    <row r="4044" spans="1:3" x14ac:dyDescent="0.45">
      <c r="A4044" t="str">
        <f t="shared" si="63"/>
        <v>11DOCUMENT TYPE: Article</v>
      </c>
      <c r="B4044">
        <v>11</v>
      </c>
      <c r="C4044" t="s">
        <v>11</v>
      </c>
    </row>
    <row r="4045" spans="1:3" x14ac:dyDescent="0.45">
      <c r="A4045" t="str">
        <f t="shared" si="63"/>
        <v>12SOURCE: Scopus</v>
      </c>
      <c r="B4045">
        <v>12</v>
      </c>
      <c r="C4045" t="s">
        <v>12</v>
      </c>
    </row>
    <row r="4046" spans="1:3" x14ac:dyDescent="0.45">
      <c r="A4046" t="str">
        <f t="shared" si="63"/>
        <v>13</v>
      </c>
      <c r="B4046">
        <v>13</v>
      </c>
    </row>
    <row r="4047" spans="1:3" x14ac:dyDescent="0.45">
      <c r="A4047" t="str">
        <f t="shared" si="63"/>
        <v>1Lowe K.A., Cummins L., Clark S., Porter B., Spitz L.</v>
      </c>
      <c r="B4047">
        <v>1</v>
      </c>
      <c r="C4047" t="s">
        <v>3874</v>
      </c>
    </row>
    <row r="4048" spans="1:3" x14ac:dyDescent="0.45">
      <c r="A4048" t="str">
        <f t="shared" si="63"/>
        <v>2AUTHOR FULL NAMES: Lowe, Kimberly A. (56865537800); Cummins, Liv (58551315100); Clark, Summer (57193813068); Porter, Bill (58551315200); Spitz, Lisa (58551204800)</v>
      </c>
      <c r="B4048">
        <v>2</v>
      </c>
      <c r="C4048" t="s">
        <v>3875</v>
      </c>
    </row>
    <row r="4049" spans="1:3" x14ac:dyDescent="0.45">
      <c r="A4049" t="str">
        <f t="shared" si="63"/>
        <v>356865537800; 58551315100; 57193813068; 58551315200; 58551204800</v>
      </c>
      <c r="B4049">
        <v>3</v>
      </c>
      <c r="C4049" t="s">
        <v>3876</v>
      </c>
    </row>
    <row r="4050" spans="1:3" x14ac:dyDescent="0.45">
      <c r="A4050" t="str">
        <f t="shared" si="63"/>
        <v>4STUDENT-LED PEER REVIEW: A Practical Guide to Implementation Across Disciplines and Modalities</v>
      </c>
      <c r="B4050">
        <v>4</v>
      </c>
      <c r="C4050" t="s">
        <v>3877</v>
      </c>
    </row>
    <row r="4051" spans="1:3" x14ac:dyDescent="0.45">
      <c r="A4051" t="str">
        <f t="shared" si="63"/>
        <v>5(2023) Student-Led Peer Review: a Practical Guide to Implementation across Disciplines and Modalities, pp. 1 - 152, Cited 0 times.</v>
      </c>
      <c r="B4051">
        <v>5</v>
      </c>
      <c r="C4051" t="s">
        <v>3878</v>
      </c>
    </row>
    <row r="4052" spans="1:3" x14ac:dyDescent="0.45">
      <c r="A4052" t="str">
        <f t="shared" si="63"/>
        <v>6DOI: 10.4324/9781003447221</v>
      </c>
      <c r="B4052">
        <v>6</v>
      </c>
      <c r="C4052" t="s">
        <v>3879</v>
      </c>
    </row>
    <row r="4053" spans="1:3" x14ac:dyDescent="0.45">
      <c r="A4053" t="str">
        <f t="shared" si="63"/>
        <v>7https://www.scopus.com/inward/record.uri?eid=2-s2.0-85168919615&amp;doi=10.4324%2f9781003447221&amp;partnerID=40&amp;md5=c52a0e3761d7d79bdbd3d2d57d3a7b73</v>
      </c>
      <c r="B4053">
        <v>7</v>
      </c>
      <c r="C4053" t="s">
        <v>3880</v>
      </c>
    </row>
    <row r="4054" spans="1:3" x14ac:dyDescent="0.45">
      <c r="A4054" t="str">
        <f t="shared" si="63"/>
        <v>8</v>
      </c>
      <c r="B4054">
        <v>8</v>
      </c>
    </row>
    <row r="4055" spans="1:3" x14ac:dyDescent="0.45">
      <c r="A4055" t="str">
        <f t="shared" si="63"/>
        <v>9ABSTRACT: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B4055">
        <v>9</v>
      </c>
      <c r="C4055" t="s">
        <v>3881</v>
      </c>
    </row>
    <row r="4056" spans="1:3" x14ac:dyDescent="0.45">
      <c r="A4056" t="str">
        <f t="shared" si="63"/>
        <v>10LANGUAGE OF ORIGINAL DOCUMENT: English</v>
      </c>
      <c r="B4056">
        <v>10</v>
      </c>
      <c r="C4056" t="s">
        <v>10</v>
      </c>
    </row>
    <row r="4057" spans="1:3" x14ac:dyDescent="0.45">
      <c r="A4057" t="str">
        <f t="shared" si="63"/>
        <v>11DOCUMENT TYPE: Book</v>
      </c>
      <c r="B4057">
        <v>11</v>
      </c>
      <c r="C4057" t="s">
        <v>338</v>
      </c>
    </row>
    <row r="4058" spans="1:3" x14ac:dyDescent="0.45">
      <c r="A4058" t="str">
        <f t="shared" si="63"/>
        <v>12SOURCE: Scopus</v>
      </c>
      <c r="B4058">
        <v>12</v>
      </c>
      <c r="C4058" t="s">
        <v>12</v>
      </c>
    </row>
    <row r="4059" spans="1:3" x14ac:dyDescent="0.45">
      <c r="A4059" t="str">
        <f t="shared" si="63"/>
        <v>13</v>
      </c>
      <c r="B4059">
        <v>13</v>
      </c>
    </row>
    <row r="4060" spans="1:3" x14ac:dyDescent="0.45">
      <c r="A4060" t="str">
        <f t="shared" si="63"/>
        <v>1Handke S.</v>
      </c>
      <c r="B4060">
        <v>1</v>
      </c>
      <c r="C4060" t="s">
        <v>1668</v>
      </c>
    </row>
    <row r="4061" spans="1:3" x14ac:dyDescent="0.45">
      <c r="A4061" t="str">
        <f t="shared" si="63"/>
        <v>2AUTHOR FULL NAMES: Handke, Stefan (58503324200)</v>
      </c>
      <c r="B4061">
        <v>2</v>
      </c>
      <c r="C4061" t="s">
        <v>1669</v>
      </c>
    </row>
    <row r="4062" spans="1:3" x14ac:dyDescent="0.45">
      <c r="A4062" t="str">
        <f t="shared" si="63"/>
        <v>358503324200</v>
      </c>
      <c r="B4062">
        <v>3</v>
      </c>
      <c r="C4062">
        <v>58503324200</v>
      </c>
    </row>
    <row r="4063" spans="1:3" x14ac:dyDescent="0.45">
      <c r="A4063" t="str">
        <f t="shared" si="63"/>
        <v>4Accreditation agencies in the European Higher Education Area: Nonprofit business models, competition and survival</v>
      </c>
      <c r="B4063">
        <v>4</v>
      </c>
      <c r="C4063" t="s">
        <v>1670</v>
      </c>
    </row>
    <row r="4064" spans="1:3" x14ac:dyDescent="0.45">
      <c r="A4064" t="str">
        <f t="shared" si="63"/>
        <v>5(2023) Accreditation Agencies in the European Higher Education Area: Nonprofit Business Models, Competition and Survival, pp. 1 - 162, Cited 0 times.</v>
      </c>
      <c r="B4064">
        <v>5</v>
      </c>
      <c r="C4064" t="s">
        <v>1671</v>
      </c>
    </row>
    <row r="4065" spans="1:3" x14ac:dyDescent="0.45">
      <c r="A4065" t="str">
        <f t="shared" si="63"/>
        <v>6DOI: 10.4337/9781800881259</v>
      </c>
      <c r="B4065">
        <v>6</v>
      </c>
      <c r="C4065" t="s">
        <v>1672</v>
      </c>
    </row>
    <row r="4066" spans="1:3" x14ac:dyDescent="0.45">
      <c r="A4066" t="str">
        <f t="shared" si="63"/>
        <v>7https://www.scopus.com/inward/record.uri?eid=2-s2.0-85165558083&amp;doi=10.4337%2f9781800881259&amp;partnerID=40&amp;md5=d9f2f5d10d21b442252ad85643b33fa2</v>
      </c>
      <c r="B4066">
        <v>7</v>
      </c>
      <c r="C4066" t="s">
        <v>1673</v>
      </c>
    </row>
    <row r="4067" spans="1:3" x14ac:dyDescent="0.45">
      <c r="A4067" t="str">
        <f t="shared" si="63"/>
        <v>8</v>
      </c>
      <c r="B4067">
        <v>8</v>
      </c>
    </row>
    <row r="4068" spans="1:3" x14ac:dyDescent="0.45">
      <c r="A4068" t="str">
        <f t="shared" si="63"/>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4068">
        <v>9</v>
      </c>
      <c r="C4068" t="s">
        <v>1674</v>
      </c>
    </row>
    <row r="4069" spans="1:3" x14ac:dyDescent="0.45">
      <c r="A4069" t="str">
        <f t="shared" si="63"/>
        <v>10LANGUAGE OF ORIGINAL DOCUMENT: English</v>
      </c>
      <c r="B4069">
        <v>10</v>
      </c>
      <c r="C4069" t="s">
        <v>10</v>
      </c>
    </row>
    <row r="4070" spans="1:3" x14ac:dyDescent="0.45">
      <c r="A4070" t="str">
        <f t="shared" si="63"/>
        <v>11DOCUMENT TYPE: Book</v>
      </c>
      <c r="B4070">
        <v>11</v>
      </c>
      <c r="C4070" t="s">
        <v>338</v>
      </c>
    </row>
    <row r="4071" spans="1:3" x14ac:dyDescent="0.45">
      <c r="A4071" t="str">
        <f t="shared" si="63"/>
        <v>12SOURCE: Scopus</v>
      </c>
      <c r="B4071">
        <v>12</v>
      </c>
      <c r="C4071" t="s">
        <v>12</v>
      </c>
    </row>
    <row r="4072" spans="1:3" x14ac:dyDescent="0.45">
      <c r="A4072" t="str">
        <f t="shared" si="63"/>
        <v>13</v>
      </c>
      <c r="B4072">
        <v>13</v>
      </c>
    </row>
    <row r="4073" spans="1:3" x14ac:dyDescent="0.45">
      <c r="A4073" t="str">
        <f t="shared" si="63"/>
        <v>1Tacur N., Zinga D., Molnar D.</v>
      </c>
      <c r="B4073">
        <v>1</v>
      </c>
      <c r="C4073" t="s">
        <v>891</v>
      </c>
    </row>
    <row r="4074" spans="1:3" x14ac:dyDescent="0.45">
      <c r="A4074" t="str">
        <f t="shared" si="63"/>
        <v>2AUTHOR FULL NAMES: Tacur, Natalie (58286083800); Zinga, Dawn (9042512000); Molnar, Danielle (13610811200)</v>
      </c>
      <c r="B4074">
        <v>2</v>
      </c>
      <c r="C4074" t="s">
        <v>892</v>
      </c>
    </row>
    <row r="4075" spans="1:3" x14ac:dyDescent="0.45">
      <c r="A4075" t="str">
        <f t="shared" si="63"/>
        <v>358286083800; 9042512000; 13610811200</v>
      </c>
      <c r="B4075">
        <v>3</v>
      </c>
      <c r="C4075" t="s">
        <v>893</v>
      </c>
    </row>
    <row r="4076" spans="1:3" x14ac:dyDescent="0.45">
      <c r="A4076" t="str">
        <f t="shared" si="63"/>
        <v>4Sport, Art, or Both? Analyzing Perceptions of Competitive Dancers as Interuniversity Artists and Athletes</v>
      </c>
      <c r="B4076">
        <v>4</v>
      </c>
      <c r="C4076" t="s">
        <v>894</v>
      </c>
    </row>
    <row r="4077" spans="1:3" x14ac:dyDescent="0.45">
      <c r="A4077" t="str">
        <f t="shared" si="63"/>
        <v>5(2023) International Journal of Sport and Society, 14 (2), pp. 101 - 123, Cited 0 times.</v>
      </c>
      <c r="B4077">
        <v>5</v>
      </c>
      <c r="C4077" t="s">
        <v>895</v>
      </c>
    </row>
    <row r="4078" spans="1:3" x14ac:dyDescent="0.45">
      <c r="A4078" t="str">
        <f t="shared" si="63"/>
        <v>6DOI: 10.18848/2152-7857/CGP/v14i02/101-123</v>
      </c>
      <c r="B4078">
        <v>6</v>
      </c>
      <c r="C4078" t="s">
        <v>896</v>
      </c>
    </row>
    <row r="4079" spans="1:3" x14ac:dyDescent="0.45">
      <c r="A4079" t="str">
        <f t="shared" si="63"/>
        <v>7https://www.scopus.com/inward/record.uri?eid=2-s2.0-85160098963&amp;doi=10.18848%2f2152-7857%2fCGP%2fv14i02%2f101-123&amp;partnerID=40&amp;md5=ad1ef72b70db6a151cb0d813d04beb25</v>
      </c>
      <c r="B4079">
        <v>7</v>
      </c>
      <c r="C4079" t="s">
        <v>897</v>
      </c>
    </row>
    <row r="4080" spans="1:3" x14ac:dyDescent="0.45">
      <c r="A4080" t="str">
        <f t="shared" si="63"/>
        <v>8</v>
      </c>
      <c r="B4080">
        <v>8</v>
      </c>
    </row>
    <row r="4081" spans="1:3" x14ac:dyDescent="0.45">
      <c r="A4081" t="str">
        <f t="shared" si="63"/>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4081">
        <v>9</v>
      </c>
      <c r="C4081" t="s">
        <v>898</v>
      </c>
    </row>
    <row r="4082" spans="1:3" x14ac:dyDescent="0.45">
      <c r="A4082" t="str">
        <f t="shared" si="63"/>
        <v>10LANGUAGE OF ORIGINAL DOCUMENT: English</v>
      </c>
      <c r="B4082">
        <v>10</v>
      </c>
      <c r="C4082" t="s">
        <v>10</v>
      </c>
    </row>
    <row r="4083" spans="1:3" x14ac:dyDescent="0.45">
      <c r="A4083" t="str">
        <f t="shared" si="63"/>
        <v>11DOCUMENT TYPE: Article</v>
      </c>
      <c r="B4083">
        <v>11</v>
      </c>
      <c r="C4083" t="s">
        <v>11</v>
      </c>
    </row>
    <row r="4084" spans="1:3" x14ac:dyDescent="0.45">
      <c r="A4084" t="str">
        <f t="shared" si="63"/>
        <v>12SOURCE: Scopus</v>
      </c>
      <c r="B4084">
        <v>12</v>
      </c>
      <c r="C4084" t="s">
        <v>12</v>
      </c>
    </row>
    <row r="4085" spans="1:3" x14ac:dyDescent="0.45">
      <c r="A4085" t="str">
        <f t="shared" si="63"/>
        <v>13</v>
      </c>
      <c r="B4085">
        <v>13</v>
      </c>
    </row>
    <row r="4086" spans="1:3" x14ac:dyDescent="0.45">
      <c r="A4086" t="str">
        <f t="shared" si="63"/>
        <v>1Pan F., Liu L., Wang Z.</v>
      </c>
      <c r="B4086">
        <v>1</v>
      </c>
      <c r="C4086" t="s">
        <v>3472</v>
      </c>
    </row>
    <row r="4087" spans="1:3" x14ac:dyDescent="0.45">
      <c r="A4087" t="str">
        <f t="shared" si="63"/>
        <v>2AUTHOR FULL NAMES: Pan, Feng (58017769700); Liu, Liu (57219806039); Wang, Zhen (58017550200)</v>
      </c>
      <c r="B4087">
        <v>2</v>
      </c>
      <c r="C4087" t="s">
        <v>3473</v>
      </c>
    </row>
    <row r="4088" spans="1:3" x14ac:dyDescent="0.45">
      <c r="A4088" t="str">
        <f t="shared" si="63"/>
        <v>358017769700; 57219806039; 58017550200</v>
      </c>
      <c r="B4088">
        <v>3</v>
      </c>
      <c r="C4088" t="s">
        <v>3474</v>
      </c>
    </row>
    <row r="4089" spans="1:3" x14ac:dyDescent="0.45">
      <c r="A4089" t="str">
        <f t="shared" si="63"/>
        <v>4The Chinese University stakeholder satisfaction survey: Developing a customer-centered self-assessment tool for higher education quality management</v>
      </c>
      <c r="B4089">
        <v>4</v>
      </c>
      <c r="C4089" t="s">
        <v>3475</v>
      </c>
    </row>
    <row r="4090" spans="1:3" x14ac:dyDescent="0.45">
      <c r="A4090" t="str">
        <f t="shared" si="63"/>
        <v>5(2022) Frontiers in Psychology, 13, art. no. 1043417, Cited 1 times.</v>
      </c>
      <c r="B4090">
        <v>5</v>
      </c>
      <c r="C4090" t="s">
        <v>3476</v>
      </c>
    </row>
    <row r="4091" spans="1:3" x14ac:dyDescent="0.45">
      <c r="A4091" t="str">
        <f t="shared" si="63"/>
        <v>6DOI: 10.3389/fpsyg.2022.1043417</v>
      </c>
      <c r="B4091">
        <v>6</v>
      </c>
      <c r="C4091" t="s">
        <v>3477</v>
      </c>
    </row>
    <row r="4092" spans="1:3" x14ac:dyDescent="0.45">
      <c r="A4092" t="str">
        <f t="shared" si="63"/>
        <v>7https://www.scopus.com/inward/record.uri?eid=2-s2.0-85144039717&amp;doi=10.3389%2ffpsyg.2022.1043417&amp;partnerID=40&amp;md5=e62f0aae6aa38beabd23ecdf5f8ee349</v>
      </c>
      <c r="B4092">
        <v>7</v>
      </c>
      <c r="C4092" t="s">
        <v>3478</v>
      </c>
    </row>
    <row r="4093" spans="1:3" x14ac:dyDescent="0.45">
      <c r="A4093" t="str">
        <f t="shared" si="63"/>
        <v>8</v>
      </c>
      <c r="B4093">
        <v>8</v>
      </c>
    </row>
    <row r="4094" spans="1:3" x14ac:dyDescent="0.45">
      <c r="A4094" t="str">
        <f t="shared" si="63"/>
        <v>9ABSTRACT: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B4094">
        <v>9</v>
      </c>
      <c r="C4094" t="s">
        <v>3479</v>
      </c>
    </row>
    <row r="4095" spans="1:3" x14ac:dyDescent="0.45">
      <c r="A4095" t="str">
        <f t="shared" si="63"/>
        <v>10LANGUAGE OF ORIGINAL DOCUMENT: English</v>
      </c>
      <c r="B4095">
        <v>10</v>
      </c>
      <c r="C4095" t="s">
        <v>10</v>
      </c>
    </row>
    <row r="4096" spans="1:3" x14ac:dyDescent="0.45">
      <c r="A4096" t="str">
        <f t="shared" si="63"/>
        <v>11DOCUMENT TYPE: Article</v>
      </c>
      <c r="B4096">
        <v>11</v>
      </c>
      <c r="C4096" t="s">
        <v>11</v>
      </c>
    </row>
    <row r="4097" spans="1:3" x14ac:dyDescent="0.45">
      <c r="A4097" t="str">
        <f t="shared" si="63"/>
        <v>12SOURCE: Scopus</v>
      </c>
      <c r="B4097">
        <v>12</v>
      </c>
      <c r="C4097" t="s">
        <v>12</v>
      </c>
    </row>
    <row r="4098" spans="1:3" x14ac:dyDescent="0.45">
      <c r="A4098" t="str">
        <f t="shared" si="63"/>
        <v>13</v>
      </c>
      <c r="B4098">
        <v>13</v>
      </c>
    </row>
    <row r="4099" spans="1:3" x14ac:dyDescent="0.45">
      <c r="A4099" t="str">
        <f t="shared" si="63"/>
        <v>1Tassone V.C., Runhaar P., den Brok P., Biemans H.J.A.</v>
      </c>
      <c r="B4099">
        <v>1</v>
      </c>
      <c r="C4099" t="s">
        <v>3882</v>
      </c>
    </row>
    <row r="4100" spans="1:3" x14ac:dyDescent="0.45">
      <c r="A4100" t="str">
        <f t="shared" si="63"/>
        <v>2AUTHOR FULL NAMES: Tassone, Valentina C. (6602332242); Runhaar, Piety (35730535600); den Brok, Perry (6507809291); Biemans, Harm J. A. (6603110521)</v>
      </c>
      <c r="B4100">
        <v>2</v>
      </c>
      <c r="C4100" t="s">
        <v>3883</v>
      </c>
    </row>
    <row r="4101" spans="1:3" x14ac:dyDescent="0.45">
      <c r="A4101" t="str">
        <f t="shared" ref="A4101:A4164" si="64">B4101&amp;C4101</f>
        <v>36602332242; 35730535600; 6507809291; 6603110521</v>
      </c>
      <c r="B4101">
        <v>3</v>
      </c>
      <c r="C4101" t="s">
        <v>3884</v>
      </c>
    </row>
    <row r="4102" spans="1:3" x14ac:dyDescent="0.45">
      <c r="A4102" t="str">
        <f t="shared" si="64"/>
        <v>4The added value of exploring course innovations university-wide: an application of a multifaceted analytical course innovation framework</v>
      </c>
      <c r="B4102">
        <v>4</v>
      </c>
      <c r="C4102" t="s">
        <v>3885</v>
      </c>
    </row>
    <row r="4103" spans="1:3" x14ac:dyDescent="0.45">
      <c r="A4103" t="str">
        <f t="shared" si="64"/>
        <v>5(2023) Higher Education Research and Development, Cited 0 times.</v>
      </c>
      <c r="B4103">
        <v>5</v>
      </c>
      <c r="C4103" t="s">
        <v>3886</v>
      </c>
    </row>
    <row r="4104" spans="1:3" x14ac:dyDescent="0.45">
      <c r="A4104" t="str">
        <f t="shared" si="64"/>
        <v>6DOI: 10.1080/07294360.2023.2253171</v>
      </c>
      <c r="B4104">
        <v>6</v>
      </c>
      <c r="C4104" t="s">
        <v>3887</v>
      </c>
    </row>
    <row r="4105" spans="1:3" x14ac:dyDescent="0.45">
      <c r="A4105" t="str">
        <f t="shared" si="64"/>
        <v>7https://www.scopus.com/inward/record.uri?eid=2-s2.0-85171643903&amp;doi=10.1080%2f07294360.2023.2253171&amp;partnerID=40&amp;md5=8f4af2357594c4fc4cd96a1b89c56c04</v>
      </c>
      <c r="B4105">
        <v>7</v>
      </c>
      <c r="C4105" t="s">
        <v>3888</v>
      </c>
    </row>
    <row r="4106" spans="1:3" x14ac:dyDescent="0.45">
      <c r="A4106" t="str">
        <f t="shared" si="64"/>
        <v>8</v>
      </c>
      <c r="B4106">
        <v>8</v>
      </c>
    </row>
    <row r="4107" spans="1:3" x14ac:dyDescent="0.45">
      <c r="A4107" t="str">
        <f t="shared" si="64"/>
        <v>9ABSTRACT: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B4107">
        <v>9</v>
      </c>
      <c r="C4107" t="s">
        <v>3889</v>
      </c>
    </row>
    <row r="4108" spans="1:3" x14ac:dyDescent="0.45">
      <c r="A4108" t="str">
        <f t="shared" si="64"/>
        <v>10LANGUAGE OF ORIGINAL DOCUMENT: English</v>
      </c>
      <c r="B4108">
        <v>10</v>
      </c>
      <c r="C4108" t="s">
        <v>10</v>
      </c>
    </row>
    <row r="4109" spans="1:3" x14ac:dyDescent="0.45">
      <c r="A4109" t="str">
        <f t="shared" si="64"/>
        <v>11DOCUMENT TYPE: Article</v>
      </c>
      <c r="B4109">
        <v>11</v>
      </c>
      <c r="C4109" t="s">
        <v>11</v>
      </c>
    </row>
    <row r="4110" spans="1:3" x14ac:dyDescent="0.45">
      <c r="A4110" t="str">
        <f t="shared" si="64"/>
        <v>12SOURCE: Scopus</v>
      </c>
      <c r="B4110">
        <v>12</v>
      </c>
      <c r="C4110" t="s">
        <v>12</v>
      </c>
    </row>
    <row r="4111" spans="1:3" x14ac:dyDescent="0.45">
      <c r="A4111" t="str">
        <f t="shared" si="64"/>
        <v>13</v>
      </c>
      <c r="B4111">
        <v>13</v>
      </c>
    </row>
    <row r="4112" spans="1:3" x14ac:dyDescent="0.45">
      <c r="A4112" t="str">
        <f t="shared" si="64"/>
        <v>1Perez-Encinas A., Rodriguez-Pomeda J.</v>
      </c>
      <c r="B4112">
        <v>1</v>
      </c>
      <c r="C4112" t="s">
        <v>915</v>
      </c>
    </row>
    <row r="4113" spans="1:3" x14ac:dyDescent="0.45">
      <c r="A4113" t="str">
        <f t="shared" si="64"/>
        <v>2AUTHOR FULL NAMES: Perez-Encinas, Adriana (57193200370); Rodriguez-Pomeda, Jesus (56442697500)</v>
      </c>
      <c r="B4113">
        <v>2</v>
      </c>
      <c r="C4113" t="s">
        <v>916</v>
      </c>
    </row>
    <row r="4114" spans="1:3" x14ac:dyDescent="0.45">
      <c r="A4114" t="str">
        <f t="shared" si="64"/>
        <v>357193200370; 56442697500</v>
      </c>
      <c r="B4114">
        <v>3</v>
      </c>
      <c r="C4114" t="s">
        <v>917</v>
      </c>
    </row>
    <row r="4115" spans="1:3" x14ac:dyDescent="0.45">
      <c r="A4115" t="str">
        <f t="shared" si="64"/>
        <v>4Chinese and Indian higher education students go abroad: listening to them to determine what their needs are</v>
      </c>
      <c r="B4115">
        <v>4</v>
      </c>
      <c r="C4115" t="s">
        <v>918</v>
      </c>
    </row>
    <row r="4116" spans="1:3" x14ac:dyDescent="0.45">
      <c r="A4116" t="str">
        <f t="shared" si="64"/>
        <v>5(2021) Tertiary Education and Management, 27 (4), pp. 313 - 330, Cited 1 times.</v>
      </c>
      <c r="B4116">
        <v>5</v>
      </c>
      <c r="C4116" t="s">
        <v>919</v>
      </c>
    </row>
    <row r="4117" spans="1:3" x14ac:dyDescent="0.45">
      <c r="A4117" t="str">
        <f t="shared" si="64"/>
        <v>6DOI: 10.1007/s11233-021-09078-0</v>
      </c>
      <c r="B4117">
        <v>6</v>
      </c>
      <c r="C4117" t="s">
        <v>920</v>
      </c>
    </row>
    <row r="4118" spans="1:3" x14ac:dyDescent="0.45">
      <c r="A4118" t="str">
        <f t="shared" si="64"/>
        <v>7https://www.scopus.com/inward/record.uri?eid=2-s2.0-85117372090&amp;doi=10.1007%2fs11233-021-09078-0&amp;partnerID=40&amp;md5=a61870b86a812a756f0c9ed528636033</v>
      </c>
      <c r="B4118">
        <v>7</v>
      </c>
      <c r="C4118" t="s">
        <v>921</v>
      </c>
    </row>
    <row r="4119" spans="1:3" x14ac:dyDescent="0.45">
      <c r="A4119" t="str">
        <f t="shared" si="64"/>
        <v>8</v>
      </c>
      <c r="B4119">
        <v>8</v>
      </c>
    </row>
    <row r="4120" spans="1:3" x14ac:dyDescent="0.45">
      <c r="A4120" t="str">
        <f t="shared" si="64"/>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4120">
        <v>9</v>
      </c>
      <c r="C4120" t="s">
        <v>922</v>
      </c>
    </row>
    <row r="4121" spans="1:3" x14ac:dyDescent="0.45">
      <c r="A4121" t="str">
        <f t="shared" si="64"/>
        <v>10LANGUAGE OF ORIGINAL DOCUMENT: English</v>
      </c>
      <c r="B4121">
        <v>10</v>
      </c>
      <c r="C4121" t="s">
        <v>10</v>
      </c>
    </row>
    <row r="4122" spans="1:3" x14ac:dyDescent="0.45">
      <c r="A4122" t="str">
        <f t="shared" si="64"/>
        <v>11DOCUMENT TYPE: Article</v>
      </c>
      <c r="B4122">
        <v>11</v>
      </c>
      <c r="C4122" t="s">
        <v>11</v>
      </c>
    </row>
    <row r="4123" spans="1:3" x14ac:dyDescent="0.45">
      <c r="A4123" t="str">
        <f t="shared" si="64"/>
        <v>12SOURCE: Scopus</v>
      </c>
      <c r="B4123">
        <v>12</v>
      </c>
      <c r="C4123" t="s">
        <v>12</v>
      </c>
    </row>
    <row r="4124" spans="1:3" x14ac:dyDescent="0.45">
      <c r="A4124" t="str">
        <f t="shared" si="64"/>
        <v>13</v>
      </c>
      <c r="B4124">
        <v>13</v>
      </c>
    </row>
    <row r="4125" spans="1:3" x14ac:dyDescent="0.45">
      <c r="A4125" t="str">
        <f t="shared" si="64"/>
        <v>1Ferrández-Berrueco R., Moliner O., Sánchez-Tarazaga L., Sales A.</v>
      </c>
      <c r="B4125">
        <v>1</v>
      </c>
      <c r="C4125" t="s">
        <v>1744</v>
      </c>
    </row>
    <row r="4126" spans="1:3" x14ac:dyDescent="0.45">
      <c r="A4126" t="str">
        <f t="shared" si="64"/>
        <v>2AUTHOR FULL NAMES: Ferrández-Berrueco, Reina (55567405000); Moliner, Odet (57860926100); Sánchez-Tarazaga, Lucía (56604232200); Sales, Auxiliadora (36605121900)</v>
      </c>
      <c r="B4126">
        <v>2</v>
      </c>
      <c r="C4126" t="s">
        <v>1745</v>
      </c>
    </row>
    <row r="4127" spans="1:3" x14ac:dyDescent="0.45">
      <c r="A4127" t="str">
        <f t="shared" si="64"/>
        <v>355567405000; 57860926100; 56604232200; 36605121900</v>
      </c>
      <c r="B4127">
        <v>3</v>
      </c>
      <c r="C4127" t="s">
        <v>1746</v>
      </c>
    </row>
    <row r="4128" spans="1:3" x14ac:dyDescent="0.45">
      <c r="A4128" t="str">
        <f t="shared" si="64"/>
        <v>4University responsible research and innovation and society: dialogue or monologue?</v>
      </c>
      <c r="B4128">
        <v>4</v>
      </c>
      <c r="C4128" t="s">
        <v>1747</v>
      </c>
    </row>
    <row r="4129" spans="1:3" x14ac:dyDescent="0.45">
      <c r="A4129" t="str">
        <f t="shared" si="64"/>
        <v>5(2023) Journal of Responsible Innovation, 10 (1), art. no. 2272331, Cited 0 times.</v>
      </c>
      <c r="B4129">
        <v>5</v>
      </c>
      <c r="C4129" t="s">
        <v>1748</v>
      </c>
    </row>
    <row r="4130" spans="1:3" x14ac:dyDescent="0.45">
      <c r="A4130" t="str">
        <f t="shared" si="64"/>
        <v>6DOI: 10.1080/23299460.2023.2272331</v>
      </c>
      <c r="B4130">
        <v>6</v>
      </c>
      <c r="C4130" t="s">
        <v>1749</v>
      </c>
    </row>
    <row r="4131" spans="1:3" x14ac:dyDescent="0.45">
      <c r="A4131" t="str">
        <f t="shared" si="64"/>
        <v>7https://www.scopus.com/inward/record.uri?eid=2-s2.0-85175651950&amp;doi=10.1080%2f23299460.2023.2272331&amp;partnerID=40&amp;md5=006069385efc8343f58856fba89c7aa4</v>
      </c>
      <c r="B4131">
        <v>7</v>
      </c>
      <c r="C4131" t="s">
        <v>1750</v>
      </c>
    </row>
    <row r="4132" spans="1:3" x14ac:dyDescent="0.45">
      <c r="A4132" t="str">
        <f t="shared" si="64"/>
        <v>8</v>
      </c>
      <c r="B4132">
        <v>8</v>
      </c>
    </row>
    <row r="4133" spans="1:3" x14ac:dyDescent="0.45">
      <c r="A4133" t="str">
        <f t="shared" si="64"/>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4133">
        <v>9</v>
      </c>
      <c r="C4133" t="s">
        <v>1751</v>
      </c>
    </row>
    <row r="4134" spans="1:3" x14ac:dyDescent="0.45">
      <c r="A4134" t="str">
        <f t="shared" si="64"/>
        <v>10LANGUAGE OF ORIGINAL DOCUMENT: English</v>
      </c>
      <c r="B4134">
        <v>10</v>
      </c>
      <c r="C4134" t="s">
        <v>10</v>
      </c>
    </row>
    <row r="4135" spans="1:3" x14ac:dyDescent="0.45">
      <c r="A4135" t="str">
        <f t="shared" si="64"/>
        <v>11DOCUMENT TYPE: Article</v>
      </c>
      <c r="B4135">
        <v>11</v>
      </c>
      <c r="C4135" t="s">
        <v>11</v>
      </c>
    </row>
    <row r="4136" spans="1:3" x14ac:dyDescent="0.45">
      <c r="A4136" t="str">
        <f t="shared" si="64"/>
        <v>12SOURCE: Scopus</v>
      </c>
      <c r="B4136">
        <v>12</v>
      </c>
      <c r="C4136" t="s">
        <v>12</v>
      </c>
    </row>
    <row r="4137" spans="1:3" x14ac:dyDescent="0.45">
      <c r="A4137" t="str">
        <f t="shared" si="64"/>
        <v>13</v>
      </c>
      <c r="B4137">
        <v>13</v>
      </c>
    </row>
    <row r="4138" spans="1:3" x14ac:dyDescent="0.45">
      <c r="A4138" t="str">
        <f t="shared" si="64"/>
        <v>1Mäkinen S.</v>
      </c>
      <c r="B4138">
        <v>1</v>
      </c>
      <c r="C4138" t="s">
        <v>3898</v>
      </c>
    </row>
    <row r="4139" spans="1:3" x14ac:dyDescent="0.45">
      <c r="A4139" t="str">
        <f t="shared" si="64"/>
        <v>2AUTHOR FULL NAMES: Mäkinen, Sirke (6701910413)</v>
      </c>
      <c r="B4139">
        <v>2</v>
      </c>
      <c r="C4139" t="s">
        <v>3899</v>
      </c>
    </row>
    <row r="4140" spans="1:3" x14ac:dyDescent="0.45">
      <c r="A4140" t="str">
        <f t="shared" si="64"/>
        <v>36701910413</v>
      </c>
      <c r="B4140">
        <v>3</v>
      </c>
      <c r="C4140">
        <v>6701910413</v>
      </c>
    </row>
    <row r="4141" spans="1:3" x14ac:dyDescent="0.45">
      <c r="A4141" t="str">
        <f t="shared" si="64"/>
        <v>4Internationalisation in challenging times: practices and rationales of internal and external stakeholders</v>
      </c>
      <c r="B4141">
        <v>4</v>
      </c>
      <c r="C4141" t="s">
        <v>3900</v>
      </c>
    </row>
    <row r="4142" spans="1:3" x14ac:dyDescent="0.45">
      <c r="A4142" t="str">
        <f t="shared" si="64"/>
        <v>5(2023) European Journal of Higher Education, 13 (2), pp. 126 - 141, Cited 0 times.</v>
      </c>
      <c r="B4142">
        <v>5</v>
      </c>
      <c r="C4142" t="s">
        <v>3901</v>
      </c>
    </row>
    <row r="4143" spans="1:3" x14ac:dyDescent="0.45">
      <c r="A4143" t="str">
        <f t="shared" si="64"/>
        <v>6DOI: 10.1080/21568235.2023.2196434</v>
      </c>
      <c r="B4143">
        <v>6</v>
      </c>
      <c r="C4143" t="s">
        <v>3902</v>
      </c>
    </row>
    <row r="4144" spans="1:3" x14ac:dyDescent="0.45">
      <c r="A4144" t="str">
        <f t="shared" si="64"/>
        <v>7https://www.scopus.com/inward/record.uri?eid=2-s2.0-85163025584&amp;doi=10.1080%2f21568235.2023.2196434&amp;partnerID=40&amp;md5=83e1165bde12b7e1b062050b003356d6</v>
      </c>
      <c r="B4144">
        <v>7</v>
      </c>
      <c r="C4144" t="s">
        <v>3903</v>
      </c>
    </row>
    <row r="4145" spans="1:3" x14ac:dyDescent="0.45">
      <c r="A4145" t="str">
        <f t="shared" si="64"/>
        <v>8</v>
      </c>
      <c r="B4145">
        <v>8</v>
      </c>
    </row>
    <row r="4146" spans="1:3" x14ac:dyDescent="0.45">
      <c r="A4146" t="str">
        <f t="shared" si="64"/>
        <v>9ABSTRACT: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B4146">
        <v>9</v>
      </c>
      <c r="C4146" t="s">
        <v>3904</v>
      </c>
    </row>
    <row r="4147" spans="1:3" x14ac:dyDescent="0.45">
      <c r="A4147" t="str">
        <f t="shared" si="64"/>
        <v>10LANGUAGE OF ORIGINAL DOCUMENT: English</v>
      </c>
      <c r="B4147">
        <v>10</v>
      </c>
      <c r="C4147" t="s">
        <v>10</v>
      </c>
    </row>
    <row r="4148" spans="1:3" x14ac:dyDescent="0.45">
      <c r="A4148" t="str">
        <f t="shared" si="64"/>
        <v>11DOCUMENT TYPE: Editorial</v>
      </c>
      <c r="B4148">
        <v>11</v>
      </c>
      <c r="C4148" t="s">
        <v>307</v>
      </c>
    </row>
    <row r="4149" spans="1:3" x14ac:dyDescent="0.45">
      <c r="A4149" t="str">
        <f t="shared" si="64"/>
        <v>12SOURCE: Scopus</v>
      </c>
      <c r="B4149">
        <v>12</v>
      </c>
      <c r="C4149" t="s">
        <v>12</v>
      </c>
    </row>
    <row r="4150" spans="1:3" x14ac:dyDescent="0.45">
      <c r="A4150" t="str">
        <f t="shared" si="64"/>
        <v>13</v>
      </c>
      <c r="B4150">
        <v>13</v>
      </c>
    </row>
    <row r="4151" spans="1:3" x14ac:dyDescent="0.45">
      <c r="A4151" t="str">
        <f t="shared" si="64"/>
        <v>1Clanton T.L., Shelton R.N., Franz N.</v>
      </c>
      <c r="B4151">
        <v>1</v>
      </c>
      <c r="C4151" t="s">
        <v>1839</v>
      </c>
    </row>
    <row r="4152" spans="1:3" x14ac:dyDescent="0.45">
      <c r="A4152" t="str">
        <f t="shared" si="64"/>
        <v>2AUTHOR FULL NAMES: Clanton, TaLaya L. (58533754000); Shelton, Ryann N. (57203873470); Franz, Nadine (58090640200)</v>
      </c>
      <c r="B4152">
        <v>2</v>
      </c>
      <c r="C4152" t="s">
        <v>1840</v>
      </c>
    </row>
    <row r="4153" spans="1:3" x14ac:dyDescent="0.45">
      <c r="A4153" t="str">
        <f t="shared" si="64"/>
        <v>358533754000; 57203873470; 58090640200</v>
      </c>
      <c r="B4153">
        <v>3</v>
      </c>
      <c r="C4153" t="s">
        <v>1841</v>
      </c>
    </row>
    <row r="4154" spans="1:3" x14ac:dyDescent="0.45">
      <c r="A4154" t="str">
        <f t="shared" si="64"/>
        <v>4Thriving Despite the Odds: A Review of Literature on the Experiences of Black Women at Predominately White Institutions</v>
      </c>
      <c r="B4154">
        <v>4</v>
      </c>
      <c r="C4154" t="s">
        <v>1842</v>
      </c>
    </row>
    <row r="4155" spans="1:3" x14ac:dyDescent="0.45">
      <c r="A4155" t="str">
        <f t="shared" si="64"/>
        <v>5(2023) Handbook of Research on Exploring Gender Equity, Diversity, and Inclusion Through an Intersectional Lens, pp. 423 - 437, Cited 0 times.</v>
      </c>
      <c r="B4155">
        <v>5</v>
      </c>
      <c r="C4155" t="s">
        <v>1843</v>
      </c>
    </row>
    <row r="4156" spans="1:3" x14ac:dyDescent="0.45">
      <c r="A4156" t="str">
        <f t="shared" si="64"/>
        <v>6DOI: 10.4018/978-1-6684-8412-8.ch020</v>
      </c>
      <c r="B4156">
        <v>6</v>
      </c>
      <c r="C4156" t="s">
        <v>1844</v>
      </c>
    </row>
    <row r="4157" spans="1:3" x14ac:dyDescent="0.45">
      <c r="A4157" t="str">
        <f t="shared" si="64"/>
        <v>7https://www.scopus.com/inward/record.uri?eid=2-s2.0-85167768995&amp;doi=10.4018%2f978-1-6684-8412-8.ch020&amp;partnerID=40&amp;md5=f8338a3f37e5d4eca3b08e20f77918e1</v>
      </c>
      <c r="B4157">
        <v>7</v>
      </c>
      <c r="C4157" t="s">
        <v>1845</v>
      </c>
    </row>
    <row r="4158" spans="1:3" x14ac:dyDescent="0.45">
      <c r="A4158" t="str">
        <f t="shared" si="64"/>
        <v>8</v>
      </c>
      <c r="B4158">
        <v>8</v>
      </c>
    </row>
    <row r="4159" spans="1:3" x14ac:dyDescent="0.45">
      <c r="A4159" t="str">
        <f t="shared" si="64"/>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4159">
        <v>9</v>
      </c>
      <c r="C4159" t="s">
        <v>1846</v>
      </c>
    </row>
    <row r="4160" spans="1:3" x14ac:dyDescent="0.45">
      <c r="A4160" t="str">
        <f t="shared" si="64"/>
        <v>10LANGUAGE OF ORIGINAL DOCUMENT: English</v>
      </c>
      <c r="B4160">
        <v>10</v>
      </c>
      <c r="C4160" t="s">
        <v>10</v>
      </c>
    </row>
    <row r="4161" spans="1:3" x14ac:dyDescent="0.45">
      <c r="A4161" t="str">
        <f t="shared" si="64"/>
        <v>11DOCUMENT TYPE: Book chapter</v>
      </c>
      <c r="B4161">
        <v>11</v>
      </c>
      <c r="C4161" t="s">
        <v>128</v>
      </c>
    </row>
    <row r="4162" spans="1:3" x14ac:dyDescent="0.45">
      <c r="A4162" t="str">
        <f t="shared" si="64"/>
        <v>12SOURCE: Scopus</v>
      </c>
      <c r="B4162">
        <v>12</v>
      </c>
      <c r="C4162" t="s">
        <v>12</v>
      </c>
    </row>
    <row r="4163" spans="1:3" x14ac:dyDescent="0.45">
      <c r="A4163" t="str">
        <f t="shared" si="64"/>
        <v>13</v>
      </c>
      <c r="B4163">
        <v>13</v>
      </c>
    </row>
    <row r="4164" spans="1:3" x14ac:dyDescent="0.45">
      <c r="A4164" t="str">
        <f t="shared" si="64"/>
        <v>1Ezzeddine R., Otaki F., Darwish S., Algurg R.</v>
      </c>
      <c r="B4164">
        <v>1</v>
      </c>
      <c r="C4164" t="s">
        <v>1852</v>
      </c>
    </row>
    <row r="4165" spans="1:3" x14ac:dyDescent="0.45">
      <c r="A4165" t="str">
        <f t="shared" ref="A4165:A4228" si="65">B4165&amp;C4165</f>
        <v>2AUTHOR FULL NAMES: Ezzeddine, Rima (58500570100); Otaki, Farah (55807708300); Darwish, Sohaib (58500011000); Algurg, Reem (57216734592)</v>
      </c>
      <c r="B4165">
        <v>2</v>
      </c>
      <c r="C4165" t="s">
        <v>1853</v>
      </c>
    </row>
    <row r="4166" spans="1:3" x14ac:dyDescent="0.45">
      <c r="A4166" t="str">
        <f t="shared" si="65"/>
        <v>358500570100; 55807708300; 58500011000; 57216734592</v>
      </c>
      <c r="B4166">
        <v>3</v>
      </c>
      <c r="C4166" t="s">
        <v>1854</v>
      </c>
    </row>
    <row r="4167" spans="1:3" x14ac:dyDescent="0.45">
      <c r="A4167" t="str">
        <f t="shared" si="65"/>
        <v>4Change management in higher education: A sequential mixed methods study exploring employees’ perception</v>
      </c>
      <c r="B4167">
        <v>4</v>
      </c>
      <c r="C4167" t="s">
        <v>1855</v>
      </c>
    </row>
    <row r="4168" spans="1:3" x14ac:dyDescent="0.45">
      <c r="A4168" t="str">
        <f t="shared" si="65"/>
        <v>5(2023) PLoS ONE, 18 (7 July), art. no. e0289005, Cited 0 times.</v>
      </c>
      <c r="B4168">
        <v>5</v>
      </c>
      <c r="C4168" t="s">
        <v>1856</v>
      </c>
    </row>
    <row r="4169" spans="1:3" x14ac:dyDescent="0.45">
      <c r="A4169" t="str">
        <f t="shared" si="65"/>
        <v>6DOI: 10.1371/journal.pone.0289005</v>
      </c>
      <c r="B4169">
        <v>6</v>
      </c>
      <c r="C4169" t="s">
        <v>1857</v>
      </c>
    </row>
    <row r="4170" spans="1:3" x14ac:dyDescent="0.45">
      <c r="A4170" t="str">
        <f t="shared" si="65"/>
        <v>7https://www.scopus.com/inward/record.uri?eid=2-s2.0-85165491058&amp;doi=10.1371%2fjournal.pone.0289005&amp;partnerID=40&amp;md5=69a32fa5f853518ccfb8c2cba0efe574</v>
      </c>
      <c r="B4170">
        <v>7</v>
      </c>
      <c r="C4170" t="s">
        <v>1858</v>
      </c>
    </row>
    <row r="4171" spans="1:3" x14ac:dyDescent="0.45">
      <c r="A4171" t="str">
        <f t="shared" si="65"/>
        <v>8</v>
      </c>
      <c r="B4171">
        <v>8</v>
      </c>
    </row>
    <row r="4172" spans="1:3" x14ac:dyDescent="0.45">
      <c r="A4172" t="str">
        <f t="shared" si="65"/>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4172">
        <v>9</v>
      </c>
      <c r="C4172" t="s">
        <v>1859</v>
      </c>
    </row>
    <row r="4173" spans="1:3" x14ac:dyDescent="0.45">
      <c r="A4173" t="str">
        <f t="shared" si="65"/>
        <v>10LANGUAGE OF ORIGINAL DOCUMENT: English</v>
      </c>
      <c r="B4173">
        <v>10</v>
      </c>
      <c r="C4173" t="s">
        <v>10</v>
      </c>
    </row>
    <row r="4174" spans="1:3" x14ac:dyDescent="0.45">
      <c r="A4174" t="str">
        <f t="shared" si="65"/>
        <v>11DOCUMENT TYPE: Article</v>
      </c>
      <c r="B4174">
        <v>11</v>
      </c>
      <c r="C4174" t="s">
        <v>11</v>
      </c>
    </row>
    <row r="4175" spans="1:3" x14ac:dyDescent="0.45">
      <c r="A4175" t="str">
        <f t="shared" si="65"/>
        <v>12SOURCE: Scopus</v>
      </c>
      <c r="B4175">
        <v>12</v>
      </c>
      <c r="C4175" t="s">
        <v>12</v>
      </c>
    </row>
    <row r="4176" spans="1:3" x14ac:dyDescent="0.45">
      <c r="A4176" t="str">
        <f t="shared" si="65"/>
        <v>13</v>
      </c>
      <c r="B4176">
        <v>13</v>
      </c>
    </row>
    <row r="4177" spans="1:3" x14ac:dyDescent="0.45">
      <c r="A4177" t="str">
        <f t="shared" si="65"/>
        <v>1Omotosho A.O., Akintolu M., Kimweli K.M., Modise M.A.</v>
      </c>
      <c r="B4177">
        <v>1</v>
      </c>
      <c r="C4177" t="s">
        <v>3913</v>
      </c>
    </row>
    <row r="4178" spans="1:3" x14ac:dyDescent="0.45">
      <c r="A4178" t="str">
        <f t="shared" si="65"/>
        <v>2AUTHOR FULL NAMES: Omotosho, Ademola Olumuyiwa (58615353300); Akintolu, Morakinyo (57368431000); Kimweli, Kimanzi Mathew (58161350400); Modise, Motalenyane Alfred (57207798976)</v>
      </c>
      <c r="B4178">
        <v>2</v>
      </c>
      <c r="C4178" t="s">
        <v>3914</v>
      </c>
    </row>
    <row r="4179" spans="1:3" x14ac:dyDescent="0.45">
      <c r="A4179" t="str">
        <f t="shared" si="65"/>
        <v>358615353300; 57368431000; 58161350400; 57207798976</v>
      </c>
      <c r="B4179">
        <v>3</v>
      </c>
      <c r="C4179" t="s">
        <v>3915</v>
      </c>
    </row>
    <row r="4180" spans="1:3" x14ac:dyDescent="0.45">
      <c r="A4180" t="str">
        <f t="shared" si="65"/>
        <v>4Assessing the Enactus Global Sustainability Initiative’s Alignment with United Nations Sustainable Development Goals: Lessons for Higher Education Institutions</v>
      </c>
      <c r="B4180">
        <v>4</v>
      </c>
      <c r="C4180" t="s">
        <v>3916</v>
      </c>
    </row>
    <row r="4181" spans="1:3" x14ac:dyDescent="0.45">
      <c r="A4181" t="str">
        <f t="shared" si="65"/>
        <v>5(2023) Education Sciences, 13 (9), art. no. 935, Cited 0 times.</v>
      </c>
      <c r="B4181">
        <v>5</v>
      </c>
      <c r="C4181" t="s">
        <v>3917</v>
      </c>
    </row>
    <row r="4182" spans="1:3" x14ac:dyDescent="0.45">
      <c r="A4182" t="str">
        <f t="shared" si="65"/>
        <v>6DOI: 10.3390/educsci13090935</v>
      </c>
      <c r="B4182">
        <v>6</v>
      </c>
      <c r="C4182" t="s">
        <v>3918</v>
      </c>
    </row>
    <row r="4183" spans="1:3" x14ac:dyDescent="0.45">
      <c r="A4183" t="str">
        <f t="shared" si="65"/>
        <v>7https://www.scopus.com/inward/record.uri?eid=2-s2.0-85172114852&amp;doi=10.3390%2feducsci13090935&amp;partnerID=40&amp;md5=6310b8b07db10ad1056ef03c35d0ed50</v>
      </c>
      <c r="B4183">
        <v>7</v>
      </c>
      <c r="C4183" t="s">
        <v>3919</v>
      </c>
    </row>
    <row r="4184" spans="1:3" x14ac:dyDescent="0.45">
      <c r="A4184" t="str">
        <f t="shared" si="65"/>
        <v>8</v>
      </c>
      <c r="B4184">
        <v>8</v>
      </c>
    </row>
    <row r="4185" spans="1:3" x14ac:dyDescent="0.45">
      <c r="A4185" t="str">
        <f t="shared" si="65"/>
        <v>9ABSTRACT: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B4185">
        <v>9</v>
      </c>
      <c r="C4185" t="s">
        <v>3920</v>
      </c>
    </row>
    <row r="4186" spans="1:3" x14ac:dyDescent="0.45">
      <c r="A4186" t="str">
        <f t="shared" si="65"/>
        <v>10LANGUAGE OF ORIGINAL DOCUMENT: English</v>
      </c>
      <c r="B4186">
        <v>10</v>
      </c>
      <c r="C4186" t="s">
        <v>10</v>
      </c>
    </row>
    <row r="4187" spans="1:3" x14ac:dyDescent="0.45">
      <c r="A4187" t="str">
        <f t="shared" si="65"/>
        <v>11DOCUMENT TYPE: Review</v>
      </c>
      <c r="B4187">
        <v>11</v>
      </c>
      <c r="C4187" t="s">
        <v>175</v>
      </c>
    </row>
    <row r="4188" spans="1:3" x14ac:dyDescent="0.45">
      <c r="A4188" t="str">
        <f t="shared" si="65"/>
        <v>12SOURCE: Scopus</v>
      </c>
      <c r="B4188">
        <v>12</v>
      </c>
      <c r="C4188" t="s">
        <v>12</v>
      </c>
    </row>
    <row r="4189" spans="1:3" x14ac:dyDescent="0.45">
      <c r="A4189" t="str">
        <f t="shared" si="65"/>
        <v>13</v>
      </c>
      <c r="B4189">
        <v>13</v>
      </c>
    </row>
    <row r="4190" spans="1:3" x14ac:dyDescent="0.45">
      <c r="A4190" t="str">
        <f t="shared" si="65"/>
        <v>1Mngo Z.</v>
      </c>
      <c r="B4190">
        <v>1</v>
      </c>
      <c r="C4190" t="s">
        <v>1889</v>
      </c>
    </row>
    <row r="4191" spans="1:3" x14ac:dyDescent="0.45">
      <c r="A4191" t="str">
        <f t="shared" si="65"/>
        <v>2AUTHOR FULL NAMES: Mngo, Zachary (57205639151)</v>
      </c>
      <c r="B4191">
        <v>2</v>
      </c>
      <c r="C4191" t="s">
        <v>1890</v>
      </c>
    </row>
    <row r="4192" spans="1:3" x14ac:dyDescent="0.45">
      <c r="A4192" t="str">
        <f t="shared" si="65"/>
        <v>357205639151</v>
      </c>
      <c r="B4192">
        <v>3</v>
      </c>
      <c r="C4192">
        <v>57205639151</v>
      </c>
    </row>
    <row r="4193" spans="1:3" x14ac:dyDescent="0.45">
      <c r="A4193" t="str">
        <f t="shared" si="65"/>
        <v>4A Case for Caution: Twenty-One Years of Bologna and Ramifications for the U.S. Higher Education</v>
      </c>
      <c r="B4193">
        <v>4</v>
      </c>
      <c r="C4193" t="s">
        <v>1891</v>
      </c>
    </row>
    <row r="4194" spans="1:3" x14ac:dyDescent="0.45">
      <c r="A4194" t="str">
        <f t="shared" si="65"/>
        <v>5(2023) Journal of Education, 203 (3), pp. 520 - 530, Cited 0 times.</v>
      </c>
      <c r="B4194">
        <v>5</v>
      </c>
      <c r="C4194" t="s">
        <v>1892</v>
      </c>
    </row>
    <row r="4195" spans="1:3" x14ac:dyDescent="0.45">
      <c r="A4195" t="str">
        <f t="shared" si="65"/>
        <v>6DOI: 10.1177/00220574211032583</v>
      </c>
      <c r="B4195">
        <v>6</v>
      </c>
      <c r="C4195" t="s">
        <v>1893</v>
      </c>
    </row>
    <row r="4196" spans="1:3" x14ac:dyDescent="0.45">
      <c r="A4196" t="str">
        <f t="shared" si="65"/>
        <v>7https://www.scopus.com/inward/record.uri?eid=2-s2.0-85113845054&amp;doi=10.1177%2f00220574211032583&amp;partnerID=40&amp;md5=e858c780b0024064c3b59d93021cc8c5</v>
      </c>
      <c r="B4196">
        <v>7</v>
      </c>
      <c r="C4196" t="s">
        <v>1894</v>
      </c>
    </row>
    <row r="4197" spans="1:3" x14ac:dyDescent="0.45">
      <c r="A4197" t="str">
        <f t="shared" si="65"/>
        <v>8</v>
      </c>
      <c r="B4197">
        <v>8</v>
      </c>
    </row>
    <row r="4198" spans="1:3" x14ac:dyDescent="0.45">
      <c r="A4198" t="str">
        <f t="shared" si="65"/>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4198">
        <v>9</v>
      </c>
      <c r="C4198" t="s">
        <v>1895</v>
      </c>
    </row>
    <row r="4199" spans="1:3" x14ac:dyDescent="0.45">
      <c r="A4199" t="str">
        <f t="shared" si="65"/>
        <v>10LANGUAGE OF ORIGINAL DOCUMENT: English</v>
      </c>
      <c r="B4199">
        <v>10</v>
      </c>
      <c r="C4199" t="s">
        <v>10</v>
      </c>
    </row>
    <row r="4200" spans="1:3" x14ac:dyDescent="0.45">
      <c r="A4200" t="str">
        <f t="shared" si="65"/>
        <v>11DOCUMENT TYPE: Article</v>
      </c>
      <c r="B4200">
        <v>11</v>
      </c>
      <c r="C4200" t="s">
        <v>11</v>
      </c>
    </row>
    <row r="4201" spans="1:3" x14ac:dyDescent="0.45">
      <c r="A4201" t="str">
        <f t="shared" si="65"/>
        <v>12SOURCE: Scopus</v>
      </c>
      <c r="B4201">
        <v>12</v>
      </c>
      <c r="C4201" t="s">
        <v>12</v>
      </c>
    </row>
    <row r="4202" spans="1:3" x14ac:dyDescent="0.45">
      <c r="A4202" t="str">
        <f t="shared" si="65"/>
        <v>13</v>
      </c>
      <c r="B4202">
        <v>13</v>
      </c>
    </row>
    <row r="4203" spans="1:3" x14ac:dyDescent="0.45">
      <c r="A4203" t="str">
        <f t="shared" si="65"/>
        <v>1Shah R., Preston A., Dimova E.</v>
      </c>
      <c r="B4203">
        <v>1</v>
      </c>
      <c r="C4203" t="s">
        <v>3921</v>
      </c>
    </row>
    <row r="4204" spans="1:3" x14ac:dyDescent="0.45">
      <c r="A4204" t="str">
        <f t="shared" si="65"/>
        <v>2AUTHOR FULL NAMES: Shah, Rehan (58290338100); Preston, Anne (55389033400); Dimova, Elena (58291299900)</v>
      </c>
      <c r="B4204">
        <v>2</v>
      </c>
      <c r="C4204" t="s">
        <v>3922</v>
      </c>
    </row>
    <row r="4205" spans="1:3" x14ac:dyDescent="0.45">
      <c r="A4205" t="str">
        <f t="shared" si="65"/>
        <v>358290338100; 55389033400; 58291299900</v>
      </c>
      <c r="B4205">
        <v>3</v>
      </c>
      <c r="C4205" t="s">
        <v>3923</v>
      </c>
    </row>
    <row r="4206" spans="1:3" x14ac:dyDescent="0.45">
      <c r="A4206" t="str">
        <f t="shared" si="65"/>
        <v>4Making community-based learning and teaching happen: findings from an institutional study</v>
      </c>
      <c r="B4206">
        <v>4</v>
      </c>
      <c r="C4206" t="s">
        <v>3924</v>
      </c>
    </row>
    <row r="4207" spans="1:3" x14ac:dyDescent="0.45">
      <c r="A4207" t="str">
        <f t="shared" si="65"/>
        <v>5(2023) London Review of Education, 21 (1), art. no. 17, Cited 0 times.</v>
      </c>
      <c r="B4207">
        <v>5</v>
      </c>
      <c r="C4207" t="s">
        <v>3925</v>
      </c>
    </row>
    <row r="4208" spans="1:3" x14ac:dyDescent="0.45">
      <c r="A4208" t="str">
        <f t="shared" si="65"/>
        <v>6DOI: 10.14324/LRE.21.1.17</v>
      </c>
      <c r="B4208">
        <v>6</v>
      </c>
      <c r="C4208" t="s">
        <v>3926</v>
      </c>
    </row>
    <row r="4209" spans="1:3" x14ac:dyDescent="0.45">
      <c r="A4209" t="str">
        <f t="shared" si="65"/>
        <v>7https://www.scopus.com/inward/record.uri?eid=2-s2.0-85160337204&amp;doi=10.14324%2fLRE.21.1.17&amp;partnerID=40&amp;md5=83088d121d0f9cb6debe1239978ea7bc</v>
      </c>
      <c r="B4209">
        <v>7</v>
      </c>
      <c r="C4209" t="s">
        <v>3927</v>
      </c>
    </row>
    <row r="4210" spans="1:3" x14ac:dyDescent="0.45">
      <c r="A4210" t="str">
        <f t="shared" si="65"/>
        <v>8</v>
      </c>
      <c r="B4210">
        <v>8</v>
      </c>
    </row>
    <row r="4211" spans="1:3" x14ac:dyDescent="0.45">
      <c r="A4211" t="str">
        <f t="shared" si="65"/>
        <v>9ABSTRACT: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B4211">
        <v>9</v>
      </c>
      <c r="C4211" t="s">
        <v>3928</v>
      </c>
    </row>
    <row r="4212" spans="1:3" x14ac:dyDescent="0.45">
      <c r="A4212" t="str">
        <f t="shared" si="65"/>
        <v>10LANGUAGE OF ORIGINAL DOCUMENT: English</v>
      </c>
      <c r="B4212">
        <v>10</v>
      </c>
      <c r="C4212" t="s">
        <v>10</v>
      </c>
    </row>
    <row r="4213" spans="1:3" x14ac:dyDescent="0.45">
      <c r="A4213" t="str">
        <f t="shared" si="65"/>
        <v>11DOCUMENT TYPE: Article</v>
      </c>
      <c r="B4213">
        <v>11</v>
      </c>
      <c r="C4213" t="s">
        <v>11</v>
      </c>
    </row>
    <row r="4214" spans="1:3" x14ac:dyDescent="0.45">
      <c r="A4214" t="str">
        <f t="shared" si="65"/>
        <v>12SOURCE: Scopus</v>
      </c>
      <c r="B4214">
        <v>12</v>
      </c>
      <c r="C4214" t="s">
        <v>12</v>
      </c>
    </row>
    <row r="4215" spans="1:3" x14ac:dyDescent="0.45">
      <c r="A4215" t="str">
        <f t="shared" si="65"/>
        <v>13</v>
      </c>
      <c r="B4215">
        <v>13</v>
      </c>
    </row>
    <row r="4216" spans="1:3" x14ac:dyDescent="0.45">
      <c r="A4216" t="str">
        <f t="shared" si="65"/>
        <v>1Zhao T.</v>
      </c>
      <c r="B4216">
        <v>1</v>
      </c>
      <c r="C4216" t="s">
        <v>1169</v>
      </c>
    </row>
    <row r="4217" spans="1:3" x14ac:dyDescent="0.45">
      <c r="A4217" t="str">
        <f t="shared" si="65"/>
        <v>2AUTHOR FULL NAMES: Zhao, Teng (57242946100)</v>
      </c>
      <c r="B4217">
        <v>2</v>
      </c>
      <c r="C4217" t="s">
        <v>1170</v>
      </c>
    </row>
    <row r="4218" spans="1:3" x14ac:dyDescent="0.45">
      <c r="A4218" t="str">
        <f t="shared" si="65"/>
        <v>357242946100</v>
      </c>
      <c r="B4218">
        <v>3</v>
      </c>
      <c r="C4218">
        <v>57242946100</v>
      </c>
    </row>
    <row r="4219" spans="1:3" x14ac:dyDescent="0.45">
      <c r="A4219" t="str">
        <f t="shared" si="65"/>
        <v>4China’s Sustainable Talent Cultivations for Basic Disciplines: Evaluating the Reformed National College Enrollment Policy</v>
      </c>
      <c r="B4219">
        <v>4</v>
      </c>
      <c r="C4219" t="s">
        <v>1953</v>
      </c>
    </row>
    <row r="4220" spans="1:3" x14ac:dyDescent="0.45">
      <c r="A4220" t="str">
        <f t="shared" si="65"/>
        <v>5(2023) Sustainability (Switzerland), 15 (4), art. no. 3545, Cited 0 times.</v>
      </c>
      <c r="B4220">
        <v>5</v>
      </c>
      <c r="C4220" t="s">
        <v>1954</v>
      </c>
    </row>
    <row r="4221" spans="1:3" x14ac:dyDescent="0.45">
      <c r="A4221" t="str">
        <f t="shared" si="65"/>
        <v>6DOI: 10.3390/su15043545</v>
      </c>
      <c r="B4221">
        <v>6</v>
      </c>
      <c r="C4221" t="s">
        <v>1955</v>
      </c>
    </row>
    <row r="4222" spans="1:3" x14ac:dyDescent="0.45">
      <c r="A4222" t="str">
        <f t="shared" si="65"/>
        <v>7https://www.scopus.com/inward/record.uri?eid=2-s2.0-85149323172&amp;doi=10.3390%2fsu15043545&amp;partnerID=40&amp;md5=4d445cd0d03c3ccc1a4dd7a5e0b51239</v>
      </c>
      <c r="B4222">
        <v>7</v>
      </c>
      <c r="C4222" t="s">
        <v>1956</v>
      </c>
    </row>
    <row r="4223" spans="1:3" x14ac:dyDescent="0.45">
      <c r="A4223" t="str">
        <f t="shared" si="65"/>
        <v>8</v>
      </c>
      <c r="B4223">
        <v>8</v>
      </c>
    </row>
    <row r="4224" spans="1:3" x14ac:dyDescent="0.45">
      <c r="A4224" t="str">
        <f t="shared" si="65"/>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4224">
        <v>9</v>
      </c>
      <c r="C4224" t="s">
        <v>1957</v>
      </c>
    </row>
    <row r="4225" spans="1:3" x14ac:dyDescent="0.45">
      <c r="A4225" t="str">
        <f t="shared" si="65"/>
        <v>10LANGUAGE OF ORIGINAL DOCUMENT: English</v>
      </c>
      <c r="B4225">
        <v>10</v>
      </c>
      <c r="C4225" t="s">
        <v>10</v>
      </c>
    </row>
    <row r="4226" spans="1:3" x14ac:dyDescent="0.45">
      <c r="A4226" t="str">
        <f t="shared" si="65"/>
        <v>11DOCUMENT TYPE: Article</v>
      </c>
      <c r="B4226">
        <v>11</v>
      </c>
      <c r="C4226" t="s">
        <v>11</v>
      </c>
    </row>
    <row r="4227" spans="1:3" x14ac:dyDescent="0.45">
      <c r="A4227" t="str">
        <f t="shared" si="65"/>
        <v>12SOURCE: Scopus</v>
      </c>
      <c r="B4227">
        <v>12</v>
      </c>
      <c r="C4227" t="s">
        <v>12</v>
      </c>
    </row>
    <row r="4228" spans="1:3" x14ac:dyDescent="0.45">
      <c r="A4228" t="str">
        <f t="shared" si="65"/>
        <v>13</v>
      </c>
      <c r="B4228">
        <v>13</v>
      </c>
    </row>
    <row r="4229" spans="1:3" x14ac:dyDescent="0.45">
      <c r="A4229" t="str">
        <f t="shared" ref="A4229:A4292" si="66">B4229&amp;C4229</f>
        <v>1Jones D.R.</v>
      </c>
      <c r="B4229">
        <v>1</v>
      </c>
      <c r="C4229" t="s">
        <v>3496</v>
      </c>
    </row>
    <row r="4230" spans="1:3" x14ac:dyDescent="0.45">
      <c r="A4230" t="str">
        <f t="shared" si="66"/>
        <v>2AUTHOR FULL NAMES: Jones, David R. (55337847800)</v>
      </c>
      <c r="B4230">
        <v>2</v>
      </c>
      <c r="C4230" t="s">
        <v>3497</v>
      </c>
    </row>
    <row r="4231" spans="1:3" x14ac:dyDescent="0.45">
      <c r="A4231" t="str">
        <f t="shared" si="66"/>
        <v>355337847800</v>
      </c>
      <c r="B4231">
        <v>3</v>
      </c>
      <c r="C4231">
        <v>55337847800</v>
      </c>
    </row>
    <row r="4232" spans="1:3" x14ac:dyDescent="0.45">
      <c r="A4232" t="str">
        <f t="shared" si="66"/>
        <v>4University sustainability league tables: Institutionalising 'nature deficit disorder'?</v>
      </c>
      <c r="B4232">
        <v>4</v>
      </c>
      <c r="C4232" t="s">
        <v>3498</v>
      </c>
    </row>
    <row r="4233" spans="1:3" x14ac:dyDescent="0.45">
      <c r="A4233" t="str">
        <f t="shared" si="66"/>
        <v>5(2007) Greener Management International, (57), pp. 105 - 131, Cited 2 times.</v>
      </c>
      <c r="B4233">
        <v>5</v>
      </c>
      <c r="C4233" t="s">
        <v>3499</v>
      </c>
    </row>
    <row r="4234" spans="1:3" x14ac:dyDescent="0.45">
      <c r="A4234" t="str">
        <f t="shared" si="66"/>
        <v>6</v>
      </c>
      <c r="B4234">
        <v>6</v>
      </c>
    </row>
    <row r="4235" spans="1:3" x14ac:dyDescent="0.45">
      <c r="A4235" t="str">
        <f t="shared" si="66"/>
        <v>7https://www.scopus.com/inward/record.uri?eid=2-s2.0-84862574231&amp;partnerID=40&amp;md5=39f9b62beaacd8af148c8750482dd862</v>
      </c>
      <c r="B4235">
        <v>7</v>
      </c>
      <c r="C4235" t="s">
        <v>3500</v>
      </c>
    </row>
    <row r="4236" spans="1:3" x14ac:dyDescent="0.45">
      <c r="A4236" t="str">
        <f t="shared" si="66"/>
        <v>8</v>
      </c>
      <c r="B4236">
        <v>8</v>
      </c>
    </row>
    <row r="4237" spans="1:3" x14ac:dyDescent="0.45">
      <c r="A4237" t="str">
        <f t="shared" si="66"/>
        <v>9ABSTRACT: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B4237">
        <v>9</v>
      </c>
      <c r="C4237" t="s">
        <v>3501</v>
      </c>
    </row>
    <row r="4238" spans="1:3" x14ac:dyDescent="0.45">
      <c r="A4238" t="str">
        <f t="shared" si="66"/>
        <v>10LANGUAGE OF ORIGINAL DOCUMENT: English</v>
      </c>
      <c r="B4238">
        <v>10</v>
      </c>
      <c r="C4238" t="s">
        <v>10</v>
      </c>
    </row>
    <row r="4239" spans="1:3" x14ac:dyDescent="0.45">
      <c r="A4239" t="str">
        <f t="shared" si="66"/>
        <v>11DOCUMENT TYPE: Article</v>
      </c>
      <c r="B4239">
        <v>11</v>
      </c>
      <c r="C4239" t="s">
        <v>11</v>
      </c>
    </row>
    <row r="4240" spans="1:3" x14ac:dyDescent="0.45">
      <c r="A4240" t="str">
        <f t="shared" si="66"/>
        <v>12SOURCE: Scopus</v>
      </c>
      <c r="B4240">
        <v>12</v>
      </c>
      <c r="C4240" t="s">
        <v>12</v>
      </c>
    </row>
    <row r="4241" spans="1:3" x14ac:dyDescent="0.45">
      <c r="A4241" t="str">
        <f t="shared" si="66"/>
        <v>13</v>
      </c>
      <c r="B4241">
        <v>13</v>
      </c>
    </row>
    <row r="4242" spans="1:3" x14ac:dyDescent="0.45">
      <c r="A4242" t="str">
        <f t="shared" si="66"/>
        <v>1Cieciora M., Pietrzak P., Gago P.</v>
      </c>
      <c r="B4242">
        <v>1</v>
      </c>
      <c r="C4242" t="s">
        <v>3509</v>
      </c>
    </row>
    <row r="4243" spans="1:3" x14ac:dyDescent="0.45">
      <c r="A4243" t="str">
        <f t="shared" si="66"/>
        <v>2AUTHOR FULL NAMES: Cieciora, Małgorzata (57211070816); Pietrzak, Piotr (57225452261); Gago, Piotr (57215011767)</v>
      </c>
      <c r="B4243">
        <v>2</v>
      </c>
      <c r="C4243" t="s">
        <v>3510</v>
      </c>
    </row>
    <row r="4244" spans="1:3" x14ac:dyDescent="0.45">
      <c r="A4244" t="str">
        <f t="shared" si="66"/>
        <v>357211070816; 57225452261; 57215011767</v>
      </c>
      <c r="B4244">
        <v>3</v>
      </c>
      <c r="C4244" t="s">
        <v>3511</v>
      </c>
    </row>
    <row r="4245" spans="1:3" x14ac:dyDescent="0.45">
      <c r="A4245" t="str">
        <f t="shared" si="66"/>
        <v>4University graduates' skills-and-employability evaluation in Poland - A case study of a faculty of management in Warsaw</v>
      </c>
      <c r="B4245">
        <v>4</v>
      </c>
      <c r="C4245" t="s">
        <v>3512</v>
      </c>
    </row>
    <row r="4246" spans="1:3" x14ac:dyDescent="0.45">
      <c r="A4246" t="str">
        <f t="shared" si="66"/>
        <v>5(2021) International Journal of Innovation and Learning, 30 (1), pp. 1 - 18, Cited 1 times.</v>
      </c>
      <c r="B4246">
        <v>5</v>
      </c>
      <c r="C4246" t="s">
        <v>3513</v>
      </c>
    </row>
    <row r="4247" spans="1:3" x14ac:dyDescent="0.45">
      <c r="A4247" t="str">
        <f t="shared" si="66"/>
        <v>6DOI: 10.1504/IJIL.2021.116565</v>
      </c>
      <c r="B4247">
        <v>6</v>
      </c>
      <c r="C4247" t="s">
        <v>3514</v>
      </c>
    </row>
    <row r="4248" spans="1:3" x14ac:dyDescent="0.45">
      <c r="A4248" t="str">
        <f t="shared" si="66"/>
        <v>7https://www.scopus.com/inward/record.uri?eid=2-s2.0-85111582581&amp;doi=10.1504%2fIJIL.2021.116565&amp;partnerID=40&amp;md5=f5f3951644e1e92f2198b297eeaabac8</v>
      </c>
      <c r="B4248">
        <v>7</v>
      </c>
      <c r="C4248" t="s">
        <v>3515</v>
      </c>
    </row>
    <row r="4249" spans="1:3" x14ac:dyDescent="0.45">
      <c r="A4249" t="str">
        <f t="shared" si="66"/>
        <v>8</v>
      </c>
      <c r="B4249">
        <v>8</v>
      </c>
    </row>
    <row r="4250" spans="1:3" x14ac:dyDescent="0.45">
      <c r="A4250" t="str">
        <f t="shared" si="66"/>
        <v>9ABSTRACT: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B4250">
        <v>9</v>
      </c>
      <c r="C4250" t="s">
        <v>3516</v>
      </c>
    </row>
    <row r="4251" spans="1:3" x14ac:dyDescent="0.45">
      <c r="A4251" t="str">
        <f t="shared" si="66"/>
        <v>10LANGUAGE OF ORIGINAL DOCUMENT: English</v>
      </c>
      <c r="B4251">
        <v>10</v>
      </c>
      <c r="C4251" t="s">
        <v>10</v>
      </c>
    </row>
    <row r="4252" spans="1:3" x14ac:dyDescent="0.45">
      <c r="A4252" t="str">
        <f t="shared" si="66"/>
        <v>11DOCUMENT TYPE: Conference paper</v>
      </c>
      <c r="B4252">
        <v>11</v>
      </c>
      <c r="C4252" t="s">
        <v>207</v>
      </c>
    </row>
    <row r="4253" spans="1:3" x14ac:dyDescent="0.45">
      <c r="A4253" t="str">
        <f t="shared" si="66"/>
        <v>12SOURCE: Scopus</v>
      </c>
      <c r="B4253">
        <v>12</v>
      </c>
      <c r="C4253" t="s">
        <v>12</v>
      </c>
    </row>
    <row r="4254" spans="1:3" x14ac:dyDescent="0.45">
      <c r="A4254" t="str">
        <f t="shared" si="66"/>
        <v>13</v>
      </c>
      <c r="B4254">
        <v>13</v>
      </c>
    </row>
    <row r="4255" spans="1:3" x14ac:dyDescent="0.45">
      <c r="A4255" t="str">
        <f t="shared" si="66"/>
        <v>1Delaine D.A., Redick S., Radhakrishnan D., Shermadou A., Smith M.M., Kandakatla R., Wang L., Freitas C., Dalton C.L., Dostilio L.D., DeBoer J.</v>
      </c>
      <c r="B4255">
        <v>1</v>
      </c>
      <c r="C4255" t="s">
        <v>3952</v>
      </c>
    </row>
    <row r="4256" spans="1:3" x14ac:dyDescent="0.45">
      <c r="A4256" t="str">
        <f t="shared" si="66"/>
        <v>2AUTHOR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B4256">
        <v>2</v>
      </c>
      <c r="C4256" t="s">
        <v>3953</v>
      </c>
    </row>
    <row r="4257" spans="1:3" x14ac:dyDescent="0.45">
      <c r="A4257" t="str">
        <f t="shared" si="66"/>
        <v>324338124500; 58651815200; 56763885700; 57203305335; 58651128000; 56518281800; 57203310829; 55367885600; 58651353000; 55969573100; 54973771000</v>
      </c>
      <c r="B4257">
        <v>3</v>
      </c>
      <c r="C4257" t="s">
        <v>3954</v>
      </c>
    </row>
    <row r="4258" spans="1:3" x14ac:dyDescent="0.45">
      <c r="A4258" t="str">
        <f t="shared" si="66"/>
        <v>4A systematic literature review of reciprocity in engineering service-learning/community engagement</v>
      </c>
      <c r="B4258">
        <v>4</v>
      </c>
      <c r="C4258" t="s">
        <v>3955</v>
      </c>
    </row>
    <row r="4259" spans="1:3" x14ac:dyDescent="0.45">
      <c r="A4259" t="str">
        <f t="shared" si="66"/>
        <v>5(2023) Journal of Engineering Education, Cited 0 times.</v>
      </c>
      <c r="B4259">
        <v>5</v>
      </c>
      <c r="C4259" t="s">
        <v>3956</v>
      </c>
    </row>
    <row r="4260" spans="1:3" x14ac:dyDescent="0.45">
      <c r="A4260" t="str">
        <f t="shared" si="66"/>
        <v>6DOI: 10.1002/jee.20561</v>
      </c>
      <c r="B4260">
        <v>6</v>
      </c>
      <c r="C4260" t="s">
        <v>3957</v>
      </c>
    </row>
    <row r="4261" spans="1:3" x14ac:dyDescent="0.45">
      <c r="A4261" t="str">
        <f t="shared" si="66"/>
        <v>7https://www.scopus.com/inward/record.uri?eid=2-s2.0-85174306537&amp;doi=10.1002%2fjee.20561&amp;partnerID=40&amp;md5=8840210987a6f997482128276f03cbdf</v>
      </c>
      <c r="B4261">
        <v>7</v>
      </c>
      <c r="C4261" t="s">
        <v>3958</v>
      </c>
    </row>
    <row r="4262" spans="1:3" x14ac:dyDescent="0.45">
      <c r="A4262" t="str">
        <f t="shared" si="66"/>
        <v>8</v>
      </c>
      <c r="B4262">
        <v>8</v>
      </c>
    </row>
    <row r="4263" spans="1:3" x14ac:dyDescent="0.45">
      <c r="A4263" t="str">
        <f t="shared" si="66"/>
        <v>9ABSTRACT: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B4263">
        <v>9</v>
      </c>
      <c r="C4263" t="s">
        <v>3959</v>
      </c>
    </row>
    <row r="4264" spans="1:3" x14ac:dyDescent="0.45">
      <c r="A4264" t="str">
        <f t="shared" si="66"/>
        <v>10LANGUAGE OF ORIGINAL DOCUMENT: English</v>
      </c>
      <c r="B4264">
        <v>10</v>
      </c>
      <c r="C4264" t="s">
        <v>10</v>
      </c>
    </row>
    <row r="4265" spans="1:3" x14ac:dyDescent="0.45">
      <c r="A4265" t="str">
        <f t="shared" si="66"/>
        <v>11DOCUMENT TYPE: Review</v>
      </c>
      <c r="B4265">
        <v>11</v>
      </c>
      <c r="C4265" t="s">
        <v>175</v>
      </c>
    </row>
    <row r="4266" spans="1:3" x14ac:dyDescent="0.45">
      <c r="A4266" t="str">
        <f t="shared" si="66"/>
        <v>12SOURCE: Scopus</v>
      </c>
      <c r="B4266">
        <v>12</v>
      </c>
      <c r="C4266" t="s">
        <v>12</v>
      </c>
    </row>
    <row r="4267" spans="1:3" x14ac:dyDescent="0.45">
      <c r="A4267" t="str">
        <f t="shared" si="66"/>
        <v>13</v>
      </c>
      <c r="B4267">
        <v>13</v>
      </c>
    </row>
    <row r="4268" spans="1:3" x14ac:dyDescent="0.45">
      <c r="A4268" t="str">
        <f t="shared" si="66"/>
        <v>1Pacheco-Guffrey H.A., Boivin J.A.</v>
      </c>
      <c r="B4268">
        <v>1</v>
      </c>
      <c r="C4268" t="s">
        <v>2015</v>
      </c>
    </row>
    <row r="4269" spans="1:3" x14ac:dyDescent="0.45">
      <c r="A4269" t="str">
        <f t="shared" si="66"/>
        <v>2AUTHOR FULL NAMES: Pacheco-Guffrey, Heather Anne (57223040977); Boivin, Jacquelynne Anne (57219803477)</v>
      </c>
      <c r="B4269">
        <v>2</v>
      </c>
      <c r="C4269" t="s">
        <v>2016</v>
      </c>
    </row>
    <row r="4270" spans="1:3" x14ac:dyDescent="0.45">
      <c r="A4270" t="str">
        <f t="shared" si="66"/>
        <v>357223040977; 57219803477</v>
      </c>
      <c r="B4270">
        <v>3</v>
      </c>
      <c r="C4270" t="s">
        <v>2017</v>
      </c>
    </row>
    <row r="4271" spans="1:3" x14ac:dyDescent="0.45">
      <c r="A4271" t="str">
        <f t="shared" si="66"/>
        <v>4Striving for equity: Ways education can be used to fight against oppressive systems</v>
      </c>
      <c r="B4271">
        <v>4</v>
      </c>
      <c r="C4271" t="s">
        <v>2018</v>
      </c>
    </row>
    <row r="4272" spans="1:3" x14ac:dyDescent="0.45">
      <c r="A4272" t="str">
        <f t="shared" si="66"/>
        <v>5(2023) The Role of Educators as Agents and Conveyors for Positive Change in Global Education, pp. 83 - 111, Cited 0 times.</v>
      </c>
      <c r="B4272">
        <v>5</v>
      </c>
      <c r="C4272" t="s">
        <v>2019</v>
      </c>
    </row>
    <row r="4273" spans="1:3" x14ac:dyDescent="0.45">
      <c r="A4273" t="str">
        <f t="shared" si="66"/>
        <v>6DOI: 10.4018/978-1-6684-7869-1.ch004</v>
      </c>
      <c r="B4273">
        <v>6</v>
      </c>
      <c r="C4273" t="s">
        <v>2020</v>
      </c>
    </row>
    <row r="4274" spans="1:3" x14ac:dyDescent="0.45">
      <c r="A4274" t="str">
        <f t="shared" si="66"/>
        <v>7https://www.scopus.com/inward/record.uri?eid=2-s2.0-85163548212&amp;doi=10.4018%2f978-1-6684-7869-1.ch004&amp;partnerID=40&amp;md5=c52a39e568f47aba86e3c1e7061a9b7c</v>
      </c>
      <c r="B4274">
        <v>7</v>
      </c>
      <c r="C4274" t="s">
        <v>2021</v>
      </c>
    </row>
    <row r="4275" spans="1:3" x14ac:dyDescent="0.45">
      <c r="A4275" t="str">
        <f t="shared" si="66"/>
        <v>8</v>
      </c>
      <c r="B4275">
        <v>8</v>
      </c>
    </row>
    <row r="4276" spans="1:3" x14ac:dyDescent="0.45">
      <c r="A4276" t="str">
        <f t="shared" si="66"/>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4276">
        <v>9</v>
      </c>
      <c r="C4276" t="s">
        <v>2022</v>
      </c>
    </row>
    <row r="4277" spans="1:3" x14ac:dyDescent="0.45">
      <c r="A4277" t="str">
        <f t="shared" si="66"/>
        <v>10LANGUAGE OF ORIGINAL DOCUMENT: English</v>
      </c>
      <c r="B4277">
        <v>10</v>
      </c>
      <c r="C4277" t="s">
        <v>10</v>
      </c>
    </row>
    <row r="4278" spans="1:3" x14ac:dyDescent="0.45">
      <c r="A4278" t="str">
        <f t="shared" si="66"/>
        <v>11DOCUMENT TYPE: Book chapter</v>
      </c>
      <c r="B4278">
        <v>11</v>
      </c>
      <c r="C4278" t="s">
        <v>128</v>
      </c>
    </row>
    <row r="4279" spans="1:3" x14ac:dyDescent="0.45">
      <c r="A4279" t="str">
        <f t="shared" si="66"/>
        <v>12SOURCE: Scopus</v>
      </c>
      <c r="B4279">
        <v>12</v>
      </c>
      <c r="C4279" t="s">
        <v>12</v>
      </c>
    </row>
    <row r="4280" spans="1:3" x14ac:dyDescent="0.45">
      <c r="A4280" t="str">
        <f t="shared" si="66"/>
        <v>13</v>
      </c>
      <c r="B4280">
        <v>13</v>
      </c>
    </row>
    <row r="4281" spans="1:3" x14ac:dyDescent="0.45">
      <c r="A4281" t="str">
        <f t="shared" si="66"/>
        <v>1Askar M.</v>
      </c>
      <c r="B4281">
        <v>1</v>
      </c>
      <c r="C4281" t="s">
        <v>1003</v>
      </c>
    </row>
    <row r="4282" spans="1:3" x14ac:dyDescent="0.45">
      <c r="A4282" t="str">
        <f t="shared" si="66"/>
        <v>2AUTHOR FULL NAMES: Askar, Mohamed (57212407660)</v>
      </c>
      <c r="B4282">
        <v>2</v>
      </c>
      <c r="C4282" t="s">
        <v>1004</v>
      </c>
    </row>
    <row r="4283" spans="1:3" x14ac:dyDescent="0.45">
      <c r="A4283" t="str">
        <f t="shared" si="66"/>
        <v>357212407660</v>
      </c>
      <c r="B4283">
        <v>3</v>
      </c>
      <c r="C4283">
        <v>57212407660</v>
      </c>
    </row>
    <row r="4284" spans="1:3" x14ac:dyDescent="0.45">
      <c r="A4284" t="str">
        <f t="shared" si="66"/>
        <v>4Faculty target-based engagement assessment statistical model for enhancing performance and education quality</v>
      </c>
      <c r="B4284">
        <v>4</v>
      </c>
      <c r="C4284" t="s">
        <v>1005</v>
      </c>
    </row>
    <row r="4285" spans="1:3" x14ac:dyDescent="0.45">
      <c r="A4285" t="str">
        <f t="shared" si="66"/>
        <v>5(2019) IAFOR Journal of Education, 7 (2), pp. 27 - 49, Cited 1 times.</v>
      </c>
      <c r="B4285">
        <v>5</v>
      </c>
      <c r="C4285" t="s">
        <v>1006</v>
      </c>
    </row>
    <row r="4286" spans="1:3" x14ac:dyDescent="0.45">
      <c r="A4286" t="str">
        <f t="shared" si="66"/>
        <v>6DOI: 10.22492/ije.7.2.02</v>
      </c>
      <c r="B4286">
        <v>6</v>
      </c>
      <c r="C4286" t="s">
        <v>1007</v>
      </c>
    </row>
    <row r="4287" spans="1:3" x14ac:dyDescent="0.45">
      <c r="A4287" t="str">
        <f t="shared" si="66"/>
        <v>7https://www.scopus.com/inward/record.uri?eid=2-s2.0-85076603549&amp;doi=10.22492%2fije.7.2.02&amp;partnerID=40&amp;md5=2af09a8b7b12c547f9a46d0b02e19016</v>
      </c>
      <c r="B4287">
        <v>7</v>
      </c>
      <c r="C4287" t="s">
        <v>1008</v>
      </c>
    </row>
    <row r="4288" spans="1:3" x14ac:dyDescent="0.45">
      <c r="A4288" t="str">
        <f t="shared" si="66"/>
        <v>8</v>
      </c>
      <c r="B4288">
        <v>8</v>
      </c>
    </row>
    <row r="4289" spans="1:3" x14ac:dyDescent="0.45">
      <c r="A4289" t="str">
        <f t="shared" si="6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4289">
        <v>9</v>
      </c>
      <c r="C4289" t="s">
        <v>1009</v>
      </c>
    </row>
    <row r="4290" spans="1:3" x14ac:dyDescent="0.45">
      <c r="A4290" t="str">
        <f t="shared" si="66"/>
        <v>10LANGUAGE OF ORIGINAL DOCUMENT: English</v>
      </c>
      <c r="B4290">
        <v>10</v>
      </c>
      <c r="C4290" t="s">
        <v>10</v>
      </c>
    </row>
    <row r="4291" spans="1:3" x14ac:dyDescent="0.45">
      <c r="A4291" t="str">
        <f t="shared" si="66"/>
        <v>11DOCUMENT TYPE: Article</v>
      </c>
      <c r="B4291">
        <v>11</v>
      </c>
      <c r="C4291" t="s">
        <v>11</v>
      </c>
    </row>
    <row r="4292" spans="1:3" x14ac:dyDescent="0.45">
      <c r="A4292" t="str">
        <f t="shared" si="66"/>
        <v>12SOURCE: Scopus</v>
      </c>
      <c r="B4292">
        <v>12</v>
      </c>
      <c r="C4292" t="s">
        <v>12</v>
      </c>
    </row>
    <row r="4293" spans="1:3" x14ac:dyDescent="0.45">
      <c r="A4293" t="str">
        <f t="shared" ref="A4293:A4356" si="67">B4293&amp;C4293</f>
        <v>13</v>
      </c>
      <c r="B4293">
        <v>13</v>
      </c>
    </row>
    <row r="4294" spans="1:3" x14ac:dyDescent="0.45">
      <c r="A4294" t="str">
        <f t="shared" si="67"/>
        <v>1Lolwana P.</v>
      </c>
      <c r="B4294">
        <v>1</v>
      </c>
      <c r="C4294" t="s">
        <v>1010</v>
      </c>
    </row>
    <row r="4295" spans="1:3" x14ac:dyDescent="0.45">
      <c r="A4295" t="str">
        <f t="shared" si="67"/>
        <v>2AUTHOR FULL NAMES: Lolwana, Peliwe (56888820600)</v>
      </c>
      <c r="B4295">
        <v>2</v>
      </c>
      <c r="C4295" t="s">
        <v>1011</v>
      </c>
    </row>
    <row r="4296" spans="1:3" x14ac:dyDescent="0.45">
      <c r="A4296" t="str">
        <f t="shared" si="67"/>
        <v>356888820600</v>
      </c>
      <c r="B4296">
        <v>3</v>
      </c>
      <c r="C4296">
        <v>56888820600</v>
      </c>
    </row>
    <row r="4297" spans="1:3" x14ac:dyDescent="0.45">
      <c r="A4297" t="str">
        <f t="shared" si="67"/>
        <v>4The role of stakeholders in the transformation of the south african higher education system</v>
      </c>
      <c r="B4297">
        <v>4</v>
      </c>
      <c r="C4297" t="s">
        <v>1012</v>
      </c>
    </row>
    <row r="4298" spans="1:3" x14ac:dyDescent="0.45">
      <c r="A4298" t="str">
        <f t="shared" si="67"/>
        <v>5(2015) Higher Education Dynamics, 44, pp. 253 - 267, Cited 1 times.</v>
      </c>
      <c r="B4298">
        <v>5</v>
      </c>
      <c r="C4298" t="s">
        <v>1013</v>
      </c>
    </row>
    <row r="4299" spans="1:3" x14ac:dyDescent="0.45">
      <c r="A4299" t="str">
        <f t="shared" si="67"/>
        <v>6DOI: 10.1007/978-94-017-9570-8_13</v>
      </c>
      <c r="B4299">
        <v>6</v>
      </c>
      <c r="C4299" t="s">
        <v>1014</v>
      </c>
    </row>
    <row r="4300" spans="1:3" x14ac:dyDescent="0.45">
      <c r="A4300" t="str">
        <f t="shared" si="67"/>
        <v>7https://www.scopus.com/inward/record.uri?eid=2-s2.0-85032099737&amp;doi=10.1007%2f978-94-017-9570-8_13&amp;partnerID=40&amp;md5=83c4fb6d46d08fbaf5535fa2c7b429ef</v>
      </c>
      <c r="B4300">
        <v>7</v>
      </c>
      <c r="C4300" t="s">
        <v>1015</v>
      </c>
    </row>
    <row r="4301" spans="1:3" x14ac:dyDescent="0.45">
      <c r="A4301" t="str">
        <f t="shared" si="67"/>
        <v>8</v>
      </c>
      <c r="B4301">
        <v>8</v>
      </c>
    </row>
    <row r="4302" spans="1:3" x14ac:dyDescent="0.45">
      <c r="A4302" t="str">
        <f t="shared" si="67"/>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4302">
        <v>9</v>
      </c>
      <c r="C4302" t="s">
        <v>1016</v>
      </c>
    </row>
    <row r="4303" spans="1:3" x14ac:dyDescent="0.45">
      <c r="A4303" t="str">
        <f t="shared" si="67"/>
        <v>10LANGUAGE OF ORIGINAL DOCUMENT: English</v>
      </c>
      <c r="B4303">
        <v>10</v>
      </c>
      <c r="C4303" t="s">
        <v>10</v>
      </c>
    </row>
    <row r="4304" spans="1:3" x14ac:dyDescent="0.45">
      <c r="A4304" t="str">
        <f t="shared" si="67"/>
        <v>11DOCUMENT TYPE: Book chapter</v>
      </c>
      <c r="B4304">
        <v>11</v>
      </c>
      <c r="C4304" t="s">
        <v>128</v>
      </c>
    </row>
    <row r="4305" spans="1:3" x14ac:dyDescent="0.45">
      <c r="A4305" t="str">
        <f t="shared" si="67"/>
        <v>12SOURCE: Scopus</v>
      </c>
      <c r="B4305">
        <v>12</v>
      </c>
      <c r="C4305" t="s">
        <v>12</v>
      </c>
    </row>
    <row r="4306" spans="1:3" x14ac:dyDescent="0.45">
      <c r="A4306" t="str">
        <f t="shared" si="67"/>
        <v>13</v>
      </c>
      <c r="B4306">
        <v>13</v>
      </c>
    </row>
    <row r="4307" spans="1:3" x14ac:dyDescent="0.45">
      <c r="A4307" t="str">
        <f t="shared" si="67"/>
        <v>1Okoro C.S., Phiri N.B.</v>
      </c>
      <c r="B4307">
        <v>1</v>
      </c>
      <c r="C4307" t="s">
        <v>2045</v>
      </c>
    </row>
    <row r="4308" spans="1:3" x14ac:dyDescent="0.45">
      <c r="A4308" t="str">
        <f t="shared" si="67"/>
        <v>2AUTHOR FULL NAMES: Okoro, Chioma Sylvia (57196279662); Phiri, Nelson Bakali (58642809900)</v>
      </c>
      <c r="B4308">
        <v>2</v>
      </c>
      <c r="C4308" t="s">
        <v>2046</v>
      </c>
    </row>
    <row r="4309" spans="1:3" x14ac:dyDescent="0.45">
      <c r="A4309" t="str">
        <f t="shared" si="67"/>
        <v>357196279662; 58642809900</v>
      </c>
      <c r="B4309">
        <v>3</v>
      </c>
      <c r="C4309" t="s">
        <v>2047</v>
      </c>
    </row>
    <row r="4310" spans="1:3" x14ac:dyDescent="0.45">
      <c r="A4310" t="str">
        <f t="shared" si="67"/>
        <v>4Institutional influencers and support for tutoring in a South African higher education institution</v>
      </c>
      <c r="B4310">
        <v>4</v>
      </c>
      <c r="C4310" t="s">
        <v>2048</v>
      </c>
    </row>
    <row r="4311" spans="1:3" x14ac:dyDescent="0.45">
      <c r="A4311" t="str">
        <f t="shared" si="67"/>
        <v>5(2023) International Conference on Higher Education Advances, pp. 1113 - 1121, Cited 0 times.</v>
      </c>
      <c r="B4311">
        <v>5</v>
      </c>
      <c r="C4311" t="s">
        <v>2049</v>
      </c>
    </row>
    <row r="4312" spans="1:3" x14ac:dyDescent="0.45">
      <c r="A4312" t="str">
        <f t="shared" si="67"/>
        <v>6DOI: 10.4995/HEAd23.2023.16361</v>
      </c>
      <c r="B4312">
        <v>6</v>
      </c>
      <c r="C4312" t="s">
        <v>2050</v>
      </c>
    </row>
    <row r="4313" spans="1:3" x14ac:dyDescent="0.45">
      <c r="A4313" t="str">
        <f t="shared" si="67"/>
        <v>7https://www.scopus.com/inward/record.uri?eid=2-s2.0-85173963657&amp;doi=10.4995%2fHEAd23.2023.16361&amp;partnerID=40&amp;md5=d7f999a34f9cfbbadae11cc48190508d</v>
      </c>
      <c r="B4313">
        <v>7</v>
      </c>
      <c r="C4313" t="s">
        <v>2051</v>
      </c>
    </row>
    <row r="4314" spans="1:3" x14ac:dyDescent="0.45">
      <c r="A4314" t="str">
        <f t="shared" si="67"/>
        <v>8</v>
      </c>
      <c r="B4314">
        <v>8</v>
      </c>
    </row>
    <row r="4315" spans="1:3" x14ac:dyDescent="0.45">
      <c r="A4315" t="str">
        <f t="shared" si="67"/>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4315">
        <v>9</v>
      </c>
      <c r="C4315" t="s">
        <v>2052</v>
      </c>
    </row>
    <row r="4316" spans="1:3" x14ac:dyDescent="0.45">
      <c r="A4316" t="str">
        <f t="shared" si="67"/>
        <v>10LANGUAGE OF ORIGINAL DOCUMENT: English</v>
      </c>
      <c r="B4316">
        <v>10</v>
      </c>
      <c r="C4316" t="s">
        <v>10</v>
      </c>
    </row>
    <row r="4317" spans="1:3" x14ac:dyDescent="0.45">
      <c r="A4317" t="str">
        <f t="shared" si="67"/>
        <v>11DOCUMENT TYPE: Conference paper</v>
      </c>
      <c r="B4317">
        <v>11</v>
      </c>
      <c r="C4317" t="s">
        <v>207</v>
      </c>
    </row>
    <row r="4318" spans="1:3" x14ac:dyDescent="0.45">
      <c r="A4318" t="str">
        <f t="shared" si="67"/>
        <v>12SOURCE: Scopus</v>
      </c>
      <c r="B4318">
        <v>12</v>
      </c>
      <c r="C4318" t="s">
        <v>12</v>
      </c>
    </row>
    <row r="4319" spans="1:3" x14ac:dyDescent="0.45">
      <c r="A4319" t="str">
        <f t="shared" si="67"/>
        <v>13</v>
      </c>
      <c r="B4319">
        <v>13</v>
      </c>
    </row>
    <row r="4320" spans="1:3" x14ac:dyDescent="0.45">
      <c r="A4320" t="str">
        <f t="shared" si="67"/>
        <v>1Bureau D.A., Bingham R.P.</v>
      </c>
      <c r="B4320">
        <v>1</v>
      </c>
      <c r="C4320" t="s">
        <v>2053</v>
      </c>
    </row>
    <row r="4321" spans="1:3" x14ac:dyDescent="0.45">
      <c r="A4321" t="str">
        <f t="shared" si="67"/>
        <v>2AUTHOR FULL NAMES: Bureau, Daniel A. (57209801249); Bingham, Rosie Phillips (58566560900)</v>
      </c>
      <c r="B4321">
        <v>2</v>
      </c>
      <c r="C4321" t="s">
        <v>2054</v>
      </c>
    </row>
    <row r="4322" spans="1:3" x14ac:dyDescent="0.45">
      <c r="A4322" t="str">
        <f t="shared" si="67"/>
        <v>357209801249; 58566560900</v>
      </c>
      <c r="B4322">
        <v>3</v>
      </c>
      <c r="C4322" t="s">
        <v>2055</v>
      </c>
    </row>
    <row r="4323" spans="1:3" x14ac:dyDescent="0.45">
      <c r="A4323" t="str">
        <f t="shared" si="67"/>
        <v>4INTRODUCTION</v>
      </c>
      <c r="B4323">
        <v>4</v>
      </c>
      <c r="C4323" t="s">
        <v>2056</v>
      </c>
    </row>
    <row r="4324" spans="1:3" x14ac:dyDescent="0.45">
      <c r="A4324" t="str">
        <f t="shared" si="67"/>
        <v>5(2023) Leading Assessment for Student Success: Ten Tenets that Change Culture and Practice in Student Affairs, pp. 1 - 6, Cited 0 times.</v>
      </c>
      <c r="B4324">
        <v>5</v>
      </c>
      <c r="C4324" t="s">
        <v>2057</v>
      </c>
    </row>
    <row r="4325" spans="1:3" x14ac:dyDescent="0.45">
      <c r="A4325" t="str">
        <f t="shared" si="67"/>
        <v>6DOI: 10.4324/9781003445609-1</v>
      </c>
      <c r="B4325">
        <v>6</v>
      </c>
      <c r="C4325" t="s">
        <v>2058</v>
      </c>
    </row>
    <row r="4326" spans="1:3" x14ac:dyDescent="0.45">
      <c r="A4326" t="str">
        <f t="shared" si="67"/>
        <v>7https://www.scopus.com/inward/record.uri?eid=2-s2.0-85170181232&amp;doi=10.4324%2f9781003445609-1&amp;partnerID=40&amp;md5=ea4ada57a92b705856406bddc3e99faf</v>
      </c>
      <c r="B4326">
        <v>7</v>
      </c>
      <c r="C4326" t="s">
        <v>2059</v>
      </c>
    </row>
    <row r="4327" spans="1:3" x14ac:dyDescent="0.45">
      <c r="A4327" t="str">
        <f t="shared" si="67"/>
        <v>8</v>
      </c>
      <c r="B4327">
        <v>8</v>
      </c>
    </row>
    <row r="4328" spans="1:3" x14ac:dyDescent="0.45">
      <c r="A4328" t="str">
        <f t="shared" si="67"/>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4328">
        <v>9</v>
      </c>
      <c r="C4328" t="s">
        <v>2060</v>
      </c>
    </row>
    <row r="4329" spans="1:3" x14ac:dyDescent="0.45">
      <c r="A4329" t="str">
        <f t="shared" si="67"/>
        <v>10LANGUAGE OF ORIGINAL DOCUMENT: English</v>
      </c>
      <c r="B4329">
        <v>10</v>
      </c>
      <c r="C4329" t="s">
        <v>10</v>
      </c>
    </row>
    <row r="4330" spans="1:3" x14ac:dyDescent="0.45">
      <c r="A4330" t="str">
        <f t="shared" si="67"/>
        <v>11DOCUMENT TYPE: Editorial</v>
      </c>
      <c r="B4330">
        <v>11</v>
      </c>
      <c r="C4330" t="s">
        <v>307</v>
      </c>
    </row>
    <row r="4331" spans="1:3" x14ac:dyDescent="0.45">
      <c r="A4331" t="str">
        <f t="shared" si="67"/>
        <v>12SOURCE: Scopus</v>
      </c>
      <c r="B4331">
        <v>12</v>
      </c>
      <c r="C4331" t="s">
        <v>12</v>
      </c>
    </row>
    <row r="4332" spans="1:3" x14ac:dyDescent="0.45">
      <c r="A4332" t="str">
        <f t="shared" si="67"/>
        <v>13</v>
      </c>
      <c r="B4332">
        <v>13</v>
      </c>
    </row>
    <row r="4333" spans="1:3" x14ac:dyDescent="0.45">
      <c r="A4333" t="str">
        <f t="shared" si="67"/>
        <v>1Johnson D.R.</v>
      </c>
      <c r="B4333">
        <v>1</v>
      </c>
      <c r="C4333" t="s">
        <v>1025</v>
      </c>
    </row>
    <row r="4334" spans="1:3" x14ac:dyDescent="0.45">
      <c r="A4334" t="str">
        <f t="shared" si="67"/>
        <v>2AUTHOR FULL NAMES: Johnson, David R. (57203561050)</v>
      </c>
      <c r="B4334">
        <v>2</v>
      </c>
      <c r="C4334" t="s">
        <v>1026</v>
      </c>
    </row>
    <row r="4335" spans="1:3" x14ac:dyDescent="0.45">
      <c r="A4335" t="str">
        <f t="shared" si="67"/>
        <v>357203561050</v>
      </c>
      <c r="B4335">
        <v>3</v>
      </c>
      <c r="C4335">
        <v>57203561050</v>
      </c>
    </row>
    <row r="4336" spans="1:3" x14ac:dyDescent="0.45">
      <c r="A4336" t="str">
        <f t="shared" si="67"/>
        <v>4Postsecondary Policy Environments in Citizen Legislatures</v>
      </c>
      <c r="B4336">
        <v>4</v>
      </c>
      <c r="C4336" t="s">
        <v>1027</v>
      </c>
    </row>
    <row r="4337" spans="1:3" x14ac:dyDescent="0.45">
      <c r="A4337" t="str">
        <f t="shared" si="67"/>
        <v>5(2023) Educational Policy, Cited 1 times.</v>
      </c>
      <c r="B4337">
        <v>5</v>
      </c>
      <c r="C4337" t="s">
        <v>1028</v>
      </c>
    </row>
    <row r="4338" spans="1:3" x14ac:dyDescent="0.45">
      <c r="A4338" t="str">
        <f t="shared" si="67"/>
        <v>6DOI: 10.1177/08959048221142050</v>
      </c>
      <c r="B4338">
        <v>6</v>
      </c>
      <c r="C4338" t="s">
        <v>1029</v>
      </c>
    </row>
    <row r="4339" spans="1:3" x14ac:dyDescent="0.45">
      <c r="A4339" t="str">
        <f t="shared" si="67"/>
        <v>7https://www.scopus.com/inward/record.uri?eid=2-s2.0-85146063807&amp;doi=10.1177%2f08959048221142050&amp;partnerID=40&amp;md5=d63b740d20c657859d76d51279881c18</v>
      </c>
      <c r="B4339">
        <v>7</v>
      </c>
      <c r="C4339" t="s">
        <v>1030</v>
      </c>
    </row>
    <row r="4340" spans="1:3" x14ac:dyDescent="0.45">
      <c r="A4340" t="str">
        <f t="shared" si="67"/>
        <v>8</v>
      </c>
      <c r="B4340">
        <v>8</v>
      </c>
    </row>
    <row r="4341" spans="1:3" x14ac:dyDescent="0.45">
      <c r="A4341" t="str">
        <f t="shared" si="67"/>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4341">
        <v>9</v>
      </c>
      <c r="C4341" t="s">
        <v>1031</v>
      </c>
    </row>
    <row r="4342" spans="1:3" x14ac:dyDescent="0.45">
      <c r="A4342" t="str">
        <f t="shared" si="67"/>
        <v>10LANGUAGE OF ORIGINAL DOCUMENT: English</v>
      </c>
      <c r="B4342">
        <v>10</v>
      </c>
      <c r="C4342" t="s">
        <v>10</v>
      </c>
    </row>
    <row r="4343" spans="1:3" x14ac:dyDescent="0.45">
      <c r="A4343" t="str">
        <f t="shared" si="67"/>
        <v>11DOCUMENT TYPE: Article</v>
      </c>
      <c r="B4343">
        <v>11</v>
      </c>
      <c r="C4343" t="s">
        <v>11</v>
      </c>
    </row>
    <row r="4344" spans="1:3" x14ac:dyDescent="0.45">
      <c r="A4344" t="str">
        <f t="shared" si="67"/>
        <v>12SOURCE: Scopus</v>
      </c>
      <c r="B4344">
        <v>12</v>
      </c>
      <c r="C4344" t="s">
        <v>12</v>
      </c>
    </row>
    <row r="4345" spans="1:3" x14ac:dyDescent="0.45">
      <c r="A4345" t="str">
        <f t="shared" si="67"/>
        <v>13</v>
      </c>
      <c r="B4345">
        <v>13</v>
      </c>
    </row>
    <row r="4346" spans="1:3" x14ac:dyDescent="0.45">
      <c r="A4346" t="str">
        <f t="shared" si="67"/>
        <v>1Bowden J.A.</v>
      </c>
      <c r="B4346">
        <v>1</v>
      </c>
      <c r="C4346" t="s">
        <v>1032</v>
      </c>
    </row>
    <row r="4347" spans="1:3" x14ac:dyDescent="0.45">
      <c r="A4347" t="str">
        <f t="shared" si="67"/>
        <v>2AUTHOR FULL NAMES: Bowden, John A. (16438842400)</v>
      </c>
      <c r="B4347">
        <v>2</v>
      </c>
      <c r="C4347" t="s">
        <v>1033</v>
      </c>
    </row>
    <row r="4348" spans="1:3" x14ac:dyDescent="0.45">
      <c r="A4348" t="str">
        <f t="shared" si="67"/>
        <v>316438842400</v>
      </c>
      <c r="B4348">
        <v>3</v>
      </c>
      <c r="C4348">
        <v>16438842400</v>
      </c>
    </row>
    <row r="4349" spans="1:3" x14ac:dyDescent="0.45">
      <c r="A4349" t="str">
        <f t="shared" si="67"/>
        <v>4Conceptions of universities as organizations and change in science and mathematics education</v>
      </c>
      <c r="B4349">
        <v>4</v>
      </c>
      <c r="C4349" t="s">
        <v>1034</v>
      </c>
    </row>
    <row r="4350" spans="1:3" x14ac:dyDescent="0.45">
      <c r="A4350" t="str">
        <f t="shared" si="67"/>
        <v>5(2009) University Science and Mathematics Education in Transition, pp. 197 - 221, Cited 1 times.</v>
      </c>
      <c r="B4350">
        <v>5</v>
      </c>
      <c r="C4350" t="s">
        <v>1035</v>
      </c>
    </row>
    <row r="4351" spans="1:3" x14ac:dyDescent="0.45">
      <c r="A4351" t="str">
        <f t="shared" si="67"/>
        <v>6DOI: 10.1007/978-0-387-09829-6_10</v>
      </c>
      <c r="B4351">
        <v>6</v>
      </c>
      <c r="C4351" t="s">
        <v>1036</v>
      </c>
    </row>
    <row r="4352" spans="1:3" x14ac:dyDescent="0.45">
      <c r="A4352" t="str">
        <f t="shared" si="67"/>
        <v>7https://www.scopus.com/inward/record.uri?eid=2-s2.0-84883084155&amp;doi=10.1007%2f978-0-387-09829-6_10&amp;partnerID=40&amp;md5=2f219ce356e0342f4a46433590b3e41b</v>
      </c>
      <c r="B4352">
        <v>7</v>
      </c>
      <c r="C4352" t="s">
        <v>1037</v>
      </c>
    </row>
    <row r="4353" spans="1:3" x14ac:dyDescent="0.45">
      <c r="A4353" t="str">
        <f t="shared" si="67"/>
        <v>8</v>
      </c>
      <c r="B4353">
        <v>8</v>
      </c>
    </row>
    <row r="4354" spans="1:3" x14ac:dyDescent="0.45">
      <c r="A4354" t="str">
        <f t="shared" si="67"/>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4354">
        <v>9</v>
      </c>
      <c r="C4354" t="s">
        <v>1038</v>
      </c>
    </row>
    <row r="4355" spans="1:3" x14ac:dyDescent="0.45">
      <c r="A4355" t="str">
        <f t="shared" si="67"/>
        <v>10LANGUAGE OF ORIGINAL DOCUMENT: English</v>
      </c>
      <c r="B4355">
        <v>10</v>
      </c>
      <c r="C4355" t="s">
        <v>10</v>
      </c>
    </row>
    <row r="4356" spans="1:3" x14ac:dyDescent="0.45">
      <c r="A4356" t="str">
        <f t="shared" si="67"/>
        <v>11DOCUMENT TYPE: Book chapter</v>
      </c>
      <c r="B4356">
        <v>11</v>
      </c>
      <c r="C4356" t="s">
        <v>128</v>
      </c>
    </row>
    <row r="4357" spans="1:3" x14ac:dyDescent="0.45">
      <c r="A4357" t="str">
        <f t="shared" ref="A4357:A4420" si="68">B4357&amp;C4357</f>
        <v>12SOURCE: Scopus</v>
      </c>
      <c r="B4357">
        <v>12</v>
      </c>
      <c r="C4357" t="s">
        <v>12</v>
      </c>
    </row>
    <row r="4358" spans="1:3" x14ac:dyDescent="0.45">
      <c r="A4358" t="str">
        <f t="shared" si="68"/>
        <v>13</v>
      </c>
      <c r="B4358">
        <v>13</v>
      </c>
    </row>
    <row r="4359" spans="1:3" x14ac:dyDescent="0.45">
      <c r="A4359" t="str">
        <f t="shared" si="68"/>
        <v>1Lin A.F.Y., Hou A.Y.C.</v>
      </c>
      <c r="B4359">
        <v>1</v>
      </c>
      <c r="C4359" t="s">
        <v>2076</v>
      </c>
    </row>
    <row r="4360" spans="1:3" x14ac:dyDescent="0.45">
      <c r="A4360" t="str">
        <f t="shared" si="68"/>
        <v>2AUTHOR FULL NAMES: Lin, Arianna Fang Yu (57402060000); Hou, Angela Yung Chi (36677361200)</v>
      </c>
      <c r="B4360">
        <v>2</v>
      </c>
      <c r="C4360" t="s">
        <v>2077</v>
      </c>
    </row>
    <row r="4361" spans="1:3" x14ac:dyDescent="0.45">
      <c r="A4361" t="str">
        <f t="shared" si="68"/>
        <v>357402060000; 36677361200</v>
      </c>
      <c r="B4361">
        <v>3</v>
      </c>
      <c r="C4361" t="s">
        <v>2078</v>
      </c>
    </row>
    <row r="4362" spans="1:3" x14ac:dyDescent="0.45">
      <c r="A4362" t="str">
        <f t="shared" si="68"/>
        <v>4Quality and Inequality: Students’ Online Learning Experiences Amidst the COVID-19 Pandemic in Taiwan</v>
      </c>
      <c r="B4362">
        <v>4</v>
      </c>
      <c r="C4362" t="s">
        <v>2079</v>
      </c>
    </row>
    <row r="4363" spans="1:3" x14ac:dyDescent="0.45">
      <c r="A4363" t="str">
        <f t="shared" si="68"/>
        <v>5(2023) Higher Education in Asia, Part F3, pp. 171 - 190, Cited 0 times.</v>
      </c>
      <c r="B4363">
        <v>5</v>
      </c>
      <c r="C4363" t="s">
        <v>2080</v>
      </c>
    </row>
    <row r="4364" spans="1:3" x14ac:dyDescent="0.45">
      <c r="A4364" t="str">
        <f t="shared" si="68"/>
        <v>6DOI: 10.1007/978-981-99-1874-4_10</v>
      </c>
      <c r="B4364">
        <v>6</v>
      </c>
      <c r="C4364" t="s">
        <v>2081</v>
      </c>
    </row>
    <row r="4365" spans="1:3" x14ac:dyDescent="0.45">
      <c r="A4365" t="str">
        <f t="shared" si="68"/>
        <v>7https://www.scopus.com/inward/record.uri?eid=2-s2.0-85160725975&amp;doi=10.1007%2f978-981-99-1874-4_10&amp;partnerID=40&amp;md5=575bdeaffdca8fea798005ef3f05aaa3</v>
      </c>
      <c r="B4365">
        <v>7</v>
      </c>
      <c r="C4365" t="s">
        <v>2082</v>
      </c>
    </row>
    <row r="4366" spans="1:3" x14ac:dyDescent="0.45">
      <c r="A4366" t="str">
        <f t="shared" si="68"/>
        <v>8</v>
      </c>
      <c r="B4366">
        <v>8</v>
      </c>
    </row>
    <row r="4367" spans="1:3" x14ac:dyDescent="0.45">
      <c r="A4367" t="str">
        <f t="shared" si="68"/>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4367">
        <v>9</v>
      </c>
      <c r="C4367" t="s">
        <v>2083</v>
      </c>
    </row>
    <row r="4368" spans="1:3" x14ac:dyDescent="0.45">
      <c r="A4368" t="str">
        <f t="shared" si="68"/>
        <v>10LANGUAGE OF ORIGINAL DOCUMENT: English</v>
      </c>
      <c r="B4368">
        <v>10</v>
      </c>
      <c r="C4368" t="s">
        <v>10</v>
      </c>
    </row>
    <row r="4369" spans="1:3" x14ac:dyDescent="0.45">
      <c r="A4369" t="str">
        <f t="shared" si="68"/>
        <v>11DOCUMENT TYPE: Book chapter</v>
      </c>
      <c r="B4369">
        <v>11</v>
      </c>
      <c r="C4369" t="s">
        <v>128</v>
      </c>
    </row>
    <row r="4370" spans="1:3" x14ac:dyDescent="0.45">
      <c r="A4370" t="str">
        <f t="shared" si="68"/>
        <v>12SOURCE: Scopus</v>
      </c>
      <c r="B4370">
        <v>12</v>
      </c>
      <c r="C4370" t="s">
        <v>12</v>
      </c>
    </row>
    <row r="4371" spans="1:3" x14ac:dyDescent="0.45">
      <c r="A4371" t="str">
        <f t="shared" si="68"/>
        <v>13</v>
      </c>
      <c r="B4371">
        <v>13</v>
      </c>
    </row>
    <row r="4372" spans="1:3" x14ac:dyDescent="0.45">
      <c r="A4372" t="str">
        <f t="shared" si="68"/>
        <v>1Chahal J., Dagar V., Dagher L., Rao A., Udemba E.N.</v>
      </c>
      <c r="B4372">
        <v>1</v>
      </c>
      <c r="C4372" t="s">
        <v>1039</v>
      </c>
    </row>
    <row r="4373" spans="1:3" x14ac:dyDescent="0.45">
      <c r="A4373" t="str">
        <f t="shared" si="68"/>
        <v>2AUTHOR FULL NAMES: Chahal, Jyoti (57719703100); Dagar, Vishal (57218885592); Dagher, Leila (35112878100); Rao, Amar (57344924300); Udemba, Edmund Ntom (57209599041)</v>
      </c>
      <c r="B4373">
        <v>2</v>
      </c>
      <c r="C4373" t="s">
        <v>1040</v>
      </c>
    </row>
    <row r="4374" spans="1:3" x14ac:dyDescent="0.45">
      <c r="A4374" t="str">
        <f t="shared" si="68"/>
        <v>357719703100; 57218885592; 35112878100; 57344924300; 57209599041</v>
      </c>
      <c r="B4374">
        <v>3</v>
      </c>
      <c r="C4374" t="s">
        <v>1041</v>
      </c>
    </row>
    <row r="4375" spans="1:3" x14ac:dyDescent="0.45">
      <c r="A4375" t="str">
        <f t="shared" si="68"/>
        <v>4The crisis effect in TPB as a moderator for post-pandemic entrepreneurial intentions among higher education students: PLS-SEM and ANN approach</v>
      </c>
      <c r="B4375">
        <v>4</v>
      </c>
      <c r="C4375" t="s">
        <v>1042</v>
      </c>
    </row>
    <row r="4376" spans="1:3" x14ac:dyDescent="0.45">
      <c r="A4376" t="str">
        <f t="shared" si="68"/>
        <v>5(2023) International Journal of Management Education, 21 (3), art. no. 100878, Cited 0 times.</v>
      </c>
      <c r="B4376">
        <v>5</v>
      </c>
      <c r="C4376" t="s">
        <v>1043</v>
      </c>
    </row>
    <row r="4377" spans="1:3" x14ac:dyDescent="0.45">
      <c r="A4377" t="str">
        <f t="shared" si="68"/>
        <v>6DOI: 10.1016/j.ijme.2023.100878</v>
      </c>
      <c r="B4377">
        <v>6</v>
      </c>
      <c r="C4377" t="s">
        <v>1044</v>
      </c>
    </row>
    <row r="4378" spans="1:3" x14ac:dyDescent="0.45">
      <c r="A4378" t="str">
        <f t="shared" si="68"/>
        <v>7https://www.scopus.com/inward/record.uri?eid=2-s2.0-85172460416&amp;doi=10.1016%2fj.ijme.2023.100878&amp;partnerID=40&amp;md5=58fe7ca3e23c5710c35808346448c617</v>
      </c>
      <c r="B4378">
        <v>7</v>
      </c>
      <c r="C4378" t="s">
        <v>1045</v>
      </c>
    </row>
    <row r="4379" spans="1:3" x14ac:dyDescent="0.45">
      <c r="A4379" t="str">
        <f t="shared" si="68"/>
        <v>8</v>
      </c>
      <c r="B4379">
        <v>8</v>
      </c>
    </row>
    <row r="4380" spans="1:3" x14ac:dyDescent="0.45">
      <c r="A4380" t="str">
        <f t="shared" si="68"/>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4380">
        <v>9</v>
      </c>
      <c r="C4380" t="s">
        <v>1046</v>
      </c>
    </row>
    <row r="4381" spans="1:3" x14ac:dyDescent="0.45">
      <c r="A4381" t="str">
        <f t="shared" si="68"/>
        <v>10LANGUAGE OF ORIGINAL DOCUMENT: English</v>
      </c>
      <c r="B4381">
        <v>10</v>
      </c>
      <c r="C4381" t="s">
        <v>10</v>
      </c>
    </row>
    <row r="4382" spans="1:3" x14ac:dyDescent="0.45">
      <c r="A4382" t="str">
        <f t="shared" si="68"/>
        <v>11DOCUMENT TYPE: Article</v>
      </c>
      <c r="B4382">
        <v>11</v>
      </c>
      <c r="C4382" t="s">
        <v>11</v>
      </c>
    </row>
    <row r="4383" spans="1:3" x14ac:dyDescent="0.45">
      <c r="A4383" t="str">
        <f t="shared" si="68"/>
        <v>12SOURCE: Scopus</v>
      </c>
      <c r="B4383">
        <v>12</v>
      </c>
      <c r="C4383" t="s">
        <v>12</v>
      </c>
    </row>
    <row r="4384" spans="1:3" x14ac:dyDescent="0.45">
      <c r="A4384" t="str">
        <f t="shared" si="68"/>
        <v>13</v>
      </c>
      <c r="B4384">
        <v>13</v>
      </c>
    </row>
    <row r="4385" spans="1:3" x14ac:dyDescent="0.45">
      <c r="A4385" t="str">
        <f t="shared" si="68"/>
        <v>1Omodan B.I.</v>
      </c>
      <c r="B4385">
        <v>1</v>
      </c>
      <c r="C4385" t="s">
        <v>3960</v>
      </c>
    </row>
    <row r="4386" spans="1:3" x14ac:dyDescent="0.45">
      <c r="A4386" t="str">
        <f t="shared" si="68"/>
        <v>2AUTHOR FULL NAMES: Omodan, Bunmi Isaiah (57205097129)</v>
      </c>
      <c r="B4386">
        <v>2</v>
      </c>
      <c r="C4386" t="s">
        <v>3961</v>
      </c>
    </row>
    <row r="4387" spans="1:3" x14ac:dyDescent="0.45">
      <c r="A4387" t="str">
        <f t="shared" si="68"/>
        <v>357205097129</v>
      </c>
      <c r="B4387">
        <v>3</v>
      </c>
      <c r="C4387">
        <v>57205097129</v>
      </c>
    </row>
    <row r="4388" spans="1:3" x14ac:dyDescent="0.45">
      <c r="A4388" t="str">
        <f t="shared" si="68"/>
        <v>4The role of organisational culture in conflict management among university stakeholders</v>
      </c>
      <c r="B4388">
        <v>4</v>
      </c>
      <c r="C4388" t="s">
        <v>3962</v>
      </c>
    </row>
    <row r="4389" spans="1:3" x14ac:dyDescent="0.45">
      <c r="A4389" t="str">
        <f t="shared" si="68"/>
        <v>5(2023) Humanities and Social Sciences Letters, 11 (3), pp. 282 - 294, Cited 0 times.</v>
      </c>
      <c r="B4389">
        <v>5</v>
      </c>
      <c r="C4389" t="s">
        <v>3963</v>
      </c>
    </row>
    <row r="4390" spans="1:3" x14ac:dyDescent="0.45">
      <c r="A4390" t="str">
        <f t="shared" si="68"/>
        <v>6DOI: 10.18488/73.v11i3.3439</v>
      </c>
      <c r="B4390">
        <v>6</v>
      </c>
      <c r="C4390" t="s">
        <v>3964</v>
      </c>
    </row>
    <row r="4391" spans="1:3" x14ac:dyDescent="0.45">
      <c r="A4391" t="str">
        <f t="shared" si="68"/>
        <v>7https://www.scopus.com/inward/record.uri?eid=2-s2.0-85175235539&amp;doi=10.18488%2f73.v11i3.3439&amp;partnerID=40&amp;md5=604ff1275998f68669773fc0918bc8d5</v>
      </c>
      <c r="B4391">
        <v>7</v>
      </c>
      <c r="C4391" t="s">
        <v>3965</v>
      </c>
    </row>
    <row r="4392" spans="1:3" x14ac:dyDescent="0.45">
      <c r="A4392" t="str">
        <f t="shared" si="68"/>
        <v>8</v>
      </c>
      <c r="B4392">
        <v>8</v>
      </c>
    </row>
    <row r="4393" spans="1:3" x14ac:dyDescent="0.45">
      <c r="A4393" t="str">
        <f t="shared" si="68"/>
        <v>9ABSTRACT: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B4393">
        <v>9</v>
      </c>
      <c r="C4393" t="s">
        <v>3966</v>
      </c>
    </row>
    <row r="4394" spans="1:3" x14ac:dyDescent="0.45">
      <c r="A4394" t="str">
        <f t="shared" si="68"/>
        <v>10LANGUAGE OF ORIGINAL DOCUMENT: English</v>
      </c>
      <c r="B4394">
        <v>10</v>
      </c>
      <c r="C4394" t="s">
        <v>10</v>
      </c>
    </row>
    <row r="4395" spans="1:3" x14ac:dyDescent="0.45">
      <c r="A4395" t="str">
        <f t="shared" si="68"/>
        <v>11DOCUMENT TYPE: Article</v>
      </c>
      <c r="B4395">
        <v>11</v>
      </c>
      <c r="C4395" t="s">
        <v>11</v>
      </c>
    </row>
    <row r="4396" spans="1:3" x14ac:dyDescent="0.45">
      <c r="A4396" t="str">
        <f t="shared" si="68"/>
        <v>12SOURCE: Scopus</v>
      </c>
      <c r="B4396">
        <v>12</v>
      </c>
      <c r="C4396" t="s">
        <v>12</v>
      </c>
    </row>
    <row r="4397" spans="1:3" x14ac:dyDescent="0.45">
      <c r="A4397" t="str">
        <f t="shared" si="68"/>
        <v>13</v>
      </c>
      <c r="B4397">
        <v>13</v>
      </c>
    </row>
    <row r="4398" spans="1:3" x14ac:dyDescent="0.45">
      <c r="A4398" t="str">
        <f t="shared" si="68"/>
        <v>1Pharaoh C.D., Visser D.J.</v>
      </c>
      <c r="B4398">
        <v>1</v>
      </c>
      <c r="C4398" t="s">
        <v>3967</v>
      </c>
    </row>
    <row r="4399" spans="1:3" x14ac:dyDescent="0.45">
      <c r="A4399" t="str">
        <f t="shared" si="68"/>
        <v>2AUTHOR FULL NAMES: Pharaoh, Courtley D. (58635348700); Visser, D.J. (57197411400)</v>
      </c>
      <c r="B4399">
        <v>2</v>
      </c>
      <c r="C4399" t="s">
        <v>3968</v>
      </c>
    </row>
    <row r="4400" spans="1:3" x14ac:dyDescent="0.45">
      <c r="A4400" t="str">
        <f t="shared" si="68"/>
        <v>358635348700; 57197411400</v>
      </c>
      <c r="B4400">
        <v>3</v>
      </c>
      <c r="C4400" t="s">
        <v>3969</v>
      </c>
    </row>
    <row r="4401" spans="1:3" x14ac:dyDescent="0.45">
      <c r="A4401" t="str">
        <f t="shared" si="68"/>
        <v>4Crisis management competencies: A university stakeholder perspective</v>
      </c>
      <c r="B4401">
        <v>4</v>
      </c>
      <c r="C4401" t="s">
        <v>3970</v>
      </c>
    </row>
    <row r="4402" spans="1:3" x14ac:dyDescent="0.45">
      <c r="A4402" t="str">
        <f t="shared" si="68"/>
        <v>5(2023) Journal of Contingencies and Crisis Management, Cited 0 times.</v>
      </c>
      <c r="B4402">
        <v>5</v>
      </c>
      <c r="C4402" t="s">
        <v>3971</v>
      </c>
    </row>
    <row r="4403" spans="1:3" x14ac:dyDescent="0.45">
      <c r="A4403" t="str">
        <f t="shared" si="68"/>
        <v>6DOI: 10.1111/1468-5973.12508</v>
      </c>
      <c r="B4403">
        <v>6</v>
      </c>
      <c r="C4403" t="s">
        <v>3972</v>
      </c>
    </row>
    <row r="4404" spans="1:3" x14ac:dyDescent="0.45">
      <c r="A4404" t="str">
        <f t="shared" si="68"/>
        <v>7https://www.scopus.com/inward/record.uri?eid=2-s2.0-85173497064&amp;doi=10.1111%2f1468-5973.12508&amp;partnerID=40&amp;md5=bb3181145483a8c4ce116063436fc075</v>
      </c>
      <c r="B4404">
        <v>7</v>
      </c>
      <c r="C4404" t="s">
        <v>3973</v>
      </c>
    </row>
    <row r="4405" spans="1:3" x14ac:dyDescent="0.45">
      <c r="A4405" t="str">
        <f t="shared" si="68"/>
        <v>8</v>
      </c>
      <c r="B4405">
        <v>8</v>
      </c>
    </row>
    <row r="4406" spans="1:3" x14ac:dyDescent="0.45">
      <c r="A4406" t="str">
        <f t="shared" si="68"/>
        <v>9ABSTRACT: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B4406">
        <v>9</v>
      </c>
      <c r="C4406" t="s">
        <v>3974</v>
      </c>
    </row>
    <row r="4407" spans="1:3" x14ac:dyDescent="0.45">
      <c r="A4407" t="str">
        <f t="shared" si="68"/>
        <v>10LANGUAGE OF ORIGINAL DOCUMENT: English</v>
      </c>
      <c r="B4407">
        <v>10</v>
      </c>
      <c r="C4407" t="s">
        <v>10</v>
      </c>
    </row>
    <row r="4408" spans="1:3" x14ac:dyDescent="0.45">
      <c r="A4408" t="str">
        <f t="shared" si="68"/>
        <v>11DOCUMENT TYPE: Article</v>
      </c>
      <c r="B4408">
        <v>11</v>
      </c>
      <c r="C4408" t="s">
        <v>11</v>
      </c>
    </row>
    <row r="4409" spans="1:3" x14ac:dyDescent="0.45">
      <c r="A4409" t="str">
        <f t="shared" si="68"/>
        <v>12SOURCE: Scopus</v>
      </c>
      <c r="B4409">
        <v>12</v>
      </c>
      <c r="C4409" t="s">
        <v>12</v>
      </c>
    </row>
    <row r="4410" spans="1:3" x14ac:dyDescent="0.45">
      <c r="A4410" t="str">
        <f t="shared" si="68"/>
        <v>13</v>
      </c>
      <c r="B4410">
        <v>13</v>
      </c>
    </row>
    <row r="4411" spans="1:3" x14ac:dyDescent="0.45">
      <c r="A4411" t="str">
        <f t="shared" si="68"/>
        <v>1Kasparkova A., Rosolova K.E.</v>
      </c>
      <c r="B4411">
        <v>1</v>
      </c>
      <c r="C4411" t="s">
        <v>1047</v>
      </c>
    </row>
    <row r="4412" spans="1:3" x14ac:dyDescent="0.45">
      <c r="A4412" t="str">
        <f t="shared" si="68"/>
        <v>2AUTHOR FULL NAMES: Kasparkova, Alena (36170870300); Rosolova, Kamila Etchegoyen (57219417827)</v>
      </c>
      <c r="B4412">
        <v>2</v>
      </c>
      <c r="C4412" t="s">
        <v>1048</v>
      </c>
    </row>
    <row r="4413" spans="1:3" x14ac:dyDescent="0.45">
      <c r="A4413" t="str">
        <f t="shared" si="68"/>
        <v>336170870300; 57219417827</v>
      </c>
      <c r="B4413">
        <v>3</v>
      </c>
      <c r="C4413" t="s">
        <v>1049</v>
      </c>
    </row>
    <row r="4414" spans="1:3" x14ac:dyDescent="0.45">
      <c r="A4414" t="str">
        <f t="shared" si="68"/>
        <v>4A Geocaching Game 'Meet Your Editor' as a Teaser for Writing Courses</v>
      </c>
      <c r="B4414">
        <v>4</v>
      </c>
      <c r="C4414" t="s">
        <v>1050</v>
      </c>
    </row>
    <row r="4415" spans="1:3" x14ac:dyDescent="0.45">
      <c r="A4415" t="str">
        <f t="shared" si="68"/>
        <v>5(2020) IEEE International Professional Communication Conference, 2020-July, art. no. 9201251, pp. 87 - 91, Cited 1 times.</v>
      </c>
      <c r="B4415">
        <v>5</v>
      </c>
      <c r="C4415" t="s">
        <v>1051</v>
      </c>
    </row>
    <row r="4416" spans="1:3" x14ac:dyDescent="0.45">
      <c r="A4416" t="str">
        <f t="shared" si="68"/>
        <v>6DOI: 10.1109/ProComm48883.2020.00019</v>
      </c>
      <c r="B4416">
        <v>6</v>
      </c>
      <c r="C4416" t="s">
        <v>1052</v>
      </c>
    </row>
    <row r="4417" spans="1:3" x14ac:dyDescent="0.45">
      <c r="A4417" t="str">
        <f t="shared" si="68"/>
        <v>7https://www.scopus.com/inward/record.uri?eid=2-s2.0-85092630910&amp;doi=10.1109%2fProComm48883.2020.00019&amp;partnerID=40&amp;md5=39de36be1870936c73b3a83eeacc5daa</v>
      </c>
      <c r="B4417">
        <v>7</v>
      </c>
      <c r="C4417" t="s">
        <v>1053</v>
      </c>
    </row>
    <row r="4418" spans="1:3" x14ac:dyDescent="0.45">
      <c r="A4418" t="str">
        <f t="shared" si="68"/>
        <v>8</v>
      </c>
      <c r="B4418">
        <v>8</v>
      </c>
    </row>
    <row r="4419" spans="1:3" x14ac:dyDescent="0.45">
      <c r="A4419" t="str">
        <f t="shared" si="68"/>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4419">
        <v>9</v>
      </c>
      <c r="C4419" t="s">
        <v>1054</v>
      </c>
    </row>
    <row r="4420" spans="1:3" x14ac:dyDescent="0.45">
      <c r="A4420" t="str">
        <f t="shared" si="68"/>
        <v>10LANGUAGE OF ORIGINAL DOCUMENT: English</v>
      </c>
      <c r="B4420">
        <v>10</v>
      </c>
      <c r="C4420" t="s">
        <v>10</v>
      </c>
    </row>
    <row r="4421" spans="1:3" x14ac:dyDescent="0.45">
      <c r="A4421" t="str">
        <f t="shared" ref="A4421:A4484" si="69">B4421&amp;C4421</f>
        <v>11DOCUMENT TYPE: Conference paper</v>
      </c>
      <c r="B4421">
        <v>11</v>
      </c>
      <c r="C4421" t="s">
        <v>207</v>
      </c>
    </row>
    <row r="4422" spans="1:3" x14ac:dyDescent="0.45">
      <c r="A4422" t="str">
        <f t="shared" si="69"/>
        <v>12SOURCE: Scopus</v>
      </c>
      <c r="B4422">
        <v>12</v>
      </c>
      <c r="C4422" t="s">
        <v>12</v>
      </c>
    </row>
    <row r="4423" spans="1:3" x14ac:dyDescent="0.45">
      <c r="A4423" t="str">
        <f t="shared" si="69"/>
        <v>13</v>
      </c>
      <c r="B4423">
        <v>13</v>
      </c>
    </row>
    <row r="4424" spans="1:3" x14ac:dyDescent="0.45">
      <c r="A4424" t="str">
        <f t="shared" si="69"/>
        <v>1Hines A.</v>
      </c>
      <c r="B4424">
        <v>1</v>
      </c>
      <c r="C4424" t="s">
        <v>1078</v>
      </c>
    </row>
    <row r="4425" spans="1:3" x14ac:dyDescent="0.45">
      <c r="A4425" t="str">
        <f t="shared" si="69"/>
        <v>2AUTHOR FULL NAMES: Hines, Andy (7005149607)</v>
      </c>
      <c r="B4425">
        <v>2</v>
      </c>
      <c r="C4425" t="s">
        <v>1079</v>
      </c>
    </row>
    <row r="4426" spans="1:3" x14ac:dyDescent="0.45">
      <c r="A4426" t="str">
        <f t="shared" si="69"/>
        <v>37005149607</v>
      </c>
      <c r="B4426">
        <v>3</v>
      </c>
      <c r="C4426">
        <v>7005149607</v>
      </c>
    </row>
    <row r="4427" spans="1:3" x14ac:dyDescent="0.45">
      <c r="A4427" t="str">
        <f t="shared" si="69"/>
        <v>4Framework foresight for exploring emerging student needs</v>
      </c>
      <c r="B4427">
        <v>4</v>
      </c>
      <c r="C4427" t="s">
        <v>1080</v>
      </c>
    </row>
    <row r="4428" spans="1:3" x14ac:dyDescent="0.45">
      <c r="A4428" t="str">
        <f t="shared" si="69"/>
        <v>5(2017) On the Horizon, 25 (3), pp. 145 - 156, Cited 1 times.</v>
      </c>
      <c r="B4428">
        <v>5</v>
      </c>
      <c r="C4428" t="s">
        <v>1081</v>
      </c>
    </row>
    <row r="4429" spans="1:3" x14ac:dyDescent="0.45">
      <c r="A4429" t="str">
        <f t="shared" si="69"/>
        <v>6DOI: 10.1108/OTH-03-2017-0013</v>
      </c>
      <c r="B4429">
        <v>6</v>
      </c>
      <c r="C4429" t="s">
        <v>1082</v>
      </c>
    </row>
    <row r="4430" spans="1:3" x14ac:dyDescent="0.45">
      <c r="A4430" t="str">
        <f t="shared" si="69"/>
        <v>7https://www.scopus.com/inward/record.uri?eid=2-s2.0-85027498982&amp;doi=10.1108%2fOTH-03-2017-0013&amp;partnerID=40&amp;md5=78d4257282eebac3386a1cf2eaf06fb9</v>
      </c>
      <c r="B4430">
        <v>7</v>
      </c>
      <c r="C4430" t="s">
        <v>1083</v>
      </c>
    </row>
    <row r="4431" spans="1:3" x14ac:dyDescent="0.45">
      <c r="A4431" t="str">
        <f t="shared" si="69"/>
        <v>8</v>
      </c>
      <c r="B4431">
        <v>8</v>
      </c>
    </row>
    <row r="4432" spans="1:3" x14ac:dyDescent="0.45">
      <c r="A4432" t="str">
        <f t="shared" si="69"/>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4432">
        <v>9</v>
      </c>
      <c r="C4432" t="s">
        <v>1084</v>
      </c>
    </row>
    <row r="4433" spans="1:3" x14ac:dyDescent="0.45">
      <c r="A4433" t="str">
        <f t="shared" si="69"/>
        <v>10LANGUAGE OF ORIGINAL DOCUMENT: English</v>
      </c>
      <c r="B4433">
        <v>10</v>
      </c>
      <c r="C4433" t="s">
        <v>10</v>
      </c>
    </row>
    <row r="4434" spans="1:3" x14ac:dyDescent="0.45">
      <c r="A4434" t="str">
        <f t="shared" si="69"/>
        <v>11DOCUMENT TYPE: Article</v>
      </c>
      <c r="B4434">
        <v>11</v>
      </c>
      <c r="C4434" t="s">
        <v>11</v>
      </c>
    </row>
    <row r="4435" spans="1:3" x14ac:dyDescent="0.45">
      <c r="A4435" t="str">
        <f t="shared" si="69"/>
        <v>12SOURCE: Scopus</v>
      </c>
      <c r="B4435">
        <v>12</v>
      </c>
      <c r="C4435" t="s">
        <v>12</v>
      </c>
    </row>
    <row r="4436" spans="1:3" x14ac:dyDescent="0.45">
      <c r="A4436" t="str">
        <f t="shared" si="69"/>
        <v>13</v>
      </c>
      <c r="B4436">
        <v>13</v>
      </c>
    </row>
    <row r="4437" spans="1:3" x14ac:dyDescent="0.45">
      <c r="A4437" t="str">
        <f t="shared" si="69"/>
        <v>1Marsh L.T.S., Wilkerson A., Colón Z., Entress R.</v>
      </c>
      <c r="B4437">
        <v>1</v>
      </c>
      <c r="C4437" t="s">
        <v>2129</v>
      </c>
    </row>
    <row r="4438" spans="1:3" x14ac:dyDescent="0.45">
      <c r="A4438" t="str">
        <f t="shared" si="69"/>
        <v>2AUTHOR FULL NAMES: Marsh, L. Trenton S. (57198801922); Wilkerson, Amanda (57217669329); Colón, Zoé (58122468900); Entress, Rebecca (57217016701)</v>
      </c>
      <c r="B4438">
        <v>2</v>
      </c>
      <c r="C4438" t="s">
        <v>2130</v>
      </c>
    </row>
    <row r="4439" spans="1:3" x14ac:dyDescent="0.45">
      <c r="A4439" t="str">
        <f t="shared" si="69"/>
        <v>357198801922; 57217669329; 58122468900; 57217016701</v>
      </c>
      <c r="B4439">
        <v>3</v>
      </c>
      <c r="C4439" t="s">
        <v>2131</v>
      </c>
    </row>
    <row r="4440" spans="1:3" x14ac:dyDescent="0.45">
      <c r="A4440" t="str">
        <f t="shared" si="69"/>
        <v>4Taking responsibility: Institutional agents of color (Re)imagine collaboration that centers community stakeholders in university-community partnerships</v>
      </c>
      <c r="B4440">
        <v>4</v>
      </c>
      <c r="C4440" t="s">
        <v>2132</v>
      </c>
    </row>
    <row r="4441" spans="1:3" x14ac:dyDescent="0.45">
      <c r="A4441" t="str">
        <f t="shared" si="69"/>
        <v>5(2023) Community Development, Cited 0 times.</v>
      </c>
      <c r="B4441">
        <v>5</v>
      </c>
      <c r="C4441" t="s">
        <v>2133</v>
      </c>
    </row>
    <row r="4442" spans="1:3" x14ac:dyDescent="0.45">
      <c r="A4442" t="str">
        <f t="shared" si="69"/>
        <v>6DOI: 10.1080/15575330.2023.2201709</v>
      </c>
      <c r="B4442">
        <v>6</v>
      </c>
      <c r="C4442" t="s">
        <v>2134</v>
      </c>
    </row>
    <row r="4443" spans="1:3" x14ac:dyDescent="0.45">
      <c r="A4443" t="str">
        <f t="shared" si="69"/>
        <v>7https://www.scopus.com/inward/record.uri?eid=2-s2.0-85158116023&amp;doi=10.1080%2f15575330.2023.2201709&amp;partnerID=40&amp;md5=3c222ffde58ddc7f6e37208b3bdbb227</v>
      </c>
      <c r="B4443">
        <v>7</v>
      </c>
      <c r="C4443" t="s">
        <v>2135</v>
      </c>
    </row>
    <row r="4444" spans="1:3" x14ac:dyDescent="0.45">
      <c r="A4444" t="str">
        <f t="shared" si="69"/>
        <v>8</v>
      </c>
      <c r="B4444">
        <v>8</v>
      </c>
    </row>
    <row r="4445" spans="1:3" x14ac:dyDescent="0.45">
      <c r="A4445" t="str">
        <f t="shared" si="69"/>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4445">
        <v>9</v>
      </c>
      <c r="C4445" t="s">
        <v>2136</v>
      </c>
    </row>
    <row r="4446" spans="1:3" x14ac:dyDescent="0.45">
      <c r="A4446" t="str">
        <f t="shared" si="69"/>
        <v>10LANGUAGE OF ORIGINAL DOCUMENT: English</v>
      </c>
      <c r="B4446">
        <v>10</v>
      </c>
      <c r="C4446" t="s">
        <v>10</v>
      </c>
    </row>
    <row r="4447" spans="1:3" x14ac:dyDescent="0.45">
      <c r="A4447" t="str">
        <f t="shared" si="69"/>
        <v>11DOCUMENT TYPE: Article</v>
      </c>
      <c r="B4447">
        <v>11</v>
      </c>
      <c r="C4447" t="s">
        <v>11</v>
      </c>
    </row>
    <row r="4448" spans="1:3" x14ac:dyDescent="0.45">
      <c r="A4448" t="str">
        <f t="shared" si="69"/>
        <v>12SOURCE: Scopus</v>
      </c>
      <c r="B4448">
        <v>12</v>
      </c>
      <c r="C4448" t="s">
        <v>12</v>
      </c>
    </row>
    <row r="4449" spans="1:3" x14ac:dyDescent="0.45">
      <c r="A4449" t="str">
        <f t="shared" si="69"/>
        <v>13</v>
      </c>
      <c r="B4449">
        <v>13</v>
      </c>
    </row>
    <row r="4450" spans="1:3" x14ac:dyDescent="0.45">
      <c r="A4450" t="str">
        <f t="shared" si="69"/>
        <v>1Rukmini E., Angelina H., Anggreni V.C.</v>
      </c>
      <c r="B4450">
        <v>1</v>
      </c>
      <c r="C4450" t="s">
        <v>1085</v>
      </c>
    </row>
    <row r="4451" spans="1:3" x14ac:dyDescent="0.45">
      <c r="A4451" t="str">
        <f t="shared" si="69"/>
        <v>2AUTHOR FULL NAMES: Rukmini, Elisabeth (58070985900); Angelina, Hanna (57277360000); Anggreni, Viktoria Cosinta (58668392300)</v>
      </c>
      <c r="B4451">
        <v>2</v>
      </c>
      <c r="C4451" t="s">
        <v>1086</v>
      </c>
    </row>
    <row r="4452" spans="1:3" x14ac:dyDescent="0.45">
      <c r="A4452" t="str">
        <f t="shared" si="69"/>
        <v>358070985900; 57277360000; 58668392300</v>
      </c>
      <c r="B4452">
        <v>3</v>
      </c>
      <c r="C4452" t="s">
        <v>1087</v>
      </c>
    </row>
    <row r="4453" spans="1:3" x14ac:dyDescent="0.45">
      <c r="A4453" t="str">
        <f t="shared" si="69"/>
        <v>4Indonesia higher education’s online learning during the pandemic state</v>
      </c>
      <c r="B4453">
        <v>4</v>
      </c>
      <c r="C4453" t="s">
        <v>1088</v>
      </c>
    </row>
    <row r="4454" spans="1:3" x14ac:dyDescent="0.45">
      <c r="A4454" t="str">
        <f t="shared" si="69"/>
        <v>5(2023) International Journal of Evaluation and Research in Education, 12 (4), pp. 2286 - 2301, Cited 0 times.</v>
      </c>
      <c r="B4454">
        <v>5</v>
      </c>
      <c r="C4454" t="s">
        <v>1089</v>
      </c>
    </row>
    <row r="4455" spans="1:3" x14ac:dyDescent="0.45">
      <c r="A4455" t="str">
        <f t="shared" si="69"/>
        <v>6DOI: 10.11591/ijere.v12i4.25103</v>
      </c>
      <c r="B4455">
        <v>6</v>
      </c>
      <c r="C4455" t="s">
        <v>1090</v>
      </c>
    </row>
    <row r="4456" spans="1:3" x14ac:dyDescent="0.45">
      <c r="A4456" t="str">
        <f t="shared" si="69"/>
        <v>7https://www.scopus.com/inward/record.uri?eid=2-s2.0-85175079091&amp;doi=10.11591%2fijere.v12i4.25103&amp;partnerID=40&amp;md5=7353a29c39ab2532df2d3cd2dd3fb4ac</v>
      </c>
      <c r="B4456">
        <v>7</v>
      </c>
      <c r="C4456" t="s">
        <v>1091</v>
      </c>
    </row>
    <row r="4457" spans="1:3" x14ac:dyDescent="0.45">
      <c r="A4457" t="str">
        <f t="shared" si="69"/>
        <v>8</v>
      </c>
      <c r="B4457">
        <v>8</v>
      </c>
    </row>
    <row r="4458" spans="1:3" x14ac:dyDescent="0.45">
      <c r="A4458" t="str">
        <f t="shared" si="69"/>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4458">
        <v>9</v>
      </c>
      <c r="C4458" t="s">
        <v>1092</v>
      </c>
    </row>
    <row r="4459" spans="1:3" x14ac:dyDescent="0.45">
      <c r="A4459" t="str">
        <f t="shared" si="69"/>
        <v>10LANGUAGE OF ORIGINAL DOCUMENT: English</v>
      </c>
      <c r="B4459">
        <v>10</v>
      </c>
      <c r="C4459" t="s">
        <v>10</v>
      </c>
    </row>
    <row r="4460" spans="1:3" x14ac:dyDescent="0.45">
      <c r="A4460" t="str">
        <f t="shared" si="69"/>
        <v>11DOCUMENT TYPE: Article</v>
      </c>
      <c r="B4460">
        <v>11</v>
      </c>
      <c r="C4460" t="s">
        <v>11</v>
      </c>
    </row>
    <row r="4461" spans="1:3" x14ac:dyDescent="0.45">
      <c r="A4461" t="str">
        <f t="shared" si="69"/>
        <v>12SOURCE: Scopus</v>
      </c>
      <c r="B4461">
        <v>12</v>
      </c>
      <c r="C4461" t="s">
        <v>12</v>
      </c>
    </row>
    <row r="4462" spans="1:3" x14ac:dyDescent="0.45">
      <c r="A4462" t="str">
        <f t="shared" si="69"/>
        <v>13</v>
      </c>
      <c r="B4462">
        <v>13</v>
      </c>
    </row>
    <row r="4463" spans="1:3" x14ac:dyDescent="0.45">
      <c r="A4463" t="str">
        <f t="shared" si="69"/>
        <v>1Lindsey G., Ottensmann J., Palmer J., Wilson J., Tutterrow J.</v>
      </c>
      <c r="B4463">
        <v>1</v>
      </c>
      <c r="C4463" t="s">
        <v>3557</v>
      </c>
    </row>
    <row r="4464" spans="1:3" x14ac:dyDescent="0.45">
      <c r="A4464" t="str">
        <f t="shared" si="69"/>
        <v>2AUTHOR FULL NAMES: Lindsey, Greg (7005206752); Ottensmann, John (6603596516); Palmer, Jamie (57321446500); Wilson, Jeffrey (7407987277); Tutterrow, Joseph (57321061100)</v>
      </c>
      <c r="B4464">
        <v>2</v>
      </c>
      <c r="C4464" t="s">
        <v>3558</v>
      </c>
    </row>
    <row r="4465" spans="1:3" x14ac:dyDescent="0.45">
      <c r="A4465" t="str">
        <f t="shared" si="69"/>
        <v>37005206752; 6603596516; 57321446500; 7407987277; 57321061100</v>
      </c>
      <c r="B4465">
        <v>3</v>
      </c>
      <c r="C4465" t="s">
        <v>3559</v>
      </c>
    </row>
    <row r="4466" spans="1:3" x14ac:dyDescent="0.45">
      <c r="A4466" t="str">
        <f t="shared" si="69"/>
        <v>4Encouraging smart growth in a skeptical state: University-stakeholder collaboration in central Indiana</v>
      </c>
      <c r="B4466">
        <v>4</v>
      </c>
      <c r="C4466" t="s">
        <v>3560</v>
      </c>
    </row>
    <row r="4467" spans="1:3" x14ac:dyDescent="0.45">
      <c r="A4467" t="str">
        <f t="shared" si="69"/>
        <v>5(2017) Partnerships for Smart Growth: University-Community Collaboration for Better Public Places: University-Community Collaboration for Better Public Places, pp. 95 - 114, Cited 1 times.</v>
      </c>
      <c r="B4467">
        <v>5</v>
      </c>
      <c r="C4467" t="s">
        <v>3561</v>
      </c>
    </row>
    <row r="4468" spans="1:3" x14ac:dyDescent="0.45">
      <c r="A4468" t="str">
        <f t="shared" si="69"/>
        <v>6</v>
      </c>
      <c r="B4468">
        <v>6</v>
      </c>
    </row>
    <row r="4469" spans="1:3" x14ac:dyDescent="0.45">
      <c r="A4469" t="str">
        <f t="shared" si="69"/>
        <v>7https://www.scopus.com/inward/record.uri?eid=2-s2.0-85118374125&amp;partnerID=40&amp;md5=b2188759b2393f1684009e80e140c9e1</v>
      </c>
      <c r="B4469">
        <v>7</v>
      </c>
      <c r="C4469" t="s">
        <v>3562</v>
      </c>
    </row>
    <row r="4470" spans="1:3" x14ac:dyDescent="0.45">
      <c r="A4470" t="str">
        <f t="shared" si="69"/>
        <v>8</v>
      </c>
      <c r="B4470">
        <v>8</v>
      </c>
    </row>
    <row r="4471" spans="1:3" x14ac:dyDescent="0.45">
      <c r="A4471" t="str">
        <f t="shared" si="69"/>
        <v>9</v>
      </c>
      <c r="B4471">
        <v>9</v>
      </c>
    </row>
    <row r="4472" spans="1:3" x14ac:dyDescent="0.45">
      <c r="A4472" t="str">
        <f t="shared" si="69"/>
        <v>10LANGUAGE OF ORIGINAL DOCUMENT: English</v>
      </c>
      <c r="B4472">
        <v>10</v>
      </c>
      <c r="C4472" t="s">
        <v>10</v>
      </c>
    </row>
    <row r="4473" spans="1:3" x14ac:dyDescent="0.45">
      <c r="A4473" t="str">
        <f t="shared" si="69"/>
        <v>11DOCUMENT TYPE: Book chapter</v>
      </c>
      <c r="B4473">
        <v>11</v>
      </c>
      <c r="C4473" t="s">
        <v>128</v>
      </c>
    </row>
    <row r="4474" spans="1:3" x14ac:dyDescent="0.45">
      <c r="A4474" t="str">
        <f t="shared" si="69"/>
        <v>12SOURCE: Scopus</v>
      </c>
      <c r="B4474">
        <v>12</v>
      </c>
      <c r="C4474" t="s">
        <v>12</v>
      </c>
    </row>
    <row r="4475" spans="1:3" x14ac:dyDescent="0.45">
      <c r="A4475" t="str">
        <f t="shared" si="69"/>
        <v>13</v>
      </c>
      <c r="B4475">
        <v>13</v>
      </c>
    </row>
    <row r="4476" spans="1:3" x14ac:dyDescent="0.45">
      <c r="A4476" t="str">
        <f t="shared" si="69"/>
        <v>1Duncheon J.C., DeMatthews D.E.</v>
      </c>
      <c r="B4476">
        <v>1</v>
      </c>
      <c r="C4476" t="s">
        <v>2160</v>
      </c>
    </row>
    <row r="4477" spans="1:3" x14ac:dyDescent="0.45">
      <c r="A4477" t="str">
        <f t="shared" si="69"/>
        <v>2AUTHOR FULL NAMES: Duncheon, Julia C. (55675630300); DeMatthews, David E. (55805173500)</v>
      </c>
      <c r="B4477">
        <v>2</v>
      </c>
      <c r="C4477" t="s">
        <v>2161</v>
      </c>
    </row>
    <row r="4478" spans="1:3" x14ac:dyDescent="0.45">
      <c r="A4478" t="str">
        <f t="shared" si="69"/>
        <v>355675630300; 55805173500</v>
      </c>
      <c r="B4478">
        <v>3</v>
      </c>
      <c r="C4478" t="s">
        <v>2162</v>
      </c>
    </row>
    <row r="4479" spans="1:3" x14ac:dyDescent="0.45">
      <c r="A4479" t="str">
        <f t="shared" si="69"/>
        <v>4Exploring the Principal’s Role in Cross-Sector Partnerships: Sensemaking and Politics in a High-Performing Early College High School</v>
      </c>
      <c r="B4479">
        <v>4</v>
      </c>
      <c r="C4479" t="s">
        <v>2163</v>
      </c>
    </row>
    <row r="4480" spans="1:3" x14ac:dyDescent="0.45">
      <c r="A4480" t="str">
        <f t="shared" si="69"/>
        <v>5(2023) AERA Open, 9, Cited 0 times.</v>
      </c>
      <c r="B4480">
        <v>5</v>
      </c>
      <c r="C4480" t="s">
        <v>2164</v>
      </c>
    </row>
    <row r="4481" spans="1:3" x14ac:dyDescent="0.45">
      <c r="A4481" t="str">
        <f t="shared" si="69"/>
        <v>6DOI: 10.1177/23328584231205478</v>
      </c>
      <c r="B4481">
        <v>6</v>
      </c>
      <c r="C4481" t="s">
        <v>2165</v>
      </c>
    </row>
    <row r="4482" spans="1:3" x14ac:dyDescent="0.45">
      <c r="A4482" t="str">
        <f t="shared" si="69"/>
        <v>7https://www.scopus.com/inward/record.uri?eid=2-s2.0-85175022284&amp;doi=10.1177%2f23328584231205478&amp;partnerID=40&amp;md5=75fa1abc9936c870d5f49b17877ea5f2</v>
      </c>
      <c r="B4482">
        <v>7</v>
      </c>
      <c r="C4482" t="s">
        <v>2166</v>
      </c>
    </row>
    <row r="4483" spans="1:3" x14ac:dyDescent="0.45">
      <c r="A4483" t="str">
        <f t="shared" si="69"/>
        <v>8</v>
      </c>
      <c r="B4483">
        <v>8</v>
      </c>
    </row>
    <row r="4484" spans="1:3" x14ac:dyDescent="0.45">
      <c r="A4484" t="str">
        <f t="shared" si="69"/>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4484">
        <v>9</v>
      </c>
      <c r="C4484" t="s">
        <v>2167</v>
      </c>
    </row>
    <row r="4485" spans="1:3" x14ac:dyDescent="0.45">
      <c r="A4485" t="str">
        <f t="shared" ref="A4485:A4548" si="70">B4485&amp;C4485</f>
        <v>10LANGUAGE OF ORIGINAL DOCUMENT: English</v>
      </c>
      <c r="B4485">
        <v>10</v>
      </c>
      <c r="C4485" t="s">
        <v>10</v>
      </c>
    </row>
    <row r="4486" spans="1:3" x14ac:dyDescent="0.45">
      <c r="A4486" t="str">
        <f t="shared" si="70"/>
        <v>11DOCUMENT TYPE: Article</v>
      </c>
      <c r="B4486">
        <v>11</v>
      </c>
      <c r="C4486" t="s">
        <v>11</v>
      </c>
    </row>
    <row r="4487" spans="1:3" x14ac:dyDescent="0.45">
      <c r="A4487" t="str">
        <f t="shared" si="70"/>
        <v>12SOURCE: Scopus</v>
      </c>
      <c r="B4487">
        <v>12</v>
      </c>
      <c r="C4487" t="s">
        <v>12</v>
      </c>
    </row>
    <row r="4488" spans="1:3" x14ac:dyDescent="0.45">
      <c r="A4488" t="str">
        <f t="shared" si="70"/>
        <v>13</v>
      </c>
      <c r="B4488">
        <v>13</v>
      </c>
    </row>
    <row r="4489" spans="1:3" x14ac:dyDescent="0.45">
      <c r="A4489" t="str">
        <f t="shared" si="70"/>
        <v>1Jacob W.J.</v>
      </c>
      <c r="B4489">
        <v>1</v>
      </c>
      <c r="C4489" t="s">
        <v>1109</v>
      </c>
    </row>
    <row r="4490" spans="1:3" x14ac:dyDescent="0.45">
      <c r="A4490" t="str">
        <f t="shared" si="70"/>
        <v>2AUTHOR FULL NAMES: Jacob, W. James (24071169700)</v>
      </c>
      <c r="B4490">
        <v>2</v>
      </c>
      <c r="C4490" t="s">
        <v>1110</v>
      </c>
    </row>
    <row r="4491" spans="1:3" x14ac:dyDescent="0.45">
      <c r="A4491" t="str">
        <f t="shared" si="70"/>
        <v>324071169700</v>
      </c>
      <c r="B4491">
        <v>3</v>
      </c>
      <c r="C4491">
        <v>24071169700</v>
      </c>
    </row>
    <row r="4492" spans="1:3" x14ac:dyDescent="0.45">
      <c r="A4492" t="str">
        <f t="shared" si="70"/>
        <v>4Social Media, Social Intelligence, and Emerging Trends in Higher Education Communication</v>
      </c>
      <c r="B4492">
        <v>4</v>
      </c>
      <c r="C4492" t="s">
        <v>1111</v>
      </c>
    </row>
    <row r="4493" spans="1:3" x14ac:dyDescent="0.45">
      <c r="A4493" t="str">
        <f t="shared" si="70"/>
        <v>5(2015) International and Development Education, pp. 25 - 36, Cited 1 times.</v>
      </c>
      <c r="B4493">
        <v>5</v>
      </c>
      <c r="C4493" t="s">
        <v>1112</v>
      </c>
    </row>
    <row r="4494" spans="1:3" x14ac:dyDescent="0.45">
      <c r="A4494" t="str">
        <f t="shared" si="70"/>
        <v>6DOI: 10.1057/9781137491923_3</v>
      </c>
      <c r="B4494">
        <v>6</v>
      </c>
      <c r="C4494" t="s">
        <v>1113</v>
      </c>
    </row>
    <row r="4495" spans="1:3" x14ac:dyDescent="0.45">
      <c r="A4495" t="str">
        <f t="shared" si="70"/>
        <v>7https://www.scopus.com/inward/record.uri?eid=2-s2.0-85044853329&amp;doi=10.1057%2f9781137491923_3&amp;partnerID=40&amp;md5=f66a217a60119c9f07f1232ff44765df</v>
      </c>
      <c r="B4495">
        <v>7</v>
      </c>
      <c r="C4495" t="s">
        <v>1114</v>
      </c>
    </row>
    <row r="4496" spans="1:3" x14ac:dyDescent="0.45">
      <c r="A4496" t="str">
        <f t="shared" si="70"/>
        <v>8</v>
      </c>
      <c r="B4496">
        <v>8</v>
      </c>
    </row>
    <row r="4497" spans="1:3" x14ac:dyDescent="0.45">
      <c r="A4497" t="str">
        <f t="shared" si="70"/>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4497">
        <v>9</v>
      </c>
      <c r="C4497" t="s">
        <v>1115</v>
      </c>
    </row>
    <row r="4498" spans="1:3" x14ac:dyDescent="0.45">
      <c r="A4498" t="str">
        <f t="shared" si="70"/>
        <v>10LANGUAGE OF ORIGINAL DOCUMENT: English</v>
      </c>
      <c r="B4498">
        <v>10</v>
      </c>
      <c r="C4498" t="s">
        <v>10</v>
      </c>
    </row>
    <row r="4499" spans="1:3" x14ac:dyDescent="0.45">
      <c r="A4499" t="str">
        <f t="shared" si="70"/>
        <v>11DOCUMENT TYPE: Book chapter</v>
      </c>
      <c r="B4499">
        <v>11</v>
      </c>
      <c r="C4499" t="s">
        <v>128</v>
      </c>
    </row>
    <row r="4500" spans="1:3" x14ac:dyDescent="0.45">
      <c r="A4500" t="str">
        <f t="shared" si="70"/>
        <v>12SOURCE: Scopus</v>
      </c>
      <c r="B4500">
        <v>12</v>
      </c>
      <c r="C4500" t="s">
        <v>12</v>
      </c>
    </row>
    <row r="4501" spans="1:3" x14ac:dyDescent="0.45">
      <c r="A4501" t="str">
        <f t="shared" si="70"/>
        <v>13</v>
      </c>
      <c r="B4501">
        <v>13</v>
      </c>
    </row>
    <row r="4502" spans="1:3" x14ac:dyDescent="0.45">
      <c r="A4502" t="str">
        <f t="shared" si="70"/>
        <v>1Tang Z., Chen L., Jain A.</v>
      </c>
      <c r="B4502">
        <v>1</v>
      </c>
      <c r="C4502" t="s">
        <v>1560</v>
      </c>
    </row>
    <row r="4503" spans="1:3" x14ac:dyDescent="0.45">
      <c r="A4503" t="str">
        <f t="shared" si="70"/>
        <v>2AUTHOR FULL NAMES: Tang, Zaiyong (58220305000); Chen, Lisa (58221168600); Jain, Anurag (57193882164)</v>
      </c>
      <c r="B4503">
        <v>2</v>
      </c>
      <c r="C4503" t="s">
        <v>1561</v>
      </c>
    </row>
    <row r="4504" spans="1:3" x14ac:dyDescent="0.45">
      <c r="A4504" t="str">
        <f t="shared" si="70"/>
        <v>358220305000; 58221168600; 57193882164</v>
      </c>
      <c r="B4504">
        <v>3</v>
      </c>
      <c r="C4504" t="s">
        <v>1562</v>
      </c>
    </row>
    <row r="4505" spans="1:3" x14ac:dyDescent="0.45">
      <c r="A4505" t="str">
        <f t="shared" si="70"/>
        <v>4Exploring Individual Feature Importance in Student Persistence Prediction</v>
      </c>
      <c r="B4505">
        <v>4</v>
      </c>
      <c r="C4505" t="s">
        <v>1563</v>
      </c>
    </row>
    <row r="4506" spans="1:3" x14ac:dyDescent="0.45">
      <c r="A4506" t="str">
        <f t="shared" si="70"/>
        <v>5(2023) Journal of Higher Education Theory and Practice, 23 (6), pp. 1 - 14, Cited 0 times.</v>
      </c>
      <c r="B4506">
        <v>5</v>
      </c>
      <c r="C4506" t="s">
        <v>1564</v>
      </c>
    </row>
    <row r="4507" spans="1:3" x14ac:dyDescent="0.45">
      <c r="A4507" t="str">
        <f t="shared" si="70"/>
        <v>6DOI: 10.33423/jhetp.v23i6.5957</v>
      </c>
      <c r="B4507">
        <v>6</v>
      </c>
      <c r="C4507" t="s">
        <v>1565</v>
      </c>
    </row>
    <row r="4508" spans="1:3" x14ac:dyDescent="0.45">
      <c r="A4508" t="str">
        <f t="shared" si="70"/>
        <v>7https://www.scopus.com/inward/record.uri?eid=2-s2.0-85156180022&amp;doi=10.33423%2fjhetp.v23i6.5957&amp;partnerID=40&amp;md5=1a8fa893330acbb39af4a0b897c324df</v>
      </c>
      <c r="B4508">
        <v>7</v>
      </c>
      <c r="C4508" t="s">
        <v>1566</v>
      </c>
    </row>
    <row r="4509" spans="1:3" x14ac:dyDescent="0.45">
      <c r="A4509" t="str">
        <f t="shared" si="70"/>
        <v>8</v>
      </c>
      <c r="B4509">
        <v>8</v>
      </c>
    </row>
    <row r="4510" spans="1:3" x14ac:dyDescent="0.45">
      <c r="A4510" t="str">
        <f t="shared" si="70"/>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4510">
        <v>9</v>
      </c>
      <c r="C4510" t="s">
        <v>1567</v>
      </c>
    </row>
    <row r="4511" spans="1:3" x14ac:dyDescent="0.45">
      <c r="A4511" t="str">
        <f t="shared" si="70"/>
        <v>10LANGUAGE OF ORIGINAL DOCUMENT: English</v>
      </c>
      <c r="B4511">
        <v>10</v>
      </c>
      <c r="C4511" t="s">
        <v>10</v>
      </c>
    </row>
    <row r="4512" spans="1:3" x14ac:dyDescent="0.45">
      <c r="A4512" t="str">
        <f t="shared" si="70"/>
        <v>11DOCUMENT TYPE: Article</v>
      </c>
      <c r="B4512">
        <v>11</v>
      </c>
      <c r="C4512" t="s">
        <v>11</v>
      </c>
    </row>
    <row r="4513" spans="1:3" x14ac:dyDescent="0.45">
      <c r="A4513" t="str">
        <f t="shared" si="70"/>
        <v>12SOURCE: Scopus</v>
      </c>
      <c r="B4513">
        <v>12</v>
      </c>
      <c r="C4513" t="s">
        <v>12</v>
      </c>
    </row>
    <row r="4514" spans="1:3" x14ac:dyDescent="0.45">
      <c r="A4514" t="str">
        <f t="shared" si="70"/>
        <v>13</v>
      </c>
      <c r="B4514">
        <v>13</v>
      </c>
    </row>
    <row r="4515" spans="1:3" x14ac:dyDescent="0.45">
      <c r="A4515" t="str">
        <f t="shared" si="70"/>
        <v>1Khan M.A., Ebner N.</v>
      </c>
      <c r="B4515">
        <v>1</v>
      </c>
      <c r="C4515" t="s">
        <v>1122</v>
      </c>
    </row>
    <row r="4516" spans="1:3" x14ac:dyDescent="0.45">
      <c r="A4516" t="str">
        <f t="shared" si="70"/>
        <v>2AUTHOR FULL NAMES: Khan, Mohammad Ayub (56069678100); Ebner, Noam (8676622700)</v>
      </c>
      <c r="B4516">
        <v>2</v>
      </c>
      <c r="C4516" t="s">
        <v>1123</v>
      </c>
    </row>
    <row r="4517" spans="1:3" x14ac:dyDescent="0.45">
      <c r="A4517" t="str">
        <f t="shared" si="70"/>
        <v>356069678100; 8676622700</v>
      </c>
      <c r="B4517">
        <v>3</v>
      </c>
      <c r="C4517" t="s">
        <v>1124</v>
      </c>
    </row>
    <row r="4518" spans="1:3" x14ac:dyDescent="0.45">
      <c r="A4518" t="str">
        <f t="shared" si="70"/>
        <v>4The self-internationalization model (SIM) versus conventional internationalization models (CIMs) of the institutions of higher education: A preliminary insight from management perspectives</v>
      </c>
      <c r="B4518">
        <v>4</v>
      </c>
      <c r="C4518" t="s">
        <v>1125</v>
      </c>
    </row>
    <row r="4519" spans="1:3" x14ac:dyDescent="0.45">
      <c r="A4519" t="str">
        <f t="shared" si="70"/>
        <v>5(2018) Journal of Eastern European and Central Asian Research, 5 (1), Cited 1 times.</v>
      </c>
      <c r="B4519">
        <v>5</v>
      </c>
      <c r="C4519" t="s">
        <v>1126</v>
      </c>
    </row>
    <row r="4520" spans="1:3" x14ac:dyDescent="0.45">
      <c r="A4520" t="str">
        <f t="shared" si="70"/>
        <v>6DOI: 10.15549/jeecar.v5i1.189</v>
      </c>
      <c r="B4520">
        <v>6</v>
      </c>
      <c r="C4520" t="s">
        <v>1127</v>
      </c>
    </row>
    <row r="4521" spans="1:3" x14ac:dyDescent="0.45">
      <c r="A4521" t="str">
        <f t="shared" si="70"/>
        <v>7https://www.scopus.com/inward/record.uri?eid=2-s2.0-85046782185&amp;doi=10.15549%2fjeecar.v5i1.189&amp;partnerID=40&amp;md5=d8072fb13de3ea248bb1e2c6074e573d</v>
      </c>
      <c r="B4521">
        <v>7</v>
      </c>
      <c r="C4521" t="s">
        <v>1128</v>
      </c>
    </row>
    <row r="4522" spans="1:3" x14ac:dyDescent="0.45">
      <c r="A4522" t="str">
        <f t="shared" si="70"/>
        <v>8</v>
      </c>
      <c r="B4522">
        <v>8</v>
      </c>
    </row>
    <row r="4523" spans="1:3" x14ac:dyDescent="0.45">
      <c r="A4523" t="str">
        <f t="shared" si="70"/>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4523">
        <v>9</v>
      </c>
      <c r="C4523" t="s">
        <v>1129</v>
      </c>
    </row>
    <row r="4524" spans="1:3" x14ac:dyDescent="0.45">
      <c r="A4524" t="str">
        <f t="shared" si="70"/>
        <v>10LANGUAGE OF ORIGINAL DOCUMENT: English</v>
      </c>
      <c r="B4524">
        <v>10</v>
      </c>
      <c r="C4524" t="s">
        <v>10</v>
      </c>
    </row>
    <row r="4525" spans="1:3" x14ac:dyDescent="0.45">
      <c r="A4525" t="str">
        <f t="shared" si="70"/>
        <v>11DOCUMENT TYPE: Article</v>
      </c>
      <c r="B4525">
        <v>11</v>
      </c>
      <c r="C4525" t="s">
        <v>11</v>
      </c>
    </row>
    <row r="4526" spans="1:3" x14ac:dyDescent="0.45">
      <c r="A4526" t="str">
        <f t="shared" si="70"/>
        <v>12SOURCE: Scopus</v>
      </c>
      <c r="B4526">
        <v>12</v>
      </c>
      <c r="C4526" t="s">
        <v>12</v>
      </c>
    </row>
    <row r="4527" spans="1:3" x14ac:dyDescent="0.45">
      <c r="A4527" t="str">
        <f t="shared" si="70"/>
        <v>13</v>
      </c>
      <c r="B4527">
        <v>13</v>
      </c>
    </row>
    <row r="4528" spans="1:3" x14ac:dyDescent="0.45">
      <c r="A4528" t="str">
        <f t="shared" si="70"/>
        <v>1Chhaing S., Phon S.</v>
      </c>
      <c r="B4528">
        <v>1</v>
      </c>
      <c r="C4528" t="s">
        <v>1130</v>
      </c>
    </row>
    <row r="4529" spans="1:3" x14ac:dyDescent="0.45">
      <c r="A4529" t="str">
        <f t="shared" si="70"/>
        <v>2AUTHOR FULL NAMES: Chhaing, Songleng (57579814200); Phon, Sokwin (58018586400)</v>
      </c>
      <c r="B4529">
        <v>2</v>
      </c>
      <c r="C4529" t="s">
        <v>1131</v>
      </c>
    </row>
    <row r="4530" spans="1:3" x14ac:dyDescent="0.45">
      <c r="A4530" t="str">
        <f t="shared" si="70"/>
        <v>357579814200; 58018586400</v>
      </c>
      <c r="B4530">
        <v>3</v>
      </c>
      <c r="C4530" t="s">
        <v>1132</v>
      </c>
    </row>
    <row r="4531" spans="1:3" x14ac:dyDescent="0.45">
      <c r="A4531" t="str">
        <f t="shared" si="70"/>
        <v>4Motivation of academics in the Global South: a case from Cambodia higher education</v>
      </c>
      <c r="B4531">
        <v>4</v>
      </c>
      <c r="C4531" t="s">
        <v>1133</v>
      </c>
    </row>
    <row r="4532" spans="1:3" x14ac:dyDescent="0.45">
      <c r="A4532" t="str">
        <f t="shared" si="70"/>
        <v>5(2023) Journal of Applied Research in Higher Education, 15 (5), pp. 1530 - 1543, Cited 0 times.</v>
      </c>
      <c r="B4532">
        <v>5</v>
      </c>
      <c r="C4532" t="s">
        <v>1134</v>
      </c>
    </row>
    <row r="4533" spans="1:3" x14ac:dyDescent="0.45">
      <c r="A4533" t="str">
        <f t="shared" si="70"/>
        <v>6DOI: 10.1108/JARHE-08-2022-0241</v>
      </c>
      <c r="B4533">
        <v>6</v>
      </c>
      <c r="C4533" t="s">
        <v>1135</v>
      </c>
    </row>
    <row r="4534" spans="1:3" x14ac:dyDescent="0.45">
      <c r="A4534" t="str">
        <f t="shared" si="70"/>
        <v>7https://www.scopus.com/inward/record.uri?eid=2-s2.0-85144024130&amp;doi=10.1108%2fJARHE-08-2022-0241&amp;partnerID=40&amp;md5=350bb9b4714202fee62fc75f808edfde</v>
      </c>
      <c r="B4534">
        <v>7</v>
      </c>
      <c r="C4534" t="s">
        <v>1136</v>
      </c>
    </row>
    <row r="4535" spans="1:3" x14ac:dyDescent="0.45">
      <c r="A4535" t="str">
        <f t="shared" si="70"/>
        <v>8</v>
      </c>
      <c r="B4535">
        <v>8</v>
      </c>
    </row>
    <row r="4536" spans="1:3" x14ac:dyDescent="0.45">
      <c r="A4536" t="str">
        <f t="shared" si="70"/>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4536">
        <v>9</v>
      </c>
      <c r="C4536" t="s">
        <v>1137</v>
      </c>
    </row>
    <row r="4537" spans="1:3" x14ac:dyDescent="0.45">
      <c r="A4537" t="str">
        <f t="shared" si="70"/>
        <v>10LANGUAGE OF ORIGINAL DOCUMENT: English</v>
      </c>
      <c r="B4537">
        <v>10</v>
      </c>
      <c r="C4537" t="s">
        <v>10</v>
      </c>
    </row>
    <row r="4538" spans="1:3" x14ac:dyDescent="0.45">
      <c r="A4538" t="str">
        <f t="shared" si="70"/>
        <v>11DOCUMENT TYPE: Article</v>
      </c>
      <c r="B4538">
        <v>11</v>
      </c>
      <c r="C4538" t="s">
        <v>11</v>
      </c>
    </row>
    <row r="4539" spans="1:3" x14ac:dyDescent="0.45">
      <c r="A4539" t="str">
        <f t="shared" si="70"/>
        <v>12SOURCE: Scopus</v>
      </c>
      <c r="B4539">
        <v>12</v>
      </c>
      <c r="C4539" t="s">
        <v>12</v>
      </c>
    </row>
    <row r="4540" spans="1:3" x14ac:dyDescent="0.45">
      <c r="A4540" t="str">
        <f t="shared" si="70"/>
        <v>13</v>
      </c>
      <c r="B4540">
        <v>13</v>
      </c>
    </row>
    <row r="4541" spans="1:3" x14ac:dyDescent="0.45">
      <c r="A4541" t="str">
        <f t="shared" si="70"/>
        <v>1Imbar R.V., Supangkat S.H., Langi A.Z.R., Arman A.A.</v>
      </c>
      <c r="B4541">
        <v>1</v>
      </c>
      <c r="C4541" t="s">
        <v>3981</v>
      </c>
    </row>
    <row r="4542" spans="1:3" x14ac:dyDescent="0.45">
      <c r="A4542" t="str">
        <f t="shared" si="70"/>
        <v>2AUTHOR FULL NAMES: Imbar, Radiant Victor (57221683442); Supangkat, Suhono Harso (6506896570); Langi, Armein Z. R. (6701437929); Arman, Arry Akhmad (56039352800)</v>
      </c>
      <c r="B4542">
        <v>2</v>
      </c>
      <c r="C4542" t="s">
        <v>3982</v>
      </c>
    </row>
    <row r="4543" spans="1:3" x14ac:dyDescent="0.45">
      <c r="A4543" t="str">
        <f t="shared" si="70"/>
        <v>357221683442; 6506896570; 6701437929; 56039352800</v>
      </c>
      <c r="B4543">
        <v>3</v>
      </c>
      <c r="C4543" t="s">
        <v>3983</v>
      </c>
    </row>
    <row r="4544" spans="1:3" x14ac:dyDescent="0.45">
      <c r="A4544" t="str">
        <f t="shared" si="70"/>
        <v>4Measurement of Campus Smartness: The Development of Smart Campus Model</v>
      </c>
      <c r="B4544">
        <v>4</v>
      </c>
      <c r="C4544" t="s">
        <v>3984</v>
      </c>
    </row>
    <row r="4545" spans="1:3" x14ac:dyDescent="0.45">
      <c r="A4545" t="str">
        <f t="shared" si="70"/>
        <v>5(2023) 10th International Conference on ICT for Smart Society, ICISS 2023 - Proceeding, Cited 0 times.</v>
      </c>
      <c r="B4545">
        <v>5</v>
      </c>
      <c r="C4545" t="s">
        <v>3985</v>
      </c>
    </row>
    <row r="4546" spans="1:3" x14ac:dyDescent="0.45">
      <c r="A4546" t="str">
        <f t="shared" si="70"/>
        <v>6DOI: 10.1109/ICISS59129.2023.10291750</v>
      </c>
      <c r="B4546">
        <v>6</v>
      </c>
      <c r="C4546" t="s">
        <v>3986</v>
      </c>
    </row>
    <row r="4547" spans="1:3" x14ac:dyDescent="0.45">
      <c r="A4547" t="str">
        <f t="shared" si="70"/>
        <v>7https://www.scopus.com/inward/record.uri?eid=2-s2.0-85177448529&amp;doi=10.1109%2fICISS59129.2023.10291750&amp;partnerID=40&amp;md5=3f314fe4834b56154c95b609f7609698</v>
      </c>
      <c r="B4547">
        <v>7</v>
      </c>
      <c r="C4547" t="s">
        <v>3987</v>
      </c>
    </row>
    <row r="4548" spans="1:3" x14ac:dyDescent="0.45">
      <c r="A4548" t="str">
        <f t="shared" si="70"/>
        <v>8</v>
      </c>
      <c r="B4548">
        <v>8</v>
      </c>
    </row>
    <row r="4549" spans="1:3" x14ac:dyDescent="0.45">
      <c r="A4549" t="str">
        <f t="shared" ref="A4549:A4612" si="71">B4549&amp;C4549</f>
        <v>9ABSTRACT: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B4549">
        <v>9</v>
      </c>
      <c r="C4549" t="s">
        <v>3988</v>
      </c>
    </row>
    <row r="4550" spans="1:3" x14ac:dyDescent="0.45">
      <c r="A4550" t="str">
        <f t="shared" si="71"/>
        <v>10LANGUAGE OF ORIGINAL DOCUMENT: English</v>
      </c>
      <c r="B4550">
        <v>10</v>
      </c>
      <c r="C4550" t="s">
        <v>10</v>
      </c>
    </row>
    <row r="4551" spans="1:3" x14ac:dyDescent="0.45">
      <c r="A4551" t="str">
        <f t="shared" si="71"/>
        <v>11DOCUMENT TYPE: Conference paper</v>
      </c>
      <c r="B4551">
        <v>11</v>
      </c>
      <c r="C4551" t="s">
        <v>207</v>
      </c>
    </row>
    <row r="4552" spans="1:3" x14ac:dyDescent="0.45">
      <c r="A4552" t="str">
        <f t="shared" si="71"/>
        <v>12SOURCE: Scopus</v>
      </c>
      <c r="B4552">
        <v>12</v>
      </c>
      <c r="C4552" t="s">
        <v>12</v>
      </c>
    </row>
    <row r="4553" spans="1:3" x14ac:dyDescent="0.45">
      <c r="A4553" t="str">
        <f t="shared" si="71"/>
        <v>13</v>
      </c>
      <c r="B4553">
        <v>13</v>
      </c>
    </row>
    <row r="4554" spans="1:3" x14ac:dyDescent="0.45">
      <c r="A4554" t="str">
        <f t="shared" si="71"/>
        <v>1Ulla M.B., Bucol J.L., Na Ayuthaya P.D.</v>
      </c>
      <c r="B4554">
        <v>1</v>
      </c>
      <c r="C4554" t="s">
        <v>3563</v>
      </c>
    </row>
    <row r="4555" spans="1:3" x14ac:dyDescent="0.45">
      <c r="A4555" t="str">
        <f t="shared" si="71"/>
        <v>2AUTHOR FULL NAMES: Ulla, Mark B. (57194178568); Bucol, Junifer L. (57222069325); Na Ayuthaya, Pongsathorn Dechatiwongse (57989666300)</v>
      </c>
      <c r="B4555">
        <v>2</v>
      </c>
      <c r="C4555" t="s">
        <v>3564</v>
      </c>
    </row>
    <row r="4556" spans="1:3" x14ac:dyDescent="0.45">
      <c r="A4556" t="str">
        <f t="shared" si="71"/>
        <v>357194178568; 57222069325; 57989666300</v>
      </c>
      <c r="B4556">
        <v>3</v>
      </c>
      <c r="C4556" t="s">
        <v>3565</v>
      </c>
    </row>
    <row r="4557" spans="1:3" x14ac:dyDescent="0.45">
      <c r="A4557" t="str">
        <f t="shared" si="71"/>
        <v>4English language curriculum reform strategies: The impact of EMI on students' language proficiency</v>
      </c>
      <c r="B4557">
        <v>4</v>
      </c>
      <c r="C4557" t="s">
        <v>3566</v>
      </c>
    </row>
    <row r="4558" spans="1:3" x14ac:dyDescent="0.45">
      <c r="A4558" t="str">
        <f t="shared" si="71"/>
        <v>5(2022) Ampersand, 9, art. no. 100101, Cited 1 times.</v>
      </c>
      <c r="B4558">
        <v>5</v>
      </c>
      <c r="C4558" t="s">
        <v>3567</v>
      </c>
    </row>
    <row r="4559" spans="1:3" x14ac:dyDescent="0.45">
      <c r="A4559" t="str">
        <f t="shared" si="71"/>
        <v>6DOI: 10.1016/j.amper.2022.100101</v>
      </c>
      <c r="B4559">
        <v>6</v>
      </c>
      <c r="C4559" t="s">
        <v>3568</v>
      </c>
    </row>
    <row r="4560" spans="1:3" x14ac:dyDescent="0.45">
      <c r="A4560" t="str">
        <f t="shared" si="71"/>
        <v>7https://www.scopus.com/inward/record.uri?eid=2-s2.0-85143175197&amp;doi=10.1016%2fj.amper.2022.100101&amp;partnerID=40&amp;md5=f24817f41bc44523bd3abcfdc5434b5f</v>
      </c>
      <c r="B4560">
        <v>7</v>
      </c>
      <c r="C4560" t="s">
        <v>3569</v>
      </c>
    </row>
    <row r="4561" spans="1:3" x14ac:dyDescent="0.45">
      <c r="A4561" t="str">
        <f t="shared" si="71"/>
        <v>8</v>
      </c>
      <c r="B4561">
        <v>8</v>
      </c>
    </row>
    <row r="4562" spans="1:3" x14ac:dyDescent="0.45">
      <c r="A4562" t="str">
        <f t="shared" si="71"/>
        <v>9ABSTRACT: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B4562">
        <v>9</v>
      </c>
      <c r="C4562" t="s">
        <v>3570</v>
      </c>
    </row>
    <row r="4563" spans="1:3" x14ac:dyDescent="0.45">
      <c r="A4563" t="str">
        <f t="shared" si="71"/>
        <v>10LANGUAGE OF ORIGINAL DOCUMENT: English</v>
      </c>
      <c r="B4563">
        <v>10</v>
      </c>
      <c r="C4563" t="s">
        <v>10</v>
      </c>
    </row>
    <row r="4564" spans="1:3" x14ac:dyDescent="0.45">
      <c r="A4564" t="str">
        <f t="shared" si="71"/>
        <v>11DOCUMENT TYPE: Article</v>
      </c>
      <c r="B4564">
        <v>11</v>
      </c>
      <c r="C4564" t="s">
        <v>11</v>
      </c>
    </row>
    <row r="4565" spans="1:3" x14ac:dyDescent="0.45">
      <c r="A4565" t="str">
        <f t="shared" si="71"/>
        <v>12SOURCE: Scopus</v>
      </c>
      <c r="B4565">
        <v>12</v>
      </c>
      <c r="C4565" t="s">
        <v>12</v>
      </c>
    </row>
    <row r="4566" spans="1:3" x14ac:dyDescent="0.45">
      <c r="A4566" t="str">
        <f t="shared" si="71"/>
        <v>13</v>
      </c>
      <c r="B4566">
        <v>13</v>
      </c>
    </row>
    <row r="4567" spans="1:3" x14ac:dyDescent="0.45">
      <c r="A4567" t="str">
        <f t="shared" si="71"/>
        <v>1Robinson D., Suhr J., Buelow M., Beasley C.</v>
      </c>
      <c r="B4567">
        <v>1</v>
      </c>
      <c r="C4567" t="s">
        <v>1591</v>
      </c>
    </row>
    <row r="4568" spans="1:3" x14ac:dyDescent="0.45">
      <c r="A4568" t="str">
        <f t="shared" si="71"/>
        <v>2AUTHOR FULL NAMES: Robinson, Dwan (57189330357); Suhr, Julie (7006624687); Buelow, Melissa (25648957400); Beasley, Catrina (58298314900)</v>
      </c>
      <c r="B4568">
        <v>2</v>
      </c>
      <c r="C4568" t="s">
        <v>1592</v>
      </c>
    </row>
    <row r="4569" spans="1:3" x14ac:dyDescent="0.45">
      <c r="A4569" t="str">
        <f t="shared" si="71"/>
        <v>357189330357; 7006624687; 25648957400; 58298314900</v>
      </c>
      <c r="B4569">
        <v>3</v>
      </c>
      <c r="C4569" t="s">
        <v>1593</v>
      </c>
    </row>
    <row r="4570" spans="1:3" x14ac:dyDescent="0.45">
      <c r="A4570" t="str">
        <f t="shared" si="71"/>
        <v>4Factors related to academic self-handicapping in Black students attending a predominantly White University</v>
      </c>
      <c r="B4570">
        <v>4</v>
      </c>
      <c r="C4570" t="s">
        <v>1594</v>
      </c>
    </row>
    <row r="4571" spans="1:3" x14ac:dyDescent="0.45">
      <c r="A4571" t="str">
        <f t="shared" si="71"/>
        <v>5(2023) Social Psychology of Education, 26 (5), pp. 1437 - 1454, Cited 0 times.</v>
      </c>
      <c r="B4571">
        <v>5</v>
      </c>
      <c r="C4571" t="s">
        <v>1595</v>
      </c>
    </row>
    <row r="4572" spans="1:3" x14ac:dyDescent="0.45">
      <c r="A4572" t="str">
        <f t="shared" si="71"/>
        <v>6DOI: 10.1007/s11218-023-09798-8</v>
      </c>
      <c r="B4572">
        <v>6</v>
      </c>
      <c r="C4572" t="s">
        <v>1596</v>
      </c>
    </row>
    <row r="4573" spans="1:3" x14ac:dyDescent="0.45">
      <c r="A4573" t="str">
        <f t="shared" si="71"/>
        <v>7https://www.scopus.com/inward/record.uri?eid=2-s2.0-85160812553&amp;doi=10.1007%2fs11218-023-09798-8&amp;partnerID=40&amp;md5=83db0f8dae57fcee4942fa174addc6f8</v>
      </c>
      <c r="B4573">
        <v>7</v>
      </c>
      <c r="C4573" t="s">
        <v>1597</v>
      </c>
    </row>
    <row r="4574" spans="1:3" x14ac:dyDescent="0.45">
      <c r="A4574" t="str">
        <f t="shared" si="71"/>
        <v>8</v>
      </c>
      <c r="B4574">
        <v>8</v>
      </c>
    </row>
    <row r="4575" spans="1:3" x14ac:dyDescent="0.45">
      <c r="A4575" t="str">
        <f t="shared" si="71"/>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4575">
        <v>9</v>
      </c>
      <c r="C4575" t="s">
        <v>1598</v>
      </c>
    </row>
    <row r="4576" spans="1:3" x14ac:dyDescent="0.45">
      <c r="A4576" t="str">
        <f t="shared" si="71"/>
        <v>10LANGUAGE OF ORIGINAL DOCUMENT: English</v>
      </c>
      <c r="B4576">
        <v>10</v>
      </c>
      <c r="C4576" t="s">
        <v>10</v>
      </c>
    </row>
    <row r="4577" spans="1:3" x14ac:dyDescent="0.45">
      <c r="A4577" t="str">
        <f t="shared" si="71"/>
        <v>11DOCUMENT TYPE: Article</v>
      </c>
      <c r="B4577">
        <v>11</v>
      </c>
      <c r="C4577" t="s">
        <v>11</v>
      </c>
    </row>
    <row r="4578" spans="1:3" x14ac:dyDescent="0.45">
      <c r="A4578" t="str">
        <f t="shared" si="71"/>
        <v>12SOURCE: Scopus</v>
      </c>
      <c r="B4578">
        <v>12</v>
      </c>
      <c r="C4578" t="s">
        <v>12</v>
      </c>
    </row>
    <row r="4579" spans="1:3" x14ac:dyDescent="0.45">
      <c r="A4579" t="str">
        <f t="shared" si="71"/>
        <v>13</v>
      </c>
      <c r="B4579">
        <v>13</v>
      </c>
    </row>
    <row r="4580" spans="1:3" x14ac:dyDescent="0.45">
      <c r="A4580" t="str">
        <f t="shared" si="71"/>
        <v>1Vives Varela T., Hamui Sutton L.</v>
      </c>
      <c r="B4580">
        <v>1</v>
      </c>
      <c r="C4580" t="s">
        <v>3997</v>
      </c>
    </row>
    <row r="4581" spans="1:3" x14ac:dyDescent="0.45">
      <c r="A4581" t="str">
        <f t="shared" si="71"/>
        <v>2AUTHOR FULL NAMES: Vives Varela, Tania (56586046100); Hamui Sutton, Liz (55565499200)</v>
      </c>
      <c r="B4581">
        <v>2</v>
      </c>
      <c r="C4581" t="s">
        <v>3998</v>
      </c>
    </row>
    <row r="4582" spans="1:3" x14ac:dyDescent="0.45">
      <c r="A4582" t="str">
        <f t="shared" si="71"/>
        <v>356586046100; 55565499200</v>
      </c>
      <c r="B4582">
        <v>3</v>
      </c>
      <c r="C4582" t="s">
        <v>3999</v>
      </c>
    </row>
    <row r="4583" spans="1:3" x14ac:dyDescent="0.45">
      <c r="A4583" t="str">
        <f t="shared" si="71"/>
        <v>4The electronic application “MedAPProc” for the formative evaluation in the medical internship [La aplicación electrónica “MedAPProc” para la evaluación formativa en el internado médico]</v>
      </c>
      <c r="B4583">
        <v>4</v>
      </c>
      <c r="C4583" t="s">
        <v>4000</v>
      </c>
    </row>
    <row r="4584" spans="1:3" x14ac:dyDescent="0.45">
      <c r="A4584" t="str">
        <f t="shared" si="71"/>
        <v>5(2023) Investigacion en Educacion Medica, 12 (45), pp. 73 - 81, Cited 0 times.</v>
      </c>
      <c r="B4584">
        <v>5</v>
      </c>
      <c r="C4584" t="s">
        <v>4001</v>
      </c>
    </row>
    <row r="4585" spans="1:3" x14ac:dyDescent="0.45">
      <c r="A4585" t="str">
        <f t="shared" si="71"/>
        <v>6DOI: 10.22201/fm.20075057e.2023.45.22486</v>
      </c>
      <c r="B4585">
        <v>6</v>
      </c>
      <c r="C4585" t="s">
        <v>4002</v>
      </c>
    </row>
    <row r="4586" spans="1:3" x14ac:dyDescent="0.45">
      <c r="A4586" t="str">
        <f t="shared" si="71"/>
        <v>7https://www.scopus.com/inward/record.uri?eid=2-s2.0-85147177342&amp;doi=10.22201%2ffm.20075057e.2023.45.22486&amp;partnerID=40&amp;md5=ce632f8efa5de8c5de57ebe1d37c45b8</v>
      </c>
      <c r="B4586">
        <v>7</v>
      </c>
      <c r="C4586" t="s">
        <v>4003</v>
      </c>
    </row>
    <row r="4587" spans="1:3" x14ac:dyDescent="0.45">
      <c r="A4587" t="str">
        <f t="shared" si="71"/>
        <v>8</v>
      </c>
      <c r="B4587">
        <v>8</v>
      </c>
    </row>
    <row r="4588" spans="1:3" x14ac:dyDescent="0.45">
      <c r="A4588" t="str">
        <f t="shared" si="71"/>
        <v>9ABSTRACT: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B4588">
        <v>9</v>
      </c>
      <c r="C4588" t="s">
        <v>4004</v>
      </c>
    </row>
    <row r="4589" spans="1:3" x14ac:dyDescent="0.45">
      <c r="A4589" t="str">
        <f t="shared" si="71"/>
        <v>10LANGUAGE OF ORIGINAL DOCUMENT: Spanish</v>
      </c>
      <c r="B4589">
        <v>10</v>
      </c>
      <c r="C4589" t="s">
        <v>3029</v>
      </c>
    </row>
    <row r="4590" spans="1:3" x14ac:dyDescent="0.45">
      <c r="A4590" t="str">
        <f t="shared" si="71"/>
        <v>11DOCUMENT TYPE: Article</v>
      </c>
      <c r="B4590">
        <v>11</v>
      </c>
      <c r="C4590" t="s">
        <v>11</v>
      </c>
    </row>
    <row r="4591" spans="1:3" x14ac:dyDescent="0.45">
      <c r="A4591" t="str">
        <f t="shared" si="71"/>
        <v>12SOURCE: Scopus</v>
      </c>
      <c r="B4591">
        <v>12</v>
      </c>
      <c r="C4591" t="s">
        <v>12</v>
      </c>
    </row>
    <row r="4592" spans="1:3" x14ac:dyDescent="0.45">
      <c r="A4592" t="str">
        <f t="shared" si="71"/>
        <v>13</v>
      </c>
      <c r="B4592">
        <v>13</v>
      </c>
    </row>
    <row r="4593" spans="1:3" x14ac:dyDescent="0.45">
      <c r="A4593" t="str">
        <f t="shared" si="71"/>
        <v>1Vásquez-Torres M.C., Tavizón-Salazar A.</v>
      </c>
      <c r="B4593">
        <v>1</v>
      </c>
      <c r="C4593" t="s">
        <v>3571</v>
      </c>
    </row>
    <row r="4594" spans="1:3" x14ac:dyDescent="0.45">
      <c r="A4594" t="str">
        <f t="shared" si="71"/>
        <v>2AUTHOR FULL NAMES: Vásquez-Torres, M.C. (57391132300); Tavizón-Salazar, A. (57390774100)</v>
      </c>
      <c r="B4594">
        <v>2</v>
      </c>
      <c r="C4594" t="s">
        <v>3572</v>
      </c>
    </row>
    <row r="4595" spans="1:3" x14ac:dyDescent="0.45">
      <c r="A4595" t="str">
        <f t="shared" si="71"/>
        <v>357391132300; 57390774100</v>
      </c>
      <c r="B4595">
        <v>3</v>
      </c>
      <c r="C4595" t="s">
        <v>3573</v>
      </c>
    </row>
    <row r="4596" spans="1:3" x14ac:dyDescent="0.45">
      <c r="A4596" t="str">
        <f t="shared" si="71"/>
        <v>4A management model of university social responsibility from the stakeholders perspective [Społeczna odpowiedzialność uczelni, model zarządzania z perspektywy interesariuszy]</v>
      </c>
      <c r="B4596">
        <v>4</v>
      </c>
      <c r="C4596" t="s">
        <v>3574</v>
      </c>
    </row>
    <row r="4597" spans="1:3" x14ac:dyDescent="0.45">
      <c r="A4597" t="str">
        <f t="shared" si="71"/>
        <v>5(2021) Polish Journal of Management Studies, 24 (1), pp. 441 - 456, Cited 1 times.</v>
      </c>
      <c r="B4597">
        <v>5</v>
      </c>
      <c r="C4597" t="s">
        <v>3575</v>
      </c>
    </row>
    <row r="4598" spans="1:3" x14ac:dyDescent="0.45">
      <c r="A4598" t="str">
        <f t="shared" si="71"/>
        <v>6DOI: 10.17512/pjms.2021.24.1.26</v>
      </c>
      <c r="B4598">
        <v>6</v>
      </c>
      <c r="C4598" t="s">
        <v>3576</v>
      </c>
    </row>
    <row r="4599" spans="1:3" x14ac:dyDescent="0.45">
      <c r="A4599" t="str">
        <f t="shared" si="71"/>
        <v>7https://www.scopus.com/inward/record.uri?eid=2-s2.0-85121983288&amp;doi=10.17512%2fpjms.2021.24.1.26&amp;partnerID=40&amp;md5=9c6801fe97a5f35ae5611d1d8ddd6543</v>
      </c>
      <c r="B4599">
        <v>7</v>
      </c>
      <c r="C4599" t="s">
        <v>3577</v>
      </c>
    </row>
    <row r="4600" spans="1:3" x14ac:dyDescent="0.45">
      <c r="A4600" t="str">
        <f t="shared" si="71"/>
        <v>8</v>
      </c>
      <c r="B4600">
        <v>8</v>
      </c>
    </row>
    <row r="4601" spans="1:3" x14ac:dyDescent="0.45">
      <c r="A4601" t="str">
        <f t="shared" si="71"/>
        <v>9ABSTRACT: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B4601">
        <v>9</v>
      </c>
      <c r="C4601" t="s">
        <v>3578</v>
      </c>
    </row>
    <row r="4602" spans="1:3" x14ac:dyDescent="0.45">
      <c r="A4602" t="str">
        <f t="shared" si="71"/>
        <v>10LANGUAGE OF ORIGINAL DOCUMENT: English</v>
      </c>
      <c r="B4602">
        <v>10</v>
      </c>
      <c r="C4602" t="s">
        <v>10</v>
      </c>
    </row>
    <row r="4603" spans="1:3" x14ac:dyDescent="0.45">
      <c r="A4603" t="str">
        <f t="shared" si="71"/>
        <v>11DOCUMENT TYPE: Article</v>
      </c>
      <c r="B4603">
        <v>11</v>
      </c>
      <c r="C4603" t="s">
        <v>11</v>
      </c>
    </row>
    <row r="4604" spans="1:3" x14ac:dyDescent="0.45">
      <c r="A4604" t="str">
        <f t="shared" si="71"/>
        <v>12SOURCE: Scopus</v>
      </c>
      <c r="B4604">
        <v>12</v>
      </c>
      <c r="C4604" t="s">
        <v>12</v>
      </c>
    </row>
    <row r="4605" spans="1:3" x14ac:dyDescent="0.45">
      <c r="A4605" t="str">
        <f t="shared" si="71"/>
        <v>13</v>
      </c>
      <c r="B4605">
        <v>13</v>
      </c>
    </row>
    <row r="4606" spans="1:3" x14ac:dyDescent="0.45">
      <c r="A4606" t="str">
        <f t="shared" si="71"/>
        <v>1Villegas P.E., McGrath C., Enriquez-Johnson A., Hudgens R., Flores N., Felix R.</v>
      </c>
      <c r="B4606">
        <v>1</v>
      </c>
      <c r="C4606" t="s">
        <v>3586</v>
      </c>
    </row>
    <row r="4607" spans="1:3" x14ac:dyDescent="0.45">
      <c r="A4607" t="str">
        <f t="shared" si="71"/>
        <v>2AUTHOR FULL NAMES: Villegas, Paloma E. (55951646000); McGrath, Courtney (57923929400); Enriquez-Johnson, Arelï (57924721000); Hudgens, Roxanne (57923929500); Flores, Natalie (57923770900); Felix, Rodolfo (57923929600)</v>
      </c>
      <c r="B4607">
        <v>2</v>
      </c>
      <c r="C4607" t="s">
        <v>3587</v>
      </c>
    </row>
    <row r="4608" spans="1:3" x14ac:dyDescent="0.45">
      <c r="A4608" t="str">
        <f t="shared" si="71"/>
        <v>355951646000; 57923929400; 57924721000; 57923929500; 57923770900; 57923929600</v>
      </c>
      <c r="B4608">
        <v>3</v>
      </c>
      <c r="C4608" t="s">
        <v>3588</v>
      </c>
    </row>
    <row r="4609" spans="1:3" x14ac:dyDescent="0.45">
      <c r="A4609" t="str">
        <f t="shared" si="71"/>
        <v>4Food insecurity stigma, neoliberalization, and college students in California’s Inland Empire</v>
      </c>
      <c r="B4609">
        <v>4</v>
      </c>
      <c r="C4609" t="s">
        <v>3589</v>
      </c>
    </row>
    <row r="4610" spans="1:3" x14ac:dyDescent="0.45">
      <c r="A4610" t="str">
        <f t="shared" si="71"/>
        <v>5(2022) Food, Culture and Society, Cited 1 times.</v>
      </c>
      <c r="B4610">
        <v>5</v>
      </c>
      <c r="C4610" t="s">
        <v>3590</v>
      </c>
    </row>
    <row r="4611" spans="1:3" x14ac:dyDescent="0.45">
      <c r="A4611" t="str">
        <f t="shared" si="71"/>
        <v>6DOI: 10.1080/15528014.2022.2130658</v>
      </c>
      <c r="B4611">
        <v>6</v>
      </c>
      <c r="C4611" t="s">
        <v>3591</v>
      </c>
    </row>
    <row r="4612" spans="1:3" x14ac:dyDescent="0.45">
      <c r="A4612" t="str">
        <f t="shared" si="71"/>
        <v>7https://www.scopus.com/inward/record.uri?eid=2-s2.0-85139619683&amp;doi=10.1080%2f15528014.2022.2130658&amp;partnerID=40&amp;md5=bee0b0cd190883a5e4221cb3321d98ea</v>
      </c>
      <c r="B4612">
        <v>7</v>
      </c>
      <c r="C4612" t="s">
        <v>3592</v>
      </c>
    </row>
    <row r="4613" spans="1:3" x14ac:dyDescent="0.45">
      <c r="A4613" t="str">
        <f t="shared" ref="A4613:A4676" si="72">B4613&amp;C4613</f>
        <v>8</v>
      </c>
      <c r="B4613">
        <v>8</v>
      </c>
    </row>
    <row r="4614" spans="1:3" x14ac:dyDescent="0.45">
      <c r="A4614" t="str">
        <f t="shared" si="72"/>
        <v>9ABSTRACT: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B4614">
        <v>9</v>
      </c>
      <c r="C4614" t="s">
        <v>3593</v>
      </c>
    </row>
    <row r="4615" spans="1:3" x14ac:dyDescent="0.45">
      <c r="A4615" t="str">
        <f t="shared" si="72"/>
        <v>10LANGUAGE OF ORIGINAL DOCUMENT: English</v>
      </c>
      <c r="B4615">
        <v>10</v>
      </c>
      <c r="C4615" t="s">
        <v>10</v>
      </c>
    </row>
    <row r="4616" spans="1:3" x14ac:dyDescent="0.45">
      <c r="A4616" t="str">
        <f t="shared" si="72"/>
        <v>11DOCUMENT TYPE: Article</v>
      </c>
      <c r="B4616">
        <v>11</v>
      </c>
      <c r="C4616" t="s">
        <v>11</v>
      </c>
    </row>
    <row r="4617" spans="1:3" x14ac:dyDescent="0.45">
      <c r="A4617" t="str">
        <f t="shared" si="72"/>
        <v>12SOURCE: Scopus</v>
      </c>
      <c r="B4617">
        <v>12</v>
      </c>
      <c r="C4617" t="s">
        <v>12</v>
      </c>
    </row>
    <row r="4618" spans="1:3" x14ac:dyDescent="0.45">
      <c r="A4618" t="str">
        <f t="shared" si="72"/>
        <v>13</v>
      </c>
      <c r="B4618">
        <v>13</v>
      </c>
    </row>
    <row r="4619" spans="1:3" x14ac:dyDescent="0.45">
      <c r="A4619" t="str">
        <f t="shared" si="72"/>
        <v>1Flores O.J., Patrón O.E.</v>
      </c>
      <c r="B4619">
        <v>1</v>
      </c>
      <c r="C4619" t="s">
        <v>1213</v>
      </c>
    </row>
    <row r="4620" spans="1:3" x14ac:dyDescent="0.45">
      <c r="A4620" t="str">
        <f t="shared" si="72"/>
        <v>2AUTHOR FULL NAMES: Flores, Osly J. (57205209412); Patrón, Oscar E. (57191442923)</v>
      </c>
      <c r="B4620">
        <v>2</v>
      </c>
      <c r="C4620" t="s">
        <v>1214</v>
      </c>
    </row>
    <row r="4621" spans="1:3" x14ac:dyDescent="0.45">
      <c r="A4621" t="str">
        <f t="shared" si="72"/>
        <v>357205209412; 57191442923</v>
      </c>
      <c r="B4621">
        <v>3</v>
      </c>
      <c r="C4621" t="s">
        <v>1215</v>
      </c>
    </row>
    <row r="4622" spans="1:3" x14ac:dyDescent="0.45">
      <c r="A4622" t="str">
        <f t="shared" si="72"/>
        <v>4Latino Men Using Compañerismo to Navigate the Unchartered Waters of the Doctoral Program: A Conceptual Model</v>
      </c>
      <c r="B4622">
        <v>4</v>
      </c>
      <c r="C4622" t="s">
        <v>1216</v>
      </c>
    </row>
    <row r="4623" spans="1:3" x14ac:dyDescent="0.45">
      <c r="A4623" t="str">
        <f t="shared" si="72"/>
        <v>5(2023) Journal of College Student Retention: Research, Theory and Practice, 25 (3), pp. 427 - 451, Cited 1 times.</v>
      </c>
      <c r="B4623">
        <v>5</v>
      </c>
      <c r="C4623" t="s">
        <v>1217</v>
      </c>
    </row>
    <row r="4624" spans="1:3" x14ac:dyDescent="0.45">
      <c r="A4624" t="str">
        <f t="shared" si="72"/>
        <v>6DOI: 10.1177/1521025120987816</v>
      </c>
      <c r="B4624">
        <v>6</v>
      </c>
      <c r="C4624" t="s">
        <v>1218</v>
      </c>
    </row>
    <row r="4625" spans="1:3" x14ac:dyDescent="0.45">
      <c r="A4625" t="str">
        <f t="shared" si="72"/>
        <v>7https://www.scopus.com/inward/record.uri?eid=2-s2.0-85099573203&amp;doi=10.1177%2f1521025120987816&amp;partnerID=40&amp;md5=335b1be043f3cddae7e83ab7073b64fd</v>
      </c>
      <c r="B4625">
        <v>7</v>
      </c>
      <c r="C4625" t="s">
        <v>1219</v>
      </c>
    </row>
    <row r="4626" spans="1:3" x14ac:dyDescent="0.45">
      <c r="A4626" t="str">
        <f t="shared" si="72"/>
        <v>8</v>
      </c>
      <c r="B4626">
        <v>8</v>
      </c>
    </row>
    <row r="4627" spans="1:3" x14ac:dyDescent="0.45">
      <c r="A4627" t="str">
        <f t="shared" si="72"/>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4627">
        <v>9</v>
      </c>
      <c r="C4627" t="s">
        <v>1220</v>
      </c>
    </row>
    <row r="4628" spans="1:3" x14ac:dyDescent="0.45">
      <c r="A4628" t="str">
        <f t="shared" si="72"/>
        <v>10LANGUAGE OF ORIGINAL DOCUMENT: English</v>
      </c>
      <c r="B4628">
        <v>10</v>
      </c>
      <c r="C4628" t="s">
        <v>10</v>
      </c>
    </row>
    <row r="4629" spans="1:3" x14ac:dyDescent="0.45">
      <c r="A4629" t="str">
        <f t="shared" si="72"/>
        <v>11DOCUMENT TYPE: Article</v>
      </c>
      <c r="B4629">
        <v>11</v>
      </c>
      <c r="C4629" t="s">
        <v>11</v>
      </c>
    </row>
    <row r="4630" spans="1:3" x14ac:dyDescent="0.45">
      <c r="A4630" t="str">
        <f t="shared" si="72"/>
        <v>12SOURCE: Scopus</v>
      </c>
      <c r="B4630">
        <v>12</v>
      </c>
      <c r="C4630" t="s">
        <v>12</v>
      </c>
    </row>
    <row r="4631" spans="1:3" x14ac:dyDescent="0.45">
      <c r="A4631" t="str">
        <f t="shared" si="72"/>
        <v>13</v>
      </c>
      <c r="B4631">
        <v>13</v>
      </c>
    </row>
    <row r="4632" spans="1:3" x14ac:dyDescent="0.45">
      <c r="A4632" t="str">
        <f t="shared" si="72"/>
        <v>1Ho C., Goulden A., Hubley D., Adamson K., Hammond J., Zarem A.</v>
      </c>
      <c r="B4632">
        <v>1</v>
      </c>
      <c r="C4632" t="s">
        <v>1690</v>
      </c>
    </row>
    <row r="4633" spans="1:3" x14ac:dyDescent="0.45">
      <c r="A4633" t="str">
        <f t="shared" si="72"/>
        <v>2AUTHOR FULL NAMES: Ho, Clara (57210972921); Goulden, Ami (57209267341); Hubley, Darlene (57207662165); Adamson, Keith (56076815900); Hammond, Jean (57217504187); Zarem, Adrienne (57204767113)</v>
      </c>
      <c r="B4633">
        <v>2</v>
      </c>
      <c r="C4633" t="s">
        <v>1691</v>
      </c>
    </row>
    <row r="4634" spans="1:3" x14ac:dyDescent="0.45">
      <c r="A4634" t="str">
        <f t="shared" si="72"/>
        <v>357210972921; 57209267341; 57207662165; 56076815900; 57217504187; 57204767113</v>
      </c>
      <c r="B4634">
        <v>3</v>
      </c>
      <c r="C4634" t="s">
        <v>1692</v>
      </c>
    </row>
    <row r="4635" spans="1:3" x14ac:dyDescent="0.45">
      <c r="A4635" t="str">
        <f t="shared" si="72"/>
        <v>4Teaching and Facilitation Course for Family as Faculty: Preparing Families to be Faculty Partners in Healthcare Education</v>
      </c>
      <c r="B4635">
        <v>4</v>
      </c>
      <c r="C4635" t="s">
        <v>1693</v>
      </c>
    </row>
    <row r="4636" spans="1:3" x14ac:dyDescent="0.45">
      <c r="A4636" t="str">
        <f t="shared" si="72"/>
        <v>5(2023) Clinical Social Work Journal, Cited 0 times.</v>
      </c>
      <c r="B4636">
        <v>5</v>
      </c>
      <c r="C4636" t="s">
        <v>1694</v>
      </c>
    </row>
    <row r="4637" spans="1:3" x14ac:dyDescent="0.45">
      <c r="A4637" t="str">
        <f t="shared" si="72"/>
        <v>6DOI: 10.1007/s10615-023-00886-y</v>
      </c>
      <c r="B4637">
        <v>6</v>
      </c>
      <c r="C4637" t="s">
        <v>1695</v>
      </c>
    </row>
    <row r="4638" spans="1:3" x14ac:dyDescent="0.45">
      <c r="A4638" t="str">
        <f t="shared" si="72"/>
        <v>7https://www.scopus.com/inward/record.uri?eid=2-s2.0-85168341945&amp;doi=10.1007%2fs10615-023-00886-y&amp;partnerID=40&amp;md5=830a37fb9323d6713334cc3a098f1d5c</v>
      </c>
      <c r="B4638">
        <v>7</v>
      </c>
      <c r="C4638" t="s">
        <v>1696</v>
      </c>
    </row>
    <row r="4639" spans="1:3" x14ac:dyDescent="0.45">
      <c r="A4639" t="str">
        <f t="shared" si="72"/>
        <v>8</v>
      </c>
      <c r="B4639">
        <v>8</v>
      </c>
    </row>
    <row r="4640" spans="1:3" x14ac:dyDescent="0.45">
      <c r="A4640" t="str">
        <f t="shared" si="72"/>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4640">
        <v>9</v>
      </c>
      <c r="C4640" t="s">
        <v>1697</v>
      </c>
    </row>
    <row r="4641" spans="1:3" x14ac:dyDescent="0.45">
      <c r="A4641" t="str">
        <f t="shared" si="72"/>
        <v>10LANGUAGE OF ORIGINAL DOCUMENT: English</v>
      </c>
      <c r="B4641">
        <v>10</v>
      </c>
      <c r="C4641" t="s">
        <v>10</v>
      </c>
    </row>
    <row r="4642" spans="1:3" x14ac:dyDescent="0.45">
      <c r="A4642" t="str">
        <f t="shared" si="72"/>
        <v>11DOCUMENT TYPE: Article</v>
      </c>
      <c r="B4642">
        <v>11</v>
      </c>
      <c r="C4642" t="s">
        <v>11</v>
      </c>
    </row>
    <row r="4643" spans="1:3" x14ac:dyDescent="0.45">
      <c r="A4643" t="str">
        <f t="shared" si="72"/>
        <v>12SOURCE: Scopus</v>
      </c>
      <c r="B4643">
        <v>12</v>
      </c>
      <c r="C4643" t="s">
        <v>12</v>
      </c>
    </row>
    <row r="4644" spans="1:3" x14ac:dyDescent="0.45">
      <c r="A4644" t="str">
        <f t="shared" si="72"/>
        <v>13</v>
      </c>
      <c r="B4644">
        <v>13</v>
      </c>
    </row>
    <row r="4645" spans="1:3" x14ac:dyDescent="0.45">
      <c r="A4645" t="str">
        <f t="shared" si="72"/>
        <v>1Killian G., McClure T., Smith S.</v>
      </c>
      <c r="B4645">
        <v>1</v>
      </c>
      <c r="C4645" t="s">
        <v>4005</v>
      </c>
    </row>
    <row r="4646" spans="1:3" x14ac:dyDescent="0.45">
      <c r="A4646" t="str">
        <f t="shared" si="72"/>
        <v>2AUTHOR FULL NAMES: Killian, Ginger (56715414500); McClure, Todd (57211499145); Smith, Scott (57212961553)</v>
      </c>
      <c r="B4646">
        <v>2</v>
      </c>
      <c r="C4646" t="s">
        <v>4006</v>
      </c>
    </row>
    <row r="4647" spans="1:3" x14ac:dyDescent="0.45">
      <c r="A4647" t="str">
        <f t="shared" si="72"/>
        <v>356715414500; 57211499145; 57212961553</v>
      </c>
      <c r="B4647">
        <v>3</v>
      </c>
      <c r="C4647" t="s">
        <v>4007</v>
      </c>
    </row>
    <row r="4648" spans="1:3" x14ac:dyDescent="0.45">
      <c r="A4648" t="str">
        <f t="shared" si="72"/>
        <v>4COURSE PROJECTS AS VALUE CO-CREATION TOOLS: DEVELOPING UNIVERSITY COLLABORATION OPPORTUNITIES</v>
      </c>
      <c r="B4648">
        <v>4</v>
      </c>
      <c r="C4648" t="s">
        <v>4008</v>
      </c>
    </row>
    <row r="4649" spans="1:3" x14ac:dyDescent="0.45">
      <c r="A4649" t="str">
        <f t="shared" si="72"/>
        <v>5(2023) Marketing Education Review, Cited 0 times.</v>
      </c>
      <c r="B4649">
        <v>5</v>
      </c>
      <c r="C4649" t="s">
        <v>4009</v>
      </c>
    </row>
    <row r="4650" spans="1:3" x14ac:dyDescent="0.45">
      <c r="A4650" t="str">
        <f t="shared" si="72"/>
        <v>6DOI: 10.1080/10528008.2023.2253799</v>
      </c>
      <c r="B4650">
        <v>6</v>
      </c>
      <c r="C4650" t="s">
        <v>4010</v>
      </c>
    </row>
    <row r="4651" spans="1:3" x14ac:dyDescent="0.45">
      <c r="A4651" t="str">
        <f t="shared" si="72"/>
        <v>7https://www.scopus.com/inward/record.uri?eid=2-s2.0-85169687937&amp;doi=10.1080%2f10528008.2023.2253799&amp;partnerID=40&amp;md5=25fd6fba425fe92091a0847766c46b81</v>
      </c>
      <c r="B4651">
        <v>7</v>
      </c>
      <c r="C4651" t="s">
        <v>4011</v>
      </c>
    </row>
    <row r="4652" spans="1:3" x14ac:dyDescent="0.45">
      <c r="A4652" t="str">
        <f t="shared" si="72"/>
        <v>8</v>
      </c>
      <c r="B4652">
        <v>8</v>
      </c>
    </row>
    <row r="4653" spans="1:3" x14ac:dyDescent="0.45">
      <c r="A4653" t="str">
        <f t="shared" si="72"/>
        <v>9ABSTRACT: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B4653">
        <v>9</v>
      </c>
      <c r="C4653" t="s">
        <v>4012</v>
      </c>
    </row>
    <row r="4654" spans="1:3" x14ac:dyDescent="0.45">
      <c r="A4654" t="str">
        <f t="shared" si="72"/>
        <v>10LANGUAGE OF ORIGINAL DOCUMENT: English</v>
      </c>
      <c r="B4654">
        <v>10</v>
      </c>
      <c r="C4654" t="s">
        <v>10</v>
      </c>
    </row>
    <row r="4655" spans="1:3" x14ac:dyDescent="0.45">
      <c r="A4655" t="str">
        <f t="shared" si="72"/>
        <v>11DOCUMENT TYPE: Article</v>
      </c>
      <c r="B4655">
        <v>11</v>
      </c>
      <c r="C4655" t="s">
        <v>11</v>
      </c>
    </row>
    <row r="4656" spans="1:3" x14ac:dyDescent="0.45">
      <c r="A4656" t="str">
        <f t="shared" si="72"/>
        <v>12SOURCE: Scopus</v>
      </c>
      <c r="B4656">
        <v>12</v>
      </c>
      <c r="C4656" t="s">
        <v>12</v>
      </c>
    </row>
    <row r="4657" spans="1:3" x14ac:dyDescent="0.45">
      <c r="A4657" t="str">
        <f t="shared" si="72"/>
        <v>13</v>
      </c>
      <c r="B4657">
        <v>13</v>
      </c>
    </row>
    <row r="4658" spans="1:3" x14ac:dyDescent="0.45">
      <c r="A4658" t="str">
        <f t="shared" si="72"/>
        <v>1Mwelwa K., Lebeloane L.D.M., Mawela A.S.</v>
      </c>
      <c r="B4658">
        <v>1</v>
      </c>
      <c r="C4658" t="s">
        <v>1244</v>
      </c>
    </row>
    <row r="4659" spans="1:3" x14ac:dyDescent="0.45">
      <c r="A4659" t="str">
        <f t="shared" si="72"/>
        <v>2AUTHOR FULL NAMES: Mwelwa, Kapambwe (57224854510); Lebeloane, Lazarus D.M. (57210152040); Mawela, Ailwei S. (57196419563)</v>
      </c>
      <c r="B4659">
        <v>2</v>
      </c>
      <c r="C4659" t="s">
        <v>1245</v>
      </c>
    </row>
    <row r="4660" spans="1:3" x14ac:dyDescent="0.45">
      <c r="A4660" t="str">
        <f t="shared" si="72"/>
        <v>357224854510; 57210152040; 57196419563</v>
      </c>
      <c r="B4660">
        <v>3</v>
      </c>
      <c r="C4660" t="s">
        <v>1246</v>
      </c>
    </row>
    <row r="4661" spans="1:3" x14ac:dyDescent="0.45">
      <c r="A4661" t="str">
        <f t="shared" si="72"/>
        <v>4Relevance of selected social science degree programs on skills development and graduate employability in Zambia</v>
      </c>
      <c r="B4661">
        <v>4</v>
      </c>
      <c r="C4661" t="s">
        <v>1247</v>
      </c>
    </row>
    <row r="4662" spans="1:3" x14ac:dyDescent="0.45">
      <c r="A4662" t="str">
        <f t="shared" si="72"/>
        <v>5(2021) Journal of Teaching and Learning for Graduate Employability, 12 (2), pp. 131 - 147, Cited 1 times.</v>
      </c>
      <c r="B4662">
        <v>5</v>
      </c>
      <c r="C4662" t="s">
        <v>1248</v>
      </c>
    </row>
    <row r="4663" spans="1:3" x14ac:dyDescent="0.45">
      <c r="A4663" t="str">
        <f t="shared" si="72"/>
        <v>6DOI: 10.21153/JTLGE2021VOL12NO2ART1046</v>
      </c>
      <c r="B4663">
        <v>6</v>
      </c>
      <c r="C4663" t="s">
        <v>1249</v>
      </c>
    </row>
    <row r="4664" spans="1:3" x14ac:dyDescent="0.45">
      <c r="A4664" t="str">
        <f t="shared" si="72"/>
        <v>7https://www.scopus.com/inward/record.uri?eid=2-s2.0-85108408960&amp;doi=10.21153%2fJTLGE2021VOL12NO2ART1046&amp;partnerID=40&amp;md5=572e12e312c611b9329dcadbc5a19834</v>
      </c>
      <c r="B4664">
        <v>7</v>
      </c>
      <c r="C4664" t="s">
        <v>1250</v>
      </c>
    </row>
    <row r="4665" spans="1:3" x14ac:dyDescent="0.45">
      <c r="A4665" t="str">
        <f t="shared" si="72"/>
        <v>8</v>
      </c>
      <c r="B4665">
        <v>8</v>
      </c>
    </row>
    <row r="4666" spans="1:3" x14ac:dyDescent="0.45">
      <c r="A4666" t="str">
        <f t="shared" si="72"/>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4666">
        <v>9</v>
      </c>
      <c r="C4666" t="s">
        <v>1251</v>
      </c>
    </row>
    <row r="4667" spans="1:3" x14ac:dyDescent="0.45">
      <c r="A4667" t="str">
        <f t="shared" si="72"/>
        <v>10LANGUAGE OF ORIGINAL DOCUMENT: English</v>
      </c>
      <c r="B4667">
        <v>10</v>
      </c>
      <c r="C4667" t="s">
        <v>10</v>
      </c>
    </row>
    <row r="4668" spans="1:3" x14ac:dyDescent="0.45">
      <c r="A4668" t="str">
        <f t="shared" si="72"/>
        <v>11DOCUMENT TYPE: Article</v>
      </c>
      <c r="B4668">
        <v>11</v>
      </c>
      <c r="C4668" t="s">
        <v>11</v>
      </c>
    </row>
    <row r="4669" spans="1:3" x14ac:dyDescent="0.45">
      <c r="A4669" t="str">
        <f t="shared" si="72"/>
        <v>12SOURCE: Scopus</v>
      </c>
      <c r="B4669">
        <v>12</v>
      </c>
      <c r="C4669" t="s">
        <v>12</v>
      </c>
    </row>
    <row r="4670" spans="1:3" x14ac:dyDescent="0.45">
      <c r="A4670" t="str">
        <f t="shared" si="72"/>
        <v>13</v>
      </c>
      <c r="B4670">
        <v>13</v>
      </c>
    </row>
    <row r="4671" spans="1:3" x14ac:dyDescent="0.45">
      <c r="A4671" t="str">
        <f t="shared" si="72"/>
        <v>1Nguyen-Viet B., Nguyen-Viet B.</v>
      </c>
      <c r="B4671">
        <v>1</v>
      </c>
      <c r="C4671" t="s">
        <v>1736</v>
      </c>
    </row>
    <row r="4672" spans="1:3" x14ac:dyDescent="0.45">
      <c r="A4672" t="str">
        <f t="shared" si="72"/>
        <v>2AUTHOR FULL NAMES: Nguyen-Viet, Bang (57202018511); Nguyen-Viet, Bac (58497668900)</v>
      </c>
      <c r="B4672">
        <v>2</v>
      </c>
      <c r="C4672" t="s">
        <v>1737</v>
      </c>
    </row>
    <row r="4673" spans="1:3" x14ac:dyDescent="0.45">
      <c r="A4673" t="str">
        <f t="shared" si="72"/>
        <v>357202018511; 58497668900</v>
      </c>
      <c r="B4673">
        <v>3</v>
      </c>
      <c r="C4673" t="s">
        <v>1738</v>
      </c>
    </row>
    <row r="4674" spans="1:3" x14ac:dyDescent="0.45">
      <c r="A4674" t="str">
        <f t="shared" si="72"/>
        <v>4Enhancing satisfaction among Vietnamese students through gamification: The mediating role of engagement and learning effectiveness</v>
      </c>
      <c r="B4674">
        <v>4</v>
      </c>
      <c r="C4674" t="s">
        <v>1739</v>
      </c>
    </row>
    <row r="4675" spans="1:3" x14ac:dyDescent="0.45">
      <c r="A4675" t="str">
        <f t="shared" si="72"/>
        <v>5(2023) Cogent Education, 10 (2), art. no. 2265276, Cited 0 times.</v>
      </c>
      <c r="B4675">
        <v>5</v>
      </c>
      <c r="C4675" t="s">
        <v>1740</v>
      </c>
    </row>
    <row r="4676" spans="1:3" x14ac:dyDescent="0.45">
      <c r="A4676" t="str">
        <f t="shared" si="72"/>
        <v>6DOI: 10.1080/2331186X.2023.2265276</v>
      </c>
      <c r="B4676">
        <v>6</v>
      </c>
      <c r="C4676" t="s">
        <v>1741</v>
      </c>
    </row>
    <row r="4677" spans="1:3" x14ac:dyDescent="0.45">
      <c r="A4677" t="str">
        <f t="shared" ref="A4677:A4740" si="73">B4677&amp;C4677</f>
        <v>7https://www.scopus.com/inward/record.uri?eid=2-s2.0-85173514663&amp;doi=10.1080%2f2331186X.2023.2265276&amp;partnerID=40&amp;md5=e569c91cd5275e1e4b7cb5aba5b0eff6</v>
      </c>
      <c r="B4677">
        <v>7</v>
      </c>
      <c r="C4677" t="s">
        <v>1742</v>
      </c>
    </row>
    <row r="4678" spans="1:3" x14ac:dyDescent="0.45">
      <c r="A4678" t="str">
        <f t="shared" si="73"/>
        <v>8</v>
      </c>
      <c r="B4678">
        <v>8</v>
      </c>
    </row>
    <row r="4679" spans="1:3" x14ac:dyDescent="0.45">
      <c r="A4679" t="str">
        <f t="shared" si="73"/>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4679">
        <v>9</v>
      </c>
      <c r="C4679" t="s">
        <v>1743</v>
      </c>
    </row>
    <row r="4680" spans="1:3" x14ac:dyDescent="0.45">
      <c r="A4680" t="str">
        <f t="shared" si="73"/>
        <v>10LANGUAGE OF ORIGINAL DOCUMENT: English</v>
      </c>
      <c r="B4680">
        <v>10</v>
      </c>
      <c r="C4680" t="s">
        <v>10</v>
      </c>
    </row>
    <row r="4681" spans="1:3" x14ac:dyDescent="0.45">
      <c r="A4681" t="str">
        <f t="shared" si="73"/>
        <v>11DOCUMENT TYPE: Article</v>
      </c>
      <c r="B4681">
        <v>11</v>
      </c>
      <c r="C4681" t="s">
        <v>11</v>
      </c>
    </row>
    <row r="4682" spans="1:3" x14ac:dyDescent="0.45">
      <c r="A4682" t="str">
        <f t="shared" si="73"/>
        <v>12SOURCE: Scopus</v>
      </c>
      <c r="B4682">
        <v>12</v>
      </c>
      <c r="C4682" t="s">
        <v>12</v>
      </c>
    </row>
    <row r="4683" spans="1:3" x14ac:dyDescent="0.45">
      <c r="A4683" t="str">
        <f t="shared" si="73"/>
        <v>13</v>
      </c>
      <c r="B4683">
        <v>13</v>
      </c>
    </row>
    <row r="4684" spans="1:3" x14ac:dyDescent="0.45">
      <c r="A4684" t="str">
        <f t="shared" si="73"/>
        <v>1Altakhaineh A.R.M., Mohammad M.A., Zibin A.</v>
      </c>
      <c r="B4684">
        <v>1</v>
      </c>
      <c r="C4684" t="s">
        <v>1759</v>
      </c>
    </row>
    <row r="4685" spans="1:3" x14ac:dyDescent="0.45">
      <c r="A4685" t="str">
        <f t="shared" si="73"/>
        <v>2AUTHOR FULL NAMES: Altakhaineh, Abdel Rahman Mitib (57168901500); Mohammad, Marwa Ahmed (58689957500); Zibin, Aseel (57168905900)</v>
      </c>
      <c r="B4685">
        <v>2</v>
      </c>
      <c r="C4685" t="s">
        <v>1760</v>
      </c>
    </row>
    <row r="4686" spans="1:3" x14ac:dyDescent="0.45">
      <c r="A4686" t="str">
        <f t="shared" si="73"/>
        <v>357168901500; 58689957500; 57168905900</v>
      </c>
      <c r="B4686">
        <v>3</v>
      </c>
      <c r="C4686" t="s">
        <v>1761</v>
      </c>
    </row>
    <row r="4687" spans="1:3" x14ac:dyDescent="0.45">
      <c r="A4687" t="str">
        <f t="shared" si="73"/>
        <v>4“Open access and without fees”: Arab university professors' views on the journal access types</v>
      </c>
      <c r="B4687">
        <v>4</v>
      </c>
      <c r="C4687" t="s">
        <v>1762</v>
      </c>
    </row>
    <row r="4688" spans="1:3" x14ac:dyDescent="0.45">
      <c r="A4688" t="str">
        <f t="shared" si="73"/>
        <v>5(2023) Journal of Applied Research in Higher Education, Cited 0 times.</v>
      </c>
      <c r="B4688">
        <v>5</v>
      </c>
      <c r="C4688" t="s">
        <v>1763</v>
      </c>
    </row>
    <row r="4689" spans="1:3" x14ac:dyDescent="0.45">
      <c r="A4689" t="str">
        <f t="shared" si="73"/>
        <v>6DOI: 10.1108/JARHE-06-2023-0249</v>
      </c>
      <c r="B4689">
        <v>6</v>
      </c>
      <c r="C4689" t="s">
        <v>1764</v>
      </c>
    </row>
    <row r="4690" spans="1:3" x14ac:dyDescent="0.45">
      <c r="A4690" t="str">
        <f t="shared" si="73"/>
        <v>7https://www.scopus.com/inward/record.uri?eid=2-s2.0-85176320029&amp;doi=10.1108%2fJARHE-06-2023-0249&amp;partnerID=40&amp;md5=26fc3160c699721a75dd30d1653b708f</v>
      </c>
      <c r="B4690">
        <v>7</v>
      </c>
      <c r="C4690" t="s">
        <v>1765</v>
      </c>
    </row>
    <row r="4691" spans="1:3" x14ac:dyDescent="0.45">
      <c r="A4691" t="str">
        <f t="shared" si="73"/>
        <v>8</v>
      </c>
      <c r="B4691">
        <v>8</v>
      </c>
    </row>
    <row r="4692" spans="1:3" x14ac:dyDescent="0.45">
      <c r="A4692" t="str">
        <f t="shared" si="73"/>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4692">
        <v>9</v>
      </c>
      <c r="C4692" t="s">
        <v>1766</v>
      </c>
    </row>
    <row r="4693" spans="1:3" x14ac:dyDescent="0.45">
      <c r="A4693" t="str">
        <f t="shared" si="73"/>
        <v>10LANGUAGE OF ORIGINAL DOCUMENT: English</v>
      </c>
      <c r="B4693">
        <v>10</v>
      </c>
      <c r="C4693" t="s">
        <v>10</v>
      </c>
    </row>
    <row r="4694" spans="1:3" x14ac:dyDescent="0.45">
      <c r="A4694" t="str">
        <f t="shared" si="73"/>
        <v>11DOCUMENT TYPE: Article</v>
      </c>
      <c r="B4694">
        <v>11</v>
      </c>
      <c r="C4694" t="s">
        <v>11</v>
      </c>
    </row>
    <row r="4695" spans="1:3" x14ac:dyDescent="0.45">
      <c r="A4695" t="str">
        <f t="shared" si="73"/>
        <v>12SOURCE: Scopus</v>
      </c>
      <c r="B4695">
        <v>12</v>
      </c>
      <c r="C4695" t="s">
        <v>12</v>
      </c>
    </row>
    <row r="4696" spans="1:3" x14ac:dyDescent="0.45">
      <c r="A4696" t="str">
        <f t="shared" si="73"/>
        <v>13</v>
      </c>
      <c r="B4696">
        <v>13</v>
      </c>
    </row>
    <row r="4697" spans="1:3" x14ac:dyDescent="0.45">
      <c r="A4697" t="str">
        <f t="shared" si="73"/>
        <v>1Moore J.L., Bass R.</v>
      </c>
      <c r="B4697">
        <v>1</v>
      </c>
      <c r="C4697" t="s">
        <v>1267</v>
      </c>
    </row>
    <row r="4698" spans="1:3" x14ac:dyDescent="0.45">
      <c r="A4698" t="str">
        <f t="shared" si="73"/>
        <v>2AUTHOR FULL NAMES: Moore, Jessie L. (56026090400); Bass, Randall (8654404100)</v>
      </c>
      <c r="B4698">
        <v>2</v>
      </c>
      <c r="C4698" t="s">
        <v>1268</v>
      </c>
    </row>
    <row r="4699" spans="1:3" x14ac:dyDescent="0.45">
      <c r="A4699" t="str">
        <f t="shared" si="73"/>
        <v>356026090400; 8654404100</v>
      </c>
      <c r="B4699">
        <v>3</v>
      </c>
      <c r="C4699" t="s">
        <v>1269</v>
      </c>
    </row>
    <row r="4700" spans="1:3" x14ac:dyDescent="0.45">
      <c r="A4700" t="str">
        <f t="shared" si="73"/>
        <v>4UNDERSTANDING WRITING TRANSFER: Implications for Transformative Student Learning in Higher Education</v>
      </c>
      <c r="B4700">
        <v>4</v>
      </c>
      <c r="C4700" t="s">
        <v>1270</v>
      </c>
    </row>
    <row r="4701" spans="1:3" x14ac:dyDescent="0.45">
      <c r="A4701" t="str">
        <f t="shared" si="73"/>
        <v>5(2023) Understanding Writing Transfer: Implications for Transformative Student Learning in Higher Education, pp. 1 - 165, Cited 1 times.</v>
      </c>
      <c r="B4701">
        <v>5</v>
      </c>
      <c r="C4701" t="s">
        <v>1271</v>
      </c>
    </row>
    <row r="4702" spans="1:3" x14ac:dyDescent="0.45">
      <c r="A4702" t="str">
        <f t="shared" si="73"/>
        <v>6DOI: 10.4324/9781003448518</v>
      </c>
      <c r="B4702">
        <v>6</v>
      </c>
      <c r="C4702" t="s">
        <v>1272</v>
      </c>
    </row>
    <row r="4703" spans="1:3" x14ac:dyDescent="0.45">
      <c r="A4703" t="str">
        <f t="shared" si="73"/>
        <v>7https://www.scopus.com/inward/record.uri?eid=2-s2.0-85166041205&amp;doi=10.4324%2f9781003448518&amp;partnerID=40&amp;md5=fb27a1f0f0b2ce15a83ff0e5e12af436</v>
      </c>
      <c r="B4703">
        <v>7</v>
      </c>
      <c r="C4703" t="s">
        <v>1273</v>
      </c>
    </row>
    <row r="4704" spans="1:3" x14ac:dyDescent="0.45">
      <c r="A4704" t="str">
        <f t="shared" si="73"/>
        <v>8</v>
      </c>
      <c r="B4704">
        <v>8</v>
      </c>
    </row>
    <row r="4705" spans="1:3" x14ac:dyDescent="0.45">
      <c r="A4705" t="str">
        <f t="shared" si="73"/>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4705">
        <v>9</v>
      </c>
      <c r="C4705" t="s">
        <v>1274</v>
      </c>
    </row>
    <row r="4706" spans="1:3" x14ac:dyDescent="0.45">
      <c r="A4706" t="str">
        <f t="shared" si="73"/>
        <v>10LANGUAGE OF ORIGINAL DOCUMENT: English</v>
      </c>
      <c r="B4706">
        <v>10</v>
      </c>
      <c r="C4706" t="s">
        <v>10</v>
      </c>
    </row>
    <row r="4707" spans="1:3" x14ac:dyDescent="0.45">
      <c r="A4707" t="str">
        <f t="shared" si="73"/>
        <v>11DOCUMENT TYPE: Book</v>
      </c>
      <c r="B4707">
        <v>11</v>
      </c>
      <c r="C4707" t="s">
        <v>338</v>
      </c>
    </row>
    <row r="4708" spans="1:3" x14ac:dyDescent="0.45">
      <c r="A4708" t="str">
        <f t="shared" si="73"/>
        <v>12SOURCE: Scopus</v>
      </c>
      <c r="B4708">
        <v>12</v>
      </c>
      <c r="C4708" t="s">
        <v>12</v>
      </c>
    </row>
    <row r="4709" spans="1:3" x14ac:dyDescent="0.45">
      <c r="A4709" t="str">
        <f t="shared" si="73"/>
        <v>13</v>
      </c>
      <c r="B4709">
        <v>13</v>
      </c>
    </row>
    <row r="4710" spans="1:3" x14ac:dyDescent="0.45">
      <c r="A4710" t="str">
        <f t="shared" si="73"/>
        <v>1Fadelelmoula A.A.</v>
      </c>
      <c r="B4710">
        <v>1</v>
      </c>
      <c r="C4710" t="s">
        <v>3629</v>
      </c>
    </row>
    <row r="4711" spans="1:3" x14ac:dyDescent="0.45">
      <c r="A4711" t="str">
        <f t="shared" si="73"/>
        <v>2AUTHOR FULL NAMES: Fadelelmoula, Ashraf Ahmed (25927794900)</v>
      </c>
      <c r="B4711">
        <v>2</v>
      </c>
      <c r="C4711" t="s">
        <v>3630</v>
      </c>
    </row>
    <row r="4712" spans="1:3" x14ac:dyDescent="0.45">
      <c r="A4712" t="str">
        <f t="shared" si="73"/>
        <v>325927794900</v>
      </c>
      <c r="B4712">
        <v>3</v>
      </c>
      <c r="C4712">
        <v>25927794900</v>
      </c>
    </row>
    <row r="4713" spans="1:3" x14ac:dyDescent="0.45">
      <c r="A4713" t="str">
        <f t="shared" si="73"/>
        <v>4TRAITS CONTRIBUTING TO THE PROMOTION OF THE INDIVIDUAL’S CONTINUANCE USAGE INTENTION AND PERCEIVED VALUE OF M-UNIVERSITY SERVICES</v>
      </c>
      <c r="B4713">
        <v>4</v>
      </c>
      <c r="C4713" t="s">
        <v>3631</v>
      </c>
    </row>
    <row r="4714" spans="1:3" x14ac:dyDescent="0.45">
      <c r="A4714" t="str">
        <f t="shared" si="73"/>
        <v>5(2022) Interdisciplinary Journal of Information, Knowledge, and Management, 17, pp. 315 - 338, Cited 1 times.</v>
      </c>
      <c r="B4714">
        <v>5</v>
      </c>
      <c r="C4714" t="s">
        <v>3632</v>
      </c>
    </row>
    <row r="4715" spans="1:3" x14ac:dyDescent="0.45">
      <c r="A4715" t="str">
        <f t="shared" si="73"/>
        <v>6DOI: 10.28945/4984</v>
      </c>
      <c r="B4715">
        <v>6</v>
      </c>
      <c r="C4715" t="s">
        <v>3633</v>
      </c>
    </row>
    <row r="4716" spans="1:3" x14ac:dyDescent="0.45">
      <c r="A4716" t="str">
        <f t="shared" si="73"/>
        <v>7https://www.scopus.com/inward/record.uri?eid=2-s2.0-85140590796&amp;doi=10.28945%2f4984&amp;partnerID=40&amp;md5=b6a3f84f966efad94fb1de470b59ede2</v>
      </c>
      <c r="B4716">
        <v>7</v>
      </c>
      <c r="C4716" t="s">
        <v>3634</v>
      </c>
    </row>
    <row r="4717" spans="1:3" x14ac:dyDescent="0.45">
      <c r="A4717" t="str">
        <f t="shared" si="73"/>
        <v>8</v>
      </c>
      <c r="B4717">
        <v>8</v>
      </c>
    </row>
    <row r="4718" spans="1:3" x14ac:dyDescent="0.45">
      <c r="A4718" t="str">
        <f t="shared" si="73"/>
        <v>9ABSTRACT: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B4718">
        <v>9</v>
      </c>
      <c r="C4718" t="s">
        <v>3635</v>
      </c>
    </row>
    <row r="4719" spans="1:3" x14ac:dyDescent="0.45">
      <c r="A4719" t="str">
        <f t="shared" si="73"/>
        <v>10LANGUAGE OF ORIGINAL DOCUMENT: English</v>
      </c>
      <c r="B4719">
        <v>10</v>
      </c>
      <c r="C4719" t="s">
        <v>10</v>
      </c>
    </row>
    <row r="4720" spans="1:3" x14ac:dyDescent="0.45">
      <c r="A4720" t="str">
        <f t="shared" si="73"/>
        <v>11DOCUMENT TYPE: Article</v>
      </c>
      <c r="B4720">
        <v>11</v>
      </c>
      <c r="C4720" t="s">
        <v>11</v>
      </c>
    </row>
    <row r="4721" spans="1:3" x14ac:dyDescent="0.45">
      <c r="A4721" t="str">
        <f t="shared" si="73"/>
        <v>12SOURCE: Scopus</v>
      </c>
      <c r="B4721">
        <v>12</v>
      </c>
      <c r="C4721" t="s">
        <v>12</v>
      </c>
    </row>
    <row r="4722" spans="1:3" x14ac:dyDescent="0.45">
      <c r="A4722" t="str">
        <f t="shared" si="73"/>
        <v>13</v>
      </c>
      <c r="B4722">
        <v>13</v>
      </c>
    </row>
    <row r="4723" spans="1:3" x14ac:dyDescent="0.45">
      <c r="A4723" t="str">
        <f t="shared" si="73"/>
        <v>1Wang Y., Wang R., Yao Z.</v>
      </c>
      <c r="B4723">
        <v>1</v>
      </c>
      <c r="C4723" t="s">
        <v>1290</v>
      </c>
    </row>
    <row r="4724" spans="1:3" x14ac:dyDescent="0.45">
      <c r="A4724" t="str">
        <f t="shared" si="73"/>
        <v>2AUTHOR FULL NAMES: Wang, Yanrong (47361534600); Wang, Rui (57216464036); Yao, Zuowen (57208186466)</v>
      </c>
      <c r="B4724">
        <v>2</v>
      </c>
      <c r="C4724" t="s">
        <v>1291</v>
      </c>
    </row>
    <row r="4725" spans="1:3" x14ac:dyDescent="0.45">
      <c r="A4725" t="str">
        <f t="shared" si="73"/>
        <v>347361534600; 57216464036; 57208186466</v>
      </c>
      <c r="B4725">
        <v>3</v>
      </c>
      <c r="C4725" t="s">
        <v>1292</v>
      </c>
    </row>
    <row r="4726" spans="1:3" x14ac:dyDescent="0.45">
      <c r="A4726" t="str">
        <f t="shared" si="73"/>
        <v>4Mechanism of action of policy networks on the performance of university-based agricultural extensions</v>
      </c>
      <c r="B4726">
        <v>4</v>
      </c>
      <c r="C4726" t="s">
        <v>1293</v>
      </c>
    </row>
    <row r="4727" spans="1:3" x14ac:dyDescent="0.45">
      <c r="A4727" t="str">
        <f t="shared" si="73"/>
        <v>5(2020) Journal of Agricultural Education and Extension, 26 (5), pp. 423 - 441, Cited 1 times.</v>
      </c>
      <c r="B4727">
        <v>5</v>
      </c>
      <c r="C4727" t="s">
        <v>1294</v>
      </c>
    </row>
    <row r="4728" spans="1:3" x14ac:dyDescent="0.45">
      <c r="A4728" t="str">
        <f t="shared" si="73"/>
        <v>6DOI: 10.1080/1389224X.2020.1748668</v>
      </c>
      <c r="B4728">
        <v>6</v>
      </c>
      <c r="C4728" t="s">
        <v>1295</v>
      </c>
    </row>
    <row r="4729" spans="1:3" x14ac:dyDescent="0.45">
      <c r="A4729" t="str">
        <f t="shared" si="73"/>
        <v>7https://www.scopus.com/inward/record.uri?eid=2-s2.0-85083589758&amp;doi=10.1080%2f1389224X.2020.1748668&amp;partnerID=40&amp;md5=f409c78d0d90fb12085cd471a06e0619</v>
      </c>
      <c r="B4729">
        <v>7</v>
      </c>
      <c r="C4729" t="s">
        <v>1296</v>
      </c>
    </row>
    <row r="4730" spans="1:3" x14ac:dyDescent="0.45">
      <c r="A4730" t="str">
        <f t="shared" si="73"/>
        <v>8</v>
      </c>
      <c r="B4730">
        <v>8</v>
      </c>
    </row>
    <row r="4731" spans="1:3" x14ac:dyDescent="0.45">
      <c r="A4731" t="str">
        <f t="shared" si="73"/>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4731">
        <v>9</v>
      </c>
      <c r="C4731" t="s">
        <v>1297</v>
      </c>
    </row>
    <row r="4732" spans="1:3" x14ac:dyDescent="0.45">
      <c r="A4732" t="str">
        <f t="shared" si="73"/>
        <v>10LANGUAGE OF ORIGINAL DOCUMENT: English</v>
      </c>
      <c r="B4732">
        <v>10</v>
      </c>
      <c r="C4732" t="s">
        <v>10</v>
      </c>
    </row>
    <row r="4733" spans="1:3" x14ac:dyDescent="0.45">
      <c r="A4733" t="str">
        <f t="shared" si="73"/>
        <v>11DOCUMENT TYPE: Article</v>
      </c>
      <c r="B4733">
        <v>11</v>
      </c>
      <c r="C4733" t="s">
        <v>11</v>
      </c>
    </row>
    <row r="4734" spans="1:3" x14ac:dyDescent="0.45">
      <c r="A4734" t="str">
        <f t="shared" si="73"/>
        <v>12SOURCE: Scopus</v>
      </c>
      <c r="B4734">
        <v>12</v>
      </c>
      <c r="C4734" t="s">
        <v>12</v>
      </c>
    </row>
    <row r="4735" spans="1:3" x14ac:dyDescent="0.45">
      <c r="A4735" t="str">
        <f t="shared" si="73"/>
        <v>13</v>
      </c>
      <c r="B4735">
        <v>13</v>
      </c>
    </row>
    <row r="4736" spans="1:3" x14ac:dyDescent="0.45">
      <c r="A4736" t="str">
        <f t="shared" si="73"/>
        <v>1Griffin M., Barona J., Gutierrez C.F.</v>
      </c>
      <c r="B4736">
        <v>1</v>
      </c>
      <c r="C4736" t="s">
        <v>3636</v>
      </c>
    </row>
    <row r="4737" spans="1:3" x14ac:dyDescent="0.45">
      <c r="A4737" t="str">
        <f t="shared" si="73"/>
        <v>2AUTHOR FULL NAMES: Griffin, Mamie (55830705200); Barona, Julian (57973441800); Gutierrez, Carmen F. (57972874000)</v>
      </c>
      <c r="B4737">
        <v>2</v>
      </c>
      <c r="C4737" t="s">
        <v>3637</v>
      </c>
    </row>
    <row r="4738" spans="1:3" x14ac:dyDescent="0.45">
      <c r="A4738" t="str">
        <f t="shared" si="73"/>
        <v>355830705200; 57973441800; 57972874000</v>
      </c>
      <c r="B4738">
        <v>3</v>
      </c>
      <c r="C4738" t="s">
        <v>3638</v>
      </c>
    </row>
    <row r="4739" spans="1:3" x14ac:dyDescent="0.45">
      <c r="A4739" t="str">
        <f t="shared" si="73"/>
        <v>4Strategies to Increase Sustainability Awareness in Higher Education: Experiences from Abu Dhabi Women’s College</v>
      </c>
      <c r="B4739">
        <v>4</v>
      </c>
      <c r="C4739" t="s">
        <v>3639</v>
      </c>
    </row>
    <row r="4740" spans="1:3" x14ac:dyDescent="0.45">
      <c r="A4740" t="str">
        <f t="shared" si="73"/>
        <v>5(2022) International Journal of Sustainable Development and Planning, 17 (6), pp. 1831 - 1838, Cited 1 times.</v>
      </c>
      <c r="B4740">
        <v>5</v>
      </c>
      <c r="C4740" t="s">
        <v>3640</v>
      </c>
    </row>
    <row r="4741" spans="1:3" x14ac:dyDescent="0.45">
      <c r="A4741" t="str">
        <f t="shared" ref="A4741:A4804" si="74">B4741&amp;C4741</f>
        <v>6DOI: 10.18280/ijsdp.170617</v>
      </c>
      <c r="B4741">
        <v>6</v>
      </c>
      <c r="C4741" t="s">
        <v>3641</v>
      </c>
    </row>
    <row r="4742" spans="1:3" x14ac:dyDescent="0.45">
      <c r="A4742" t="str">
        <f t="shared" si="74"/>
        <v>7https://www.scopus.com/inward/record.uri?eid=2-s2.0-85142352301&amp;doi=10.18280%2fijsdp.170617&amp;partnerID=40&amp;md5=da18cc2debfd690fb0a62bd08030f2d4</v>
      </c>
      <c r="B4742">
        <v>7</v>
      </c>
      <c r="C4742" t="s">
        <v>3642</v>
      </c>
    </row>
    <row r="4743" spans="1:3" x14ac:dyDescent="0.45">
      <c r="A4743" t="str">
        <f t="shared" si="74"/>
        <v>8</v>
      </c>
      <c r="B4743">
        <v>8</v>
      </c>
    </row>
    <row r="4744" spans="1:3" x14ac:dyDescent="0.45">
      <c r="A4744" t="str">
        <f t="shared" si="74"/>
        <v>9ABSTRACT: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B4744">
        <v>9</v>
      </c>
      <c r="C4744" t="s">
        <v>3643</v>
      </c>
    </row>
    <row r="4745" spans="1:3" x14ac:dyDescent="0.45">
      <c r="A4745" t="str">
        <f t="shared" si="74"/>
        <v>10LANGUAGE OF ORIGINAL DOCUMENT: English</v>
      </c>
      <c r="B4745">
        <v>10</v>
      </c>
      <c r="C4745" t="s">
        <v>10</v>
      </c>
    </row>
    <row r="4746" spans="1:3" x14ac:dyDescent="0.45">
      <c r="A4746" t="str">
        <f t="shared" si="74"/>
        <v>11DOCUMENT TYPE: Article</v>
      </c>
      <c r="B4746">
        <v>11</v>
      </c>
      <c r="C4746" t="s">
        <v>11</v>
      </c>
    </row>
    <row r="4747" spans="1:3" x14ac:dyDescent="0.45">
      <c r="A4747" t="str">
        <f t="shared" si="74"/>
        <v>12SOURCE: Scopus</v>
      </c>
      <c r="B4747">
        <v>12</v>
      </c>
      <c r="C4747" t="s">
        <v>12</v>
      </c>
    </row>
    <row r="4748" spans="1:3" x14ac:dyDescent="0.45">
      <c r="A4748" t="str">
        <f t="shared" si="74"/>
        <v>13</v>
      </c>
      <c r="B4748">
        <v>13</v>
      </c>
    </row>
    <row r="4749" spans="1:3" x14ac:dyDescent="0.45">
      <c r="A4749" t="str">
        <f t="shared" si="74"/>
        <v>1Qanga E.J., Schutte D.</v>
      </c>
      <c r="B4749">
        <v>1</v>
      </c>
      <c r="C4749" t="s">
        <v>3644</v>
      </c>
    </row>
    <row r="4750" spans="1:3" x14ac:dyDescent="0.45">
      <c r="A4750" t="str">
        <f t="shared" si="74"/>
        <v>2AUTHOR FULL NAMES: Qanga, Enathi Jongikhaya (57226677137); Schutte, Danie (58708629000)</v>
      </c>
      <c r="B4750">
        <v>2</v>
      </c>
      <c r="C4750" t="s">
        <v>3645</v>
      </c>
    </row>
    <row r="4751" spans="1:3" x14ac:dyDescent="0.45">
      <c r="A4751" t="str">
        <f t="shared" si="74"/>
        <v>357226677137; 58708629000</v>
      </c>
      <c r="B4751">
        <v>3</v>
      </c>
      <c r="C4751" t="s">
        <v>3646</v>
      </c>
    </row>
    <row r="4752" spans="1:3" x14ac:dyDescent="0.45">
      <c r="A4752" t="str">
        <f t="shared" si="74"/>
        <v>4VIEWS FROM KEY UNIVERSITY STAKEHOLDERS ON RISK STRATEGY IMPLEMENTATION AND DISCLOSURE: A CASE STUDY OF SOUTH AFRICAN UNIVERSITIES</v>
      </c>
      <c r="B4752">
        <v>4</v>
      </c>
      <c r="C4752" t="s">
        <v>3647</v>
      </c>
    </row>
    <row r="4753" spans="1:3" x14ac:dyDescent="0.45">
      <c r="A4753" t="str">
        <f t="shared" si="74"/>
        <v>5(2021) Academy of Accounting and Financial Studies Journal, 25 (6), pp. 1 - 12, Cited 1 times.</v>
      </c>
      <c r="B4753">
        <v>5</v>
      </c>
      <c r="C4753" t="s">
        <v>3648</v>
      </c>
    </row>
    <row r="4754" spans="1:3" x14ac:dyDescent="0.45">
      <c r="A4754" t="str">
        <f t="shared" si="74"/>
        <v>6</v>
      </c>
      <c r="B4754">
        <v>6</v>
      </c>
    </row>
    <row r="4755" spans="1:3" x14ac:dyDescent="0.45">
      <c r="A4755" t="str">
        <f t="shared" si="74"/>
        <v>7https://www.scopus.com/inward/record.uri?eid=2-s2.0-85112259906&amp;partnerID=40&amp;md5=9949f9e61ce162ce97aaa04f03bfead6</v>
      </c>
      <c r="B4755">
        <v>7</v>
      </c>
      <c r="C4755" t="s">
        <v>3649</v>
      </c>
    </row>
    <row r="4756" spans="1:3" x14ac:dyDescent="0.45">
      <c r="A4756" t="str">
        <f t="shared" si="74"/>
        <v>8</v>
      </c>
      <c r="B4756">
        <v>8</v>
      </c>
    </row>
    <row r="4757" spans="1:3" x14ac:dyDescent="0.45">
      <c r="A4757" t="str">
        <f t="shared" si="74"/>
        <v>9ABSTRACT: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B4757">
        <v>9</v>
      </c>
      <c r="C4757" t="s">
        <v>3650</v>
      </c>
    </row>
    <row r="4758" spans="1:3" x14ac:dyDescent="0.45">
      <c r="A4758" t="str">
        <f t="shared" si="74"/>
        <v>10LANGUAGE OF ORIGINAL DOCUMENT: English</v>
      </c>
      <c r="B4758">
        <v>10</v>
      </c>
      <c r="C4758" t="s">
        <v>10</v>
      </c>
    </row>
    <row r="4759" spans="1:3" x14ac:dyDescent="0.45">
      <c r="A4759" t="str">
        <f t="shared" si="74"/>
        <v>11DOCUMENT TYPE: Article</v>
      </c>
      <c r="B4759">
        <v>11</v>
      </c>
      <c r="C4759" t="s">
        <v>11</v>
      </c>
    </row>
    <row r="4760" spans="1:3" x14ac:dyDescent="0.45">
      <c r="A4760" t="str">
        <f t="shared" si="74"/>
        <v>12SOURCE: Scopus</v>
      </c>
      <c r="B4760">
        <v>12</v>
      </c>
      <c r="C4760" t="s">
        <v>12</v>
      </c>
    </row>
    <row r="4761" spans="1:3" x14ac:dyDescent="0.45">
      <c r="A4761" t="str">
        <f t="shared" si="74"/>
        <v>13</v>
      </c>
      <c r="B4761">
        <v>13</v>
      </c>
    </row>
    <row r="4762" spans="1:3" x14ac:dyDescent="0.45">
      <c r="A4762" t="str">
        <f t="shared" si="74"/>
        <v>1Amoako G.K., Ampong G.O., Gabrah A.Y.B., de Heer F., Antwi-Adjei A.</v>
      </c>
      <c r="B4762">
        <v>1</v>
      </c>
      <c r="C4762" t="s">
        <v>1788</v>
      </c>
    </row>
    <row r="4763" spans="1:3" x14ac:dyDescent="0.45">
      <c r="A4763" t="str">
        <f t="shared" si="74"/>
        <v>2AUTHOR FULL NAMES: Amoako, George Kofi (54384837400); Ampong, George Oppong (57203746023); Gabrah, Antoinette Yaa Benewaa (57202300043); de Heer, Felicia (56526558100); Antwi-Adjei, Alex (57210890203)</v>
      </c>
      <c r="B4763">
        <v>2</v>
      </c>
      <c r="C4763" t="s">
        <v>1789</v>
      </c>
    </row>
    <row r="4764" spans="1:3" x14ac:dyDescent="0.45">
      <c r="A4764" t="str">
        <f t="shared" si="74"/>
        <v>354384837400; 57203746023; 57202300043; 56526558100; 57210890203</v>
      </c>
      <c r="B4764">
        <v>3</v>
      </c>
      <c r="C4764" t="s">
        <v>1790</v>
      </c>
    </row>
    <row r="4765" spans="1:3" x14ac:dyDescent="0.45">
      <c r="A4765" t="str">
        <f t="shared" si="74"/>
        <v>4Service quality affecting student satisfaction in higher education institutions in Ghana</v>
      </c>
      <c r="B4765">
        <v>4</v>
      </c>
      <c r="C4765" t="s">
        <v>1791</v>
      </c>
    </row>
    <row r="4766" spans="1:3" x14ac:dyDescent="0.45">
      <c r="A4766" t="str">
        <f t="shared" si="74"/>
        <v>5(2023) Cogent Education, 10 (2), art. no. 2238468, Cited 0 times.</v>
      </c>
      <c r="B4766">
        <v>5</v>
      </c>
      <c r="C4766" t="s">
        <v>1792</v>
      </c>
    </row>
    <row r="4767" spans="1:3" x14ac:dyDescent="0.45">
      <c r="A4767" t="str">
        <f t="shared" si="74"/>
        <v>6DOI: 10.1080/2331186X.2023.2238468</v>
      </c>
      <c r="B4767">
        <v>6</v>
      </c>
      <c r="C4767" t="s">
        <v>1793</v>
      </c>
    </row>
    <row r="4768" spans="1:3" x14ac:dyDescent="0.45">
      <c r="A4768" t="str">
        <f t="shared" si="74"/>
        <v>7https://www.scopus.com/inward/record.uri?eid=2-s2.0-85175100824&amp;doi=10.1080%2f2331186X.2023.2238468&amp;partnerID=40&amp;md5=5550cdd0a20e820cba4f6ae5457f81fc</v>
      </c>
      <c r="B4768">
        <v>7</v>
      </c>
      <c r="C4768" t="s">
        <v>1794</v>
      </c>
    </row>
    <row r="4769" spans="1:3" x14ac:dyDescent="0.45">
      <c r="A4769" t="str">
        <f t="shared" si="74"/>
        <v>8</v>
      </c>
      <c r="B4769">
        <v>8</v>
      </c>
    </row>
    <row r="4770" spans="1:3" x14ac:dyDescent="0.45">
      <c r="A4770" t="str">
        <f t="shared" si="74"/>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4770">
        <v>9</v>
      </c>
      <c r="C4770" t="s">
        <v>1795</v>
      </c>
    </row>
    <row r="4771" spans="1:3" x14ac:dyDescent="0.45">
      <c r="A4771" t="str">
        <f t="shared" si="74"/>
        <v>10LANGUAGE OF ORIGINAL DOCUMENT: English</v>
      </c>
      <c r="B4771">
        <v>10</v>
      </c>
      <c r="C4771" t="s">
        <v>10</v>
      </c>
    </row>
    <row r="4772" spans="1:3" x14ac:dyDescent="0.45">
      <c r="A4772" t="str">
        <f t="shared" si="74"/>
        <v>11DOCUMENT TYPE: Article</v>
      </c>
      <c r="B4772">
        <v>11</v>
      </c>
      <c r="C4772" t="s">
        <v>11</v>
      </c>
    </row>
    <row r="4773" spans="1:3" x14ac:dyDescent="0.45">
      <c r="A4773" t="str">
        <f t="shared" si="74"/>
        <v>12SOURCE: Scopus</v>
      </c>
      <c r="B4773">
        <v>12</v>
      </c>
      <c r="C4773" t="s">
        <v>12</v>
      </c>
    </row>
    <row r="4774" spans="1:3" x14ac:dyDescent="0.45">
      <c r="A4774" t="str">
        <f t="shared" si="74"/>
        <v>13</v>
      </c>
      <c r="B4774">
        <v>13</v>
      </c>
    </row>
    <row r="4775" spans="1:3" x14ac:dyDescent="0.45">
      <c r="A4775" t="str">
        <f t="shared" si="74"/>
        <v>1Yasin N., Gilani S.A.M., Nair G., Abaido G.M., Askri S.</v>
      </c>
      <c r="B4775">
        <v>1</v>
      </c>
      <c r="C4775" t="s">
        <v>4044</v>
      </c>
    </row>
    <row r="4776" spans="1:3" x14ac:dyDescent="0.45">
      <c r="A4776" t="str">
        <f t="shared" si="74"/>
        <v>2AUTHOR FULL NAMES: Yasin, Naveed (55625375000); Gilani, Sayed Abdul Majid (57862904400); Nair, Gayatri (57347937100); Abaido, Ghada M. (57211443766); Askri, Soumaya (58351464800)</v>
      </c>
      <c r="B4776">
        <v>2</v>
      </c>
      <c r="C4776" t="s">
        <v>4045</v>
      </c>
    </row>
    <row r="4777" spans="1:3" x14ac:dyDescent="0.45">
      <c r="A4777" t="str">
        <f t="shared" si="74"/>
        <v>355625375000; 57862904400; 57347937100; 57211443766; 58351464800</v>
      </c>
      <c r="B4777">
        <v>3</v>
      </c>
      <c r="C4777" t="s">
        <v>4046</v>
      </c>
    </row>
    <row r="4778" spans="1:3" x14ac:dyDescent="0.45">
      <c r="A4778" t="str">
        <f t="shared" si="74"/>
        <v>4Establishing a nexus for effective university-industry collaborations in the MENA region: A multi-country comparative study</v>
      </c>
      <c r="B4778">
        <v>4</v>
      </c>
      <c r="C4778" t="s">
        <v>4047</v>
      </c>
    </row>
    <row r="4779" spans="1:3" x14ac:dyDescent="0.45">
      <c r="A4779" t="str">
        <f t="shared" si="74"/>
        <v>5(2023) Industry and Higher Education, Cited 0 times.</v>
      </c>
      <c r="B4779">
        <v>5</v>
      </c>
      <c r="C4779" t="s">
        <v>4048</v>
      </c>
    </row>
    <row r="4780" spans="1:3" x14ac:dyDescent="0.45">
      <c r="A4780" t="str">
        <f t="shared" si="74"/>
        <v>6DOI: 10.1177/09504222231175862</v>
      </c>
      <c r="B4780">
        <v>6</v>
      </c>
      <c r="C4780" t="s">
        <v>4049</v>
      </c>
    </row>
    <row r="4781" spans="1:3" x14ac:dyDescent="0.45">
      <c r="A4781" t="str">
        <f t="shared" si="74"/>
        <v>7https://www.scopus.com/inward/record.uri?eid=2-s2.0-85163017760&amp;doi=10.1177%2f09504222231175862&amp;partnerID=40&amp;md5=8bf7408bcfe81faa0a960b57544ca7a4</v>
      </c>
      <c r="B4781">
        <v>7</v>
      </c>
      <c r="C4781" t="s">
        <v>4050</v>
      </c>
    </row>
    <row r="4782" spans="1:3" x14ac:dyDescent="0.45">
      <c r="A4782" t="str">
        <f t="shared" si="74"/>
        <v>8</v>
      </c>
      <c r="B4782">
        <v>8</v>
      </c>
    </row>
    <row r="4783" spans="1:3" x14ac:dyDescent="0.45">
      <c r="A4783" t="str">
        <f t="shared" si="74"/>
        <v>9ABSTRACT: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B4783">
        <v>9</v>
      </c>
      <c r="C4783" t="s">
        <v>4051</v>
      </c>
    </row>
    <row r="4784" spans="1:3" x14ac:dyDescent="0.45">
      <c r="A4784" t="str">
        <f t="shared" si="74"/>
        <v>10LANGUAGE OF ORIGINAL DOCUMENT: English</v>
      </c>
      <c r="B4784">
        <v>10</v>
      </c>
      <c r="C4784" t="s">
        <v>10</v>
      </c>
    </row>
    <row r="4785" spans="1:3" x14ac:dyDescent="0.45">
      <c r="A4785" t="str">
        <f t="shared" si="74"/>
        <v>11DOCUMENT TYPE: Article</v>
      </c>
      <c r="B4785">
        <v>11</v>
      </c>
      <c r="C4785" t="s">
        <v>11</v>
      </c>
    </row>
    <row r="4786" spans="1:3" x14ac:dyDescent="0.45">
      <c r="A4786" t="str">
        <f t="shared" si="74"/>
        <v>12SOURCE: Scopus</v>
      </c>
      <c r="B4786">
        <v>12</v>
      </c>
      <c r="C4786" t="s">
        <v>12</v>
      </c>
    </row>
    <row r="4787" spans="1:3" x14ac:dyDescent="0.45">
      <c r="A4787" t="str">
        <f t="shared" si="74"/>
        <v>13</v>
      </c>
      <c r="B4787">
        <v>13</v>
      </c>
    </row>
    <row r="4788" spans="1:3" x14ac:dyDescent="0.45">
      <c r="A4788" t="str">
        <f t="shared" si="74"/>
        <v>1Radko N.</v>
      </c>
      <c r="B4788">
        <v>1</v>
      </c>
      <c r="C4788" t="s">
        <v>3656</v>
      </c>
    </row>
    <row r="4789" spans="1:3" x14ac:dyDescent="0.45">
      <c r="A4789" t="str">
        <f t="shared" si="74"/>
        <v>2AUTHOR FULL NAMES: Radko, Natalya (56530682400)</v>
      </c>
      <c r="B4789">
        <v>2</v>
      </c>
      <c r="C4789" t="s">
        <v>3657</v>
      </c>
    </row>
    <row r="4790" spans="1:3" x14ac:dyDescent="0.45">
      <c r="A4790" t="str">
        <f t="shared" si="74"/>
        <v>356530682400</v>
      </c>
      <c r="B4790">
        <v>3</v>
      </c>
      <c r="C4790">
        <v>56530682400</v>
      </c>
    </row>
    <row r="4791" spans="1:3" x14ac:dyDescent="0.45">
      <c r="A4791" t="str">
        <f t="shared" si="74"/>
        <v>4Entrepreneurial university stakeholders and their contribution to knowledge and technologies transfer</v>
      </c>
      <c r="B4791">
        <v>4</v>
      </c>
      <c r="C4791" t="s">
        <v>3658</v>
      </c>
    </row>
    <row r="4792" spans="1:3" x14ac:dyDescent="0.45">
      <c r="A4792" t="str">
        <f t="shared" si="74"/>
        <v>5(2022) Developments in Entrepreneurial Finance and Technology, pp. 90 - 116, Cited 1 times.</v>
      </c>
      <c r="B4792">
        <v>5</v>
      </c>
      <c r="C4792" t="s">
        <v>3659</v>
      </c>
    </row>
    <row r="4793" spans="1:3" x14ac:dyDescent="0.45">
      <c r="A4793" t="str">
        <f t="shared" si="74"/>
        <v>6</v>
      </c>
      <c r="B4793">
        <v>6</v>
      </c>
    </row>
    <row r="4794" spans="1:3" x14ac:dyDescent="0.45">
      <c r="A4794" t="str">
        <f t="shared" si="74"/>
        <v>7https://www.scopus.com/inward/record.uri?eid=2-s2.0-85148371852&amp;partnerID=40&amp;md5=1c9c9802e2ece3628a779ef6512dbadd</v>
      </c>
      <c r="B4794">
        <v>7</v>
      </c>
      <c r="C4794" t="s">
        <v>3660</v>
      </c>
    </row>
    <row r="4795" spans="1:3" x14ac:dyDescent="0.45">
      <c r="A4795" t="str">
        <f t="shared" si="74"/>
        <v>8</v>
      </c>
      <c r="B4795">
        <v>8</v>
      </c>
    </row>
    <row r="4796" spans="1:3" x14ac:dyDescent="0.45">
      <c r="A4796" t="str">
        <f t="shared" si="74"/>
        <v>9</v>
      </c>
      <c r="B4796">
        <v>9</v>
      </c>
    </row>
    <row r="4797" spans="1:3" x14ac:dyDescent="0.45">
      <c r="A4797" t="str">
        <f t="shared" si="74"/>
        <v>10LANGUAGE OF ORIGINAL DOCUMENT: English</v>
      </c>
      <c r="B4797">
        <v>10</v>
      </c>
      <c r="C4797" t="s">
        <v>10</v>
      </c>
    </row>
    <row r="4798" spans="1:3" x14ac:dyDescent="0.45">
      <c r="A4798" t="str">
        <f t="shared" si="74"/>
        <v>11DOCUMENT TYPE: Book chapter</v>
      </c>
      <c r="B4798">
        <v>11</v>
      </c>
      <c r="C4798" t="s">
        <v>128</v>
      </c>
    </row>
    <row r="4799" spans="1:3" x14ac:dyDescent="0.45">
      <c r="A4799" t="str">
        <f t="shared" si="74"/>
        <v>12SOURCE: Scopus</v>
      </c>
      <c r="B4799">
        <v>12</v>
      </c>
      <c r="C4799" t="s">
        <v>12</v>
      </c>
    </row>
    <row r="4800" spans="1:3" x14ac:dyDescent="0.45">
      <c r="A4800" t="str">
        <f t="shared" si="74"/>
        <v>13</v>
      </c>
      <c r="B4800">
        <v>13</v>
      </c>
    </row>
    <row r="4801" spans="1:3" x14ac:dyDescent="0.45">
      <c r="A4801" t="str">
        <f t="shared" si="74"/>
        <v>1Strielkowski W., Korneeva E., Gorina L.</v>
      </c>
      <c r="B4801">
        <v>1</v>
      </c>
      <c r="C4801" t="s">
        <v>1320</v>
      </c>
    </row>
    <row r="4802" spans="1:3" x14ac:dyDescent="0.45">
      <c r="A4802" t="str">
        <f t="shared" si="74"/>
        <v>2AUTHOR FULL NAMES: Strielkowski, Wadim (36620065300); Korneeva, Elena (57190658874); Gorina, Larisa (56940467200)</v>
      </c>
      <c r="B4802">
        <v>2</v>
      </c>
      <c r="C4802" t="s">
        <v>1321</v>
      </c>
    </row>
    <row r="4803" spans="1:3" x14ac:dyDescent="0.45">
      <c r="A4803" t="str">
        <f t="shared" si="74"/>
        <v>336620065300; 57190658874; 56940467200</v>
      </c>
      <c r="B4803">
        <v>3</v>
      </c>
      <c r="C4803" t="s">
        <v>1322</v>
      </c>
    </row>
    <row r="4804" spans="1:3" x14ac:dyDescent="0.45">
      <c r="A4804" t="str">
        <f t="shared" si="74"/>
        <v>4SUSTAINABLE DEVELOPMENT AND THE DIGITAL TRANSFORMATION OF EDUCATIONAL SYSTEMS</v>
      </c>
      <c r="B4804">
        <v>4</v>
      </c>
      <c r="C4804" t="s">
        <v>1323</v>
      </c>
    </row>
    <row r="4805" spans="1:3" x14ac:dyDescent="0.45">
      <c r="A4805" t="str">
        <f t="shared" ref="A4805:A4868" si="75">B4805&amp;C4805</f>
        <v>5(2022) Intellectual Economics, 16 (1), pp. 134 - 150, Cited 1 times.</v>
      </c>
      <c r="B4805">
        <v>5</v>
      </c>
      <c r="C4805" t="s">
        <v>1324</v>
      </c>
    </row>
    <row r="4806" spans="1:3" x14ac:dyDescent="0.45">
      <c r="A4806" t="str">
        <f t="shared" si="75"/>
        <v>6DOI: 10.13165/IE-22-16-1-08</v>
      </c>
      <c r="B4806">
        <v>6</v>
      </c>
      <c r="C4806" t="s">
        <v>1325</v>
      </c>
    </row>
    <row r="4807" spans="1:3" x14ac:dyDescent="0.45">
      <c r="A4807" t="str">
        <f t="shared" si="75"/>
        <v>7https://www.scopus.com/inward/record.uri?eid=2-s2.0-85136712152&amp;doi=10.13165%2fIE-22-16-1-08&amp;partnerID=40&amp;md5=4c6b6b442584783ba7c749cd76fce178</v>
      </c>
      <c r="B4807">
        <v>7</v>
      </c>
      <c r="C4807" t="s">
        <v>1326</v>
      </c>
    </row>
    <row r="4808" spans="1:3" x14ac:dyDescent="0.45">
      <c r="A4808" t="str">
        <f t="shared" si="75"/>
        <v>8</v>
      </c>
      <c r="B4808">
        <v>8</v>
      </c>
    </row>
    <row r="4809" spans="1:3" x14ac:dyDescent="0.45">
      <c r="A4809" t="str">
        <f t="shared" si="75"/>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4809">
        <v>9</v>
      </c>
      <c r="C4809" t="s">
        <v>1327</v>
      </c>
    </row>
    <row r="4810" spans="1:3" x14ac:dyDescent="0.45">
      <c r="A4810" t="str">
        <f t="shared" si="75"/>
        <v>10LANGUAGE OF ORIGINAL DOCUMENT: English</v>
      </c>
      <c r="B4810">
        <v>10</v>
      </c>
      <c r="C4810" t="s">
        <v>10</v>
      </c>
    </row>
    <row r="4811" spans="1:3" x14ac:dyDescent="0.45">
      <c r="A4811" t="str">
        <f t="shared" si="75"/>
        <v>11DOCUMENT TYPE: Article</v>
      </c>
      <c r="B4811">
        <v>11</v>
      </c>
      <c r="C4811" t="s">
        <v>11</v>
      </c>
    </row>
    <row r="4812" spans="1:3" x14ac:dyDescent="0.45">
      <c r="A4812" t="str">
        <f t="shared" si="75"/>
        <v>12SOURCE: Scopus</v>
      </c>
      <c r="B4812">
        <v>12</v>
      </c>
      <c r="C4812" t="s">
        <v>12</v>
      </c>
    </row>
    <row r="4813" spans="1:3" x14ac:dyDescent="0.45">
      <c r="A4813" t="str">
        <f t="shared" si="75"/>
        <v>13</v>
      </c>
      <c r="B4813">
        <v>13</v>
      </c>
    </row>
    <row r="4814" spans="1:3" x14ac:dyDescent="0.45">
      <c r="A4814" t="str">
        <f t="shared" si="75"/>
        <v>1Berlian M., Mujtahid I.M., Vebrianto R., Thahir M.</v>
      </c>
      <c r="B4814">
        <v>1</v>
      </c>
      <c r="C4814" t="s">
        <v>3661</v>
      </c>
    </row>
    <row r="4815" spans="1:3" x14ac:dyDescent="0.45">
      <c r="A4815" t="str">
        <f t="shared" si="75"/>
        <v>2AUTHOR FULL NAMES: Berlian, Mery (57214453678); Mujtahid, Iqbal Miftakhul (57211578858); Vebrianto, Rian (55129231200); Thahir, Musa (57216269422)</v>
      </c>
      <c r="B4815">
        <v>2</v>
      </c>
      <c r="C4815" t="s">
        <v>3662</v>
      </c>
    </row>
    <row r="4816" spans="1:3" x14ac:dyDescent="0.45">
      <c r="A4816" t="str">
        <f t="shared" si="75"/>
        <v>357214453678; 57211578858; 55129231200; 57216269422</v>
      </c>
      <c r="B4816">
        <v>3</v>
      </c>
      <c r="C4816" t="s">
        <v>3663</v>
      </c>
    </row>
    <row r="4817" spans="1:3" x14ac:dyDescent="0.45">
      <c r="A4817" t="str">
        <f t="shared" si="75"/>
        <v>4Multiple intelligences mapping for tutors in Universitas Terbuka</v>
      </c>
      <c r="B4817">
        <v>4</v>
      </c>
      <c r="C4817" t="s">
        <v>3664</v>
      </c>
    </row>
    <row r="4818" spans="1:3" x14ac:dyDescent="0.45">
      <c r="A4818" t="str">
        <f t="shared" si="75"/>
        <v>5(2022) Cakrawala Pendidikan, 41 (1), pp. 199 - 210, Cited 1 times.</v>
      </c>
      <c r="B4818">
        <v>5</v>
      </c>
      <c r="C4818" t="s">
        <v>3665</v>
      </c>
    </row>
    <row r="4819" spans="1:3" x14ac:dyDescent="0.45">
      <c r="A4819" t="str">
        <f t="shared" si="75"/>
        <v>6DOI: 10.21831/cp.v41i1.39651</v>
      </c>
      <c r="B4819">
        <v>6</v>
      </c>
      <c r="C4819" t="s">
        <v>3666</v>
      </c>
    </row>
    <row r="4820" spans="1:3" x14ac:dyDescent="0.45">
      <c r="A4820" t="str">
        <f t="shared" si="75"/>
        <v>7https://www.scopus.com/inward/record.uri?eid=2-s2.0-85126944767&amp;doi=10.21831%2fcp.v41i1.39651&amp;partnerID=40&amp;md5=d24400b8c2835c0f959aba22fccff228</v>
      </c>
      <c r="B4820">
        <v>7</v>
      </c>
      <c r="C4820" t="s">
        <v>3667</v>
      </c>
    </row>
    <row r="4821" spans="1:3" x14ac:dyDescent="0.45">
      <c r="A4821" t="str">
        <f t="shared" si="75"/>
        <v>8</v>
      </c>
      <c r="B4821">
        <v>8</v>
      </c>
    </row>
    <row r="4822" spans="1:3" x14ac:dyDescent="0.45">
      <c r="A4822" t="str">
        <f t="shared" si="75"/>
        <v>9ABSTRACT: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B4822">
        <v>9</v>
      </c>
      <c r="C4822" t="s">
        <v>3668</v>
      </c>
    </row>
    <row r="4823" spans="1:3" x14ac:dyDescent="0.45">
      <c r="A4823" t="str">
        <f t="shared" si="75"/>
        <v>10LANGUAGE OF ORIGINAL DOCUMENT: English</v>
      </c>
      <c r="B4823">
        <v>10</v>
      </c>
      <c r="C4823" t="s">
        <v>10</v>
      </c>
    </row>
    <row r="4824" spans="1:3" x14ac:dyDescent="0.45">
      <c r="A4824" t="str">
        <f t="shared" si="75"/>
        <v>11DOCUMENT TYPE: Article</v>
      </c>
      <c r="B4824">
        <v>11</v>
      </c>
      <c r="C4824" t="s">
        <v>11</v>
      </c>
    </row>
    <row r="4825" spans="1:3" x14ac:dyDescent="0.45">
      <c r="A4825" t="str">
        <f t="shared" si="75"/>
        <v>12SOURCE: Scopus</v>
      </c>
      <c r="B4825">
        <v>12</v>
      </c>
      <c r="C4825" t="s">
        <v>12</v>
      </c>
    </row>
    <row r="4826" spans="1:3" x14ac:dyDescent="0.45">
      <c r="A4826" t="str">
        <f t="shared" si="75"/>
        <v>13</v>
      </c>
      <c r="B4826">
        <v>13</v>
      </c>
    </row>
    <row r="4827" spans="1:3" x14ac:dyDescent="0.45">
      <c r="A4827" t="str">
        <f t="shared" si="75"/>
        <v>1Yarkent Ç., Mutaf T., Temel S., Sukan F.V., Oncel S.S.</v>
      </c>
      <c r="B4827">
        <v>1</v>
      </c>
      <c r="C4827" t="s">
        <v>1874</v>
      </c>
    </row>
    <row r="4828" spans="1:3" x14ac:dyDescent="0.45">
      <c r="A4828" t="str">
        <f t="shared" si="75"/>
        <v>2AUTHOR FULL NAMES: Yarkent, Ça ğ la (57208878391); Mutaf, Tu Ğ Çe (57208883929); Temel, Serdal (38663343900); Sukan, Fazilet Vardar (58633352300); Oncel, Suphi S. (23995769500)</v>
      </c>
      <c r="B4828">
        <v>2</v>
      </c>
      <c r="C4828" t="s">
        <v>1875</v>
      </c>
    </row>
    <row r="4829" spans="1:3" x14ac:dyDescent="0.45">
      <c r="A4829" t="str">
        <f t="shared" si="75"/>
        <v>357208878391; 57208883929; 38663343900; 58633352300; 23995769500</v>
      </c>
      <c r="B4829">
        <v>3</v>
      </c>
      <c r="C4829" t="s">
        <v>1876</v>
      </c>
    </row>
    <row r="4830" spans="1:3" x14ac:dyDescent="0.45">
      <c r="A4830" t="str">
        <f t="shared" si="75"/>
        <v>4University-Industry Collaboration: A Way to New Technologies</v>
      </c>
      <c r="B4830">
        <v>4</v>
      </c>
      <c r="C4830" t="s">
        <v>1877</v>
      </c>
    </row>
    <row r="4831" spans="1:3" x14ac:dyDescent="0.45">
      <c r="A4831" t="str">
        <f t="shared" si="75"/>
        <v>5(2023) A Sustainable Green Future: Perspectives on Energy, Economy, Industry, Cities and Environment, pp. 53 - 68, Cited 0 times.</v>
      </c>
      <c r="B4831">
        <v>5</v>
      </c>
      <c r="C4831" t="s">
        <v>1878</v>
      </c>
    </row>
    <row r="4832" spans="1:3" x14ac:dyDescent="0.45">
      <c r="A4832" t="str">
        <f t="shared" si="75"/>
        <v>6DOI: 10.1007/978-3-031-24942-6_3</v>
      </c>
      <c r="B4832">
        <v>6</v>
      </c>
      <c r="C4832" t="s">
        <v>1879</v>
      </c>
    </row>
    <row r="4833" spans="1:3" x14ac:dyDescent="0.45">
      <c r="A4833" t="str">
        <f t="shared" si="75"/>
        <v>7https://www.scopus.com/inward/record.uri?eid=2-s2.0-85173373114&amp;doi=10.1007%2f978-3-031-24942-6_3&amp;partnerID=40&amp;md5=b226ec12ec26ea1f49a688b43e2ae298</v>
      </c>
      <c r="B4833">
        <v>7</v>
      </c>
      <c r="C4833" t="s">
        <v>1880</v>
      </c>
    </row>
    <row r="4834" spans="1:3" x14ac:dyDescent="0.45">
      <c r="A4834" t="str">
        <f t="shared" si="75"/>
        <v>8</v>
      </c>
      <c r="B4834">
        <v>8</v>
      </c>
    </row>
    <row r="4835" spans="1:3" x14ac:dyDescent="0.45">
      <c r="A4835" t="str">
        <f t="shared" si="75"/>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4835">
        <v>9</v>
      </c>
      <c r="C4835" t="s">
        <v>1881</v>
      </c>
    </row>
    <row r="4836" spans="1:3" x14ac:dyDescent="0.45">
      <c r="A4836" t="str">
        <f t="shared" si="75"/>
        <v>10LANGUAGE OF ORIGINAL DOCUMENT: English</v>
      </c>
      <c r="B4836">
        <v>10</v>
      </c>
      <c r="C4836" t="s">
        <v>10</v>
      </c>
    </row>
    <row r="4837" spans="1:3" x14ac:dyDescent="0.45">
      <c r="A4837" t="str">
        <f t="shared" si="75"/>
        <v>11DOCUMENT TYPE: Book chapter</v>
      </c>
      <c r="B4837">
        <v>11</v>
      </c>
      <c r="C4837" t="s">
        <v>128</v>
      </c>
    </row>
    <row r="4838" spans="1:3" x14ac:dyDescent="0.45">
      <c r="A4838" t="str">
        <f t="shared" si="75"/>
        <v>12SOURCE: Scopus</v>
      </c>
      <c r="B4838">
        <v>12</v>
      </c>
      <c r="C4838" t="s">
        <v>12</v>
      </c>
    </row>
    <row r="4839" spans="1:3" x14ac:dyDescent="0.45">
      <c r="A4839" t="str">
        <f t="shared" si="75"/>
        <v>13</v>
      </c>
      <c r="B4839">
        <v>13</v>
      </c>
    </row>
    <row r="4840" spans="1:3" x14ac:dyDescent="0.45">
      <c r="A4840" t="str">
        <f t="shared" si="75"/>
        <v>1Harwood N.</v>
      </c>
      <c r="B4840">
        <v>1</v>
      </c>
      <c r="C4840" t="s">
        <v>3669</v>
      </c>
    </row>
    <row r="4841" spans="1:3" x14ac:dyDescent="0.45">
      <c r="A4841" t="str">
        <f t="shared" si="75"/>
        <v>2AUTHOR FULL NAMES: Harwood, Nigel (8338419500)</v>
      </c>
      <c r="B4841">
        <v>2</v>
      </c>
      <c r="C4841" t="s">
        <v>3670</v>
      </c>
    </row>
    <row r="4842" spans="1:3" x14ac:dyDescent="0.45">
      <c r="A4842" t="str">
        <f t="shared" si="75"/>
        <v>38338419500</v>
      </c>
      <c r="B4842">
        <v>3</v>
      </c>
      <c r="C4842">
        <v>8338419500</v>
      </c>
    </row>
    <row r="4843" spans="1:3" x14ac:dyDescent="0.45">
      <c r="A4843" t="str">
        <f t="shared" si="75"/>
        <v>4Lecturer, Language Tutor, and Student Perspectives on the Ethics of the Proofreading of Student Writing</v>
      </c>
      <c r="B4843">
        <v>4</v>
      </c>
      <c r="C4843" t="s">
        <v>3671</v>
      </c>
    </row>
    <row r="4844" spans="1:3" x14ac:dyDescent="0.45">
      <c r="A4844" t="str">
        <f t="shared" si="75"/>
        <v>5(2023) Written Communication, 40 (2), pp. 651 - 719, Cited 1 times.</v>
      </c>
      <c r="B4844">
        <v>5</v>
      </c>
      <c r="C4844" t="s">
        <v>3672</v>
      </c>
    </row>
    <row r="4845" spans="1:3" x14ac:dyDescent="0.45">
      <c r="A4845" t="str">
        <f t="shared" si="75"/>
        <v>6DOI: 10.1177/07410883221146776</v>
      </c>
      <c r="B4845">
        <v>6</v>
      </c>
      <c r="C4845" t="s">
        <v>3673</v>
      </c>
    </row>
    <row r="4846" spans="1:3" x14ac:dyDescent="0.45">
      <c r="A4846" t="str">
        <f t="shared" si="75"/>
        <v>7https://www.scopus.com/inward/record.uri?eid=2-s2.0-85147168233&amp;doi=10.1177%2f07410883221146776&amp;partnerID=40&amp;md5=ee98365a4be3497622d64d3cd47a2d60</v>
      </c>
      <c r="B4846">
        <v>7</v>
      </c>
      <c r="C4846" t="s">
        <v>3674</v>
      </c>
    </row>
    <row r="4847" spans="1:3" x14ac:dyDescent="0.45">
      <c r="A4847" t="str">
        <f t="shared" si="75"/>
        <v>8</v>
      </c>
      <c r="B4847">
        <v>8</v>
      </c>
    </row>
    <row r="4848" spans="1:3" x14ac:dyDescent="0.45">
      <c r="A4848" t="str">
        <f t="shared" si="75"/>
        <v>9ABSTRACT: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B4848">
        <v>9</v>
      </c>
      <c r="C4848" t="s">
        <v>3675</v>
      </c>
    </row>
    <row r="4849" spans="1:3" x14ac:dyDescent="0.45">
      <c r="A4849" t="str">
        <f t="shared" si="75"/>
        <v>10LANGUAGE OF ORIGINAL DOCUMENT: English</v>
      </c>
      <c r="B4849">
        <v>10</v>
      </c>
      <c r="C4849" t="s">
        <v>10</v>
      </c>
    </row>
    <row r="4850" spans="1:3" x14ac:dyDescent="0.45">
      <c r="A4850" t="str">
        <f t="shared" si="75"/>
        <v>11DOCUMENT TYPE: Article</v>
      </c>
      <c r="B4850">
        <v>11</v>
      </c>
      <c r="C4850" t="s">
        <v>11</v>
      </c>
    </row>
    <row r="4851" spans="1:3" x14ac:dyDescent="0.45">
      <c r="A4851" t="str">
        <f t="shared" si="75"/>
        <v>12SOURCE: Scopus</v>
      </c>
      <c r="B4851">
        <v>12</v>
      </c>
      <c r="C4851" t="s">
        <v>12</v>
      </c>
    </row>
    <row r="4852" spans="1:3" x14ac:dyDescent="0.45">
      <c r="A4852" t="str">
        <f t="shared" si="75"/>
        <v>13</v>
      </c>
      <c r="B4852">
        <v>13</v>
      </c>
    </row>
    <row r="4853" spans="1:3" x14ac:dyDescent="0.45">
      <c r="A4853" t="str">
        <f t="shared" si="75"/>
        <v>1Lie Owens S., Boyraz M., Huang-Horowitz N.C.</v>
      </c>
      <c r="B4853">
        <v>1</v>
      </c>
      <c r="C4853" t="s">
        <v>3676</v>
      </c>
    </row>
    <row r="4854" spans="1:3" x14ac:dyDescent="0.45">
      <c r="A4854" t="str">
        <f t="shared" si="75"/>
        <v>2AUTHOR FULL NAMES: Lie Owens, Sunny (57929670300); Boyraz, Maggie (56942394100); Huang-Horowitz, Nell C. (56418482300)</v>
      </c>
      <c r="B4854">
        <v>2</v>
      </c>
      <c r="C4854" t="s">
        <v>3677</v>
      </c>
    </row>
    <row r="4855" spans="1:3" x14ac:dyDescent="0.45">
      <c r="A4855" t="str">
        <f t="shared" si="75"/>
        <v>357929670300; 56942394100; 56418482300</v>
      </c>
      <c r="B4855">
        <v>3</v>
      </c>
      <c r="C4855" t="s">
        <v>3678</v>
      </c>
    </row>
    <row r="4856" spans="1:3" x14ac:dyDescent="0.45">
      <c r="A4856" t="str">
        <f t="shared" si="75"/>
        <v>4What Does It Mean to Be a “Polytechnic” University? Cultural Discourse Analysis of Organizational Identity</v>
      </c>
      <c r="B4856">
        <v>4</v>
      </c>
      <c r="C4856" t="s">
        <v>3679</v>
      </c>
    </row>
    <row r="4857" spans="1:3" x14ac:dyDescent="0.45">
      <c r="A4857" t="str">
        <f t="shared" si="75"/>
        <v>5(2023) Western Journal of Communication, 87 (2), pp. 304 - 325, Cited 1 times.</v>
      </c>
      <c r="B4857">
        <v>5</v>
      </c>
      <c r="C4857" t="s">
        <v>3680</v>
      </c>
    </row>
    <row r="4858" spans="1:3" x14ac:dyDescent="0.45">
      <c r="A4858" t="str">
        <f t="shared" si="75"/>
        <v>6DOI: 10.1080/10570314.2022.2118550</v>
      </c>
      <c r="B4858">
        <v>6</v>
      </c>
      <c r="C4858" t="s">
        <v>3681</v>
      </c>
    </row>
    <row r="4859" spans="1:3" x14ac:dyDescent="0.45">
      <c r="A4859" t="str">
        <f t="shared" si="75"/>
        <v>7https://www.scopus.com/inward/record.uri?eid=2-s2.0-85139952181&amp;doi=10.1080%2f10570314.2022.2118550&amp;partnerID=40&amp;md5=369562b847e9f5a60e56dbe10dc04468</v>
      </c>
      <c r="B4859">
        <v>7</v>
      </c>
      <c r="C4859" t="s">
        <v>3682</v>
      </c>
    </row>
    <row r="4860" spans="1:3" x14ac:dyDescent="0.45">
      <c r="A4860" t="str">
        <f t="shared" si="75"/>
        <v>8</v>
      </c>
      <c r="B4860">
        <v>8</v>
      </c>
    </row>
    <row r="4861" spans="1:3" x14ac:dyDescent="0.45">
      <c r="A4861" t="str">
        <f t="shared" si="75"/>
        <v>9ABSTRACT: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B4861">
        <v>9</v>
      </c>
      <c r="C4861" t="s">
        <v>3683</v>
      </c>
    </row>
    <row r="4862" spans="1:3" x14ac:dyDescent="0.45">
      <c r="A4862" t="str">
        <f t="shared" si="75"/>
        <v>10LANGUAGE OF ORIGINAL DOCUMENT: English</v>
      </c>
      <c r="B4862">
        <v>10</v>
      </c>
      <c r="C4862" t="s">
        <v>10</v>
      </c>
    </row>
    <row r="4863" spans="1:3" x14ac:dyDescent="0.45">
      <c r="A4863" t="str">
        <f t="shared" si="75"/>
        <v>11DOCUMENT TYPE: Article</v>
      </c>
      <c r="B4863">
        <v>11</v>
      </c>
      <c r="C4863" t="s">
        <v>11</v>
      </c>
    </row>
    <row r="4864" spans="1:3" x14ac:dyDescent="0.45">
      <c r="A4864" t="str">
        <f t="shared" si="75"/>
        <v>12SOURCE: Scopus</v>
      </c>
      <c r="B4864">
        <v>12</v>
      </c>
      <c r="C4864" t="s">
        <v>12</v>
      </c>
    </row>
    <row r="4865" spans="1:3" x14ac:dyDescent="0.45">
      <c r="A4865" t="str">
        <f t="shared" si="75"/>
        <v>13</v>
      </c>
      <c r="B4865">
        <v>13</v>
      </c>
    </row>
    <row r="4866" spans="1:3" x14ac:dyDescent="0.45">
      <c r="A4866" t="str">
        <f t="shared" si="75"/>
        <v>1Thi Ngoc Ha N.</v>
      </c>
      <c r="B4866">
        <v>1</v>
      </c>
      <c r="C4866" t="s">
        <v>4059</v>
      </c>
    </row>
    <row r="4867" spans="1:3" x14ac:dyDescent="0.45">
      <c r="A4867" t="str">
        <f t="shared" si="75"/>
        <v>2AUTHOR FULL NAMES: Thi Ngoc Ha, Nguyen (35770708300)</v>
      </c>
      <c r="B4867">
        <v>2</v>
      </c>
      <c r="C4867" t="s">
        <v>4060</v>
      </c>
    </row>
    <row r="4868" spans="1:3" x14ac:dyDescent="0.45">
      <c r="A4868" t="str">
        <f t="shared" si="75"/>
        <v>335770708300</v>
      </c>
      <c r="B4868">
        <v>3</v>
      </c>
      <c r="C4868">
        <v>35770708300</v>
      </c>
    </row>
    <row r="4869" spans="1:3" x14ac:dyDescent="0.45">
      <c r="A4869" t="str">
        <f t="shared" ref="A4869:A4932" si="76">B4869&amp;C4869</f>
        <v>4Implementation of on-campus work-integrated learning activities in Vietnamese universities: ‘don’t rely on lecturers’</v>
      </c>
      <c r="B4869">
        <v>4</v>
      </c>
      <c r="C4869" t="s">
        <v>4061</v>
      </c>
    </row>
    <row r="4870" spans="1:3" x14ac:dyDescent="0.45">
      <c r="A4870" t="str">
        <f t="shared" si="76"/>
        <v>5(2023) Journal of Further and Higher Education, 47 (8), pp. 1124 - 1139, Cited 0 times.</v>
      </c>
      <c r="B4870">
        <v>5</v>
      </c>
      <c r="C4870" t="s">
        <v>4062</v>
      </c>
    </row>
    <row r="4871" spans="1:3" x14ac:dyDescent="0.45">
      <c r="A4871" t="str">
        <f t="shared" si="76"/>
        <v>6DOI: 10.1080/0309877X.2023.2217648</v>
      </c>
      <c r="B4871">
        <v>6</v>
      </c>
      <c r="C4871" t="s">
        <v>4063</v>
      </c>
    </row>
    <row r="4872" spans="1:3" x14ac:dyDescent="0.45">
      <c r="A4872" t="str">
        <f t="shared" si="76"/>
        <v>7https://www.scopus.com/inward/record.uri?eid=2-s2.0-85161958675&amp;doi=10.1080%2f0309877X.2023.2217648&amp;partnerID=40&amp;md5=94e7bb55ba85258a9cce4252d1dbc467</v>
      </c>
      <c r="B4872">
        <v>7</v>
      </c>
      <c r="C4872" t="s">
        <v>4064</v>
      </c>
    </row>
    <row r="4873" spans="1:3" x14ac:dyDescent="0.45">
      <c r="A4873" t="str">
        <f t="shared" si="76"/>
        <v>8</v>
      </c>
      <c r="B4873">
        <v>8</v>
      </c>
    </row>
    <row r="4874" spans="1:3" x14ac:dyDescent="0.45">
      <c r="A4874" t="str">
        <f t="shared" si="76"/>
        <v>9ABSTRACT: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B4874">
        <v>9</v>
      </c>
      <c r="C4874" t="s">
        <v>4065</v>
      </c>
    </row>
    <row r="4875" spans="1:3" x14ac:dyDescent="0.45">
      <c r="A4875" t="str">
        <f t="shared" si="76"/>
        <v>10LANGUAGE OF ORIGINAL DOCUMENT: English</v>
      </c>
      <c r="B4875">
        <v>10</v>
      </c>
      <c r="C4875" t="s">
        <v>10</v>
      </c>
    </row>
    <row r="4876" spans="1:3" x14ac:dyDescent="0.45">
      <c r="A4876" t="str">
        <f t="shared" si="76"/>
        <v>11DOCUMENT TYPE: Article</v>
      </c>
      <c r="B4876">
        <v>11</v>
      </c>
      <c r="C4876" t="s">
        <v>11</v>
      </c>
    </row>
    <row r="4877" spans="1:3" x14ac:dyDescent="0.45">
      <c r="A4877" t="str">
        <f t="shared" si="76"/>
        <v>12SOURCE: Scopus</v>
      </c>
      <c r="B4877">
        <v>12</v>
      </c>
      <c r="C4877" t="s">
        <v>12</v>
      </c>
    </row>
    <row r="4878" spans="1:3" x14ac:dyDescent="0.45">
      <c r="A4878" t="str">
        <f t="shared" si="76"/>
        <v>13</v>
      </c>
      <c r="B4878">
        <v>13</v>
      </c>
    </row>
    <row r="4879" spans="1:3" x14ac:dyDescent="0.45">
      <c r="A4879" t="str">
        <f t="shared" si="76"/>
        <v>1Dailey-Hebert A., Mandernach B.J., Donnelli-Sallee E.</v>
      </c>
      <c r="B4879">
        <v>1</v>
      </c>
      <c r="C4879" t="s">
        <v>1376</v>
      </c>
    </row>
    <row r="4880" spans="1:3" x14ac:dyDescent="0.45">
      <c r="A4880" t="str">
        <f t="shared" si="76"/>
        <v>2AUTHOR FULL NAMES: Dailey-Hebert, Amber (16066707400); Mandernach, B. Jean (16067097500); Donnelli-Sallee, Emily (53873578400)</v>
      </c>
      <c r="B4880">
        <v>2</v>
      </c>
      <c r="C4880" t="s">
        <v>1377</v>
      </c>
    </row>
    <row r="4881" spans="1:3" x14ac:dyDescent="0.45">
      <c r="A4881" t="str">
        <f t="shared" si="76"/>
        <v>316066707400; 16067097500; 53873578400</v>
      </c>
      <c r="B4881">
        <v>3</v>
      </c>
      <c r="C4881" t="s">
        <v>1378</v>
      </c>
    </row>
    <row r="4882" spans="1:3" x14ac:dyDescent="0.45">
      <c r="A4882" t="str">
        <f t="shared" si="76"/>
        <v>4Handbook of research on inclusive development for remote adjunct faculty in higher education</v>
      </c>
      <c r="B4882">
        <v>4</v>
      </c>
      <c r="C4882" t="s">
        <v>1379</v>
      </c>
    </row>
    <row r="4883" spans="1:3" x14ac:dyDescent="0.45">
      <c r="A4883" t="str">
        <f t="shared" si="76"/>
        <v>5(2020) Handbook of Research on Inclusive Development for Remote Adjunct Faculty in Higher Education, pp. 1 - 333, Cited 1 times.</v>
      </c>
      <c r="B4883">
        <v>5</v>
      </c>
      <c r="C4883" t="s">
        <v>1380</v>
      </c>
    </row>
    <row r="4884" spans="1:3" x14ac:dyDescent="0.45">
      <c r="A4884" t="str">
        <f t="shared" si="76"/>
        <v>6DOI: 10.4018/978-1-7998-6758-6</v>
      </c>
      <c r="B4884">
        <v>6</v>
      </c>
      <c r="C4884" t="s">
        <v>1381</v>
      </c>
    </row>
    <row r="4885" spans="1:3" x14ac:dyDescent="0.45">
      <c r="A4885" t="str">
        <f t="shared" si="76"/>
        <v>7https://www.scopus.com/inward/record.uri?eid=2-s2.0-85136479513&amp;doi=10.4018%2f978-1-7998-6758-6&amp;partnerID=40&amp;md5=249f1074d166e36398c179f04a98d833</v>
      </c>
      <c r="B4885">
        <v>7</v>
      </c>
      <c r="C4885" t="s">
        <v>1382</v>
      </c>
    </row>
    <row r="4886" spans="1:3" x14ac:dyDescent="0.45">
      <c r="A4886" t="str">
        <f t="shared" si="76"/>
        <v>8</v>
      </c>
      <c r="B4886">
        <v>8</v>
      </c>
    </row>
    <row r="4887" spans="1:3" x14ac:dyDescent="0.45">
      <c r="A4887" t="str">
        <f t="shared" si="76"/>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4887">
        <v>9</v>
      </c>
      <c r="C4887" t="s">
        <v>1383</v>
      </c>
    </row>
    <row r="4888" spans="1:3" x14ac:dyDescent="0.45">
      <c r="A4888" t="str">
        <f t="shared" si="76"/>
        <v>10LANGUAGE OF ORIGINAL DOCUMENT: English</v>
      </c>
      <c r="B4888">
        <v>10</v>
      </c>
      <c r="C4888" t="s">
        <v>10</v>
      </c>
    </row>
    <row r="4889" spans="1:3" x14ac:dyDescent="0.45">
      <c r="A4889" t="str">
        <f t="shared" si="76"/>
        <v>11DOCUMENT TYPE: Book</v>
      </c>
      <c r="B4889">
        <v>11</v>
      </c>
      <c r="C4889" t="s">
        <v>338</v>
      </c>
    </row>
    <row r="4890" spans="1:3" x14ac:dyDescent="0.45">
      <c r="A4890" t="str">
        <f t="shared" si="76"/>
        <v>12SOURCE: Scopus</v>
      </c>
      <c r="B4890">
        <v>12</v>
      </c>
      <c r="C4890" t="s">
        <v>12</v>
      </c>
    </row>
    <row r="4891" spans="1:3" x14ac:dyDescent="0.45">
      <c r="A4891" t="str">
        <f t="shared" si="76"/>
        <v>13</v>
      </c>
      <c r="B4891">
        <v>13</v>
      </c>
    </row>
    <row r="4892" spans="1:3" x14ac:dyDescent="0.45">
      <c r="A4892" t="str">
        <f t="shared" si="76"/>
        <v>1Olefirenko T.O., Bobrytska V.I., Batechko N.G., Reva T.D., Chkhalo O.M.</v>
      </c>
      <c r="B4892">
        <v>1</v>
      </c>
      <c r="C4892" t="s">
        <v>3692</v>
      </c>
    </row>
    <row r="4893" spans="1:3" x14ac:dyDescent="0.45">
      <c r="A4893" t="str">
        <f t="shared" si="76"/>
        <v>2AUTHOR FULL NAMES: Olefirenko, Taras O. (57222760908); Bobrytska, Valentyna I. (57217392231); Batechko, Nina G. (57212930225); Reva, Tatiana D. (57199343009); Chkhalo, Oksana M. (57217388120)</v>
      </c>
      <c r="B4893">
        <v>2</v>
      </c>
      <c r="C4893" t="s">
        <v>3693</v>
      </c>
    </row>
    <row r="4894" spans="1:3" x14ac:dyDescent="0.45">
      <c r="A4894" t="str">
        <f t="shared" si="76"/>
        <v>357222760908; 57217392231; 57212930225; 57199343009; 57217388120</v>
      </c>
      <c r="B4894">
        <v>3</v>
      </c>
      <c r="C4894" t="s">
        <v>3694</v>
      </c>
    </row>
    <row r="4895" spans="1:3" x14ac:dyDescent="0.45">
      <c r="A4895" t="str">
        <f t="shared" si="76"/>
        <v>4Involving University stakeholders in upgrading the fostering of students’ readiness to embark on a career</v>
      </c>
      <c r="B4895">
        <v>4</v>
      </c>
      <c r="C4895" t="s">
        <v>3695</v>
      </c>
    </row>
    <row r="4896" spans="1:3" x14ac:dyDescent="0.45">
      <c r="A4896" t="str">
        <f t="shared" si="76"/>
        <v>5(2021) International Journal of Learning, Teaching and Educational Research, 20 (4), pp. 170 - 189, Cited 1 times.</v>
      </c>
      <c r="B4896">
        <v>5</v>
      </c>
      <c r="C4896" t="s">
        <v>3696</v>
      </c>
    </row>
    <row r="4897" spans="1:3" x14ac:dyDescent="0.45">
      <c r="A4897" t="str">
        <f t="shared" si="76"/>
        <v>6DOI: 10.26803/ijlter.20.4.10</v>
      </c>
      <c r="B4897">
        <v>6</v>
      </c>
      <c r="C4897" t="s">
        <v>3697</v>
      </c>
    </row>
    <row r="4898" spans="1:3" x14ac:dyDescent="0.45">
      <c r="A4898" t="str">
        <f t="shared" si="76"/>
        <v>7https://www.scopus.com/inward/record.uri?eid=2-s2.0-85107684405&amp;doi=10.26803%2fijlter.20.4.10&amp;partnerID=40&amp;md5=2fa372d576706490c974a918e7e4e11b</v>
      </c>
      <c r="B4898">
        <v>7</v>
      </c>
      <c r="C4898" t="s">
        <v>3698</v>
      </c>
    </row>
    <row r="4899" spans="1:3" x14ac:dyDescent="0.45">
      <c r="A4899" t="str">
        <f t="shared" si="76"/>
        <v>8</v>
      </c>
      <c r="B4899">
        <v>8</v>
      </c>
    </row>
    <row r="4900" spans="1:3" x14ac:dyDescent="0.45">
      <c r="A4900" t="str">
        <f t="shared" si="76"/>
        <v>9ABSTRACT: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B4900">
        <v>9</v>
      </c>
      <c r="C4900" t="s">
        <v>3699</v>
      </c>
    </row>
    <row r="4901" spans="1:3" x14ac:dyDescent="0.45">
      <c r="A4901" t="str">
        <f t="shared" si="76"/>
        <v>10LANGUAGE OF ORIGINAL DOCUMENT: English</v>
      </c>
      <c r="B4901">
        <v>10</v>
      </c>
      <c r="C4901" t="s">
        <v>10</v>
      </c>
    </row>
    <row r="4902" spans="1:3" x14ac:dyDescent="0.45">
      <c r="A4902" t="str">
        <f t="shared" si="76"/>
        <v>11DOCUMENT TYPE: Article</v>
      </c>
      <c r="B4902">
        <v>11</v>
      </c>
      <c r="C4902" t="s">
        <v>11</v>
      </c>
    </row>
    <row r="4903" spans="1:3" x14ac:dyDescent="0.45">
      <c r="A4903" t="str">
        <f t="shared" si="76"/>
        <v>12SOURCE: Scopus</v>
      </c>
      <c r="B4903">
        <v>12</v>
      </c>
      <c r="C4903" t="s">
        <v>12</v>
      </c>
    </row>
    <row r="4904" spans="1:3" x14ac:dyDescent="0.45">
      <c r="A4904" t="str">
        <f t="shared" si="76"/>
        <v>13</v>
      </c>
      <c r="B4904">
        <v>13</v>
      </c>
    </row>
    <row r="4905" spans="1:3" x14ac:dyDescent="0.45">
      <c r="A4905" t="str">
        <f t="shared" si="76"/>
        <v>1Sliż P., Siciński J., Antonowicz P., Bęben R.</v>
      </c>
      <c r="B4905">
        <v>1</v>
      </c>
      <c r="C4905" t="s">
        <v>3700</v>
      </c>
    </row>
    <row r="4906" spans="1:3" x14ac:dyDescent="0.45">
      <c r="A4906" t="str">
        <f t="shared" si="76"/>
        <v>2AUTHOR FULL NAMES: Sliż, Piotr (57208619665); Siciński, Jędrzej (57453771800); Antonowicz, Paweł (57105805200); Bęben, Robert (57211641043)</v>
      </c>
      <c r="B4906">
        <v>2</v>
      </c>
      <c r="C4906" t="s">
        <v>3701</v>
      </c>
    </row>
    <row r="4907" spans="1:3" x14ac:dyDescent="0.45">
      <c r="A4907" t="str">
        <f t="shared" si="76"/>
        <v>357208619665; 57453771800; 57105805200; 57211641043</v>
      </c>
      <c r="B4907">
        <v>3</v>
      </c>
      <c r="C4907" t="s">
        <v>3702</v>
      </c>
    </row>
    <row r="4908" spans="1:3" x14ac:dyDescent="0.45">
      <c r="A4908" t="str">
        <f t="shared" si="76"/>
        <v>4The BPM Governance Supporting Factors and Implementation Barriers – The Experience of a Public University</v>
      </c>
      <c r="B4908">
        <v>4</v>
      </c>
      <c r="C4908" t="s">
        <v>3703</v>
      </c>
    </row>
    <row r="4909" spans="1:3" x14ac:dyDescent="0.45">
      <c r="A4909" t="str">
        <f t="shared" si="76"/>
        <v>5(2022) Lecture Notes in Business Information Processing, 436 LNBIP, pp. 153 - 165, Cited 1 times.</v>
      </c>
      <c r="B4909">
        <v>5</v>
      </c>
      <c r="C4909" t="s">
        <v>3704</v>
      </c>
    </row>
    <row r="4910" spans="1:3" x14ac:dyDescent="0.45">
      <c r="A4910" t="str">
        <f t="shared" si="76"/>
        <v>6DOI: 10.1007/978-3-030-94343-1_12</v>
      </c>
      <c r="B4910">
        <v>6</v>
      </c>
      <c r="C4910" t="s">
        <v>3705</v>
      </c>
    </row>
    <row r="4911" spans="1:3" x14ac:dyDescent="0.45">
      <c r="A4911" t="str">
        <f t="shared" si="76"/>
        <v>7https://www.scopus.com/inward/record.uri?eid=2-s2.0-85124646384&amp;doi=10.1007%2f978-3-030-94343-1_12&amp;partnerID=40&amp;md5=781f762e77679ca90814136c4c0b7f17</v>
      </c>
      <c r="B4911">
        <v>7</v>
      </c>
      <c r="C4911" t="s">
        <v>3706</v>
      </c>
    </row>
    <row r="4912" spans="1:3" x14ac:dyDescent="0.45">
      <c r="A4912" t="str">
        <f t="shared" si="76"/>
        <v>8</v>
      </c>
      <c r="B4912">
        <v>8</v>
      </c>
    </row>
    <row r="4913" spans="1:3" x14ac:dyDescent="0.45">
      <c r="A4913" t="str">
        <f t="shared" si="76"/>
        <v>9ABSTRACT: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B4913">
        <v>9</v>
      </c>
      <c r="C4913" t="s">
        <v>3707</v>
      </c>
    </row>
    <row r="4914" spans="1:3" x14ac:dyDescent="0.45">
      <c r="A4914" t="str">
        <f t="shared" si="76"/>
        <v>10LANGUAGE OF ORIGINAL DOCUMENT: English</v>
      </c>
      <c r="B4914">
        <v>10</v>
      </c>
      <c r="C4914" t="s">
        <v>10</v>
      </c>
    </row>
    <row r="4915" spans="1:3" x14ac:dyDescent="0.45">
      <c r="A4915" t="str">
        <f t="shared" si="76"/>
        <v>11DOCUMENT TYPE: Conference paper</v>
      </c>
      <c r="B4915">
        <v>11</v>
      </c>
      <c r="C4915" t="s">
        <v>207</v>
      </c>
    </row>
    <row r="4916" spans="1:3" x14ac:dyDescent="0.45">
      <c r="A4916" t="str">
        <f t="shared" si="76"/>
        <v>12SOURCE: Scopus</v>
      </c>
      <c r="B4916">
        <v>12</v>
      </c>
      <c r="C4916" t="s">
        <v>12</v>
      </c>
    </row>
    <row r="4917" spans="1:3" x14ac:dyDescent="0.45">
      <c r="A4917" t="str">
        <f t="shared" si="76"/>
        <v>13</v>
      </c>
      <c r="B4917">
        <v>13</v>
      </c>
    </row>
    <row r="4918" spans="1:3" x14ac:dyDescent="0.45">
      <c r="A4918" t="str">
        <f t="shared" si="76"/>
        <v>1Crowther D., Isbell D.R., Nishizawa H.</v>
      </c>
      <c r="B4918">
        <v>1</v>
      </c>
      <c r="C4918" t="s">
        <v>4066</v>
      </c>
    </row>
    <row r="4919" spans="1:3" x14ac:dyDescent="0.45">
      <c r="A4919" t="str">
        <f t="shared" si="76"/>
        <v>2AUTHOR FULL NAMES: Crowther, Dustin (56606822000); Isbell, Daniel R. (57192819619); Nishizawa, Hitoshi (57485909000)</v>
      </c>
      <c r="B4919">
        <v>2</v>
      </c>
      <c r="C4919" t="s">
        <v>4067</v>
      </c>
    </row>
    <row r="4920" spans="1:3" x14ac:dyDescent="0.45">
      <c r="A4920" t="str">
        <f t="shared" si="76"/>
        <v>356606822000; 57192819619; 57485909000</v>
      </c>
      <c r="B4920">
        <v>3</v>
      </c>
      <c r="C4920" t="s">
        <v>4068</v>
      </c>
    </row>
    <row r="4921" spans="1:3" x14ac:dyDescent="0.45">
      <c r="A4921" t="str">
        <f t="shared" si="76"/>
        <v>4Second language speech comprehensibility and acceptability in academic settings: Listener perceptions and speech stream influences</v>
      </c>
      <c r="B4921">
        <v>4</v>
      </c>
      <c r="C4921" t="s">
        <v>4069</v>
      </c>
    </row>
    <row r="4922" spans="1:3" x14ac:dyDescent="0.45">
      <c r="A4922" t="str">
        <f t="shared" si="76"/>
        <v>5(2023) Applied Psycholinguistics, 44 (5), pp. 858 - 888, Cited 0 times.</v>
      </c>
      <c r="B4922">
        <v>5</v>
      </c>
      <c r="C4922" t="s">
        <v>4070</v>
      </c>
    </row>
    <row r="4923" spans="1:3" x14ac:dyDescent="0.45">
      <c r="A4923" t="str">
        <f t="shared" si="76"/>
        <v>6DOI: 10.1017/S0142716423000346</v>
      </c>
      <c r="B4923">
        <v>6</v>
      </c>
      <c r="C4923" t="s">
        <v>4071</v>
      </c>
    </row>
    <row r="4924" spans="1:3" x14ac:dyDescent="0.45">
      <c r="A4924" t="str">
        <f t="shared" si="76"/>
        <v>7https://www.scopus.com/inward/record.uri?eid=2-s2.0-85168827081&amp;doi=10.1017%2fS0142716423000346&amp;partnerID=40&amp;md5=f11f8a83817363b4f2b3f6b068ad0eb0</v>
      </c>
      <c r="B4924">
        <v>7</v>
      </c>
      <c r="C4924" t="s">
        <v>4072</v>
      </c>
    </row>
    <row r="4925" spans="1:3" x14ac:dyDescent="0.45">
      <c r="A4925" t="str">
        <f t="shared" si="76"/>
        <v>8</v>
      </c>
      <c r="B4925">
        <v>8</v>
      </c>
    </row>
    <row r="4926" spans="1:3" x14ac:dyDescent="0.45">
      <c r="A4926" t="str">
        <f t="shared" si="76"/>
        <v>9ABSTRACT: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B4926">
        <v>9</v>
      </c>
      <c r="C4926" t="s">
        <v>4073</v>
      </c>
    </row>
    <row r="4927" spans="1:3" x14ac:dyDescent="0.45">
      <c r="A4927" t="str">
        <f t="shared" si="76"/>
        <v>10LANGUAGE OF ORIGINAL DOCUMENT: English</v>
      </c>
      <c r="B4927">
        <v>10</v>
      </c>
      <c r="C4927" t="s">
        <v>10</v>
      </c>
    </row>
    <row r="4928" spans="1:3" x14ac:dyDescent="0.45">
      <c r="A4928" t="str">
        <f t="shared" si="76"/>
        <v>11DOCUMENT TYPE: Article</v>
      </c>
      <c r="B4928">
        <v>11</v>
      </c>
      <c r="C4928" t="s">
        <v>11</v>
      </c>
    </row>
    <row r="4929" spans="1:3" x14ac:dyDescent="0.45">
      <c r="A4929" t="str">
        <f t="shared" si="76"/>
        <v>12SOURCE: Scopus</v>
      </c>
      <c r="B4929">
        <v>12</v>
      </c>
      <c r="C4929" t="s">
        <v>12</v>
      </c>
    </row>
    <row r="4930" spans="1:3" x14ac:dyDescent="0.45">
      <c r="A4930" t="str">
        <f t="shared" si="76"/>
        <v>13</v>
      </c>
      <c r="B4930">
        <v>13</v>
      </c>
    </row>
    <row r="4931" spans="1:3" x14ac:dyDescent="0.45">
      <c r="A4931" t="str">
        <f t="shared" si="76"/>
        <v>1Currier S.</v>
      </c>
      <c r="B4931">
        <v>1</v>
      </c>
      <c r="C4931" t="s">
        <v>1384</v>
      </c>
    </row>
    <row r="4932" spans="1:3" x14ac:dyDescent="0.45">
      <c r="A4932" t="str">
        <f t="shared" si="76"/>
        <v>2AUTHOR FULL NAMES: Currier, S. (8368123300)</v>
      </c>
      <c r="B4932">
        <v>2</v>
      </c>
      <c r="C4932" t="s">
        <v>1385</v>
      </c>
    </row>
    <row r="4933" spans="1:3" x14ac:dyDescent="0.45">
      <c r="A4933" t="str">
        <f t="shared" ref="A4933:A4996" si="77">B4933&amp;C4933</f>
        <v>38368123300</v>
      </c>
      <c r="B4933">
        <v>3</v>
      </c>
      <c r="C4933">
        <v>8368123300</v>
      </c>
    </row>
    <row r="4934" spans="1:3" x14ac:dyDescent="0.45">
      <c r="A4934" t="str">
        <f t="shared" si="77"/>
        <v>4Integrating information resources and online learning in the UK</v>
      </c>
      <c r="B4934">
        <v>4</v>
      </c>
      <c r="C4934" t="s">
        <v>1386</v>
      </c>
    </row>
    <row r="4935" spans="1:3" x14ac:dyDescent="0.45">
      <c r="A4935" t="str">
        <f t="shared" si="77"/>
        <v>5(2002) Proceedings - International Conference on Computers in Education, ICCE 2002, art. no. 1186083, pp. 818 - 822, Cited 1 times.</v>
      </c>
      <c r="B4935">
        <v>5</v>
      </c>
      <c r="C4935" t="s">
        <v>1387</v>
      </c>
    </row>
    <row r="4936" spans="1:3" x14ac:dyDescent="0.45">
      <c r="A4936" t="str">
        <f t="shared" si="77"/>
        <v>6DOI: 10.1109/CIE.2002.1186083</v>
      </c>
      <c r="B4936">
        <v>6</v>
      </c>
      <c r="C4936" t="s">
        <v>1388</v>
      </c>
    </row>
    <row r="4937" spans="1:3" x14ac:dyDescent="0.45">
      <c r="A4937" t="str">
        <f t="shared" si="77"/>
        <v>7https://www.scopus.com/inward/record.uri?eid=2-s2.0-84961723196&amp;doi=10.1109%2fCIE.2002.1186083&amp;partnerID=40&amp;md5=f0262a3c3199589fbdb489f8cc839634</v>
      </c>
      <c r="B4937">
        <v>7</v>
      </c>
      <c r="C4937" t="s">
        <v>1389</v>
      </c>
    </row>
    <row r="4938" spans="1:3" x14ac:dyDescent="0.45">
      <c r="A4938" t="str">
        <f t="shared" si="77"/>
        <v>8</v>
      </c>
      <c r="B4938">
        <v>8</v>
      </c>
    </row>
    <row r="4939" spans="1:3" x14ac:dyDescent="0.45">
      <c r="A4939" t="str">
        <f t="shared" si="77"/>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4939">
        <v>9</v>
      </c>
      <c r="C4939" t="s">
        <v>1390</v>
      </c>
    </row>
    <row r="4940" spans="1:3" x14ac:dyDescent="0.45">
      <c r="A4940" t="str">
        <f t="shared" si="77"/>
        <v>10LANGUAGE OF ORIGINAL DOCUMENT: English</v>
      </c>
      <c r="B4940">
        <v>10</v>
      </c>
      <c r="C4940" t="s">
        <v>10</v>
      </c>
    </row>
    <row r="4941" spans="1:3" x14ac:dyDescent="0.45">
      <c r="A4941" t="str">
        <f t="shared" si="77"/>
        <v>11DOCUMENT TYPE: Conference paper</v>
      </c>
      <c r="B4941">
        <v>11</v>
      </c>
      <c r="C4941" t="s">
        <v>207</v>
      </c>
    </row>
    <row r="4942" spans="1:3" x14ac:dyDescent="0.45">
      <c r="A4942" t="str">
        <f t="shared" si="77"/>
        <v>12SOURCE: Scopus</v>
      </c>
      <c r="B4942">
        <v>12</v>
      </c>
      <c r="C4942" t="s">
        <v>12</v>
      </c>
    </row>
    <row r="4943" spans="1:3" x14ac:dyDescent="0.45">
      <c r="A4943" t="str">
        <f t="shared" si="77"/>
        <v>13</v>
      </c>
      <c r="B4943">
        <v>13</v>
      </c>
    </row>
    <row r="4944" spans="1:3" x14ac:dyDescent="0.45">
      <c r="A4944" t="str">
        <f t="shared" si="77"/>
        <v>1Mohan K.P.</v>
      </c>
      <c r="B4944">
        <v>1</v>
      </c>
      <c r="C4944" t="s">
        <v>1909</v>
      </c>
    </row>
    <row r="4945" spans="1:3" x14ac:dyDescent="0.45">
      <c r="A4945" t="str">
        <f t="shared" si="77"/>
        <v>2AUTHOR FULL NAMES: Mohan, Kanu Priya (57211678720)</v>
      </c>
      <c r="B4945">
        <v>2</v>
      </c>
      <c r="C4945" t="s">
        <v>1910</v>
      </c>
    </row>
    <row r="4946" spans="1:3" x14ac:dyDescent="0.45">
      <c r="A4946" t="str">
        <f t="shared" si="77"/>
        <v>357211678720</v>
      </c>
      <c r="B4946">
        <v>3</v>
      </c>
      <c r="C4946">
        <v>57211678720</v>
      </c>
    </row>
    <row r="4947" spans="1:3" x14ac:dyDescent="0.45">
      <c r="A4947" t="str">
        <f t="shared" si="77"/>
        <v>4Mental Health and Well-Being Support for Thai University Graduates: A Qualitative Exploration of Pathways to Develop a Resilient Workforce</v>
      </c>
      <c r="B4947">
        <v>4</v>
      </c>
      <c r="C4947" t="s">
        <v>1911</v>
      </c>
    </row>
    <row r="4948" spans="1:3" x14ac:dyDescent="0.45">
      <c r="A4948" t="str">
        <f t="shared" si="77"/>
        <v>5(2023) Journal of Population and Social Studies, 31, pp. 783 - 801, Cited 0 times.</v>
      </c>
      <c r="B4948">
        <v>5</v>
      </c>
      <c r="C4948" t="s">
        <v>1912</v>
      </c>
    </row>
    <row r="4949" spans="1:3" x14ac:dyDescent="0.45">
      <c r="A4949" t="str">
        <f t="shared" si="77"/>
        <v>6DOI: 10.25133/JPSSV312023.043</v>
      </c>
      <c r="B4949">
        <v>6</v>
      </c>
      <c r="C4949" t="s">
        <v>1913</v>
      </c>
    </row>
    <row r="4950" spans="1:3" x14ac:dyDescent="0.45">
      <c r="A4950" t="str">
        <f t="shared" si="77"/>
        <v>7https://www.scopus.com/inward/record.uri?eid=2-s2.0-85166950687&amp;doi=10.25133%2fJPSSV312023.043&amp;partnerID=40&amp;md5=dd6ce661da36075561bddc0f9fb4f8b9</v>
      </c>
      <c r="B4950">
        <v>7</v>
      </c>
      <c r="C4950" t="s">
        <v>1914</v>
      </c>
    </row>
    <row r="4951" spans="1:3" x14ac:dyDescent="0.45">
      <c r="A4951" t="str">
        <f t="shared" si="77"/>
        <v>8</v>
      </c>
      <c r="B4951">
        <v>8</v>
      </c>
    </row>
    <row r="4952" spans="1:3" x14ac:dyDescent="0.45">
      <c r="A4952" t="str">
        <f t="shared" si="77"/>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4952">
        <v>9</v>
      </c>
      <c r="C4952" t="s">
        <v>1915</v>
      </c>
    </row>
    <row r="4953" spans="1:3" x14ac:dyDescent="0.45">
      <c r="A4953" t="str">
        <f t="shared" si="77"/>
        <v>10LANGUAGE OF ORIGINAL DOCUMENT: English</v>
      </c>
      <c r="B4953">
        <v>10</v>
      </c>
      <c r="C4953" t="s">
        <v>10</v>
      </c>
    </row>
    <row r="4954" spans="1:3" x14ac:dyDescent="0.45">
      <c r="A4954" t="str">
        <f t="shared" si="77"/>
        <v>11DOCUMENT TYPE: Article</v>
      </c>
      <c r="B4954">
        <v>11</v>
      </c>
      <c r="C4954" t="s">
        <v>11</v>
      </c>
    </row>
    <row r="4955" spans="1:3" x14ac:dyDescent="0.45">
      <c r="A4955" t="str">
        <f t="shared" si="77"/>
        <v>12SOURCE: Scopus</v>
      </c>
      <c r="B4955">
        <v>12</v>
      </c>
      <c r="C4955" t="s">
        <v>12</v>
      </c>
    </row>
    <row r="4956" spans="1:3" x14ac:dyDescent="0.45">
      <c r="A4956" t="str">
        <f t="shared" si="77"/>
        <v>13</v>
      </c>
      <c r="B4956">
        <v>13</v>
      </c>
    </row>
    <row r="4957" spans="1:3" x14ac:dyDescent="0.45">
      <c r="A4957" t="str">
        <f t="shared" si="77"/>
        <v>1Nguyen H.T.T.</v>
      </c>
      <c r="B4957">
        <v>1</v>
      </c>
      <c r="C4957" t="s">
        <v>1940</v>
      </c>
    </row>
    <row r="4958" spans="1:3" x14ac:dyDescent="0.45">
      <c r="A4958" t="str">
        <f t="shared" si="77"/>
        <v>2AUTHOR FULL NAMES: Nguyen, Hong Thu Thi (57216501406)</v>
      </c>
      <c r="B4958">
        <v>2</v>
      </c>
      <c r="C4958" t="s">
        <v>1941</v>
      </c>
    </row>
    <row r="4959" spans="1:3" x14ac:dyDescent="0.45">
      <c r="A4959" t="str">
        <f t="shared" si="77"/>
        <v>357216501406</v>
      </c>
      <c r="B4959">
        <v>3</v>
      </c>
      <c r="C4959">
        <v>57216501406</v>
      </c>
    </row>
    <row r="4960" spans="1:3" x14ac:dyDescent="0.45">
      <c r="A4960" t="str">
        <f t="shared" si="77"/>
        <v>4Unproctored assignment-based online assessment in higher education: Stakeholder evaluation of issues</v>
      </c>
      <c r="B4960">
        <v>4</v>
      </c>
      <c r="C4960" t="s">
        <v>1942</v>
      </c>
    </row>
    <row r="4961" spans="1:3" x14ac:dyDescent="0.45">
      <c r="A4961" t="str">
        <f t="shared" si="77"/>
        <v>5(2023) Issues in Educational Research, 33 (1), pp. 207 - 226, Cited 0 times.</v>
      </c>
      <c r="B4961">
        <v>5</v>
      </c>
      <c r="C4961" t="s">
        <v>1943</v>
      </c>
    </row>
    <row r="4962" spans="1:3" x14ac:dyDescent="0.45">
      <c r="A4962" t="str">
        <f t="shared" si="77"/>
        <v>6</v>
      </c>
      <c r="B4962">
        <v>6</v>
      </c>
    </row>
    <row r="4963" spans="1:3" x14ac:dyDescent="0.45">
      <c r="A4963" t="str">
        <f t="shared" si="77"/>
        <v>7https://www.scopus.com/inward/record.uri?eid=2-s2.0-85162217410&amp;partnerID=40&amp;md5=dc9b6a671ed8d93652565a5dcae9ce8a</v>
      </c>
      <c r="B4963">
        <v>7</v>
      </c>
      <c r="C4963" t="s">
        <v>1944</v>
      </c>
    </row>
    <row r="4964" spans="1:3" x14ac:dyDescent="0.45">
      <c r="A4964" t="str">
        <f t="shared" si="77"/>
        <v>8</v>
      </c>
      <c r="B4964">
        <v>8</v>
      </c>
    </row>
    <row r="4965" spans="1:3" x14ac:dyDescent="0.45">
      <c r="A4965" t="str">
        <f t="shared" si="77"/>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4965">
        <v>9</v>
      </c>
      <c r="C4965" t="s">
        <v>1945</v>
      </c>
    </row>
    <row r="4966" spans="1:3" x14ac:dyDescent="0.45">
      <c r="A4966" t="str">
        <f t="shared" si="77"/>
        <v>10LANGUAGE OF ORIGINAL DOCUMENT: English</v>
      </c>
      <c r="B4966">
        <v>10</v>
      </c>
      <c r="C4966" t="s">
        <v>10</v>
      </c>
    </row>
    <row r="4967" spans="1:3" x14ac:dyDescent="0.45">
      <c r="A4967" t="str">
        <f t="shared" si="77"/>
        <v>11DOCUMENT TYPE: Article</v>
      </c>
      <c r="B4967">
        <v>11</v>
      </c>
      <c r="C4967" t="s">
        <v>11</v>
      </c>
    </row>
    <row r="4968" spans="1:3" x14ac:dyDescent="0.45">
      <c r="A4968" t="str">
        <f t="shared" si="77"/>
        <v>12SOURCE: Scopus</v>
      </c>
      <c r="B4968">
        <v>12</v>
      </c>
      <c r="C4968" t="s">
        <v>12</v>
      </c>
    </row>
    <row r="4969" spans="1:3" x14ac:dyDescent="0.45">
      <c r="A4969" t="str">
        <f t="shared" si="77"/>
        <v>13</v>
      </c>
      <c r="B4969">
        <v>13</v>
      </c>
    </row>
    <row r="4970" spans="1:3" x14ac:dyDescent="0.45">
      <c r="A4970" t="str">
        <f t="shared" si="77"/>
        <v>1Bulut-Sahin B., Emil S., Okur S., Seggie F.N.</v>
      </c>
      <c r="B4970">
        <v>1</v>
      </c>
      <c r="C4970" t="s">
        <v>1391</v>
      </c>
    </row>
    <row r="4971" spans="1:3" x14ac:dyDescent="0.45">
      <c r="A4971" t="str">
        <f t="shared" si="77"/>
        <v>2AUTHOR FULL NAMES: Bulut-Sahin, Betul (57820496700); Emil, Serap (35848318100); Okur, Seda (58130921200); Seggie, Fatma Nevra (35729240300)</v>
      </c>
      <c r="B4971">
        <v>2</v>
      </c>
      <c r="C4971" t="s">
        <v>1392</v>
      </c>
    </row>
    <row r="4972" spans="1:3" x14ac:dyDescent="0.45">
      <c r="A4972" t="str">
        <f t="shared" si="77"/>
        <v>357820496700; 35848318100; 58130921200; 35729240300</v>
      </c>
      <c r="B4972">
        <v>3</v>
      </c>
      <c r="C4972" t="s">
        <v>1393</v>
      </c>
    </row>
    <row r="4973" spans="1:3" x14ac:dyDescent="0.45">
      <c r="A4973" t="str">
        <f t="shared" si="77"/>
        <v>4Strategic management of internationalization in higher education institutions: the lens of international office professionals</v>
      </c>
      <c r="B4973">
        <v>4</v>
      </c>
      <c r="C4973" t="s">
        <v>1394</v>
      </c>
    </row>
    <row r="4974" spans="1:3" x14ac:dyDescent="0.45">
      <c r="A4974" t="str">
        <f t="shared" si="77"/>
        <v>5(2023) Tertiary Education and Management, Cited 1 times.</v>
      </c>
      <c r="B4974">
        <v>5</v>
      </c>
      <c r="C4974" t="s">
        <v>1395</v>
      </c>
    </row>
    <row r="4975" spans="1:3" x14ac:dyDescent="0.45">
      <c r="A4975" t="str">
        <f t="shared" si="77"/>
        <v>6DOI: 10.1007/s11233-023-09121-2</v>
      </c>
      <c r="B4975">
        <v>6</v>
      </c>
      <c r="C4975" t="s">
        <v>1396</v>
      </c>
    </row>
    <row r="4976" spans="1:3" x14ac:dyDescent="0.45">
      <c r="A4976" t="str">
        <f t="shared" si="77"/>
        <v>7https://www.scopus.com/inward/record.uri?eid=2-s2.0-85149446071&amp;doi=10.1007%2fs11233-023-09121-2&amp;partnerID=40&amp;md5=ceca0e44dfd0cc6601665e001886e1a3</v>
      </c>
      <c r="B4976">
        <v>7</v>
      </c>
      <c r="C4976" t="s">
        <v>1397</v>
      </c>
    </row>
    <row r="4977" spans="1:3" x14ac:dyDescent="0.45">
      <c r="A4977" t="str">
        <f t="shared" si="77"/>
        <v>8</v>
      </c>
      <c r="B4977">
        <v>8</v>
      </c>
    </row>
    <row r="4978" spans="1:3" x14ac:dyDescent="0.45">
      <c r="A4978" t="str">
        <f t="shared" si="77"/>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4978">
        <v>9</v>
      </c>
      <c r="C4978" t="s">
        <v>1398</v>
      </c>
    </row>
    <row r="4979" spans="1:3" x14ac:dyDescent="0.45">
      <c r="A4979" t="str">
        <f t="shared" si="77"/>
        <v>10LANGUAGE OF ORIGINAL DOCUMENT: English</v>
      </c>
      <c r="B4979">
        <v>10</v>
      </c>
      <c r="C4979" t="s">
        <v>10</v>
      </c>
    </row>
    <row r="4980" spans="1:3" x14ac:dyDescent="0.45">
      <c r="A4980" t="str">
        <f t="shared" si="77"/>
        <v>11DOCUMENT TYPE: Article</v>
      </c>
      <c r="B4980">
        <v>11</v>
      </c>
      <c r="C4980" t="s">
        <v>11</v>
      </c>
    </row>
    <row r="4981" spans="1:3" x14ac:dyDescent="0.45">
      <c r="A4981" t="str">
        <f t="shared" si="77"/>
        <v>12SOURCE: Scopus</v>
      </c>
      <c r="B4981">
        <v>12</v>
      </c>
      <c r="C4981" t="s">
        <v>12</v>
      </c>
    </row>
    <row r="4982" spans="1:3" x14ac:dyDescent="0.45">
      <c r="A4982" t="str">
        <f t="shared" si="77"/>
        <v>13</v>
      </c>
      <c r="B4982">
        <v>13</v>
      </c>
    </row>
    <row r="4983" spans="1:3" x14ac:dyDescent="0.45">
      <c r="A4983" t="str">
        <f t="shared" si="77"/>
        <v>1Isbell D.R., Crowther D., Nishizawa H.</v>
      </c>
      <c r="B4983">
        <v>1</v>
      </c>
      <c r="C4983" t="s">
        <v>3730</v>
      </c>
    </row>
    <row r="4984" spans="1:3" x14ac:dyDescent="0.45">
      <c r="A4984" t="str">
        <f t="shared" si="77"/>
        <v>2AUTHOR FULL NAMES: Isbell, Daniel R. (57192819619); Crowther, Dustin (56606822000); Nishizawa, Hitoshi (57485909000)</v>
      </c>
      <c r="B4984">
        <v>2</v>
      </c>
      <c r="C4984" t="s">
        <v>3731</v>
      </c>
    </row>
    <row r="4985" spans="1:3" x14ac:dyDescent="0.45">
      <c r="A4985" t="str">
        <f t="shared" si="77"/>
        <v>357192819619; 56606822000; 57485909000</v>
      </c>
      <c r="B4985">
        <v>3</v>
      </c>
      <c r="C4985" t="s">
        <v>3732</v>
      </c>
    </row>
    <row r="4986" spans="1:3" x14ac:dyDescent="0.45">
      <c r="A4986" t="str">
        <f t="shared" si="77"/>
        <v>4Speaking performances, stakeholder perceptions, and test scores: Extrapolating from the Duolingo English test to the university</v>
      </c>
      <c r="B4986">
        <v>4</v>
      </c>
      <c r="C4986" t="s">
        <v>3733</v>
      </c>
    </row>
    <row r="4987" spans="1:3" x14ac:dyDescent="0.45">
      <c r="A4987" t="str">
        <f t="shared" si="77"/>
        <v>5(2023) Language Testing, Cited 1 times.</v>
      </c>
      <c r="B4987">
        <v>5</v>
      </c>
      <c r="C4987" t="s">
        <v>3734</v>
      </c>
    </row>
    <row r="4988" spans="1:3" x14ac:dyDescent="0.45">
      <c r="A4988" t="str">
        <f t="shared" si="77"/>
        <v>6DOI: 10.1177/02655322231165984</v>
      </c>
      <c r="B4988">
        <v>6</v>
      </c>
      <c r="C4988" t="s">
        <v>3735</v>
      </c>
    </row>
    <row r="4989" spans="1:3" x14ac:dyDescent="0.45">
      <c r="A4989" t="str">
        <f t="shared" si="77"/>
        <v>7https://www.scopus.com/inward/record.uri?eid=2-s2.0-85153592376&amp;doi=10.1177%2f02655322231165984&amp;partnerID=40&amp;md5=74bba316f06427a91b113f5835e37783</v>
      </c>
      <c r="B4989">
        <v>7</v>
      </c>
      <c r="C4989" t="s">
        <v>3736</v>
      </c>
    </row>
    <row r="4990" spans="1:3" x14ac:dyDescent="0.45">
      <c r="A4990" t="str">
        <f t="shared" si="77"/>
        <v>8</v>
      </c>
      <c r="B4990">
        <v>8</v>
      </c>
    </row>
    <row r="4991" spans="1:3" x14ac:dyDescent="0.45">
      <c r="A4991" t="str">
        <f t="shared" si="77"/>
        <v>9ABSTRACT: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B4991">
        <v>9</v>
      </c>
      <c r="C4991" t="s">
        <v>3737</v>
      </c>
    </row>
    <row r="4992" spans="1:3" x14ac:dyDescent="0.45">
      <c r="A4992" t="str">
        <f t="shared" si="77"/>
        <v>10LANGUAGE OF ORIGINAL DOCUMENT: English</v>
      </c>
      <c r="B4992">
        <v>10</v>
      </c>
      <c r="C4992" t="s">
        <v>10</v>
      </c>
    </row>
    <row r="4993" spans="1:3" x14ac:dyDescent="0.45">
      <c r="A4993" t="str">
        <f t="shared" si="77"/>
        <v>11DOCUMENT TYPE: Article</v>
      </c>
      <c r="B4993">
        <v>11</v>
      </c>
      <c r="C4993" t="s">
        <v>11</v>
      </c>
    </row>
    <row r="4994" spans="1:3" x14ac:dyDescent="0.45">
      <c r="A4994" t="str">
        <f t="shared" si="77"/>
        <v>12SOURCE: Scopus</v>
      </c>
      <c r="B4994">
        <v>12</v>
      </c>
      <c r="C4994" t="s">
        <v>12</v>
      </c>
    </row>
    <row r="4995" spans="1:3" x14ac:dyDescent="0.45">
      <c r="A4995" t="str">
        <f t="shared" si="77"/>
        <v>13</v>
      </c>
      <c r="B4995">
        <v>13</v>
      </c>
    </row>
    <row r="4996" spans="1:3" x14ac:dyDescent="0.45">
      <c r="A4996" t="str">
        <f t="shared" si="77"/>
        <v>1Heng K., Sol K., Em S.</v>
      </c>
      <c r="B4996">
        <v>1</v>
      </c>
      <c r="C4996" t="s">
        <v>1399</v>
      </c>
    </row>
    <row r="4997" spans="1:3" x14ac:dyDescent="0.45">
      <c r="A4997" t="str">
        <f t="shared" ref="A4997:A5060" si="78">B4997&amp;C4997</f>
        <v>2AUTHOR FULL NAMES: Heng, Kimkong (57219284385); Sol, Koemhong (58000264800); Em, Sereyrath (58000264900)</v>
      </c>
      <c r="B4997">
        <v>2</v>
      </c>
      <c r="C4997" t="s">
        <v>1400</v>
      </c>
    </row>
    <row r="4998" spans="1:3" x14ac:dyDescent="0.45">
      <c r="A4998" t="str">
        <f t="shared" si="78"/>
        <v>357219284385; 58000264800; 58000264900</v>
      </c>
      <c r="B4998">
        <v>3</v>
      </c>
      <c r="C4998" t="s">
        <v>1401</v>
      </c>
    </row>
    <row r="4999" spans="1:3" x14ac:dyDescent="0.45">
      <c r="A4999" t="str">
        <f t="shared" si="78"/>
        <v>4COVID-19 and digital transformation of Cambodian Higher Education: Opportunities, challenges, and the way forward</v>
      </c>
      <c r="B4999">
        <v>4</v>
      </c>
      <c r="C4999" t="s">
        <v>1402</v>
      </c>
    </row>
    <row r="5000" spans="1:3" x14ac:dyDescent="0.45">
      <c r="A5000" t="str">
        <f t="shared" si="78"/>
        <v>5(2022) Handbook of Research on Education Institutions, Skills, and Jobs in the Digital Era, pp. 307 - 327, Cited 1 times.</v>
      </c>
      <c r="B5000">
        <v>5</v>
      </c>
      <c r="C5000" t="s">
        <v>1403</v>
      </c>
    </row>
    <row r="5001" spans="1:3" x14ac:dyDescent="0.45">
      <c r="A5001" t="str">
        <f t="shared" si="78"/>
        <v>6DOI: 10.4018/978-1-6684-5914-0.ch018</v>
      </c>
      <c r="B5001">
        <v>6</v>
      </c>
      <c r="C5001" t="s">
        <v>1404</v>
      </c>
    </row>
    <row r="5002" spans="1:3" x14ac:dyDescent="0.45">
      <c r="A5002" t="str">
        <f t="shared" si="78"/>
        <v>7https://www.scopus.com/inward/record.uri?eid=2-s2.0-85143720352&amp;doi=10.4018%2f978-1-6684-5914-0.ch018&amp;partnerID=40&amp;md5=bb50c5ce7ea58c56e2d402b11082bed7</v>
      </c>
      <c r="B5002">
        <v>7</v>
      </c>
      <c r="C5002" t="s">
        <v>1405</v>
      </c>
    </row>
    <row r="5003" spans="1:3" x14ac:dyDescent="0.45">
      <c r="A5003" t="str">
        <f t="shared" si="78"/>
        <v>8</v>
      </c>
      <c r="B5003">
        <v>8</v>
      </c>
    </row>
    <row r="5004" spans="1:3" x14ac:dyDescent="0.45">
      <c r="A5004" t="str">
        <f t="shared" si="78"/>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5004">
        <v>9</v>
      </c>
      <c r="C5004" t="s">
        <v>1406</v>
      </c>
    </row>
    <row r="5005" spans="1:3" x14ac:dyDescent="0.45">
      <c r="A5005" t="str">
        <f t="shared" si="78"/>
        <v>10LANGUAGE OF ORIGINAL DOCUMENT: English</v>
      </c>
      <c r="B5005">
        <v>10</v>
      </c>
      <c r="C5005" t="s">
        <v>10</v>
      </c>
    </row>
    <row r="5006" spans="1:3" x14ac:dyDescent="0.45">
      <c r="A5006" t="str">
        <f t="shared" si="78"/>
        <v>11DOCUMENT TYPE: Book chapter</v>
      </c>
      <c r="B5006">
        <v>11</v>
      </c>
      <c r="C5006" t="s">
        <v>128</v>
      </c>
    </row>
    <row r="5007" spans="1:3" x14ac:dyDescent="0.45">
      <c r="A5007" t="str">
        <f t="shared" si="78"/>
        <v>12SOURCE: Scopus</v>
      </c>
      <c r="B5007">
        <v>12</v>
      </c>
      <c r="C5007" t="s">
        <v>12</v>
      </c>
    </row>
    <row r="5008" spans="1:3" x14ac:dyDescent="0.45">
      <c r="A5008" t="str">
        <f t="shared" si="78"/>
        <v>13</v>
      </c>
      <c r="B5008">
        <v>13</v>
      </c>
    </row>
    <row r="5009" spans="1:3" x14ac:dyDescent="0.45">
      <c r="A5009" t="str">
        <f t="shared" si="78"/>
        <v>1Wilson J.P., Dyer R., Cantore S.</v>
      </c>
      <c r="B5009">
        <v>1</v>
      </c>
      <c r="C5009" t="s">
        <v>4074</v>
      </c>
    </row>
    <row r="5010" spans="1:3" x14ac:dyDescent="0.45">
      <c r="A5010" t="str">
        <f t="shared" si="78"/>
        <v>2AUTHOR FULL NAMES: Wilson, John P (16201666900); Dyer, Ronald (57069615300); Cantore, Stefan (24448064900)</v>
      </c>
      <c r="B5010">
        <v>2</v>
      </c>
      <c r="C5010" t="s">
        <v>4075</v>
      </c>
    </row>
    <row r="5011" spans="1:3" x14ac:dyDescent="0.45">
      <c r="A5011" t="str">
        <f t="shared" si="78"/>
        <v>316201666900; 57069615300; 24448064900</v>
      </c>
      <c r="B5011">
        <v>3</v>
      </c>
      <c r="C5011" t="s">
        <v>4076</v>
      </c>
    </row>
    <row r="5012" spans="1:3" x14ac:dyDescent="0.45">
      <c r="A5012" t="str">
        <f t="shared" si="78"/>
        <v>4Universities and stakeholders: An historical organisational study of evolution and change towards a multi-helix model</v>
      </c>
      <c r="B5012">
        <v>4</v>
      </c>
      <c r="C5012" t="s">
        <v>4077</v>
      </c>
    </row>
    <row r="5013" spans="1:3" x14ac:dyDescent="0.45">
      <c r="A5013" t="str">
        <f t="shared" si="78"/>
        <v>5(2023) Industry and Higher Education, Cited 0 times.</v>
      </c>
      <c r="B5013">
        <v>5</v>
      </c>
      <c r="C5013" t="s">
        <v>4048</v>
      </c>
    </row>
    <row r="5014" spans="1:3" x14ac:dyDescent="0.45">
      <c r="A5014" t="str">
        <f t="shared" si="78"/>
        <v>6DOI: 10.1177/09504222231175425</v>
      </c>
      <c r="B5014">
        <v>6</v>
      </c>
      <c r="C5014" t="s">
        <v>4078</v>
      </c>
    </row>
    <row r="5015" spans="1:3" x14ac:dyDescent="0.45">
      <c r="A5015" t="str">
        <f t="shared" si="78"/>
        <v>7https://www.scopus.com/inward/record.uri?eid=2-s2.0-85163031341&amp;doi=10.1177%2f09504222231175425&amp;partnerID=40&amp;md5=5233f23b01d91e2e7d3ee4947a2b5a81</v>
      </c>
      <c r="B5015">
        <v>7</v>
      </c>
      <c r="C5015" t="s">
        <v>4079</v>
      </c>
    </row>
    <row r="5016" spans="1:3" x14ac:dyDescent="0.45">
      <c r="A5016" t="str">
        <f t="shared" si="78"/>
        <v>8</v>
      </c>
      <c r="B5016">
        <v>8</v>
      </c>
    </row>
    <row r="5017" spans="1:3" x14ac:dyDescent="0.45">
      <c r="A5017" t="str">
        <f t="shared" si="78"/>
        <v>9ABSTRACT: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v>
      </c>
      <c r="B5017">
        <v>9</v>
      </c>
      <c r="C5017" t="s">
        <v>4080</v>
      </c>
    </row>
    <row r="5018" spans="1:3" x14ac:dyDescent="0.45">
      <c r="A5018" t="str">
        <f t="shared" si="78"/>
        <v>10LANGUAGE OF ORIGINAL DOCUMENT: English</v>
      </c>
      <c r="B5018">
        <v>10</v>
      </c>
      <c r="C5018" t="s">
        <v>10</v>
      </c>
    </row>
    <row r="5019" spans="1:3" x14ac:dyDescent="0.45">
      <c r="A5019" t="str">
        <f t="shared" si="78"/>
        <v>11DOCUMENT TYPE: Article</v>
      </c>
      <c r="B5019">
        <v>11</v>
      </c>
      <c r="C5019" t="s">
        <v>11</v>
      </c>
    </row>
    <row r="5020" spans="1:3" x14ac:dyDescent="0.45">
      <c r="A5020" t="str">
        <f t="shared" si="78"/>
        <v>12SOURCE: Scopus</v>
      </c>
      <c r="B5020">
        <v>12</v>
      </c>
      <c r="C5020" t="s">
        <v>12</v>
      </c>
    </row>
    <row r="5021" spans="1:3" x14ac:dyDescent="0.45">
      <c r="A5021" t="str">
        <f t="shared" si="78"/>
        <v>13</v>
      </c>
      <c r="B5021">
        <v>13</v>
      </c>
    </row>
    <row r="5022" spans="1:3" x14ac:dyDescent="0.45">
      <c r="A5022" t="str">
        <f t="shared" si="78"/>
        <v>1Talbi O., Warin B., Kolski C.</v>
      </c>
      <c r="B5022">
        <v>1</v>
      </c>
      <c r="C5022" t="s">
        <v>1407</v>
      </c>
    </row>
    <row r="5023" spans="1:3" x14ac:dyDescent="0.45">
      <c r="A5023" t="str">
        <f t="shared" si="78"/>
        <v>2AUTHOR FULL NAMES: Talbi, Omar (55919231400); Warin, Bruno (24825849600); Kolski, Christophe (55887029500)</v>
      </c>
      <c r="B5023">
        <v>2</v>
      </c>
      <c r="C5023" t="s">
        <v>1408</v>
      </c>
    </row>
    <row r="5024" spans="1:3" x14ac:dyDescent="0.45">
      <c r="A5024" t="str">
        <f t="shared" si="78"/>
        <v>355919231400; 24825849600; 55887029500</v>
      </c>
      <c r="B5024">
        <v>3</v>
      </c>
      <c r="C5024" t="s">
        <v>1409</v>
      </c>
    </row>
    <row r="5025" spans="1:3" x14ac:dyDescent="0.45">
      <c r="A5025" t="str">
        <f t="shared" si="78"/>
        <v>4Towards a support system for course design</v>
      </c>
      <c r="B5025">
        <v>4</v>
      </c>
      <c r="C5025" t="s">
        <v>1410</v>
      </c>
    </row>
    <row r="5026" spans="1:3" x14ac:dyDescent="0.45">
      <c r="A5026" t="str">
        <f t="shared" si="78"/>
        <v>5(2013) CSEDU 2013 - Proceedings of the 5th International Conference on Computer Supported Education, pp. 449 - 454, Cited 1 times.</v>
      </c>
      <c r="B5026">
        <v>5</v>
      </c>
      <c r="C5026" t="s">
        <v>1411</v>
      </c>
    </row>
    <row r="5027" spans="1:3" x14ac:dyDescent="0.45">
      <c r="A5027" t="str">
        <f t="shared" si="78"/>
        <v>6</v>
      </c>
      <c r="B5027">
        <v>6</v>
      </c>
    </row>
    <row r="5028" spans="1:3" x14ac:dyDescent="0.45">
      <c r="A5028" t="str">
        <f t="shared" si="78"/>
        <v>7https://www.scopus.com/inward/record.uri?eid=2-s2.0-84887178241&amp;partnerID=40&amp;md5=6e8f418ea9ac663c35c28f939e73c4ad</v>
      </c>
      <c r="B5028">
        <v>7</v>
      </c>
      <c r="C5028" t="s">
        <v>1412</v>
      </c>
    </row>
    <row r="5029" spans="1:3" x14ac:dyDescent="0.45">
      <c r="A5029" t="str">
        <f t="shared" si="78"/>
        <v>8</v>
      </c>
      <c r="B5029">
        <v>8</v>
      </c>
    </row>
    <row r="5030" spans="1:3" x14ac:dyDescent="0.45">
      <c r="A5030" t="str">
        <f t="shared" si="78"/>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5030">
        <v>9</v>
      </c>
      <c r="C5030" t="s">
        <v>1413</v>
      </c>
    </row>
    <row r="5031" spans="1:3" x14ac:dyDescent="0.45">
      <c r="A5031" t="str">
        <f t="shared" si="78"/>
        <v>10LANGUAGE OF ORIGINAL DOCUMENT: English</v>
      </c>
      <c r="B5031">
        <v>10</v>
      </c>
      <c r="C5031" t="s">
        <v>10</v>
      </c>
    </row>
    <row r="5032" spans="1:3" x14ac:dyDescent="0.45">
      <c r="A5032" t="str">
        <f t="shared" si="78"/>
        <v>11DOCUMENT TYPE: Conference paper</v>
      </c>
      <c r="B5032">
        <v>11</v>
      </c>
      <c r="C5032" t="s">
        <v>207</v>
      </c>
    </row>
    <row r="5033" spans="1:3" x14ac:dyDescent="0.45">
      <c r="A5033" t="str">
        <f t="shared" si="78"/>
        <v>12SOURCE: Scopus</v>
      </c>
      <c r="B5033">
        <v>12</v>
      </c>
      <c r="C5033" t="s">
        <v>12</v>
      </c>
    </row>
    <row r="5034" spans="1:3" x14ac:dyDescent="0.45">
      <c r="A5034" t="str">
        <f t="shared" si="78"/>
        <v>13</v>
      </c>
      <c r="B5034">
        <v>13</v>
      </c>
    </row>
    <row r="5035" spans="1:3" x14ac:dyDescent="0.45">
      <c r="A5035" t="str">
        <f t="shared" si="78"/>
        <v>1Natow R.S., Johnson A.T., Manly C.A.</v>
      </c>
      <c r="B5035">
        <v>1</v>
      </c>
      <c r="C5035" t="s">
        <v>1414</v>
      </c>
    </row>
    <row r="5036" spans="1:3" x14ac:dyDescent="0.45">
      <c r="A5036" t="str">
        <f t="shared" si="78"/>
        <v>2AUTHOR FULL NAMES: Natow, Rebecca S. (55928775200); Johnson, Ane Turner (36080649500); Manly, Catherine A. (56270481200)</v>
      </c>
      <c r="B5036">
        <v>2</v>
      </c>
      <c r="C5036" t="s">
        <v>1415</v>
      </c>
    </row>
    <row r="5037" spans="1:3" x14ac:dyDescent="0.45">
      <c r="A5037" t="str">
        <f t="shared" si="78"/>
        <v>355928775200; 36080649500; 56270481200</v>
      </c>
      <c r="B5037">
        <v>3</v>
      </c>
      <c r="C5037" t="s">
        <v>1416</v>
      </c>
    </row>
    <row r="5038" spans="1:3" x14ac:dyDescent="0.45">
      <c r="A5038" t="str">
        <f t="shared" si="78"/>
        <v>4Higher Education Stakeholders’ Early Responses to the COVID-19 Crisis</v>
      </c>
      <c r="B5038">
        <v>4</v>
      </c>
      <c r="C5038" t="s">
        <v>1417</v>
      </c>
    </row>
    <row r="5039" spans="1:3" x14ac:dyDescent="0.45">
      <c r="A5039" t="str">
        <f t="shared" si="78"/>
        <v>5(2023) American Behavioral Scientist, 67 (12), pp. 1387 - 1393, Cited 0 times.</v>
      </c>
      <c r="B5039">
        <v>5</v>
      </c>
      <c r="C5039" t="s">
        <v>1418</v>
      </c>
    </row>
    <row r="5040" spans="1:3" x14ac:dyDescent="0.45">
      <c r="A5040" t="str">
        <f t="shared" si="78"/>
        <v>6DOI: 10.1177/00027642221118288</v>
      </c>
      <c r="B5040">
        <v>6</v>
      </c>
      <c r="C5040" t="s">
        <v>1419</v>
      </c>
    </row>
    <row r="5041" spans="1:3" x14ac:dyDescent="0.45">
      <c r="A5041" t="str">
        <f t="shared" si="78"/>
        <v>7https://www.scopus.com/inward/record.uri?eid=2-s2.0-85137974377&amp;doi=10.1177%2f00027642221118288&amp;partnerID=40&amp;md5=fc8976f6079bbae698538bb100cb1212</v>
      </c>
      <c r="B5041">
        <v>7</v>
      </c>
      <c r="C5041" t="s">
        <v>1420</v>
      </c>
    </row>
    <row r="5042" spans="1:3" x14ac:dyDescent="0.45">
      <c r="A5042" t="str">
        <f t="shared" si="78"/>
        <v>8</v>
      </c>
      <c r="B5042">
        <v>8</v>
      </c>
    </row>
    <row r="5043" spans="1:3" x14ac:dyDescent="0.45">
      <c r="A5043" t="str">
        <f t="shared" si="78"/>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5043">
        <v>9</v>
      </c>
      <c r="C5043" t="s">
        <v>1421</v>
      </c>
    </row>
    <row r="5044" spans="1:3" x14ac:dyDescent="0.45">
      <c r="A5044" t="str">
        <f t="shared" si="78"/>
        <v>10LANGUAGE OF ORIGINAL DOCUMENT: English</v>
      </c>
      <c r="B5044">
        <v>10</v>
      </c>
      <c r="C5044" t="s">
        <v>10</v>
      </c>
    </row>
    <row r="5045" spans="1:3" x14ac:dyDescent="0.45">
      <c r="A5045" t="str">
        <f t="shared" si="78"/>
        <v>11DOCUMENT TYPE: Article</v>
      </c>
      <c r="B5045">
        <v>11</v>
      </c>
      <c r="C5045" t="s">
        <v>11</v>
      </c>
    </row>
    <row r="5046" spans="1:3" x14ac:dyDescent="0.45">
      <c r="A5046" t="str">
        <f t="shared" si="78"/>
        <v>12SOURCE: Scopus</v>
      </c>
      <c r="B5046">
        <v>12</v>
      </c>
      <c r="C5046" t="s">
        <v>12</v>
      </c>
    </row>
    <row r="5047" spans="1:3" x14ac:dyDescent="0.45">
      <c r="A5047" t="str">
        <f t="shared" si="78"/>
        <v>13</v>
      </c>
      <c r="B5047">
        <v>13</v>
      </c>
    </row>
    <row r="5048" spans="1:3" x14ac:dyDescent="0.45">
      <c r="A5048" t="str">
        <f t="shared" si="78"/>
        <v>1Oyelekan O.S., Akinpelu G.A., Daramola F.O.</v>
      </c>
      <c r="B5048">
        <v>1</v>
      </c>
      <c r="C5048" t="s">
        <v>1429</v>
      </c>
    </row>
    <row r="5049" spans="1:3" x14ac:dyDescent="0.45">
      <c r="A5049" t="str">
        <f t="shared" si="78"/>
        <v>2AUTHOR FULL NAMES: Oyelekan, Oloyede Solomon (56600648900); Akinpelu, Gabriel Akinyemi (56922095700); Daramola, Florence Olutunu (56922140800)</v>
      </c>
      <c r="B5049">
        <v>2</v>
      </c>
      <c r="C5049" t="s">
        <v>1430</v>
      </c>
    </row>
    <row r="5050" spans="1:3" x14ac:dyDescent="0.45">
      <c r="A5050" t="str">
        <f t="shared" si="78"/>
        <v>356600648900; 56922095700; 56922140800</v>
      </c>
      <c r="B5050">
        <v>3</v>
      </c>
      <c r="C5050" t="s">
        <v>1431</v>
      </c>
    </row>
    <row r="5051" spans="1:3" x14ac:dyDescent="0.45">
      <c r="A5051" t="str">
        <f t="shared" si="78"/>
        <v>4Science students' use of the internet for learning in higher institutions in Osun State, Nigeria</v>
      </c>
      <c r="B5051">
        <v>4</v>
      </c>
      <c r="C5051" t="s">
        <v>1432</v>
      </c>
    </row>
    <row r="5052" spans="1:3" x14ac:dyDescent="0.45">
      <c r="A5052" t="str">
        <f t="shared" si="78"/>
        <v>5(2015) International Journal of Information and Communication Technology Education, 11 (4), pp. 67 - 82, Cited 1 times.</v>
      </c>
      <c r="B5052">
        <v>5</v>
      </c>
      <c r="C5052" t="s">
        <v>1433</v>
      </c>
    </row>
    <row r="5053" spans="1:3" x14ac:dyDescent="0.45">
      <c r="A5053" t="str">
        <f t="shared" si="78"/>
        <v>6DOI: 10.4018/IJICTE.2015100105</v>
      </c>
      <c r="B5053">
        <v>6</v>
      </c>
      <c r="C5053" t="s">
        <v>1434</v>
      </c>
    </row>
    <row r="5054" spans="1:3" x14ac:dyDescent="0.45">
      <c r="A5054" t="str">
        <f t="shared" si="78"/>
        <v>7https://www.scopus.com/inward/record.uri?eid=2-s2.0-84945189410&amp;doi=10.4018%2fIJICTE.2015100105&amp;partnerID=40&amp;md5=bb81374c7a91d4d91a1edf7f4e7951d8</v>
      </c>
      <c r="B5054">
        <v>7</v>
      </c>
      <c r="C5054" t="s">
        <v>1435</v>
      </c>
    </row>
    <row r="5055" spans="1:3" x14ac:dyDescent="0.45">
      <c r="A5055" t="str">
        <f t="shared" si="78"/>
        <v>8</v>
      </c>
      <c r="B5055">
        <v>8</v>
      </c>
    </row>
    <row r="5056" spans="1:3" x14ac:dyDescent="0.45">
      <c r="A5056" t="str">
        <f t="shared" si="78"/>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5056">
        <v>9</v>
      </c>
      <c r="C5056" t="s">
        <v>1436</v>
      </c>
    </row>
    <row r="5057" spans="1:3" x14ac:dyDescent="0.45">
      <c r="A5057" t="str">
        <f t="shared" si="78"/>
        <v>10LANGUAGE OF ORIGINAL DOCUMENT: English</v>
      </c>
      <c r="B5057">
        <v>10</v>
      </c>
      <c r="C5057" t="s">
        <v>10</v>
      </c>
    </row>
    <row r="5058" spans="1:3" x14ac:dyDescent="0.45">
      <c r="A5058" t="str">
        <f t="shared" si="78"/>
        <v>11DOCUMENT TYPE: Article</v>
      </c>
      <c r="B5058">
        <v>11</v>
      </c>
      <c r="C5058" t="s">
        <v>11</v>
      </c>
    </row>
    <row r="5059" spans="1:3" x14ac:dyDescent="0.45">
      <c r="A5059" t="str">
        <f t="shared" si="78"/>
        <v>12SOURCE: Scopus</v>
      </c>
      <c r="B5059">
        <v>12</v>
      </c>
      <c r="C5059" t="s">
        <v>12</v>
      </c>
    </row>
    <row r="5060" spans="1:3" x14ac:dyDescent="0.45">
      <c r="A5060" t="str">
        <f t="shared" si="78"/>
        <v>13</v>
      </c>
      <c r="B5060">
        <v>13</v>
      </c>
    </row>
    <row r="5061" spans="1:3" x14ac:dyDescent="0.45">
      <c r="A5061" t="str">
        <f t="shared" ref="A5061:A5124" si="79">B5061&amp;C5061</f>
        <v>1Pathak B.K., Palvia S.C.</v>
      </c>
      <c r="B5061">
        <v>1</v>
      </c>
      <c r="C5061" t="s">
        <v>1445</v>
      </c>
    </row>
    <row r="5062" spans="1:3" x14ac:dyDescent="0.45">
      <c r="A5062" t="str">
        <f t="shared" si="79"/>
        <v>2AUTHOR FULL NAMES: Pathak, Bhavik K. (13007554700); Palvia, Shailendra C. (6603458292)</v>
      </c>
      <c r="B5062">
        <v>2</v>
      </c>
      <c r="C5062" t="s">
        <v>1446</v>
      </c>
    </row>
    <row r="5063" spans="1:3" x14ac:dyDescent="0.45">
      <c r="A5063" t="str">
        <f t="shared" si="79"/>
        <v>313007554700; 6603458292</v>
      </c>
      <c r="B5063">
        <v>3</v>
      </c>
      <c r="C5063" t="s">
        <v>1447</v>
      </c>
    </row>
    <row r="5064" spans="1:3" x14ac:dyDescent="0.45">
      <c r="A5064" t="str">
        <f t="shared" si="79"/>
        <v>4Taxonomy of higher education delivery modes: a conceptual framework</v>
      </c>
      <c r="B5064">
        <v>4</v>
      </c>
      <c r="C5064" t="s">
        <v>1448</v>
      </c>
    </row>
    <row r="5065" spans="1:3" x14ac:dyDescent="0.45">
      <c r="A5065" t="str">
        <f t="shared" si="79"/>
        <v>5(2021) Journal of Information Technology Case and Application Research, 23 (1), pp. 36 - 45, Cited 1 times.</v>
      </c>
      <c r="B5065">
        <v>5</v>
      </c>
      <c r="C5065" t="s">
        <v>1449</v>
      </c>
    </row>
    <row r="5066" spans="1:3" x14ac:dyDescent="0.45">
      <c r="A5066" t="str">
        <f t="shared" si="79"/>
        <v>6DOI: 10.1080/15228053.2021.1901351</v>
      </c>
      <c r="B5066">
        <v>6</v>
      </c>
      <c r="C5066" t="s">
        <v>1450</v>
      </c>
    </row>
    <row r="5067" spans="1:3" x14ac:dyDescent="0.45">
      <c r="A5067" t="str">
        <f t="shared" si="79"/>
        <v>7https://www.scopus.com/inward/record.uri?eid=2-s2.0-85105090014&amp;doi=10.1080%2f15228053.2021.1901351&amp;partnerID=40&amp;md5=c0883d484f92c97670c2ffae5047509f</v>
      </c>
      <c r="B5067">
        <v>7</v>
      </c>
      <c r="C5067" t="s">
        <v>1451</v>
      </c>
    </row>
    <row r="5068" spans="1:3" x14ac:dyDescent="0.45">
      <c r="A5068" t="str">
        <f t="shared" si="79"/>
        <v>8</v>
      </c>
      <c r="B5068">
        <v>8</v>
      </c>
    </row>
    <row r="5069" spans="1:3" x14ac:dyDescent="0.45">
      <c r="A5069" t="str">
        <f t="shared" si="79"/>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5069">
        <v>9</v>
      </c>
      <c r="C5069" t="s">
        <v>1452</v>
      </c>
    </row>
    <row r="5070" spans="1:3" x14ac:dyDescent="0.45">
      <c r="A5070" t="str">
        <f t="shared" si="79"/>
        <v>10LANGUAGE OF ORIGINAL DOCUMENT: English</v>
      </c>
      <c r="B5070">
        <v>10</v>
      </c>
      <c r="C5070" t="s">
        <v>10</v>
      </c>
    </row>
    <row r="5071" spans="1:3" x14ac:dyDescent="0.45">
      <c r="A5071" t="str">
        <f t="shared" si="79"/>
        <v>11DOCUMENT TYPE: Article</v>
      </c>
      <c r="B5071">
        <v>11</v>
      </c>
      <c r="C5071" t="s">
        <v>11</v>
      </c>
    </row>
    <row r="5072" spans="1:3" x14ac:dyDescent="0.45">
      <c r="A5072" t="str">
        <f t="shared" si="79"/>
        <v>12SOURCE: Scopus</v>
      </c>
      <c r="B5072">
        <v>12</v>
      </c>
      <c r="C5072" t="s">
        <v>12</v>
      </c>
    </row>
    <row r="5073" spans="1:3" x14ac:dyDescent="0.45">
      <c r="A5073" t="str">
        <f t="shared" si="79"/>
        <v>13</v>
      </c>
      <c r="B5073">
        <v>13</v>
      </c>
    </row>
    <row r="5074" spans="1:3" x14ac:dyDescent="0.45">
      <c r="A5074" t="str">
        <f t="shared" si="79"/>
        <v>1Ho N.T.T., Abdullah M.R.T.L., Idrus H.B., Sivapalan S., Pham H.-H., Dinh V.-H., Pham H.K., Nguyen L.T.M.</v>
      </c>
      <c r="B5074">
        <v>1</v>
      </c>
      <c r="C5074" t="s">
        <v>1453</v>
      </c>
    </row>
    <row r="5075" spans="1:3" x14ac:dyDescent="0.45">
      <c r="A5075" t="str">
        <f t="shared" si="79"/>
        <v>2AUTHOR FULL NAMES: Ho, Nguyen Thi Thao (57218170777); Abdullah, Muhammad Ridhuan Tony Lim (58638536300); Idrus, Hairuzila Bt (48261201200); Sivapalan, Subarna (34880679700); Pham, Hiep-Hung (57190867974); Dinh, Viet-Hung (57216746736); Pham, Huyen Khanh (57210393067); Nguyen, Linh Thi My (58639195400)</v>
      </c>
      <c r="B5075">
        <v>2</v>
      </c>
      <c r="C5075" t="s">
        <v>1454</v>
      </c>
    </row>
    <row r="5076" spans="1:3" x14ac:dyDescent="0.45">
      <c r="A5076" t="str">
        <f t="shared" si="79"/>
        <v>357218170777; 58638536300; 48261201200; 34880679700; 57190867974; 57216746736; 57210393067; 58639195400</v>
      </c>
      <c r="B5076">
        <v>3</v>
      </c>
      <c r="C5076" t="s">
        <v>1455</v>
      </c>
    </row>
    <row r="5077" spans="1:3" x14ac:dyDescent="0.45">
      <c r="A5077" t="str">
        <f t="shared" si="79"/>
        <v>4Acceptance Toward Coursera MOOCs Blended Learning: A Mixed Methods View of Vietnamese Higher Education Stakeholders</v>
      </c>
      <c r="B5077">
        <v>4</v>
      </c>
      <c r="C5077" t="s">
        <v>1456</v>
      </c>
    </row>
    <row r="5078" spans="1:3" x14ac:dyDescent="0.45">
      <c r="A5078" t="str">
        <f t="shared" si="79"/>
        <v>5(2023) SAGE Open, 13 (4), Cited 0 times.</v>
      </c>
      <c r="B5078">
        <v>5</v>
      </c>
      <c r="C5078" t="s">
        <v>1457</v>
      </c>
    </row>
    <row r="5079" spans="1:3" x14ac:dyDescent="0.45">
      <c r="A5079" t="str">
        <f t="shared" si="79"/>
        <v>6DOI: 10.1177/21582440231197997</v>
      </c>
      <c r="B5079">
        <v>6</v>
      </c>
      <c r="C5079" t="s">
        <v>1458</v>
      </c>
    </row>
    <row r="5080" spans="1:3" x14ac:dyDescent="0.45">
      <c r="A5080" t="str">
        <f t="shared" si="79"/>
        <v>7https://www.scopus.com/inward/record.uri?eid=2-s2.0-85173685868&amp;doi=10.1177%2f21582440231197997&amp;partnerID=40&amp;md5=f9fc0ca0632e65e5351a8e15a6f89848</v>
      </c>
      <c r="B5080">
        <v>7</v>
      </c>
      <c r="C5080" t="s">
        <v>1459</v>
      </c>
    </row>
    <row r="5081" spans="1:3" x14ac:dyDescent="0.45">
      <c r="A5081" t="str">
        <f t="shared" si="79"/>
        <v>8</v>
      </c>
      <c r="B5081">
        <v>8</v>
      </c>
    </row>
    <row r="5082" spans="1:3" x14ac:dyDescent="0.45">
      <c r="A5082" t="str">
        <f t="shared" si="79"/>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5082">
        <v>9</v>
      </c>
      <c r="C5082" t="s">
        <v>1460</v>
      </c>
    </row>
    <row r="5083" spans="1:3" x14ac:dyDescent="0.45">
      <c r="A5083" t="str">
        <f t="shared" si="79"/>
        <v>10LANGUAGE OF ORIGINAL DOCUMENT: English</v>
      </c>
      <c r="B5083">
        <v>10</v>
      </c>
      <c r="C5083" t="s">
        <v>10</v>
      </c>
    </row>
    <row r="5084" spans="1:3" x14ac:dyDescent="0.45">
      <c r="A5084" t="str">
        <f t="shared" si="79"/>
        <v>11DOCUMENT TYPE: Article</v>
      </c>
      <c r="B5084">
        <v>11</v>
      </c>
      <c r="C5084" t="s">
        <v>11</v>
      </c>
    </row>
    <row r="5085" spans="1:3" x14ac:dyDescent="0.45">
      <c r="A5085" t="str">
        <f t="shared" si="79"/>
        <v>12SOURCE: Scopus</v>
      </c>
      <c r="B5085">
        <v>12</v>
      </c>
      <c r="C5085" t="s">
        <v>12</v>
      </c>
    </row>
    <row r="5086" spans="1:3" x14ac:dyDescent="0.45">
      <c r="A5086" t="str">
        <f t="shared" si="79"/>
        <v>13</v>
      </c>
      <c r="B5086">
        <v>13</v>
      </c>
    </row>
    <row r="5087" spans="1:3" x14ac:dyDescent="0.45">
      <c r="A5087" t="str">
        <f t="shared" si="79"/>
        <v>1Meek W.R., Gianiodis P.T.</v>
      </c>
      <c r="B5087">
        <v>1</v>
      </c>
      <c r="C5087" t="s">
        <v>3799</v>
      </c>
    </row>
    <row r="5088" spans="1:3" x14ac:dyDescent="0.45">
      <c r="A5088" t="str">
        <f t="shared" si="79"/>
        <v>2AUTHOR FULL NAMES: Meek, William R. (35148144200); Gianiodis, Peter T. (8549748400)</v>
      </c>
      <c r="B5088">
        <v>2</v>
      </c>
      <c r="C5088" t="s">
        <v>3800</v>
      </c>
    </row>
    <row r="5089" spans="1:3" x14ac:dyDescent="0.45">
      <c r="A5089" t="str">
        <f t="shared" si="79"/>
        <v>335148144200; 8549748400</v>
      </c>
      <c r="B5089">
        <v>3</v>
      </c>
      <c r="C5089" t="s">
        <v>3801</v>
      </c>
    </row>
    <row r="5090" spans="1:3" x14ac:dyDescent="0.45">
      <c r="A5090" t="str">
        <f t="shared" si="79"/>
        <v>4THE DEATH AND REBIRTH OF THE ENTREPRENEURIAL UNIVERSITY MODEL</v>
      </c>
      <c r="B5090">
        <v>4</v>
      </c>
      <c r="C5090" t="s">
        <v>3802</v>
      </c>
    </row>
    <row r="5091" spans="1:3" x14ac:dyDescent="0.45">
      <c r="A5091" t="str">
        <f t="shared" si="79"/>
        <v>5(2023) Academy of Management Perspectives, 37 (1), pp. 55 - 71, Cited 1 times.</v>
      </c>
      <c r="B5091">
        <v>5</v>
      </c>
      <c r="C5091" t="s">
        <v>3803</v>
      </c>
    </row>
    <row r="5092" spans="1:3" x14ac:dyDescent="0.45">
      <c r="A5092" t="str">
        <f t="shared" si="79"/>
        <v>6DOI: 10.5465/amp.2020.0180</v>
      </c>
      <c r="B5092">
        <v>6</v>
      </c>
      <c r="C5092" t="s">
        <v>3804</v>
      </c>
    </row>
    <row r="5093" spans="1:3" x14ac:dyDescent="0.45">
      <c r="A5093" t="str">
        <f t="shared" si="79"/>
        <v>7https://www.scopus.com/inward/record.uri?eid=2-s2.0-85159595938&amp;doi=10.5465%2famp.2020.0180&amp;partnerID=40&amp;md5=f417bb44ece439a0fba09a5d97e03b41</v>
      </c>
      <c r="B5093">
        <v>7</v>
      </c>
      <c r="C5093" t="s">
        <v>3805</v>
      </c>
    </row>
    <row r="5094" spans="1:3" x14ac:dyDescent="0.45">
      <c r="A5094" t="str">
        <f t="shared" si="79"/>
        <v>8</v>
      </c>
      <c r="B5094">
        <v>8</v>
      </c>
    </row>
    <row r="5095" spans="1:3" x14ac:dyDescent="0.45">
      <c r="A5095" t="str">
        <f t="shared" si="79"/>
        <v>9ABSTRACT: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B5095">
        <v>9</v>
      </c>
      <c r="C5095" t="s">
        <v>3806</v>
      </c>
    </row>
    <row r="5096" spans="1:3" x14ac:dyDescent="0.45">
      <c r="A5096" t="str">
        <f t="shared" si="79"/>
        <v>10LANGUAGE OF ORIGINAL DOCUMENT: English</v>
      </c>
      <c r="B5096">
        <v>10</v>
      </c>
      <c r="C5096" t="s">
        <v>10</v>
      </c>
    </row>
    <row r="5097" spans="1:3" x14ac:dyDescent="0.45">
      <c r="A5097" t="str">
        <f t="shared" si="79"/>
        <v>11DOCUMENT TYPE: Article</v>
      </c>
      <c r="B5097">
        <v>11</v>
      </c>
      <c r="C5097" t="s">
        <v>11</v>
      </c>
    </row>
    <row r="5098" spans="1:3" x14ac:dyDescent="0.45">
      <c r="A5098" t="str">
        <f t="shared" si="79"/>
        <v>12SOURCE: Scopus</v>
      </c>
      <c r="B5098">
        <v>12</v>
      </c>
      <c r="C5098" t="s">
        <v>12</v>
      </c>
    </row>
    <row r="5099" spans="1:3" x14ac:dyDescent="0.45">
      <c r="A5099" t="str">
        <f t="shared" si="79"/>
        <v>13</v>
      </c>
      <c r="B5099">
        <v>13</v>
      </c>
    </row>
    <row r="5100" spans="1:3" x14ac:dyDescent="0.45">
      <c r="A5100" t="str">
        <f t="shared" si="79"/>
        <v>1Roopchund R., Alsaid L.</v>
      </c>
      <c r="B5100">
        <v>1</v>
      </c>
      <c r="C5100" t="s">
        <v>1461</v>
      </c>
    </row>
    <row r="5101" spans="1:3" x14ac:dyDescent="0.45">
      <c r="A5101" t="str">
        <f t="shared" si="79"/>
        <v>2AUTHOR FULL NAMES: Roopchund, R. (57200216285); Alsaid, L. (57194435835)</v>
      </c>
      <c r="B5101">
        <v>2</v>
      </c>
      <c r="C5101" t="s">
        <v>1462</v>
      </c>
    </row>
    <row r="5102" spans="1:3" x14ac:dyDescent="0.45">
      <c r="A5102" t="str">
        <f t="shared" si="79"/>
        <v>357200216285; 57194435835</v>
      </c>
      <c r="B5102">
        <v>3</v>
      </c>
      <c r="C5102" t="s">
        <v>1463</v>
      </c>
    </row>
    <row r="5103" spans="1:3" x14ac:dyDescent="0.45">
      <c r="A5103" t="str">
        <f t="shared" si="79"/>
        <v>4CRM framework for higher education in Mauritius</v>
      </c>
      <c r="B5103">
        <v>4</v>
      </c>
      <c r="C5103" t="s">
        <v>1464</v>
      </c>
    </row>
    <row r="5104" spans="1:3" x14ac:dyDescent="0.45">
      <c r="A5104" t="str">
        <f t="shared" si="79"/>
        <v>5(2017) Pertanika Journal of Social Sciences and Humanities, 25 (4), pp. 1515 - 1528, Cited 1 times.</v>
      </c>
      <c r="B5104">
        <v>5</v>
      </c>
      <c r="C5104" t="s">
        <v>1465</v>
      </c>
    </row>
    <row r="5105" spans="1:3" x14ac:dyDescent="0.45">
      <c r="A5105" t="str">
        <f t="shared" si="79"/>
        <v>6</v>
      </c>
      <c r="B5105">
        <v>6</v>
      </c>
    </row>
    <row r="5106" spans="1:3" x14ac:dyDescent="0.45">
      <c r="A5106" t="str">
        <f t="shared" si="79"/>
        <v>7https://www.scopus.com/inward/record.uri?eid=2-s2.0-85040258338&amp;partnerID=40&amp;md5=62dc4408935929c0b3789eda82a4cfec</v>
      </c>
      <c r="B5106">
        <v>7</v>
      </c>
      <c r="C5106" t="s">
        <v>1466</v>
      </c>
    </row>
    <row r="5107" spans="1:3" x14ac:dyDescent="0.45">
      <c r="A5107" t="str">
        <f t="shared" si="79"/>
        <v>8</v>
      </c>
      <c r="B5107">
        <v>8</v>
      </c>
    </row>
    <row r="5108" spans="1:3" x14ac:dyDescent="0.45">
      <c r="A5108" t="str">
        <f t="shared" si="79"/>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5108">
        <v>9</v>
      </c>
      <c r="C5108" t="s">
        <v>1467</v>
      </c>
    </row>
    <row r="5109" spans="1:3" x14ac:dyDescent="0.45">
      <c r="A5109" t="str">
        <f t="shared" si="79"/>
        <v>10LANGUAGE OF ORIGINAL DOCUMENT: English</v>
      </c>
      <c r="B5109">
        <v>10</v>
      </c>
      <c r="C5109" t="s">
        <v>10</v>
      </c>
    </row>
    <row r="5110" spans="1:3" x14ac:dyDescent="0.45">
      <c r="A5110" t="str">
        <f t="shared" si="79"/>
        <v>11DOCUMENT TYPE: Article</v>
      </c>
      <c r="B5110">
        <v>11</v>
      </c>
      <c r="C5110" t="s">
        <v>11</v>
      </c>
    </row>
    <row r="5111" spans="1:3" x14ac:dyDescent="0.45">
      <c r="A5111" t="str">
        <f t="shared" si="79"/>
        <v>12SOURCE: Scopus</v>
      </c>
      <c r="B5111">
        <v>12</v>
      </c>
      <c r="C5111" t="s">
        <v>12</v>
      </c>
    </row>
    <row r="5112" spans="1:3" x14ac:dyDescent="0.45">
      <c r="A5112" t="str">
        <f t="shared" si="79"/>
        <v>13</v>
      </c>
      <c r="B5112">
        <v>13</v>
      </c>
    </row>
    <row r="5113" spans="1:3" x14ac:dyDescent="0.45">
      <c r="A5113" t="str">
        <f t="shared" si="79"/>
        <v>1Li J., Xue E., Li K.</v>
      </c>
      <c r="B5113">
        <v>1</v>
      </c>
      <c r="C5113" t="s">
        <v>4081</v>
      </c>
    </row>
    <row r="5114" spans="1:3" x14ac:dyDescent="0.45">
      <c r="A5114" t="str">
        <f t="shared" si="79"/>
        <v>2AUTHOR FULL NAMES: Li, Jian (57208744536); Xue, Eryong (57200319068); Li, Kun (57872338600)</v>
      </c>
      <c r="B5114">
        <v>2</v>
      </c>
      <c r="C5114" t="s">
        <v>4082</v>
      </c>
    </row>
    <row r="5115" spans="1:3" x14ac:dyDescent="0.45">
      <c r="A5115" t="str">
        <f t="shared" si="79"/>
        <v>357208744536; 57200319068; 57872338600</v>
      </c>
      <c r="B5115">
        <v>3</v>
      </c>
      <c r="C5115" t="s">
        <v>4083</v>
      </c>
    </row>
    <row r="5116" spans="1:3" x14ac:dyDescent="0.45">
      <c r="A5116" t="str">
        <f t="shared" si="79"/>
        <v>4Exploring the Challenges and Strategies of the Sustainable Development of Female Teachers in China’s World-Class Universities: Stakeholder Perspectives</v>
      </c>
      <c r="B5116">
        <v>4</v>
      </c>
      <c r="C5116" t="s">
        <v>4084</v>
      </c>
    </row>
    <row r="5117" spans="1:3" x14ac:dyDescent="0.45">
      <c r="A5117" t="str">
        <f t="shared" si="79"/>
        <v>5(2023) Sustainability (Switzerland), 15 (4), art. no. 3488, Cited 0 times.</v>
      </c>
      <c r="B5117">
        <v>5</v>
      </c>
      <c r="C5117" t="s">
        <v>4085</v>
      </c>
    </row>
    <row r="5118" spans="1:3" x14ac:dyDescent="0.45">
      <c r="A5118" t="str">
        <f t="shared" si="79"/>
        <v>6DOI: 10.3390/su15043488</v>
      </c>
      <c r="B5118">
        <v>6</v>
      </c>
      <c r="C5118" t="s">
        <v>4086</v>
      </c>
    </row>
    <row r="5119" spans="1:3" x14ac:dyDescent="0.45">
      <c r="A5119" t="str">
        <f t="shared" si="79"/>
        <v>7https://www.scopus.com/inward/record.uri?eid=2-s2.0-85149246714&amp;doi=10.3390%2fsu15043488&amp;partnerID=40&amp;md5=2740ee6cd006f2c206d6cba47572cd22</v>
      </c>
      <c r="B5119">
        <v>7</v>
      </c>
      <c r="C5119" t="s">
        <v>4087</v>
      </c>
    </row>
    <row r="5120" spans="1:3" x14ac:dyDescent="0.45">
      <c r="A5120" t="str">
        <f t="shared" si="79"/>
        <v>8</v>
      </c>
      <c r="B5120">
        <v>8</v>
      </c>
    </row>
    <row r="5121" spans="1:3" x14ac:dyDescent="0.45">
      <c r="A5121" t="str">
        <f t="shared" si="79"/>
        <v>9ABSTRACT: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v>
      </c>
      <c r="B5121">
        <v>9</v>
      </c>
      <c r="C5121" t="s">
        <v>4088</v>
      </c>
    </row>
    <row r="5122" spans="1:3" x14ac:dyDescent="0.45">
      <c r="A5122" t="str">
        <f t="shared" si="79"/>
        <v>10LANGUAGE OF ORIGINAL DOCUMENT: English</v>
      </c>
      <c r="B5122">
        <v>10</v>
      </c>
      <c r="C5122" t="s">
        <v>10</v>
      </c>
    </row>
    <row r="5123" spans="1:3" x14ac:dyDescent="0.45">
      <c r="A5123" t="str">
        <f t="shared" si="79"/>
        <v>11DOCUMENT TYPE: Article</v>
      </c>
      <c r="B5123">
        <v>11</v>
      </c>
      <c r="C5123" t="s">
        <v>11</v>
      </c>
    </row>
    <row r="5124" spans="1:3" x14ac:dyDescent="0.45">
      <c r="A5124" t="str">
        <f t="shared" si="79"/>
        <v>12SOURCE: Scopus</v>
      </c>
      <c r="B5124">
        <v>12</v>
      </c>
      <c r="C5124" t="s">
        <v>12</v>
      </c>
    </row>
    <row r="5125" spans="1:3" x14ac:dyDescent="0.45">
      <c r="A5125" t="str">
        <f t="shared" ref="A5125:A5188" si="80">B5125&amp;C5125</f>
        <v>13</v>
      </c>
      <c r="B5125">
        <v>13</v>
      </c>
    </row>
    <row r="5126" spans="1:3" x14ac:dyDescent="0.45">
      <c r="A5126" t="str">
        <f t="shared" si="80"/>
        <v>1Lastner M.M., Scribner L.L., Pelletier M.J.</v>
      </c>
      <c r="B5126">
        <v>1</v>
      </c>
      <c r="C5126" t="s">
        <v>2092</v>
      </c>
    </row>
    <row r="5127" spans="1:3" x14ac:dyDescent="0.45">
      <c r="A5127" t="str">
        <f t="shared" si="80"/>
        <v>2AUTHOR FULL NAMES: Lastner, Matthew M. (57163907000); Scribner, Lisa L. (7801523682); Pelletier, Mark J. (56865528300)</v>
      </c>
      <c r="B5127">
        <v>2</v>
      </c>
      <c r="C5127" t="s">
        <v>2093</v>
      </c>
    </row>
    <row r="5128" spans="1:3" x14ac:dyDescent="0.45">
      <c r="A5128" t="str">
        <f t="shared" si="80"/>
        <v>357163907000; 7801523682; 56865528300</v>
      </c>
      <c r="B5128">
        <v>3</v>
      </c>
      <c r="C5128" t="s">
        <v>2094</v>
      </c>
    </row>
    <row r="5129" spans="1:3" x14ac:dyDescent="0.45">
      <c r="A5129" t="str">
        <f t="shared" si="80"/>
        <v>4Selling the value: Perceptions of value from key stakeholders in university sales centers</v>
      </c>
      <c r="B5129">
        <v>4</v>
      </c>
      <c r="C5129" t="s">
        <v>2095</v>
      </c>
    </row>
    <row r="5130" spans="1:3" x14ac:dyDescent="0.45">
      <c r="A5130" t="str">
        <f t="shared" si="80"/>
        <v>5(2023) Journal of Global Scholars of Marketing Science: Bridging Asia and the World, 33 (3), pp. 382 - 401, Cited 0 times.</v>
      </c>
      <c r="B5130">
        <v>5</v>
      </c>
      <c r="C5130" t="s">
        <v>2096</v>
      </c>
    </row>
    <row r="5131" spans="1:3" x14ac:dyDescent="0.45">
      <c r="A5131" t="str">
        <f t="shared" si="80"/>
        <v>6DOI: 10.1080/21639159.2022.2036626</v>
      </c>
      <c r="B5131">
        <v>6</v>
      </c>
      <c r="C5131" t="s">
        <v>2097</v>
      </c>
    </row>
    <row r="5132" spans="1:3" x14ac:dyDescent="0.45">
      <c r="A5132" t="str">
        <f t="shared" si="80"/>
        <v>7https://www.scopus.com/inward/record.uri?eid=2-s2.0-85162755410&amp;doi=10.1080%2f21639159.2022.2036626&amp;partnerID=40&amp;md5=04c16e173d770aca3278f4b231a72e2b</v>
      </c>
      <c r="B5132">
        <v>7</v>
      </c>
      <c r="C5132" t="s">
        <v>2098</v>
      </c>
    </row>
    <row r="5133" spans="1:3" x14ac:dyDescent="0.45">
      <c r="A5133" t="str">
        <f t="shared" si="80"/>
        <v>8</v>
      </c>
      <c r="B5133">
        <v>8</v>
      </c>
    </row>
    <row r="5134" spans="1:3" x14ac:dyDescent="0.45">
      <c r="A5134" t="str">
        <f t="shared" si="80"/>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5134">
        <v>9</v>
      </c>
      <c r="C5134" t="s">
        <v>2099</v>
      </c>
    </row>
    <row r="5135" spans="1:3" x14ac:dyDescent="0.45">
      <c r="A5135" t="str">
        <f t="shared" si="80"/>
        <v>10LANGUAGE OF ORIGINAL DOCUMENT: English</v>
      </c>
      <c r="B5135">
        <v>10</v>
      </c>
      <c r="C5135" t="s">
        <v>10</v>
      </c>
    </row>
    <row r="5136" spans="1:3" x14ac:dyDescent="0.45">
      <c r="A5136" t="str">
        <f t="shared" si="80"/>
        <v>11DOCUMENT TYPE: Article</v>
      </c>
      <c r="B5136">
        <v>11</v>
      </c>
      <c r="C5136" t="s">
        <v>11</v>
      </c>
    </row>
    <row r="5137" spans="1:3" x14ac:dyDescent="0.45">
      <c r="A5137" t="str">
        <f t="shared" si="80"/>
        <v>12SOURCE: Scopus</v>
      </c>
      <c r="B5137">
        <v>12</v>
      </c>
      <c r="C5137" t="s">
        <v>12</v>
      </c>
    </row>
    <row r="5138" spans="1:3" x14ac:dyDescent="0.45">
      <c r="A5138" t="str">
        <f t="shared" si="80"/>
        <v>13</v>
      </c>
      <c r="B5138">
        <v>13</v>
      </c>
    </row>
    <row r="5139" spans="1:3" x14ac:dyDescent="0.45">
      <c r="A5139" t="str">
        <f t="shared" si="80"/>
        <v>1Bobrytska V.I., Krasylnykova H.V., Ladohubets N.V., Vorona L.I., Lysokon I.О.</v>
      </c>
      <c r="B5139">
        <v>1</v>
      </c>
      <c r="C5139" t="s">
        <v>4089</v>
      </c>
    </row>
    <row r="5140" spans="1:3" x14ac:dyDescent="0.45">
      <c r="A5140" t="str">
        <f t="shared" si="80"/>
        <v>2AUTHOR FULL NAMES: Bobrytska, Valentyna I. (57217392231); Krasylnykova, Hanna V. (57203241511); Ladohubets, Nataliia V. (58100789700); Vorona, Larysa I. (58100616400); Lysokon, Illia О. (57609093700)</v>
      </c>
      <c r="B5140">
        <v>2</v>
      </c>
      <c r="C5140" t="s">
        <v>4090</v>
      </c>
    </row>
    <row r="5141" spans="1:3" x14ac:dyDescent="0.45">
      <c r="A5141" t="str">
        <f t="shared" si="80"/>
        <v>357217392231; 57203241511; 58100789700; 58100616400; 57609093700</v>
      </c>
      <c r="B5141">
        <v>3</v>
      </c>
      <c r="C5141" t="s">
        <v>4091</v>
      </c>
    </row>
    <row r="5142" spans="1:3" x14ac:dyDescent="0.45">
      <c r="A5142" t="str">
        <f t="shared" si="80"/>
        <v>4Involvement of Stakeholders in the Transformation of Educational Services via Taking Advantage of Extra-Curriculum Educational Activities in the Settings of Education Reform</v>
      </c>
      <c r="B5142">
        <v>4</v>
      </c>
      <c r="C5142" t="s">
        <v>4092</v>
      </c>
    </row>
    <row r="5143" spans="1:3" x14ac:dyDescent="0.45">
      <c r="A5143" t="str">
        <f t="shared" si="80"/>
        <v>5(2023) International Journal of Educational Methodology, 9 (1), pp. 107 - 122, Cited 0 times.</v>
      </c>
      <c r="B5143">
        <v>5</v>
      </c>
      <c r="C5143" t="s">
        <v>4093</v>
      </c>
    </row>
    <row r="5144" spans="1:3" x14ac:dyDescent="0.45">
      <c r="A5144" t="str">
        <f t="shared" si="80"/>
        <v>6DOI: 10.12973/ijem.9.1.107</v>
      </c>
      <c r="B5144">
        <v>6</v>
      </c>
      <c r="C5144" t="s">
        <v>4094</v>
      </c>
    </row>
    <row r="5145" spans="1:3" x14ac:dyDescent="0.45">
      <c r="A5145" t="str">
        <f t="shared" si="80"/>
        <v>7https://www.scopus.com/inward/record.uri?eid=2-s2.0-85147945060&amp;doi=10.12973%2fijem.9.1.107&amp;partnerID=40&amp;md5=34543efa1146bc2d1b0b20c495f75534</v>
      </c>
      <c r="B5145">
        <v>7</v>
      </c>
      <c r="C5145" t="s">
        <v>4095</v>
      </c>
    </row>
    <row r="5146" spans="1:3" x14ac:dyDescent="0.45">
      <c r="A5146" t="str">
        <f t="shared" si="80"/>
        <v>8</v>
      </c>
      <c r="B5146">
        <v>8</v>
      </c>
    </row>
    <row r="5147" spans="1:3" x14ac:dyDescent="0.45">
      <c r="A5147" t="str">
        <f t="shared" si="80"/>
        <v>9ABSTRACT: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v>
      </c>
      <c r="B5147">
        <v>9</v>
      </c>
      <c r="C5147" t="s">
        <v>4096</v>
      </c>
    </row>
    <row r="5148" spans="1:3" x14ac:dyDescent="0.45">
      <c r="A5148" t="str">
        <f t="shared" si="80"/>
        <v>10LANGUAGE OF ORIGINAL DOCUMENT: English</v>
      </c>
      <c r="B5148">
        <v>10</v>
      </c>
      <c r="C5148" t="s">
        <v>10</v>
      </c>
    </row>
    <row r="5149" spans="1:3" x14ac:dyDescent="0.45">
      <c r="A5149" t="str">
        <f t="shared" si="80"/>
        <v>11DOCUMENT TYPE: Article</v>
      </c>
      <c r="B5149">
        <v>11</v>
      </c>
      <c r="C5149" t="s">
        <v>11</v>
      </c>
    </row>
    <row r="5150" spans="1:3" x14ac:dyDescent="0.45">
      <c r="A5150" t="str">
        <f t="shared" si="80"/>
        <v>12SOURCE: Scopus</v>
      </c>
      <c r="B5150">
        <v>12</v>
      </c>
      <c r="C5150" t="s">
        <v>12</v>
      </c>
    </row>
    <row r="5151" spans="1:3" x14ac:dyDescent="0.45">
      <c r="A5151" t="str">
        <f t="shared" si="80"/>
        <v>13</v>
      </c>
      <c r="B5151">
        <v>13</v>
      </c>
    </row>
    <row r="5152" spans="1:3" x14ac:dyDescent="0.45">
      <c r="A5152" t="str">
        <f t="shared" si="80"/>
        <v>1Priyambada S.A., Usagawa T., ER M.</v>
      </c>
      <c r="B5152">
        <v>1</v>
      </c>
      <c r="C5152" t="s">
        <v>2113</v>
      </c>
    </row>
    <row r="5153" spans="1:3" x14ac:dyDescent="0.45">
      <c r="A5153" t="str">
        <f t="shared" si="80"/>
        <v>2AUTHOR FULL NAMES: Priyambada, Satrio Adi (57200534945); Usagawa, Tsuyoshi (7003663095); ER, Mahendrawathi (57214676173)</v>
      </c>
      <c r="B5153">
        <v>2</v>
      </c>
      <c r="C5153" t="s">
        <v>2114</v>
      </c>
    </row>
    <row r="5154" spans="1:3" x14ac:dyDescent="0.45">
      <c r="A5154" t="str">
        <f t="shared" si="80"/>
        <v>357200534945; 7003663095; 57214676173</v>
      </c>
      <c r="B5154">
        <v>3</v>
      </c>
      <c r="C5154" t="s">
        <v>2115</v>
      </c>
    </row>
    <row r="5155" spans="1:3" x14ac:dyDescent="0.45">
      <c r="A5155" t="str">
        <f t="shared" si="80"/>
        <v>4Two-layer ensemble prediction of students’ performance using learning behavior and domain knowledge</v>
      </c>
      <c r="B5155">
        <v>4</v>
      </c>
      <c r="C5155" t="s">
        <v>2116</v>
      </c>
    </row>
    <row r="5156" spans="1:3" x14ac:dyDescent="0.45">
      <c r="A5156" t="str">
        <f t="shared" si="80"/>
        <v>5(2023) Computers and Education: Artificial Intelligence, 5, art. no. 100149, Cited 0 times.</v>
      </c>
      <c r="B5156">
        <v>5</v>
      </c>
      <c r="C5156" t="s">
        <v>2117</v>
      </c>
    </row>
    <row r="5157" spans="1:3" x14ac:dyDescent="0.45">
      <c r="A5157" t="str">
        <f t="shared" si="80"/>
        <v>6DOI: 10.1016/j.caeai.2023.100149</v>
      </c>
      <c r="B5157">
        <v>6</v>
      </c>
      <c r="C5157" t="s">
        <v>2118</v>
      </c>
    </row>
    <row r="5158" spans="1:3" x14ac:dyDescent="0.45">
      <c r="A5158" t="str">
        <f t="shared" si="80"/>
        <v>7https://www.scopus.com/inward/record.uri?eid=2-s2.0-85164360794&amp;doi=10.1016%2fj.caeai.2023.100149&amp;partnerID=40&amp;md5=2dbb09c51f8f6116373bd4883a76abb2</v>
      </c>
      <c r="B5158">
        <v>7</v>
      </c>
      <c r="C5158" t="s">
        <v>2119</v>
      </c>
    </row>
    <row r="5159" spans="1:3" x14ac:dyDescent="0.45">
      <c r="A5159" t="str">
        <f t="shared" si="80"/>
        <v>8</v>
      </c>
      <c r="B5159">
        <v>8</v>
      </c>
    </row>
    <row r="5160" spans="1:3" x14ac:dyDescent="0.45">
      <c r="A5160" t="str">
        <f t="shared" si="80"/>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5160">
        <v>9</v>
      </c>
      <c r="C5160" t="s">
        <v>2120</v>
      </c>
    </row>
    <row r="5161" spans="1:3" x14ac:dyDescent="0.45">
      <c r="A5161" t="str">
        <f t="shared" si="80"/>
        <v>10LANGUAGE OF ORIGINAL DOCUMENT: English</v>
      </c>
      <c r="B5161">
        <v>10</v>
      </c>
      <c r="C5161" t="s">
        <v>10</v>
      </c>
    </row>
    <row r="5162" spans="1:3" x14ac:dyDescent="0.45">
      <c r="A5162" t="str">
        <f t="shared" si="80"/>
        <v>11DOCUMENT TYPE: Article</v>
      </c>
      <c r="B5162">
        <v>11</v>
      </c>
      <c r="C5162" t="s">
        <v>11</v>
      </c>
    </row>
    <row r="5163" spans="1:3" x14ac:dyDescent="0.45">
      <c r="A5163" t="str">
        <f t="shared" si="80"/>
        <v>12SOURCE: Scopus</v>
      </c>
      <c r="B5163">
        <v>12</v>
      </c>
      <c r="C5163" t="s">
        <v>12</v>
      </c>
    </row>
    <row r="5164" spans="1:3" x14ac:dyDescent="0.45">
      <c r="A5164" t="str">
        <f t="shared" si="80"/>
        <v>13</v>
      </c>
      <c r="B5164">
        <v>13</v>
      </c>
    </row>
    <row r="5165" spans="1:3" x14ac:dyDescent="0.45">
      <c r="A5165" t="str">
        <f t="shared" si="80"/>
        <v>1Martynova T.A., Gilenko E.V., Kitaeva E.M., Bondar V.A., Orlova E.V., Drozdova N.P., Cherenkov V.I.</v>
      </c>
      <c r="B5165">
        <v>1</v>
      </c>
      <c r="C5165" t="s">
        <v>1521</v>
      </c>
    </row>
    <row r="5166" spans="1:3" x14ac:dyDescent="0.45">
      <c r="A5166" t="str">
        <f t="shared" si="80"/>
        <v>2AUTHOR FULL NAMES: Martynova, Tatyana A. (57216178930); Gilenko, Evgenii V. (55646455500); Kitaeva, Elena M. (57216180485); Bondar, Vladimir A. (57202339437); Orlova, Elena V. (57202331380); Drozdova, Natalia P. (58345011800); Cherenkov, Vitaliy I. (57203510655)</v>
      </c>
      <c r="B5166">
        <v>2</v>
      </c>
      <c r="C5166" t="s">
        <v>1522</v>
      </c>
    </row>
    <row r="5167" spans="1:3" x14ac:dyDescent="0.45">
      <c r="A5167" t="str">
        <f t="shared" si="80"/>
        <v>357216178930; 55646455500; 57216180485; 57202339437; 57202331380; 58345011800; 57203510655</v>
      </c>
      <c r="B5167">
        <v>3</v>
      </c>
      <c r="C5167" t="s">
        <v>1523</v>
      </c>
    </row>
    <row r="5168" spans="1:3" x14ac:dyDescent="0.45">
      <c r="A5168" t="str">
        <f t="shared" si="8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5168">
        <v>4</v>
      </c>
      <c r="C5168" t="s">
        <v>1524</v>
      </c>
    </row>
    <row r="5169" spans="1:3" x14ac:dyDescent="0.45">
      <c r="A5169" t="str">
        <f t="shared" si="80"/>
        <v>5(2023) Obrazovanie i Nauka, 25 (4), pp. 12 - 36, Cited 1 times.</v>
      </c>
      <c r="B5169">
        <v>5</v>
      </c>
      <c r="C5169" t="s">
        <v>1525</v>
      </c>
    </row>
    <row r="5170" spans="1:3" x14ac:dyDescent="0.45">
      <c r="A5170" t="str">
        <f t="shared" si="80"/>
        <v>6DOI: 10.17853/1994-5639-2023-4-12-36</v>
      </c>
      <c r="B5170">
        <v>6</v>
      </c>
      <c r="C5170" t="s">
        <v>1526</v>
      </c>
    </row>
    <row r="5171" spans="1:3" x14ac:dyDescent="0.45">
      <c r="A5171" t="str">
        <f t="shared" si="80"/>
        <v>7https://www.scopus.com/inward/record.uri?eid=2-s2.0-85162741655&amp;doi=10.17853%2f1994-5639-2023-4-12-36&amp;partnerID=40&amp;md5=5ddfd194747cfdce24d8564e26fc09cf</v>
      </c>
      <c r="B5171">
        <v>7</v>
      </c>
      <c r="C5171" t="s">
        <v>1527</v>
      </c>
    </row>
    <row r="5172" spans="1:3" x14ac:dyDescent="0.45">
      <c r="A5172" t="str">
        <f t="shared" si="80"/>
        <v>8</v>
      </c>
      <c r="B5172">
        <v>8</v>
      </c>
    </row>
    <row r="5173" spans="1:3" x14ac:dyDescent="0.45">
      <c r="A5173" t="str">
        <f t="shared" si="8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5173">
        <v>9</v>
      </c>
      <c r="C5173" t="s">
        <v>1528</v>
      </c>
    </row>
    <row r="5174" spans="1:3" x14ac:dyDescent="0.45">
      <c r="A5174" t="str">
        <f t="shared" si="80"/>
        <v>10LANGUAGE OF ORIGINAL DOCUMENT: English</v>
      </c>
      <c r="B5174">
        <v>10</v>
      </c>
      <c r="C5174" t="s">
        <v>10</v>
      </c>
    </row>
    <row r="5175" spans="1:3" x14ac:dyDescent="0.45">
      <c r="A5175" t="str">
        <f t="shared" si="80"/>
        <v>11DOCUMENT TYPE: Article</v>
      </c>
      <c r="B5175">
        <v>11</v>
      </c>
      <c r="C5175" t="s">
        <v>11</v>
      </c>
    </row>
    <row r="5176" spans="1:3" x14ac:dyDescent="0.45">
      <c r="A5176" t="str">
        <f t="shared" si="80"/>
        <v>12SOURCE: Scopus</v>
      </c>
      <c r="B5176">
        <v>12</v>
      </c>
      <c r="C5176" t="s">
        <v>12</v>
      </c>
    </row>
    <row r="5177" spans="1:3" x14ac:dyDescent="0.45">
      <c r="A5177" t="str">
        <f t="shared" si="80"/>
        <v>13</v>
      </c>
      <c r="B5177">
        <v>13</v>
      </c>
    </row>
    <row r="5178" spans="1:3" x14ac:dyDescent="0.45">
      <c r="A5178" t="str">
        <f t="shared" si="80"/>
        <v>1Chapleo C.</v>
      </c>
      <c r="B5178">
        <v>1</v>
      </c>
      <c r="C5178" t="s">
        <v>3814</v>
      </c>
    </row>
    <row r="5179" spans="1:3" x14ac:dyDescent="0.45">
      <c r="A5179" t="str">
        <f t="shared" si="80"/>
        <v>2AUTHOR FULL NAMES: Chapleo, Chris (36744662800)</v>
      </c>
      <c r="B5179">
        <v>2</v>
      </c>
      <c r="C5179" t="s">
        <v>3815</v>
      </c>
    </row>
    <row r="5180" spans="1:3" x14ac:dyDescent="0.45">
      <c r="A5180" t="str">
        <f t="shared" si="80"/>
        <v>336744662800</v>
      </c>
      <c r="B5180">
        <v>3</v>
      </c>
      <c r="C5180">
        <v>36744662800</v>
      </c>
    </row>
    <row r="5181" spans="1:3" x14ac:dyDescent="0.45">
      <c r="A5181" t="str">
        <f t="shared" si="80"/>
        <v>4Exploring the secret of successful university brands</v>
      </c>
      <c r="B5181">
        <v>4</v>
      </c>
      <c r="C5181" t="s">
        <v>3816</v>
      </c>
    </row>
    <row r="5182" spans="1:3" x14ac:dyDescent="0.45">
      <c r="A5182" t="str">
        <f t="shared" si="80"/>
        <v>5(2017) Advertising and Branding: Concepts, Methodologies, Tools, and Applications, pp. 288 - 303, Cited 1 times.</v>
      </c>
      <c r="B5182">
        <v>5</v>
      </c>
      <c r="C5182" t="s">
        <v>3817</v>
      </c>
    </row>
    <row r="5183" spans="1:3" x14ac:dyDescent="0.45">
      <c r="A5183" t="str">
        <f t="shared" si="80"/>
        <v>6DOI: 10.4018/978-1-5225-1793-1.ch014</v>
      </c>
      <c r="B5183">
        <v>6</v>
      </c>
      <c r="C5183" t="s">
        <v>3818</v>
      </c>
    </row>
    <row r="5184" spans="1:3" x14ac:dyDescent="0.45">
      <c r="A5184" t="str">
        <f t="shared" si="80"/>
        <v>7https://www.scopus.com/inward/record.uri?eid=2-s2.0-85018590321&amp;doi=10.4018%2f978-1-5225-1793-1.ch014&amp;partnerID=40&amp;md5=a092bab6e9d5cd2876168481e2cf8fd9</v>
      </c>
      <c r="B5184">
        <v>7</v>
      </c>
      <c r="C5184" t="s">
        <v>3819</v>
      </c>
    </row>
    <row r="5185" spans="1:3" x14ac:dyDescent="0.45">
      <c r="A5185" t="str">
        <f t="shared" si="80"/>
        <v>8</v>
      </c>
      <c r="B5185">
        <v>8</v>
      </c>
    </row>
    <row r="5186" spans="1:3" x14ac:dyDescent="0.45">
      <c r="A5186" t="str">
        <f t="shared" si="80"/>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B5186">
        <v>9</v>
      </c>
      <c r="C5186" t="s">
        <v>3820</v>
      </c>
    </row>
    <row r="5187" spans="1:3" x14ac:dyDescent="0.45">
      <c r="A5187" t="str">
        <f t="shared" si="80"/>
        <v>10LANGUAGE OF ORIGINAL DOCUMENT: English</v>
      </c>
      <c r="B5187">
        <v>10</v>
      </c>
      <c r="C5187" t="s">
        <v>10</v>
      </c>
    </row>
    <row r="5188" spans="1:3" x14ac:dyDescent="0.45">
      <c r="A5188" t="str">
        <f t="shared" si="80"/>
        <v>11DOCUMENT TYPE: Book chapter</v>
      </c>
      <c r="B5188">
        <v>11</v>
      </c>
      <c r="C5188" t="s">
        <v>128</v>
      </c>
    </row>
    <row r="5189" spans="1:3" x14ac:dyDescent="0.45">
      <c r="A5189" t="str">
        <f t="shared" ref="A5189:A5252" si="81">B5189&amp;C5189</f>
        <v>12SOURCE: Scopus</v>
      </c>
      <c r="B5189">
        <v>12</v>
      </c>
      <c r="C5189" t="s">
        <v>12</v>
      </c>
    </row>
    <row r="5190" spans="1:3" x14ac:dyDescent="0.45">
      <c r="A5190" t="str">
        <f t="shared" si="81"/>
        <v>13</v>
      </c>
      <c r="B5190">
        <v>13</v>
      </c>
    </row>
    <row r="5191" spans="1:3" x14ac:dyDescent="0.45">
      <c r="A5191" t="str">
        <f t="shared" si="81"/>
        <v>1Alvarez W., de Walt P.S., Genao-Homs M., Yun J.</v>
      </c>
      <c r="B5191">
        <v>1</v>
      </c>
      <c r="C5191" t="s">
        <v>4097</v>
      </c>
    </row>
    <row r="5192" spans="1:3" x14ac:dyDescent="0.45">
      <c r="A5192" t="str">
        <f t="shared" si="81"/>
        <v>2AUTHOR FULL NAMES: Alvarez, Wilfredo (57192908579); de Walt, Patrick S. (37088037500); Genao-Homs, Maria (57192910995); Yun, Julie (57192906457)</v>
      </c>
      <c r="B5192">
        <v>2</v>
      </c>
      <c r="C5192" t="s">
        <v>4098</v>
      </c>
    </row>
    <row r="5193" spans="1:3" x14ac:dyDescent="0.45">
      <c r="A5193" t="str">
        <f t="shared" si="81"/>
        <v>357192908579; 37088037500; 57192910995; 57192906457</v>
      </c>
      <c r="B5193">
        <v>3</v>
      </c>
      <c r="C5193" t="s">
        <v>4099</v>
      </c>
    </row>
    <row r="5194" spans="1:3" x14ac:dyDescent="0.45">
      <c r="A5194" t="str">
        <f t="shared" si="81"/>
        <v>4Multidisciplinary Graduate Student Alliance (MGSA): Crafting a diverse peer mentoring network within and beyond a Predominantly White Institution (PWI)</v>
      </c>
      <c r="B5194">
        <v>4</v>
      </c>
      <c r="C5194" t="s">
        <v>4100</v>
      </c>
    </row>
    <row r="5195" spans="1:3" x14ac:dyDescent="0.45">
      <c r="A5195" t="str">
        <f t="shared" si="81"/>
        <v>5(2016) Global Co-Mentoring Networks in Higher Education: Politics, Policies, and Practices, pp. 127 - 154, Cited 1 times.</v>
      </c>
      <c r="B5195">
        <v>5</v>
      </c>
      <c r="C5195" t="s">
        <v>4101</v>
      </c>
    </row>
    <row r="5196" spans="1:3" x14ac:dyDescent="0.45">
      <c r="A5196" t="str">
        <f t="shared" si="81"/>
        <v>6DOI: 10.1007/978-3-319-27508-6_8</v>
      </c>
      <c r="B5196">
        <v>6</v>
      </c>
      <c r="C5196" t="s">
        <v>4102</v>
      </c>
    </row>
    <row r="5197" spans="1:3" x14ac:dyDescent="0.45">
      <c r="A5197" t="str">
        <f t="shared" si="81"/>
        <v>7https://www.scopus.com/inward/record.uri?eid=2-s2.0-85008895435&amp;doi=10.1007%2f978-3-319-27508-6_8&amp;partnerID=40&amp;md5=ca6983cc7bc4089f1672439e9425518a</v>
      </c>
      <c r="B5197">
        <v>7</v>
      </c>
      <c r="C5197" t="s">
        <v>4103</v>
      </c>
    </row>
    <row r="5198" spans="1:3" x14ac:dyDescent="0.45">
      <c r="A5198" t="str">
        <f t="shared" si="81"/>
        <v>8</v>
      </c>
      <c r="B5198">
        <v>8</v>
      </c>
    </row>
    <row r="5199" spans="1:3" x14ac:dyDescent="0.45">
      <c r="A5199" t="str">
        <f t="shared" si="81"/>
        <v>9ABSTRACT: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v>
      </c>
      <c r="B5199">
        <v>9</v>
      </c>
      <c r="C5199" t="s">
        <v>4104</v>
      </c>
    </row>
    <row r="5200" spans="1:3" x14ac:dyDescent="0.45">
      <c r="A5200" t="str">
        <f t="shared" si="81"/>
        <v>10LANGUAGE OF ORIGINAL DOCUMENT: English</v>
      </c>
      <c r="B5200">
        <v>10</v>
      </c>
      <c r="C5200" t="s">
        <v>10</v>
      </c>
    </row>
    <row r="5201" spans="1:3" x14ac:dyDescent="0.45">
      <c r="A5201" t="str">
        <f t="shared" si="81"/>
        <v>11DOCUMENT TYPE: Book chapter</v>
      </c>
      <c r="B5201">
        <v>11</v>
      </c>
      <c r="C5201" t="s">
        <v>128</v>
      </c>
    </row>
    <row r="5202" spans="1:3" x14ac:dyDescent="0.45">
      <c r="A5202" t="str">
        <f t="shared" si="81"/>
        <v>12SOURCE: Scopus</v>
      </c>
      <c r="B5202">
        <v>12</v>
      </c>
      <c r="C5202" t="s">
        <v>12</v>
      </c>
    </row>
    <row r="5203" spans="1:3" x14ac:dyDescent="0.45">
      <c r="A5203" t="str">
        <f t="shared" si="81"/>
        <v>13</v>
      </c>
      <c r="B5203">
        <v>13</v>
      </c>
    </row>
    <row r="5204" spans="1:3" x14ac:dyDescent="0.45">
      <c r="A5204" t="str">
        <f t="shared" si="81"/>
        <v>1Goeddeke A., Taschner A.</v>
      </c>
      <c r="B5204">
        <v>1</v>
      </c>
      <c r="C5204" t="s">
        <v>3831</v>
      </c>
    </row>
    <row r="5205" spans="1:3" x14ac:dyDescent="0.45">
      <c r="A5205" t="str">
        <f t="shared" si="81"/>
        <v>2AUTHOR FULL NAMES: Goeddeke, Anna (57189068180); Taschner, Andreas (57191348404)</v>
      </c>
      <c r="B5205">
        <v>2</v>
      </c>
      <c r="C5205" t="s">
        <v>3832</v>
      </c>
    </row>
    <row r="5206" spans="1:3" x14ac:dyDescent="0.45">
      <c r="A5206" t="str">
        <f t="shared" si="81"/>
        <v>357189068180; 57191348404</v>
      </c>
      <c r="B5206">
        <v>3</v>
      </c>
      <c r="C5206" t="s">
        <v>3833</v>
      </c>
    </row>
    <row r="5207" spans="1:3" x14ac:dyDescent="0.45">
      <c r="A5207" t="str">
        <f t="shared" si="81"/>
        <v>4Are students barking up the wrong tree? A causal model of factors driving effective student–faculty interactions</v>
      </c>
      <c r="B5207">
        <v>4</v>
      </c>
      <c r="C5207" t="s">
        <v>3834</v>
      </c>
    </row>
    <row r="5208" spans="1:3" x14ac:dyDescent="0.45">
      <c r="A5208" t="str">
        <f t="shared" si="81"/>
        <v>5(2023) Assessment and Evaluation in Higher Education, 48 (4), pp. 566 - 580, Cited 0 times.</v>
      </c>
      <c r="B5208">
        <v>5</v>
      </c>
      <c r="C5208" t="s">
        <v>3835</v>
      </c>
    </row>
    <row r="5209" spans="1:3" x14ac:dyDescent="0.45">
      <c r="A5209" t="str">
        <f t="shared" si="81"/>
        <v>6DOI: 10.1080/02602938.2022.2097198</v>
      </c>
      <c r="B5209">
        <v>6</v>
      </c>
      <c r="C5209" t="s">
        <v>3836</v>
      </c>
    </row>
    <row r="5210" spans="1:3" x14ac:dyDescent="0.45">
      <c r="A5210" t="str">
        <f t="shared" si="81"/>
        <v>7https://www.scopus.com/inward/record.uri?eid=2-s2.0-85133663007&amp;doi=10.1080%2f02602938.2022.2097198&amp;partnerID=40&amp;md5=1ecd6c2ccb348c090a3fdd586fa45194</v>
      </c>
      <c r="B5210">
        <v>7</v>
      </c>
      <c r="C5210" t="s">
        <v>3837</v>
      </c>
    </row>
    <row r="5211" spans="1:3" x14ac:dyDescent="0.45">
      <c r="A5211" t="str">
        <f t="shared" si="81"/>
        <v>8</v>
      </c>
      <c r="B5211">
        <v>8</v>
      </c>
    </row>
    <row r="5212" spans="1:3" x14ac:dyDescent="0.45">
      <c r="A5212" t="str">
        <f t="shared" si="81"/>
        <v>9ABSTRACT: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B5212">
        <v>9</v>
      </c>
      <c r="C5212" t="s">
        <v>3838</v>
      </c>
    </row>
    <row r="5213" spans="1:3" x14ac:dyDescent="0.45">
      <c r="A5213" t="str">
        <f t="shared" si="81"/>
        <v>10LANGUAGE OF ORIGINAL DOCUMENT: English</v>
      </c>
      <c r="B5213">
        <v>10</v>
      </c>
      <c r="C5213" t="s">
        <v>10</v>
      </c>
    </row>
    <row r="5214" spans="1:3" x14ac:dyDescent="0.45">
      <c r="A5214" t="str">
        <f t="shared" si="81"/>
        <v>11DOCUMENT TYPE: Article</v>
      </c>
      <c r="B5214">
        <v>11</v>
      </c>
      <c r="C5214" t="s">
        <v>11</v>
      </c>
    </row>
    <row r="5215" spans="1:3" x14ac:dyDescent="0.45">
      <c r="A5215" t="str">
        <f t="shared" si="81"/>
        <v>12SOURCE: Scopus</v>
      </c>
      <c r="B5215">
        <v>12</v>
      </c>
      <c r="C5215" t="s">
        <v>12</v>
      </c>
    </row>
    <row r="5216" spans="1:3" x14ac:dyDescent="0.45">
      <c r="A5216" t="str">
        <f t="shared" si="81"/>
        <v>13</v>
      </c>
      <c r="B5216">
        <v>13</v>
      </c>
    </row>
    <row r="5217" spans="1:3" x14ac:dyDescent="0.45">
      <c r="A5217" t="str">
        <f t="shared" si="81"/>
        <v>1Vauterin J.J., Virkki-Hatakka T., Michelsen K.E.</v>
      </c>
      <c r="B5217">
        <v>1</v>
      </c>
      <c r="C5217" t="s">
        <v>1544</v>
      </c>
    </row>
    <row r="5218" spans="1:3" x14ac:dyDescent="0.45">
      <c r="A5218" t="str">
        <f t="shared" si="81"/>
        <v>2AUTHOR FULL NAMES: Vauterin, J.J. (24438619900); Virkki-Hatakka, T. (6507256070); Michelsen, K.E. (57193812421)</v>
      </c>
      <c r="B5218">
        <v>2</v>
      </c>
      <c r="C5218" t="s">
        <v>1545</v>
      </c>
    </row>
    <row r="5219" spans="1:3" x14ac:dyDescent="0.45">
      <c r="A5219" t="str">
        <f t="shared" si="81"/>
        <v>324438619900; 6507256070; 57193812421</v>
      </c>
      <c r="B5219">
        <v>3</v>
      </c>
      <c r="C5219" t="s">
        <v>1546</v>
      </c>
    </row>
    <row r="5220" spans="1:3" x14ac:dyDescent="0.45">
      <c r="A5220" t="str">
        <f t="shared" si="81"/>
        <v>4Student Mobility and Migrant Knowledge: Recognizing the Flow Value</v>
      </c>
      <c r="B5220">
        <v>4</v>
      </c>
      <c r="C5220" t="s">
        <v>1547</v>
      </c>
    </row>
    <row r="5221" spans="1:3" x14ac:dyDescent="0.45">
      <c r="A5221" t="str">
        <f t="shared" si="81"/>
        <v>5(2014) Industry and Higher Education, 28 (2), pp. 69 - 77, Cited 0 times.</v>
      </c>
      <c r="B5221">
        <v>5</v>
      </c>
      <c r="C5221" t="s">
        <v>1548</v>
      </c>
    </row>
    <row r="5222" spans="1:3" x14ac:dyDescent="0.45">
      <c r="A5222" t="str">
        <f t="shared" si="81"/>
        <v>6DOI: 10.5367/ihe.2014.0197</v>
      </c>
      <c r="B5222">
        <v>6</v>
      </c>
      <c r="C5222" t="s">
        <v>1549</v>
      </c>
    </row>
    <row r="5223" spans="1:3" x14ac:dyDescent="0.45">
      <c r="A5223" t="str">
        <f t="shared" si="81"/>
        <v>7https://www.scopus.com/inward/record.uri?eid=2-s2.0-85033771573&amp;doi=10.5367%2fihe.2014.0197&amp;partnerID=40&amp;md5=f1b9babb4be478606a9df0bda4eaf39d</v>
      </c>
      <c r="B5223">
        <v>7</v>
      </c>
      <c r="C5223" t="s">
        <v>1550</v>
      </c>
    </row>
    <row r="5224" spans="1:3" x14ac:dyDescent="0.45">
      <c r="A5224" t="str">
        <f t="shared" si="81"/>
        <v>8</v>
      </c>
      <c r="B5224">
        <v>8</v>
      </c>
    </row>
    <row r="5225" spans="1:3" x14ac:dyDescent="0.45">
      <c r="A5225" t="str">
        <f t="shared" si="81"/>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5225">
        <v>9</v>
      </c>
      <c r="C5225" t="s">
        <v>1551</v>
      </c>
    </row>
    <row r="5226" spans="1:3" x14ac:dyDescent="0.45">
      <c r="A5226" t="str">
        <f t="shared" si="81"/>
        <v>10LANGUAGE OF ORIGINAL DOCUMENT: English</v>
      </c>
      <c r="B5226">
        <v>10</v>
      </c>
      <c r="C5226" t="s">
        <v>10</v>
      </c>
    </row>
    <row r="5227" spans="1:3" x14ac:dyDescent="0.45">
      <c r="A5227" t="str">
        <f t="shared" si="81"/>
        <v>11DOCUMENT TYPE: Article</v>
      </c>
      <c r="B5227">
        <v>11</v>
      </c>
      <c r="C5227" t="s">
        <v>11</v>
      </c>
    </row>
    <row r="5228" spans="1:3" x14ac:dyDescent="0.45">
      <c r="A5228" t="str">
        <f t="shared" si="81"/>
        <v>12SOURCE: Scopus</v>
      </c>
      <c r="B5228">
        <v>12</v>
      </c>
      <c r="C5228" t="s">
        <v>12</v>
      </c>
    </row>
    <row r="5229" spans="1:3" x14ac:dyDescent="0.45">
      <c r="A5229" t="str">
        <f t="shared" si="81"/>
        <v>13</v>
      </c>
      <c r="B5229">
        <v>13</v>
      </c>
    </row>
    <row r="5230" spans="1:3" x14ac:dyDescent="0.45">
      <c r="A5230" t="str">
        <f t="shared" si="81"/>
        <v>1Davis T.J., Barnes Y.</v>
      </c>
      <c r="B5230">
        <v>1</v>
      </c>
      <c r="C5230" t="s">
        <v>1552</v>
      </c>
    </row>
    <row r="5231" spans="1:3" x14ac:dyDescent="0.45">
      <c r="A5231" t="str">
        <f t="shared" si="81"/>
        <v>2AUTHOR FULL NAMES: Davis, Tiffany J. (57198780340); Barnes, Yolanda (57219869941)</v>
      </c>
      <c r="B5231">
        <v>2</v>
      </c>
      <c r="C5231" t="s">
        <v>1553</v>
      </c>
    </row>
    <row r="5232" spans="1:3" x14ac:dyDescent="0.45">
      <c r="A5232" t="str">
        <f t="shared" si="81"/>
        <v>357198780340; 57219869941</v>
      </c>
      <c r="B5232">
        <v>3</v>
      </c>
      <c r="C5232" t="s">
        <v>1554</v>
      </c>
    </row>
    <row r="5233" spans="1:3" x14ac:dyDescent="0.45">
      <c r="A5233" t="str">
        <f t="shared" si="81"/>
        <v>4WHO HAS A STAKE IN TODAY’S COLLEGE STUDENTS?</v>
      </c>
      <c r="B5233">
        <v>4</v>
      </c>
      <c r="C5233" t="s">
        <v>1555</v>
      </c>
    </row>
    <row r="5234" spans="1:3" x14ac:dyDescent="0.45">
      <c r="A5234" t="str">
        <f t="shared" si="81"/>
        <v>5(2022) Multiple Perspectives on College Students: Needs, Challenges, and Opportunities, pp. 46 - 59, Cited 0 times.</v>
      </c>
      <c r="B5234">
        <v>5</v>
      </c>
      <c r="C5234" t="s">
        <v>1556</v>
      </c>
    </row>
    <row r="5235" spans="1:3" x14ac:dyDescent="0.45">
      <c r="A5235" t="str">
        <f t="shared" si="81"/>
        <v>6DOI: 10.4324/9780429319471-4</v>
      </c>
      <c r="B5235">
        <v>6</v>
      </c>
      <c r="C5235" t="s">
        <v>1557</v>
      </c>
    </row>
    <row r="5236" spans="1:3" x14ac:dyDescent="0.45">
      <c r="A5236" t="str">
        <f t="shared" si="81"/>
        <v>7https://www.scopus.com/inward/record.uri?eid=2-s2.0-85142828565&amp;doi=10.4324%2f9780429319471-4&amp;partnerID=40&amp;md5=e5fa296a5f146d9b297bfecfab7c9994</v>
      </c>
      <c r="B5236">
        <v>7</v>
      </c>
      <c r="C5236" t="s">
        <v>1558</v>
      </c>
    </row>
    <row r="5237" spans="1:3" x14ac:dyDescent="0.45">
      <c r="A5237" t="str">
        <f t="shared" si="81"/>
        <v>8</v>
      </c>
      <c r="B5237">
        <v>8</v>
      </c>
    </row>
    <row r="5238" spans="1:3" x14ac:dyDescent="0.45">
      <c r="A5238" t="str">
        <f t="shared" si="8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5238">
        <v>9</v>
      </c>
      <c r="C5238" t="s">
        <v>1559</v>
      </c>
    </row>
    <row r="5239" spans="1:3" x14ac:dyDescent="0.45">
      <c r="A5239" t="str">
        <f t="shared" si="81"/>
        <v>10LANGUAGE OF ORIGINAL DOCUMENT: English</v>
      </c>
      <c r="B5239">
        <v>10</v>
      </c>
      <c r="C5239" t="s">
        <v>10</v>
      </c>
    </row>
    <row r="5240" spans="1:3" x14ac:dyDescent="0.45">
      <c r="A5240" t="str">
        <f t="shared" si="81"/>
        <v>11DOCUMENT TYPE: Book chapter</v>
      </c>
      <c r="B5240">
        <v>11</v>
      </c>
      <c r="C5240" t="s">
        <v>128</v>
      </c>
    </row>
    <row r="5241" spans="1:3" x14ac:dyDescent="0.45">
      <c r="A5241" t="str">
        <f t="shared" si="81"/>
        <v>12SOURCE: Scopus</v>
      </c>
      <c r="B5241">
        <v>12</v>
      </c>
      <c r="C5241" t="s">
        <v>12</v>
      </c>
    </row>
    <row r="5242" spans="1:3" x14ac:dyDescent="0.45">
      <c r="A5242" t="str">
        <f t="shared" si="81"/>
        <v>13</v>
      </c>
      <c r="B5242">
        <v>13</v>
      </c>
    </row>
    <row r="5243" spans="1:3" x14ac:dyDescent="0.45">
      <c r="A5243" t="str">
        <f t="shared" si="81"/>
        <v>1Nel L., de Beer A., Naudé L.</v>
      </c>
      <c r="B5243">
        <v>1</v>
      </c>
      <c r="C5243" t="s">
        <v>3847</v>
      </c>
    </row>
    <row r="5244" spans="1:3" x14ac:dyDescent="0.45">
      <c r="A5244" t="str">
        <f t="shared" si="81"/>
        <v>2AUTHOR FULL NAMES: Nel, Lindi (56421855700); de Beer, Annemarike (57191893481); Naudé, Luzelle (54420791000)</v>
      </c>
      <c r="B5244">
        <v>2</v>
      </c>
      <c r="C5244" t="s">
        <v>3848</v>
      </c>
    </row>
    <row r="5245" spans="1:3" x14ac:dyDescent="0.45">
      <c r="A5245" t="str">
        <f t="shared" si="81"/>
        <v>356421855700; 57191893481; 54420791000</v>
      </c>
      <c r="B5245">
        <v>3</v>
      </c>
      <c r="C5245" t="s">
        <v>3849</v>
      </c>
    </row>
    <row r="5246" spans="1:3" x14ac:dyDescent="0.45">
      <c r="A5246" t="str">
        <f t="shared" si="81"/>
        <v>4Challenges as Motivation for Growth in First-Year Students Living with Disability</v>
      </c>
      <c r="B5246">
        <v>4</v>
      </c>
      <c r="C5246" t="s">
        <v>3850</v>
      </c>
    </row>
    <row r="5247" spans="1:3" x14ac:dyDescent="0.45">
      <c r="A5247" t="str">
        <f t="shared" si="81"/>
        <v>5(2023) International Journal of Disability, Development and Education, 70 (7), pp. 1438 - 1457, Cited 0 times.</v>
      </c>
      <c r="B5247">
        <v>5</v>
      </c>
      <c r="C5247" t="s">
        <v>3851</v>
      </c>
    </row>
    <row r="5248" spans="1:3" x14ac:dyDescent="0.45">
      <c r="A5248" t="str">
        <f t="shared" si="81"/>
        <v>6DOI: 10.1080/1034912X.2022.2060945</v>
      </c>
      <c r="B5248">
        <v>6</v>
      </c>
      <c r="C5248" t="s">
        <v>3852</v>
      </c>
    </row>
    <row r="5249" spans="1:3" x14ac:dyDescent="0.45">
      <c r="A5249" t="str">
        <f t="shared" si="81"/>
        <v>7https://www.scopus.com/inward/record.uri?eid=2-s2.0-85129124877&amp;doi=10.1080%2f1034912X.2022.2060945&amp;partnerID=40&amp;md5=d45084ce6992f79303c6349175545f28</v>
      </c>
      <c r="B5249">
        <v>7</v>
      </c>
      <c r="C5249" t="s">
        <v>3853</v>
      </c>
    </row>
    <row r="5250" spans="1:3" x14ac:dyDescent="0.45">
      <c r="A5250" t="str">
        <f t="shared" si="81"/>
        <v>8</v>
      </c>
      <c r="B5250">
        <v>8</v>
      </c>
    </row>
    <row r="5251" spans="1:3" x14ac:dyDescent="0.45">
      <c r="A5251" t="str">
        <f t="shared" si="81"/>
        <v>9ABSTRACT: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B5251">
        <v>9</v>
      </c>
      <c r="C5251" t="s">
        <v>3854</v>
      </c>
    </row>
    <row r="5252" spans="1:3" x14ac:dyDescent="0.45">
      <c r="A5252" t="str">
        <f t="shared" si="81"/>
        <v>10LANGUAGE OF ORIGINAL DOCUMENT: English</v>
      </c>
      <c r="B5252">
        <v>10</v>
      </c>
      <c r="C5252" t="s">
        <v>10</v>
      </c>
    </row>
    <row r="5253" spans="1:3" x14ac:dyDescent="0.45">
      <c r="A5253" t="str">
        <f t="shared" ref="A5253:A5316" si="82">B5253&amp;C5253</f>
        <v>11DOCUMENT TYPE: Article</v>
      </c>
      <c r="B5253">
        <v>11</v>
      </c>
      <c r="C5253" t="s">
        <v>11</v>
      </c>
    </row>
    <row r="5254" spans="1:3" x14ac:dyDescent="0.45">
      <c r="A5254" t="str">
        <f t="shared" si="82"/>
        <v>12SOURCE: Scopus</v>
      </c>
      <c r="B5254">
        <v>12</v>
      </c>
      <c r="C5254" t="s">
        <v>12</v>
      </c>
    </row>
    <row r="5255" spans="1:3" x14ac:dyDescent="0.45">
      <c r="A5255" t="str">
        <f t="shared" si="82"/>
        <v>13</v>
      </c>
      <c r="B5255">
        <v>13</v>
      </c>
    </row>
    <row r="5256" spans="1:3" x14ac:dyDescent="0.45">
      <c r="A5256" t="str">
        <f t="shared" si="82"/>
        <v>1de la Consuegra Ossa H.J.</v>
      </c>
      <c r="B5256">
        <v>1</v>
      </c>
      <c r="C5256" t="s">
        <v>4105</v>
      </c>
    </row>
    <row r="5257" spans="1:3" x14ac:dyDescent="0.45">
      <c r="A5257" t="str">
        <f t="shared" si="82"/>
        <v>2AUTHOR FULL NAMES: de la Consuegra Ossa, Humberto J. (37086948300)</v>
      </c>
      <c r="B5257">
        <v>2</v>
      </c>
      <c r="C5257" t="s">
        <v>4106</v>
      </c>
    </row>
    <row r="5258" spans="1:3" x14ac:dyDescent="0.45">
      <c r="A5258" t="str">
        <f t="shared" si="82"/>
        <v>337086948300</v>
      </c>
      <c r="B5258">
        <v>3</v>
      </c>
      <c r="C5258">
        <v>37086948300</v>
      </c>
    </row>
    <row r="5259" spans="1:3" x14ac:dyDescent="0.45">
      <c r="A5259" t="str">
        <f t="shared" si="82"/>
        <v>4How much my vote counts? Exploring a marketing map approach in a case of public university elections</v>
      </c>
      <c r="B5259">
        <v>4</v>
      </c>
      <c r="C5259" t="s">
        <v>4107</v>
      </c>
    </row>
    <row r="5260" spans="1:3" x14ac:dyDescent="0.45">
      <c r="A5260" t="str">
        <f t="shared" si="82"/>
        <v>5(2011) International Review on Public and Nonprofit Marketing, 8 (1), pp. 73 - 88, Cited 0 times.</v>
      </c>
      <c r="B5260">
        <v>5</v>
      </c>
      <c r="C5260" t="s">
        <v>4108</v>
      </c>
    </row>
    <row r="5261" spans="1:3" x14ac:dyDescent="0.45">
      <c r="A5261" t="str">
        <f t="shared" si="82"/>
        <v>6DOI: 10.1007/s12208-011-0065-x</v>
      </c>
      <c r="B5261">
        <v>6</v>
      </c>
      <c r="C5261" t="s">
        <v>4109</v>
      </c>
    </row>
    <row r="5262" spans="1:3" x14ac:dyDescent="0.45">
      <c r="A5262" t="str">
        <f t="shared" si="82"/>
        <v>7https://www.scopus.com/inward/record.uri?eid=2-s2.0-79954444659&amp;doi=10.1007%2fs12208-011-0065-x&amp;partnerID=40&amp;md5=e56b6d113eb205e84a23cc5d1b3aed8a</v>
      </c>
      <c r="B5262">
        <v>7</v>
      </c>
      <c r="C5262" t="s">
        <v>4110</v>
      </c>
    </row>
    <row r="5263" spans="1:3" x14ac:dyDescent="0.45">
      <c r="A5263" t="str">
        <f t="shared" si="82"/>
        <v>8</v>
      </c>
      <c r="B5263">
        <v>8</v>
      </c>
    </row>
    <row r="5264" spans="1:3" x14ac:dyDescent="0.45">
      <c r="A5264" t="str">
        <f t="shared" si="82"/>
        <v>9ABSTRACT: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v>
      </c>
      <c r="B5264">
        <v>9</v>
      </c>
      <c r="C5264" t="s">
        <v>4111</v>
      </c>
    </row>
    <row r="5265" spans="1:3" x14ac:dyDescent="0.45">
      <c r="A5265" t="str">
        <f t="shared" si="82"/>
        <v>10LANGUAGE OF ORIGINAL DOCUMENT: English</v>
      </c>
      <c r="B5265">
        <v>10</v>
      </c>
      <c r="C5265" t="s">
        <v>10</v>
      </c>
    </row>
    <row r="5266" spans="1:3" x14ac:dyDescent="0.45">
      <c r="A5266" t="str">
        <f t="shared" si="82"/>
        <v>11DOCUMENT TYPE: Article</v>
      </c>
      <c r="B5266">
        <v>11</v>
      </c>
      <c r="C5266" t="s">
        <v>11</v>
      </c>
    </row>
    <row r="5267" spans="1:3" x14ac:dyDescent="0.45">
      <c r="A5267" t="str">
        <f t="shared" si="82"/>
        <v>12SOURCE: Scopus</v>
      </c>
      <c r="B5267">
        <v>12</v>
      </c>
      <c r="C5267" t="s">
        <v>12</v>
      </c>
    </row>
    <row r="5268" spans="1:3" x14ac:dyDescent="0.45">
      <c r="A5268" t="str">
        <f t="shared" si="82"/>
        <v>13</v>
      </c>
      <c r="B5268">
        <v>13</v>
      </c>
    </row>
    <row r="5269" spans="1:3" x14ac:dyDescent="0.45">
      <c r="A5269" t="str">
        <f t="shared" si="82"/>
        <v>1Wantur A., Alsa A., Pulungan W.</v>
      </c>
      <c r="B5269">
        <v>1</v>
      </c>
      <c r="C5269" t="s">
        <v>4112</v>
      </c>
    </row>
    <row r="5270" spans="1:3" x14ac:dyDescent="0.45">
      <c r="A5270" t="str">
        <f t="shared" si="82"/>
        <v>2AUTHOR FULL NAMES: Wantur, Alexius (57215008824); Alsa, Asmadi (57211785084); Pulungan, Wazar (57214989870)</v>
      </c>
      <c r="B5270">
        <v>2</v>
      </c>
      <c r="C5270" t="s">
        <v>4113</v>
      </c>
    </row>
    <row r="5271" spans="1:3" x14ac:dyDescent="0.45">
      <c r="A5271" t="str">
        <f t="shared" si="82"/>
        <v>357215008824; 57211785084; 57214989870</v>
      </c>
      <c r="B5271">
        <v>3</v>
      </c>
      <c r="C5271" t="s">
        <v>4114</v>
      </c>
    </row>
    <row r="5272" spans="1:3" x14ac:dyDescent="0.45">
      <c r="A5272" t="str">
        <f t="shared" si="82"/>
        <v>4Mediating role of psychological well-being in the relationship between self-esteem and university students's academic performance</v>
      </c>
      <c r="B5272">
        <v>4</v>
      </c>
      <c r="C5272" t="s">
        <v>4115</v>
      </c>
    </row>
    <row r="5273" spans="1:3" x14ac:dyDescent="0.45">
      <c r="A5273" t="str">
        <f t="shared" si="82"/>
        <v>5(2020) International Journal of Management, 11 (1), pp. 146 - 157, Cited 0 times.</v>
      </c>
      <c r="B5273">
        <v>5</v>
      </c>
      <c r="C5273" t="s">
        <v>4116</v>
      </c>
    </row>
    <row r="5274" spans="1:3" x14ac:dyDescent="0.45">
      <c r="A5274" t="str">
        <f t="shared" si="82"/>
        <v>6DOI: 10.34218/IJM.11.1.2020.015</v>
      </c>
      <c r="B5274">
        <v>6</v>
      </c>
      <c r="C5274" t="s">
        <v>4117</v>
      </c>
    </row>
    <row r="5275" spans="1:3" x14ac:dyDescent="0.45">
      <c r="A5275" t="str">
        <f t="shared" si="82"/>
        <v>7https://www.scopus.com/inward/record.uri?eid=2-s2.0-85079601893&amp;doi=10.34218%2fIJM.11.1.2020.015&amp;partnerID=40&amp;md5=d181ec6185901c68e78a31796b646ea7</v>
      </c>
      <c r="B5275">
        <v>7</v>
      </c>
      <c r="C5275" t="s">
        <v>4118</v>
      </c>
    </row>
    <row r="5276" spans="1:3" x14ac:dyDescent="0.45">
      <c r="A5276" t="str">
        <f t="shared" si="82"/>
        <v>8</v>
      </c>
      <c r="B5276">
        <v>8</v>
      </c>
    </row>
    <row r="5277" spans="1:3" x14ac:dyDescent="0.45">
      <c r="A5277" t="str">
        <f t="shared" si="82"/>
        <v>9ABSTRACT: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v>
      </c>
      <c r="B5277">
        <v>9</v>
      </c>
      <c r="C5277" t="s">
        <v>4119</v>
      </c>
    </row>
    <row r="5278" spans="1:3" x14ac:dyDescent="0.45">
      <c r="A5278" t="str">
        <f t="shared" si="82"/>
        <v>10LANGUAGE OF ORIGINAL DOCUMENT: English</v>
      </c>
      <c r="B5278">
        <v>10</v>
      </c>
      <c r="C5278" t="s">
        <v>10</v>
      </c>
    </row>
    <row r="5279" spans="1:3" x14ac:dyDescent="0.45">
      <c r="A5279" t="str">
        <f t="shared" si="82"/>
        <v>11DOCUMENT TYPE: Article</v>
      </c>
      <c r="B5279">
        <v>11</v>
      </c>
      <c r="C5279" t="s">
        <v>11</v>
      </c>
    </row>
    <row r="5280" spans="1:3" x14ac:dyDescent="0.45">
      <c r="A5280" t="str">
        <f t="shared" si="82"/>
        <v>12SOURCE: Scopus</v>
      </c>
      <c r="B5280">
        <v>12</v>
      </c>
      <c r="C5280" t="s">
        <v>12</v>
      </c>
    </row>
    <row r="5281" spans="1:3" x14ac:dyDescent="0.45">
      <c r="A5281" t="str">
        <f t="shared" si="82"/>
        <v>13</v>
      </c>
      <c r="B5281">
        <v>13</v>
      </c>
    </row>
    <row r="5282" spans="1:3" x14ac:dyDescent="0.45">
      <c r="A5282" t="str">
        <f t="shared" si="82"/>
        <v>1Barrett M., Jones G.J., Bunds K.S., Casper J.M., Edwards M.B.</v>
      </c>
      <c r="B5282">
        <v>1</v>
      </c>
      <c r="C5282" t="s">
        <v>3989</v>
      </c>
    </row>
    <row r="5283" spans="1:3" x14ac:dyDescent="0.45">
      <c r="A5283" t="str">
        <f t="shared" si="82"/>
        <v>2AUTHOR FULL NAMES: Barrett, Martin (57205647360); Jones, Gareth J. (57211003635); Bunds, Kyle S. (55631503600); Casper, Jonathan M. (36674505900); Edwards, Michael B. (36162883500)</v>
      </c>
      <c r="B5283">
        <v>2</v>
      </c>
      <c r="C5283" t="s">
        <v>3990</v>
      </c>
    </row>
    <row r="5284" spans="1:3" x14ac:dyDescent="0.45">
      <c r="A5284" t="str">
        <f t="shared" si="82"/>
        <v>357205647360; 57211003635; 55631503600; 36674505900; 36162883500</v>
      </c>
      <c r="B5284">
        <v>3</v>
      </c>
      <c r="C5284" t="s">
        <v>3991</v>
      </c>
    </row>
    <row r="5285" spans="1:3" x14ac:dyDescent="0.45">
      <c r="A5285" t="str">
        <f t="shared" si="82"/>
        <v>4Teamwork makes the net-work: participant-governed networks and athletics sustainability collaboration</v>
      </c>
      <c r="B5285">
        <v>4</v>
      </c>
      <c r="C5285" t="s">
        <v>3992</v>
      </c>
    </row>
    <row r="5286" spans="1:3" x14ac:dyDescent="0.45">
      <c r="A5286" t="str">
        <f t="shared" si="82"/>
        <v>5(2022) International Journal of Sustainability in Higher Education, 23 (5), pp. 1090 - 1106, Cited 0 times.</v>
      </c>
      <c r="B5286">
        <v>5</v>
      </c>
      <c r="C5286" t="s">
        <v>3993</v>
      </c>
    </row>
    <row r="5287" spans="1:3" x14ac:dyDescent="0.45">
      <c r="A5287" t="str">
        <f t="shared" si="82"/>
        <v>6DOI: 10.1108/IJSHE-05-2021-0188</v>
      </c>
      <c r="B5287">
        <v>6</v>
      </c>
      <c r="C5287" t="s">
        <v>3994</v>
      </c>
    </row>
    <row r="5288" spans="1:3" x14ac:dyDescent="0.45">
      <c r="A5288" t="str">
        <f t="shared" si="82"/>
        <v>7https://www.scopus.com/inward/record.uri?eid=2-s2.0-85117192610&amp;doi=10.1108%2fIJSHE-05-2021-0188&amp;partnerID=40&amp;md5=b8ccdd2f86badce2ab6bc2f0634208f5</v>
      </c>
      <c r="B5288">
        <v>7</v>
      </c>
      <c r="C5288" t="s">
        <v>3995</v>
      </c>
    </row>
    <row r="5289" spans="1:3" x14ac:dyDescent="0.45">
      <c r="A5289" t="str">
        <f t="shared" si="82"/>
        <v>8</v>
      </c>
      <c r="B5289">
        <v>8</v>
      </c>
    </row>
    <row r="5290" spans="1:3" x14ac:dyDescent="0.45">
      <c r="A5290" t="str">
        <f t="shared" si="82"/>
        <v>9ABSTRACT: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B5290">
        <v>9</v>
      </c>
      <c r="C5290" t="s">
        <v>3996</v>
      </c>
    </row>
    <row r="5291" spans="1:3" x14ac:dyDescent="0.45">
      <c r="A5291" t="str">
        <f t="shared" si="82"/>
        <v>10LANGUAGE OF ORIGINAL DOCUMENT: English</v>
      </c>
      <c r="B5291">
        <v>10</v>
      </c>
      <c r="C5291" t="s">
        <v>10</v>
      </c>
    </row>
    <row r="5292" spans="1:3" x14ac:dyDescent="0.45">
      <c r="A5292" t="str">
        <f t="shared" si="82"/>
        <v>11DOCUMENT TYPE: Article</v>
      </c>
      <c r="B5292">
        <v>11</v>
      </c>
      <c r="C5292" t="s">
        <v>11</v>
      </c>
    </row>
    <row r="5293" spans="1:3" x14ac:dyDescent="0.45">
      <c r="A5293" t="str">
        <f t="shared" si="82"/>
        <v>12SOURCE: Scopus</v>
      </c>
      <c r="B5293">
        <v>12</v>
      </c>
      <c r="C5293" t="s">
        <v>12</v>
      </c>
    </row>
    <row r="5294" spans="1:3" x14ac:dyDescent="0.45">
      <c r="A5294" t="str">
        <f t="shared" si="82"/>
        <v>13</v>
      </c>
      <c r="B5294">
        <v>13</v>
      </c>
    </row>
    <row r="5295" spans="1:3" x14ac:dyDescent="0.45">
      <c r="A5295" t="str">
        <f t="shared" si="82"/>
        <v>1Shahjahan R.A., Baizhanov S.</v>
      </c>
      <c r="B5295">
        <v>1</v>
      </c>
      <c r="C5295" t="s">
        <v>1575</v>
      </c>
    </row>
    <row r="5296" spans="1:3" x14ac:dyDescent="0.45">
      <c r="A5296" t="str">
        <f t="shared" si="82"/>
        <v>2AUTHOR FULL NAMES: Shahjahan, Riyad A. (9336590800); Baizhanov, Sanzhar (57206474692)</v>
      </c>
      <c r="B5296">
        <v>2</v>
      </c>
      <c r="C5296" t="s">
        <v>1576</v>
      </c>
    </row>
    <row r="5297" spans="1:3" x14ac:dyDescent="0.45">
      <c r="A5297" t="str">
        <f t="shared" si="82"/>
        <v>39336590800; 57206474692</v>
      </c>
      <c r="B5297">
        <v>3</v>
      </c>
      <c r="C5297" t="s">
        <v>1577</v>
      </c>
    </row>
    <row r="5298" spans="1:3" x14ac:dyDescent="0.45">
      <c r="A5298" t="str">
        <f t="shared" si="82"/>
        <v>4Global university rankings and geopolitics of knowledge</v>
      </c>
      <c r="B5298">
        <v>4</v>
      </c>
      <c r="C5298" t="s">
        <v>1578</v>
      </c>
    </row>
    <row r="5299" spans="1:3" x14ac:dyDescent="0.45">
      <c r="A5299" t="str">
        <f t="shared" si="82"/>
        <v>5(2022) International Encyclopedia of Education: Fourth Edition, pp. 261 - 271, Cited 0 times.</v>
      </c>
      <c r="B5299">
        <v>5</v>
      </c>
      <c r="C5299" t="s">
        <v>1579</v>
      </c>
    </row>
    <row r="5300" spans="1:3" x14ac:dyDescent="0.45">
      <c r="A5300" t="str">
        <f t="shared" si="82"/>
        <v>6DOI: 10.1016/B978-0-12-818630-5.08042-8</v>
      </c>
      <c r="B5300">
        <v>6</v>
      </c>
      <c r="C5300" t="s">
        <v>1580</v>
      </c>
    </row>
    <row r="5301" spans="1:3" x14ac:dyDescent="0.45">
      <c r="A5301" t="str">
        <f t="shared" si="82"/>
        <v>7https://www.scopus.com/inward/record.uri?eid=2-s2.0-85150576363&amp;doi=10.1016%2fB978-0-12-818630-5.08042-8&amp;partnerID=40&amp;md5=ed47052ac6aa49f018349025f412d160</v>
      </c>
      <c r="B5301">
        <v>7</v>
      </c>
      <c r="C5301" t="s">
        <v>1581</v>
      </c>
    </row>
    <row r="5302" spans="1:3" x14ac:dyDescent="0.45">
      <c r="A5302" t="str">
        <f t="shared" si="82"/>
        <v>8</v>
      </c>
      <c r="B5302">
        <v>8</v>
      </c>
    </row>
    <row r="5303" spans="1:3" x14ac:dyDescent="0.45">
      <c r="A5303" t="str">
        <f t="shared" si="82"/>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5303">
        <v>9</v>
      </c>
      <c r="C5303" t="s">
        <v>1582</v>
      </c>
    </row>
    <row r="5304" spans="1:3" x14ac:dyDescent="0.45">
      <c r="A5304" t="str">
        <f t="shared" si="82"/>
        <v>10LANGUAGE OF ORIGINAL DOCUMENT: English</v>
      </c>
      <c r="B5304">
        <v>10</v>
      </c>
      <c r="C5304" t="s">
        <v>10</v>
      </c>
    </row>
    <row r="5305" spans="1:3" x14ac:dyDescent="0.45">
      <c r="A5305" t="str">
        <f t="shared" si="82"/>
        <v>11DOCUMENT TYPE: Book chapter</v>
      </c>
      <c r="B5305">
        <v>11</v>
      </c>
      <c r="C5305" t="s">
        <v>128</v>
      </c>
    </row>
    <row r="5306" spans="1:3" x14ac:dyDescent="0.45">
      <c r="A5306" t="str">
        <f t="shared" si="82"/>
        <v>12SOURCE: Scopus</v>
      </c>
      <c r="B5306">
        <v>12</v>
      </c>
      <c r="C5306" t="s">
        <v>12</v>
      </c>
    </row>
    <row r="5307" spans="1:3" x14ac:dyDescent="0.45">
      <c r="A5307" t="str">
        <f t="shared" si="82"/>
        <v>13</v>
      </c>
      <c r="B5307">
        <v>13</v>
      </c>
    </row>
    <row r="5308" spans="1:3" x14ac:dyDescent="0.45">
      <c r="A5308" t="str">
        <f t="shared" si="82"/>
        <v>1Obonyo C., Davis N., Fickel L.</v>
      </c>
      <c r="B5308">
        <v>1</v>
      </c>
      <c r="C5308" t="s">
        <v>4120</v>
      </c>
    </row>
    <row r="5309" spans="1:3" x14ac:dyDescent="0.45">
      <c r="A5309" t="str">
        <f t="shared" si="82"/>
        <v>2AUTHOR FULL NAMES: Obonyo, Carolyne (57204038360); Davis, Niki (8694298800); Fickel, Letitia (54983591300)</v>
      </c>
      <c r="B5309">
        <v>2</v>
      </c>
      <c r="C5309" t="s">
        <v>4121</v>
      </c>
    </row>
    <row r="5310" spans="1:3" x14ac:dyDescent="0.45">
      <c r="A5310" t="str">
        <f t="shared" si="82"/>
        <v>357204038360; 8694298800; 54983591300</v>
      </c>
      <c r="B5310">
        <v>3</v>
      </c>
      <c r="C5310" t="s">
        <v>4122</v>
      </c>
    </row>
    <row r="5311" spans="1:3" x14ac:dyDescent="0.45">
      <c r="A5311" t="str">
        <f t="shared" si="82"/>
        <v>4Mobile learning in initial teacher education</v>
      </c>
      <c r="B5311">
        <v>4</v>
      </c>
      <c r="C5311" t="s">
        <v>4123</v>
      </c>
    </row>
    <row r="5312" spans="1:3" x14ac:dyDescent="0.45">
      <c r="A5312" t="str">
        <f t="shared" si="82"/>
        <v>5(2017) ICCE 2017 - 25th International Conference on Computers in Education: Technology and Innovation: Computer-Based Educational Systems for the 21st Century, Doctoral Student Consortia Proceedings, pp. 9 - 12, Cited 0 times.</v>
      </c>
      <c r="B5312">
        <v>5</v>
      </c>
      <c r="C5312" t="s">
        <v>4124</v>
      </c>
    </row>
    <row r="5313" spans="1:3" x14ac:dyDescent="0.45">
      <c r="A5313" t="str">
        <f t="shared" si="82"/>
        <v>6</v>
      </c>
      <c r="B5313">
        <v>6</v>
      </c>
    </row>
    <row r="5314" spans="1:3" x14ac:dyDescent="0.45">
      <c r="A5314" t="str">
        <f t="shared" si="82"/>
        <v>7https://www.scopus.com/inward/record.uri?eid=2-s2.0-85054196488&amp;partnerID=40&amp;md5=80fe4ad1eabac247b1ebab51d45720cd</v>
      </c>
      <c r="B5314">
        <v>7</v>
      </c>
      <c r="C5314" t="s">
        <v>4125</v>
      </c>
    </row>
    <row r="5315" spans="1:3" x14ac:dyDescent="0.45">
      <c r="A5315" t="str">
        <f t="shared" si="82"/>
        <v>8</v>
      </c>
      <c r="B5315">
        <v>8</v>
      </c>
    </row>
    <row r="5316" spans="1:3" x14ac:dyDescent="0.45">
      <c r="A5316" t="str">
        <f t="shared" si="82"/>
        <v>9ABSTRACT: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v>
      </c>
      <c r="B5316">
        <v>9</v>
      </c>
      <c r="C5316" t="s">
        <v>4126</v>
      </c>
    </row>
    <row r="5317" spans="1:3" x14ac:dyDescent="0.45">
      <c r="A5317" t="str">
        <f t="shared" ref="A5317:A5380" si="83">B5317&amp;C5317</f>
        <v>10LANGUAGE OF ORIGINAL DOCUMENT: English</v>
      </c>
      <c r="B5317">
        <v>10</v>
      </c>
      <c r="C5317" t="s">
        <v>10</v>
      </c>
    </row>
    <row r="5318" spans="1:3" x14ac:dyDescent="0.45">
      <c r="A5318" t="str">
        <f t="shared" si="83"/>
        <v>11DOCUMENT TYPE: Conference paper</v>
      </c>
      <c r="B5318">
        <v>11</v>
      </c>
      <c r="C5318" t="s">
        <v>207</v>
      </c>
    </row>
    <row r="5319" spans="1:3" x14ac:dyDescent="0.45">
      <c r="A5319" t="str">
        <f t="shared" si="83"/>
        <v>12SOURCE: Scopus</v>
      </c>
      <c r="B5319">
        <v>12</v>
      </c>
      <c r="C5319" t="s">
        <v>12</v>
      </c>
    </row>
    <row r="5320" spans="1:3" x14ac:dyDescent="0.45">
      <c r="A5320" t="str">
        <f t="shared" si="83"/>
        <v>13</v>
      </c>
      <c r="B5320">
        <v>13</v>
      </c>
    </row>
    <row r="5321" spans="1:3" x14ac:dyDescent="0.45">
      <c r="A5321" t="str">
        <f t="shared" si="83"/>
        <v>1Rourke L.E., Carter L.M.</v>
      </c>
      <c r="B5321">
        <v>1</v>
      </c>
      <c r="C5321" t="s">
        <v>4135</v>
      </c>
    </row>
    <row r="5322" spans="1:3" x14ac:dyDescent="0.45">
      <c r="A5322" t="str">
        <f t="shared" si="83"/>
        <v>2AUTHOR FULL NAMES: Rourke, Lorna E. (57202012927); Carter, Lorraine M. (7201576544)</v>
      </c>
      <c r="B5322">
        <v>2</v>
      </c>
      <c r="C5322" t="s">
        <v>4136</v>
      </c>
    </row>
    <row r="5323" spans="1:3" x14ac:dyDescent="0.45">
      <c r="A5323" t="str">
        <f t="shared" si="83"/>
        <v>357202012927; 7201576544</v>
      </c>
      <c r="B5323">
        <v>3</v>
      </c>
      <c r="C5323" t="s">
        <v>4137</v>
      </c>
    </row>
    <row r="5324" spans="1:3" x14ac:dyDescent="0.45">
      <c r="A5324" t="str">
        <f t="shared" si="83"/>
        <v>4Leading and working with millennials in Universities: A case of delicate dancing or “you’re not the boss of me!”</v>
      </c>
      <c r="B5324">
        <v>4</v>
      </c>
      <c r="C5324" t="s">
        <v>4138</v>
      </c>
    </row>
    <row r="5325" spans="1:3" x14ac:dyDescent="0.45">
      <c r="A5325" t="str">
        <f t="shared" si="83"/>
        <v>5(2018) Exploring the Toxicity of Lateral Violence and Microaggressions: Poison in the Water Cooler, pp. 291 - 307, Cited 0 times.</v>
      </c>
      <c r="B5325">
        <v>5</v>
      </c>
      <c r="C5325" t="s">
        <v>4139</v>
      </c>
    </row>
    <row r="5326" spans="1:3" x14ac:dyDescent="0.45">
      <c r="A5326" t="str">
        <f t="shared" si="83"/>
        <v>6DOI: 10.1007/978-3-319-74760-6_15</v>
      </c>
      <c r="B5326">
        <v>6</v>
      </c>
      <c r="C5326" t="s">
        <v>4140</v>
      </c>
    </row>
    <row r="5327" spans="1:3" x14ac:dyDescent="0.45">
      <c r="A5327" t="str">
        <f t="shared" si="83"/>
        <v>7https://www.scopus.com/inward/record.uri?eid=2-s2.0-85046783834&amp;doi=10.1007%2f978-3-319-74760-6_15&amp;partnerID=40&amp;md5=5533386c8482fea3a92759015d812978</v>
      </c>
      <c r="B5327">
        <v>7</v>
      </c>
      <c r="C5327" t="s">
        <v>4141</v>
      </c>
    </row>
    <row r="5328" spans="1:3" x14ac:dyDescent="0.45">
      <c r="A5328" t="str">
        <f t="shared" si="83"/>
        <v>8</v>
      </c>
      <c r="B5328">
        <v>8</v>
      </c>
    </row>
    <row r="5329" spans="1:3" x14ac:dyDescent="0.45">
      <c r="A5329" t="str">
        <f t="shared" si="83"/>
        <v>9ABSTRACT: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v>
      </c>
      <c r="B5329">
        <v>9</v>
      </c>
      <c r="C5329" t="s">
        <v>4142</v>
      </c>
    </row>
    <row r="5330" spans="1:3" x14ac:dyDescent="0.45">
      <c r="A5330" t="str">
        <f t="shared" si="83"/>
        <v>10LANGUAGE OF ORIGINAL DOCUMENT: English</v>
      </c>
      <c r="B5330">
        <v>10</v>
      </c>
      <c r="C5330" t="s">
        <v>10</v>
      </c>
    </row>
    <row r="5331" spans="1:3" x14ac:dyDescent="0.45">
      <c r="A5331" t="str">
        <f t="shared" si="83"/>
        <v>11DOCUMENT TYPE: Book chapter</v>
      </c>
      <c r="B5331">
        <v>11</v>
      </c>
      <c r="C5331" t="s">
        <v>128</v>
      </c>
    </row>
    <row r="5332" spans="1:3" x14ac:dyDescent="0.45">
      <c r="A5332" t="str">
        <f t="shared" si="83"/>
        <v>12SOURCE: Scopus</v>
      </c>
      <c r="B5332">
        <v>12</v>
      </c>
      <c r="C5332" t="s">
        <v>12</v>
      </c>
    </row>
    <row r="5333" spans="1:3" x14ac:dyDescent="0.45">
      <c r="A5333" t="str">
        <f t="shared" si="83"/>
        <v>13</v>
      </c>
      <c r="B5333">
        <v>13</v>
      </c>
    </row>
    <row r="5334" spans="1:3" x14ac:dyDescent="0.45">
      <c r="A5334" t="str">
        <f t="shared" si="83"/>
        <v>1Penrod C., Stacy M.E., Pharris L., Tarver M.B.</v>
      </c>
      <c r="B5334">
        <v>1</v>
      </c>
      <c r="C5334" t="s">
        <v>1599</v>
      </c>
    </row>
    <row r="5335" spans="1:3" x14ac:dyDescent="0.45">
      <c r="A5335" t="str">
        <f t="shared" si="83"/>
        <v>2AUTHOR FULL NAMES: Penrod, Curtis (58284452200); Stacy, Mary Edith (58284639000); Pharris, Lily (57731561600); Tarver, Mary Beth (58284759300)</v>
      </c>
      <c r="B5335">
        <v>2</v>
      </c>
      <c r="C5335" t="s">
        <v>1600</v>
      </c>
    </row>
    <row r="5336" spans="1:3" x14ac:dyDescent="0.45">
      <c r="A5336" t="str">
        <f t="shared" si="83"/>
        <v>358284452200; 58284639000; 57731561600; 58284759300</v>
      </c>
      <c r="B5336">
        <v>3</v>
      </c>
      <c r="C5336" t="s">
        <v>1601</v>
      </c>
    </row>
    <row r="5337" spans="1:3" x14ac:dyDescent="0.45">
      <c r="A5337" t="str">
        <f t="shared" si="83"/>
        <v>4Powerful or pointless? Examining the effect of excel on business statistics success</v>
      </c>
      <c r="B5337">
        <v>4</v>
      </c>
      <c r="C5337" t="s">
        <v>1602</v>
      </c>
    </row>
    <row r="5338" spans="1:3" x14ac:dyDescent="0.45">
      <c r="A5338" t="str">
        <f t="shared" si="83"/>
        <v>5(2021) Issues in Information Systems, 22 (2), pp. 83 - 95, Cited 0 times.</v>
      </c>
      <c r="B5338">
        <v>5</v>
      </c>
      <c r="C5338" t="s">
        <v>1603</v>
      </c>
    </row>
    <row r="5339" spans="1:3" x14ac:dyDescent="0.45">
      <c r="A5339" t="str">
        <f t="shared" si="83"/>
        <v>6DOI: 10.48009/2_iis_2021_84-96</v>
      </c>
      <c r="B5339">
        <v>6</v>
      </c>
      <c r="C5339" t="s">
        <v>1604</v>
      </c>
    </row>
    <row r="5340" spans="1:3" x14ac:dyDescent="0.45">
      <c r="A5340" t="str">
        <f t="shared" si="83"/>
        <v>7https://www.scopus.com/inward/record.uri?eid=2-s2.0-85159939591&amp;doi=10.48009%2f2_iis_2021_84-96&amp;partnerID=40&amp;md5=ff187f2e96ade4aeba9b0b185381c48a</v>
      </c>
      <c r="B5340">
        <v>7</v>
      </c>
      <c r="C5340" t="s">
        <v>1605</v>
      </c>
    </row>
    <row r="5341" spans="1:3" x14ac:dyDescent="0.45">
      <c r="A5341" t="str">
        <f t="shared" si="83"/>
        <v>8</v>
      </c>
      <c r="B5341">
        <v>8</v>
      </c>
    </row>
    <row r="5342" spans="1:3" x14ac:dyDescent="0.45">
      <c r="A5342" t="str">
        <f t="shared" si="83"/>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5342">
        <v>9</v>
      </c>
      <c r="C5342" t="s">
        <v>1606</v>
      </c>
    </row>
    <row r="5343" spans="1:3" x14ac:dyDescent="0.45">
      <c r="A5343" t="str">
        <f t="shared" si="83"/>
        <v>10LANGUAGE OF ORIGINAL DOCUMENT: English</v>
      </c>
      <c r="B5343">
        <v>10</v>
      </c>
      <c r="C5343" t="s">
        <v>10</v>
      </c>
    </row>
    <row r="5344" spans="1:3" x14ac:dyDescent="0.45">
      <c r="A5344" t="str">
        <f t="shared" si="83"/>
        <v>11DOCUMENT TYPE: Article</v>
      </c>
      <c r="B5344">
        <v>11</v>
      </c>
      <c r="C5344" t="s">
        <v>11</v>
      </c>
    </row>
    <row r="5345" spans="1:3" x14ac:dyDescent="0.45">
      <c r="A5345" t="str">
        <f t="shared" si="83"/>
        <v>12SOURCE: Scopus</v>
      </c>
      <c r="B5345">
        <v>12</v>
      </c>
      <c r="C5345" t="s">
        <v>12</v>
      </c>
    </row>
    <row r="5346" spans="1:3" x14ac:dyDescent="0.45">
      <c r="A5346" t="str">
        <f t="shared" si="83"/>
        <v>13</v>
      </c>
      <c r="B5346">
        <v>13</v>
      </c>
    </row>
    <row r="5347" spans="1:3" x14ac:dyDescent="0.45">
      <c r="A5347" t="str">
        <f t="shared" si="83"/>
        <v>1Khan M.A., Ebner N.</v>
      </c>
      <c r="B5347">
        <v>1</v>
      </c>
      <c r="C5347" t="s">
        <v>1122</v>
      </c>
    </row>
    <row r="5348" spans="1:3" x14ac:dyDescent="0.45">
      <c r="A5348" t="str">
        <f t="shared" si="83"/>
        <v>2AUTHOR FULL NAMES: Khan, Mohammad Ayub (56069678100); Ebner, Noam (8676622700)</v>
      </c>
      <c r="B5348">
        <v>2</v>
      </c>
      <c r="C5348" t="s">
        <v>1123</v>
      </c>
    </row>
    <row r="5349" spans="1:3" x14ac:dyDescent="0.45">
      <c r="A5349" t="str">
        <f t="shared" si="83"/>
        <v>356069678100; 8676622700</v>
      </c>
      <c r="B5349">
        <v>3</v>
      </c>
      <c r="C5349" t="s">
        <v>1124</v>
      </c>
    </row>
    <row r="5350" spans="1:3" x14ac:dyDescent="0.45">
      <c r="A5350" t="str">
        <f t="shared" si="83"/>
        <v>4The self-internationalization model (sim) versus conventional internationalization models (cims) of the institutions of higher education: A preliminary insight from management perspectives</v>
      </c>
      <c r="B5350">
        <v>4</v>
      </c>
      <c r="C5350" t="s">
        <v>1607</v>
      </c>
    </row>
    <row r="5351" spans="1:3" x14ac:dyDescent="0.45">
      <c r="A5351" t="str">
        <f t="shared" si="83"/>
        <v>5(2017) Proceedings of the 30th International Business Information Management Association Conference, IBIMA 2017 - Vision 2020: Sustainable Economic development, Innovation Management, and Global Growth, 2017-January, pp. 1191 - 1203, Cited 0 times.</v>
      </c>
      <c r="B5351">
        <v>5</v>
      </c>
      <c r="C5351" t="s">
        <v>1608</v>
      </c>
    </row>
    <row r="5352" spans="1:3" x14ac:dyDescent="0.45">
      <c r="A5352" t="str">
        <f t="shared" si="83"/>
        <v>6DOI: 10.15549/jeecar.v5i1.189</v>
      </c>
      <c r="B5352">
        <v>6</v>
      </c>
      <c r="C5352" t="s">
        <v>1127</v>
      </c>
    </row>
    <row r="5353" spans="1:3" x14ac:dyDescent="0.45">
      <c r="A5353" t="str">
        <f t="shared" si="83"/>
        <v>7https://www.scopus.com/inward/record.uri?eid=2-s2.0-85048680378&amp;doi=10.15549%2fjeecar.v5i1.189&amp;partnerID=40&amp;md5=e2db6028a81a777eabf83b35536a0f57</v>
      </c>
      <c r="B5353">
        <v>7</v>
      </c>
      <c r="C5353" t="s">
        <v>1609</v>
      </c>
    </row>
    <row r="5354" spans="1:3" x14ac:dyDescent="0.45">
      <c r="A5354" t="str">
        <f t="shared" si="83"/>
        <v>8</v>
      </c>
      <c r="B5354">
        <v>8</v>
      </c>
    </row>
    <row r="5355" spans="1:3" x14ac:dyDescent="0.45">
      <c r="A5355" t="str">
        <f t="shared" si="83"/>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5355">
        <v>9</v>
      </c>
      <c r="C5355" t="s">
        <v>1610</v>
      </c>
    </row>
    <row r="5356" spans="1:3" x14ac:dyDescent="0.45">
      <c r="A5356" t="str">
        <f t="shared" si="83"/>
        <v>10LANGUAGE OF ORIGINAL DOCUMENT: English</v>
      </c>
      <c r="B5356">
        <v>10</v>
      </c>
      <c r="C5356" t="s">
        <v>10</v>
      </c>
    </row>
    <row r="5357" spans="1:3" x14ac:dyDescent="0.45">
      <c r="A5357" t="str">
        <f t="shared" si="83"/>
        <v>11DOCUMENT TYPE: Conference paper</v>
      </c>
      <c r="B5357">
        <v>11</v>
      </c>
      <c r="C5357" t="s">
        <v>207</v>
      </c>
    </row>
    <row r="5358" spans="1:3" x14ac:dyDescent="0.45">
      <c r="A5358" t="str">
        <f t="shared" si="83"/>
        <v>12SOURCE: Scopus</v>
      </c>
      <c r="B5358">
        <v>12</v>
      </c>
      <c r="C5358" t="s">
        <v>12</v>
      </c>
    </row>
    <row r="5359" spans="1:3" x14ac:dyDescent="0.45">
      <c r="A5359" t="str">
        <f t="shared" si="83"/>
        <v>13</v>
      </c>
      <c r="B5359">
        <v>13</v>
      </c>
    </row>
    <row r="5360" spans="1:3" x14ac:dyDescent="0.45">
      <c r="A5360" t="str">
        <f t="shared" si="83"/>
        <v>1Maragakis A., Van Den Dobbelsteen A.</v>
      </c>
      <c r="B5360">
        <v>1</v>
      </c>
      <c r="C5360" t="s">
        <v>1619</v>
      </c>
    </row>
    <row r="5361" spans="1:3" x14ac:dyDescent="0.45">
      <c r="A5361" t="str">
        <f t="shared" si="83"/>
        <v>2AUTHOR FULL NAMES: Maragakis, Antonios (55961248700); Van Den Dobbelsteen, Andy (6508242828)</v>
      </c>
      <c r="B5361">
        <v>2</v>
      </c>
      <c r="C5361" t="s">
        <v>1620</v>
      </c>
    </row>
    <row r="5362" spans="1:3" x14ac:dyDescent="0.45">
      <c r="A5362" t="str">
        <f t="shared" si="83"/>
        <v>355961248700; 6508242828</v>
      </c>
      <c r="B5362">
        <v>3</v>
      </c>
      <c r="C5362" t="s">
        <v>1621</v>
      </c>
    </row>
    <row r="5363" spans="1:3" x14ac:dyDescent="0.45">
      <c r="A5363" t="str">
        <f t="shared" si="83"/>
        <v>4Higher education: Features, trends and needs in sustainability</v>
      </c>
      <c r="B5363">
        <v>4</v>
      </c>
      <c r="C5363" t="s">
        <v>1622</v>
      </c>
    </row>
    <row r="5364" spans="1:3" x14ac:dyDescent="0.45">
      <c r="A5364" t="str">
        <f t="shared" si="83"/>
        <v>5(2017) A+BE Architecture and the Built Environment, 3, pp. 33 - 51, Cited 0 times.</v>
      </c>
      <c r="B5364">
        <v>5</v>
      </c>
      <c r="C5364" t="s">
        <v>1623</v>
      </c>
    </row>
    <row r="5365" spans="1:3" x14ac:dyDescent="0.45">
      <c r="A5365" t="str">
        <f t="shared" si="83"/>
        <v>6</v>
      </c>
      <c r="B5365">
        <v>6</v>
      </c>
    </row>
    <row r="5366" spans="1:3" x14ac:dyDescent="0.45">
      <c r="A5366" t="str">
        <f t="shared" si="83"/>
        <v>7https://www.scopus.com/inward/record.uri?eid=2-s2.0-85019441600&amp;partnerID=40&amp;md5=0784272156b8bbd4766f4215a21e72f7</v>
      </c>
      <c r="B5366">
        <v>7</v>
      </c>
      <c r="C5366" t="s">
        <v>1624</v>
      </c>
    </row>
    <row r="5367" spans="1:3" x14ac:dyDescent="0.45">
      <c r="A5367" t="str">
        <f t="shared" si="83"/>
        <v>8</v>
      </c>
      <c r="B5367">
        <v>8</v>
      </c>
    </row>
    <row r="5368" spans="1:3" x14ac:dyDescent="0.45">
      <c r="A5368" t="str">
        <f t="shared" si="83"/>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5368">
        <v>9</v>
      </c>
      <c r="C5368" t="s">
        <v>1625</v>
      </c>
    </row>
    <row r="5369" spans="1:3" x14ac:dyDescent="0.45">
      <c r="A5369" t="str">
        <f t="shared" si="83"/>
        <v>10LANGUAGE OF ORIGINAL DOCUMENT: English</v>
      </c>
      <c r="B5369">
        <v>10</v>
      </c>
      <c r="C5369" t="s">
        <v>10</v>
      </c>
    </row>
    <row r="5370" spans="1:3" x14ac:dyDescent="0.45">
      <c r="A5370" t="str">
        <f t="shared" si="83"/>
        <v>11DOCUMENT TYPE: Article</v>
      </c>
      <c r="B5370">
        <v>11</v>
      </c>
      <c r="C5370" t="s">
        <v>11</v>
      </c>
    </row>
    <row r="5371" spans="1:3" x14ac:dyDescent="0.45">
      <c r="A5371" t="str">
        <f t="shared" si="83"/>
        <v>12SOURCE: Scopus</v>
      </c>
      <c r="B5371">
        <v>12</v>
      </c>
      <c r="C5371" t="s">
        <v>12</v>
      </c>
    </row>
    <row r="5372" spans="1:3" x14ac:dyDescent="0.45">
      <c r="A5372" t="str">
        <f t="shared" si="83"/>
        <v>13</v>
      </c>
      <c r="B5372">
        <v>13</v>
      </c>
    </row>
    <row r="5373" spans="1:3" x14ac:dyDescent="0.45">
      <c r="A5373" t="str">
        <f t="shared" si="83"/>
        <v>1Musiał K.</v>
      </c>
      <c r="B5373">
        <v>1</v>
      </c>
      <c r="C5373" t="s">
        <v>1633</v>
      </c>
    </row>
    <row r="5374" spans="1:3" x14ac:dyDescent="0.45">
      <c r="A5374" t="str">
        <f t="shared" si="83"/>
        <v>2AUTHOR FULL NAMES: Musiał, Kazimierz (35574334300)</v>
      </c>
      <c r="B5374">
        <v>2</v>
      </c>
      <c r="C5374" t="s">
        <v>1634</v>
      </c>
    </row>
    <row r="5375" spans="1:3" x14ac:dyDescent="0.45">
      <c r="A5375" t="str">
        <f t="shared" si="83"/>
        <v>335574334300</v>
      </c>
      <c r="B5375">
        <v>3</v>
      </c>
      <c r="C5375">
        <v>35574334300</v>
      </c>
    </row>
    <row r="5376" spans="1:3" x14ac:dyDescent="0.45">
      <c r="A5376" t="str">
        <f t="shared" si="83"/>
        <v>4Internationalization as myth, ceremony and doxa in higher education. The case of the Nordic countries between centre and periphery</v>
      </c>
      <c r="B5376">
        <v>4</v>
      </c>
      <c r="C5376" t="s">
        <v>1635</v>
      </c>
    </row>
    <row r="5377" spans="1:3" x14ac:dyDescent="0.45">
      <c r="A5377" t="str">
        <f t="shared" si="83"/>
        <v>5(2023) Nordic Journal of Studies in Educational Policy, 9 (1), pp. 20 - 36, Cited 0 times.</v>
      </c>
      <c r="B5377">
        <v>5</v>
      </c>
      <c r="C5377" t="s">
        <v>1636</v>
      </c>
    </row>
    <row r="5378" spans="1:3" x14ac:dyDescent="0.45">
      <c r="A5378" t="str">
        <f t="shared" si="83"/>
        <v>6DOI: 10.1080/20020317.2023.2166344</v>
      </c>
      <c r="B5378">
        <v>6</v>
      </c>
      <c r="C5378" t="s">
        <v>1637</v>
      </c>
    </row>
    <row r="5379" spans="1:3" x14ac:dyDescent="0.45">
      <c r="A5379" t="str">
        <f t="shared" si="83"/>
        <v>7https://www.scopus.com/inward/record.uri?eid=2-s2.0-85146232825&amp;doi=10.1080%2f20020317.2023.2166344&amp;partnerID=40&amp;md5=387fd9a858650a635c156812f1f03169</v>
      </c>
      <c r="B5379">
        <v>7</v>
      </c>
      <c r="C5379" t="s">
        <v>1638</v>
      </c>
    </row>
    <row r="5380" spans="1:3" x14ac:dyDescent="0.45">
      <c r="A5380" t="str">
        <f t="shared" si="83"/>
        <v>8</v>
      </c>
      <c r="B5380">
        <v>8</v>
      </c>
    </row>
    <row r="5381" spans="1:3" x14ac:dyDescent="0.45">
      <c r="A5381" t="str">
        <f t="shared" ref="A5381:A5444" si="84">B5381&amp;C5381</f>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5381">
        <v>9</v>
      </c>
      <c r="C5381" t="s">
        <v>1639</v>
      </c>
    </row>
    <row r="5382" spans="1:3" x14ac:dyDescent="0.45">
      <c r="A5382" t="str">
        <f t="shared" si="84"/>
        <v>10LANGUAGE OF ORIGINAL DOCUMENT: English</v>
      </c>
      <c r="B5382">
        <v>10</v>
      </c>
      <c r="C5382" t="s">
        <v>10</v>
      </c>
    </row>
    <row r="5383" spans="1:3" x14ac:dyDescent="0.45">
      <c r="A5383" t="str">
        <f t="shared" si="84"/>
        <v>11DOCUMENT TYPE: Article</v>
      </c>
      <c r="B5383">
        <v>11</v>
      </c>
      <c r="C5383" t="s">
        <v>11</v>
      </c>
    </row>
    <row r="5384" spans="1:3" x14ac:dyDescent="0.45">
      <c r="A5384" t="str">
        <f t="shared" si="84"/>
        <v>12SOURCE: Scopus</v>
      </c>
      <c r="B5384">
        <v>12</v>
      </c>
      <c r="C5384" t="s">
        <v>12</v>
      </c>
    </row>
    <row r="5385" spans="1:3" x14ac:dyDescent="0.45">
      <c r="A5385" t="str">
        <f t="shared" si="84"/>
        <v>13</v>
      </c>
      <c r="B5385">
        <v>13</v>
      </c>
    </row>
    <row r="5386" spans="1:3" x14ac:dyDescent="0.45">
      <c r="A5386" t="str">
        <f t="shared" si="84"/>
        <v>1Smith A.R.</v>
      </c>
      <c r="B5386">
        <v>1</v>
      </c>
      <c r="C5386" t="s">
        <v>558</v>
      </c>
    </row>
    <row r="5387" spans="1:3" x14ac:dyDescent="0.45">
      <c r="A5387" t="str">
        <f t="shared" si="84"/>
        <v>2AUTHOR FULL NAMES: Smith, Arthur Richardson (57193705397)</v>
      </c>
      <c r="B5387">
        <v>2</v>
      </c>
      <c r="C5387" t="s">
        <v>559</v>
      </c>
    </row>
    <row r="5388" spans="1:3" x14ac:dyDescent="0.45">
      <c r="A5388" t="str">
        <f t="shared" si="84"/>
        <v>357193705397</v>
      </c>
      <c r="B5388">
        <v>3</v>
      </c>
      <c r="C5388">
        <v>57193705397</v>
      </c>
    </row>
    <row r="5389" spans="1:3" x14ac:dyDescent="0.45">
      <c r="A5389" t="str">
        <f t="shared" si="84"/>
        <v>4Ensuring quality: The faculty role in online higher education</v>
      </c>
      <c r="B5389">
        <v>4</v>
      </c>
      <c r="C5389" t="s">
        <v>560</v>
      </c>
    </row>
    <row r="5390" spans="1:3" x14ac:dyDescent="0.45">
      <c r="A5390" t="str">
        <f t="shared" si="84"/>
        <v>5(2018) Teacher Training and Professional Development: Concepts, Methodologies, Tools, and Applications, 3, pp. 1193 - 1214, Cited 0 times.</v>
      </c>
      <c r="B5390">
        <v>5</v>
      </c>
      <c r="C5390" t="s">
        <v>1640</v>
      </c>
    </row>
    <row r="5391" spans="1:3" x14ac:dyDescent="0.45">
      <c r="A5391" t="str">
        <f t="shared" si="84"/>
        <v>6DOI: 10.4018/978-1-5225-5631-2.ch055</v>
      </c>
      <c r="B5391">
        <v>6</v>
      </c>
      <c r="C5391" t="s">
        <v>1641</v>
      </c>
    </row>
    <row r="5392" spans="1:3" x14ac:dyDescent="0.45">
      <c r="A5392" t="str">
        <f t="shared" si="84"/>
        <v>7https://www.scopus.com/inward/record.uri?eid=2-s2.0-85049438953&amp;doi=10.4018%2f978-1-5225-5631-2.ch055&amp;partnerID=40&amp;md5=9e282a04c73046fd0bd3f3818373038a</v>
      </c>
      <c r="B5392">
        <v>7</v>
      </c>
      <c r="C5392" t="s">
        <v>1642</v>
      </c>
    </row>
    <row r="5393" spans="1:3" x14ac:dyDescent="0.45">
      <c r="A5393" t="str">
        <f t="shared" si="84"/>
        <v>8</v>
      </c>
      <c r="B5393">
        <v>8</v>
      </c>
    </row>
    <row r="5394" spans="1:3" x14ac:dyDescent="0.45">
      <c r="A5394" t="str">
        <f t="shared" si="8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5394">
        <v>9</v>
      </c>
      <c r="C5394" t="s">
        <v>1643</v>
      </c>
    </row>
    <row r="5395" spans="1:3" x14ac:dyDescent="0.45">
      <c r="A5395" t="str">
        <f t="shared" si="84"/>
        <v>10LANGUAGE OF ORIGINAL DOCUMENT: English</v>
      </c>
      <c r="B5395">
        <v>10</v>
      </c>
      <c r="C5395" t="s">
        <v>10</v>
      </c>
    </row>
    <row r="5396" spans="1:3" x14ac:dyDescent="0.45">
      <c r="A5396" t="str">
        <f t="shared" si="84"/>
        <v>11DOCUMENT TYPE: Book chapter</v>
      </c>
      <c r="B5396">
        <v>11</v>
      </c>
      <c r="C5396" t="s">
        <v>128</v>
      </c>
    </row>
    <row r="5397" spans="1:3" x14ac:dyDescent="0.45">
      <c r="A5397" t="str">
        <f t="shared" si="84"/>
        <v>12SOURCE: Scopus</v>
      </c>
      <c r="B5397">
        <v>12</v>
      </c>
      <c r="C5397" t="s">
        <v>12</v>
      </c>
    </row>
    <row r="5398" spans="1:3" x14ac:dyDescent="0.45">
      <c r="A5398" t="str">
        <f t="shared" si="84"/>
        <v>13</v>
      </c>
      <c r="B5398">
        <v>13</v>
      </c>
    </row>
    <row r="5399" spans="1:3" x14ac:dyDescent="0.45">
      <c r="A5399" t="str">
        <f t="shared" si="84"/>
        <v>1Adeola A.O., Bukola A.B.</v>
      </c>
      <c r="B5399">
        <v>1</v>
      </c>
      <c r="C5399" t="s">
        <v>1652</v>
      </c>
    </row>
    <row r="5400" spans="1:3" x14ac:dyDescent="0.45">
      <c r="A5400" t="str">
        <f t="shared" si="84"/>
        <v>2AUTHOR FULL NAMES: Adeola, Adegun Olajire (6508050008); Bukola, Arogundade Babatope (56160264300)</v>
      </c>
      <c r="B5400">
        <v>2</v>
      </c>
      <c r="C5400" t="s">
        <v>1653</v>
      </c>
    </row>
    <row r="5401" spans="1:3" x14ac:dyDescent="0.45">
      <c r="A5401" t="str">
        <f t="shared" si="84"/>
        <v>36508050008; 56160264300</v>
      </c>
      <c r="B5401">
        <v>3</v>
      </c>
      <c r="C5401" t="s">
        <v>1654</v>
      </c>
    </row>
    <row r="5402" spans="1:3" x14ac:dyDescent="0.45">
      <c r="A5402" t="str">
        <f t="shared" si="84"/>
        <v>4Students' participation in governance and organizational effectiveness in universities in Nigeria</v>
      </c>
      <c r="B5402">
        <v>4</v>
      </c>
      <c r="C5402" t="s">
        <v>1655</v>
      </c>
    </row>
    <row r="5403" spans="1:3" x14ac:dyDescent="0.45">
      <c r="A5403" t="str">
        <f t="shared" si="84"/>
        <v>5(2014) Mediterranean Journal of Social Sciences, 5 (9), pp. 400 - 404, Cited 0 times.</v>
      </c>
      <c r="B5403">
        <v>5</v>
      </c>
      <c r="C5403" t="s">
        <v>1656</v>
      </c>
    </row>
    <row r="5404" spans="1:3" x14ac:dyDescent="0.45">
      <c r="A5404" t="str">
        <f t="shared" si="84"/>
        <v>6DOI: 10.5901/mjss.2014.v5n9p400</v>
      </c>
      <c r="B5404">
        <v>6</v>
      </c>
      <c r="C5404" t="s">
        <v>1657</v>
      </c>
    </row>
    <row r="5405" spans="1:3" x14ac:dyDescent="0.45">
      <c r="A5405" t="str">
        <f t="shared" si="84"/>
        <v>7https://www.scopus.com/inward/record.uri?eid=2-s2.0-84900563791&amp;doi=10.5901%2fmjss.2014.v5n9p400&amp;partnerID=40&amp;md5=49c69ae273d3823155599b9e88158655</v>
      </c>
      <c r="B5405">
        <v>7</v>
      </c>
      <c r="C5405" t="s">
        <v>1658</v>
      </c>
    </row>
    <row r="5406" spans="1:3" x14ac:dyDescent="0.45">
      <c r="A5406" t="str">
        <f t="shared" si="84"/>
        <v>8</v>
      </c>
      <c r="B5406">
        <v>8</v>
      </c>
    </row>
    <row r="5407" spans="1:3" x14ac:dyDescent="0.45">
      <c r="A5407" t="str">
        <f t="shared" si="84"/>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5407">
        <v>9</v>
      </c>
      <c r="C5407" t="s">
        <v>1659</v>
      </c>
    </row>
    <row r="5408" spans="1:3" x14ac:dyDescent="0.45">
      <c r="A5408" t="str">
        <f t="shared" si="84"/>
        <v>10LANGUAGE OF ORIGINAL DOCUMENT: English</v>
      </c>
      <c r="B5408">
        <v>10</v>
      </c>
      <c r="C5408" t="s">
        <v>10</v>
      </c>
    </row>
    <row r="5409" spans="1:3" x14ac:dyDescent="0.45">
      <c r="A5409" t="str">
        <f t="shared" si="84"/>
        <v>11DOCUMENT TYPE: Article</v>
      </c>
      <c r="B5409">
        <v>11</v>
      </c>
      <c r="C5409" t="s">
        <v>11</v>
      </c>
    </row>
    <row r="5410" spans="1:3" x14ac:dyDescent="0.45">
      <c r="A5410" t="str">
        <f t="shared" si="84"/>
        <v>12SOURCE: Scopus</v>
      </c>
      <c r="B5410">
        <v>12</v>
      </c>
      <c r="C5410" t="s">
        <v>12</v>
      </c>
    </row>
    <row r="5411" spans="1:3" x14ac:dyDescent="0.45">
      <c r="A5411" t="str">
        <f t="shared" si="84"/>
        <v>13</v>
      </c>
      <c r="B5411">
        <v>13</v>
      </c>
    </row>
    <row r="5412" spans="1:3" x14ac:dyDescent="0.45">
      <c r="A5412" t="str">
        <f t="shared" si="84"/>
        <v>1McNally S., Downes P., O’Halloran L., Kent G., O’Neill S.</v>
      </c>
      <c r="B5412">
        <v>1</v>
      </c>
      <c r="C5412" t="s">
        <v>4166</v>
      </c>
    </row>
    <row r="5413" spans="1:3" x14ac:dyDescent="0.45">
      <c r="A5413" t="str">
        <f t="shared" si="84"/>
        <v>2AUTHOR FULL NAMES: McNally, Sinéad (55581874400); Downes, Paul (7003889863); O’Halloran, Laura (57216332129); Kent, Gráinne (57204813359); O’Neill, Sandra (57195154573)</v>
      </c>
      <c r="B5413">
        <v>2</v>
      </c>
      <c r="C5413" t="s">
        <v>4167</v>
      </c>
    </row>
    <row r="5414" spans="1:3" x14ac:dyDescent="0.45">
      <c r="A5414" t="str">
        <f t="shared" si="84"/>
        <v>355581874400; 7003889863; 57216332129; 57204813359; 57195154573</v>
      </c>
      <c r="B5414">
        <v>3</v>
      </c>
      <c r="C5414" t="s">
        <v>4168</v>
      </c>
    </row>
    <row r="5415" spans="1:3" x14ac:dyDescent="0.45">
      <c r="A5415" t="str">
        <f t="shared" si="84"/>
        <v>4‘The whole world was lifted off me’: the importance of relational supports and peer mentoring for under-represented students accessing university in Ireland</v>
      </c>
      <c r="B5415">
        <v>4</v>
      </c>
      <c r="C5415" t="s">
        <v>4169</v>
      </c>
    </row>
    <row r="5416" spans="1:3" x14ac:dyDescent="0.45">
      <c r="A5416" t="str">
        <f t="shared" si="84"/>
        <v>5(2022) Journal of Further and Higher Education, 46 (10), pp. 1319 - 1333, Cited 0 times.</v>
      </c>
      <c r="B5416">
        <v>5</v>
      </c>
      <c r="C5416" t="s">
        <v>4170</v>
      </c>
    </row>
    <row r="5417" spans="1:3" x14ac:dyDescent="0.45">
      <c r="A5417" t="str">
        <f t="shared" si="84"/>
        <v>6DOI: 10.1080/0309877X.2022.2075718</v>
      </c>
      <c r="B5417">
        <v>6</v>
      </c>
      <c r="C5417" t="s">
        <v>4171</v>
      </c>
    </row>
    <row r="5418" spans="1:3" x14ac:dyDescent="0.45">
      <c r="A5418" t="str">
        <f t="shared" si="84"/>
        <v>7https://www.scopus.com/inward/record.uri?eid=2-s2.0-85131697281&amp;doi=10.1080%2f0309877X.2022.2075718&amp;partnerID=40&amp;md5=ea74f3a896c0a60734896d72ec283c26</v>
      </c>
      <c r="B5418">
        <v>7</v>
      </c>
      <c r="C5418" t="s">
        <v>4172</v>
      </c>
    </row>
    <row r="5419" spans="1:3" x14ac:dyDescent="0.45">
      <c r="A5419" t="str">
        <f t="shared" si="84"/>
        <v>8</v>
      </c>
      <c r="B5419">
        <v>8</v>
      </c>
    </row>
    <row r="5420" spans="1:3" x14ac:dyDescent="0.45">
      <c r="A5420" t="str">
        <f t="shared" si="84"/>
        <v>9ABSTRACT: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v>
      </c>
      <c r="B5420">
        <v>9</v>
      </c>
      <c r="C5420" t="s">
        <v>4173</v>
      </c>
    </row>
    <row r="5421" spans="1:3" x14ac:dyDescent="0.45">
      <c r="A5421" t="str">
        <f t="shared" si="84"/>
        <v>10LANGUAGE OF ORIGINAL DOCUMENT: English</v>
      </c>
      <c r="B5421">
        <v>10</v>
      </c>
      <c r="C5421" t="s">
        <v>10</v>
      </c>
    </row>
    <row r="5422" spans="1:3" x14ac:dyDescent="0.45">
      <c r="A5422" t="str">
        <f t="shared" si="84"/>
        <v>11DOCUMENT TYPE: Article</v>
      </c>
      <c r="B5422">
        <v>11</v>
      </c>
      <c r="C5422" t="s">
        <v>11</v>
      </c>
    </row>
    <row r="5423" spans="1:3" x14ac:dyDescent="0.45">
      <c r="A5423" t="str">
        <f t="shared" si="84"/>
        <v>12SOURCE: Scopus</v>
      </c>
      <c r="B5423">
        <v>12</v>
      </c>
      <c r="C5423" t="s">
        <v>12</v>
      </c>
    </row>
    <row r="5424" spans="1:3" x14ac:dyDescent="0.45">
      <c r="A5424" t="str">
        <f t="shared" si="84"/>
        <v>13</v>
      </c>
      <c r="B5424">
        <v>13</v>
      </c>
    </row>
    <row r="5425" spans="1:3" x14ac:dyDescent="0.45">
      <c r="A5425" t="str">
        <f t="shared" si="84"/>
        <v>1Ilyina I.A., Teor T.R., Kulibanova V.V.</v>
      </c>
      <c r="B5425">
        <v>1</v>
      </c>
      <c r="C5425" t="s">
        <v>4174</v>
      </c>
    </row>
    <row r="5426" spans="1:3" x14ac:dyDescent="0.45">
      <c r="A5426" t="str">
        <f t="shared" si="84"/>
        <v>2AUTHOR FULL NAMES: Ilyina, Irina A. (57208472685); Teor, Tatiana R. (57205614129); Kulibanova, Valeriia V. (57205616223)</v>
      </c>
      <c r="B5426">
        <v>2</v>
      </c>
      <c r="C5426" t="s">
        <v>4175</v>
      </c>
    </row>
    <row r="5427" spans="1:3" x14ac:dyDescent="0.45">
      <c r="A5427" t="str">
        <f t="shared" si="84"/>
        <v>357208472685; 57205614129; 57205616223</v>
      </c>
      <c r="B5427">
        <v>3</v>
      </c>
      <c r="C5427" t="s">
        <v>4176</v>
      </c>
    </row>
    <row r="5428" spans="1:3" x14ac:dyDescent="0.45">
      <c r="A5428" t="str">
        <f t="shared" si="84"/>
        <v>4Direction of Social Capital Accumulation of Electrical Engineering Universities</v>
      </c>
      <c r="B5428">
        <v>4</v>
      </c>
      <c r="C5428" t="s">
        <v>4177</v>
      </c>
    </row>
    <row r="5429" spans="1:3" x14ac:dyDescent="0.45">
      <c r="A5429" t="str">
        <f t="shared" si="84"/>
        <v>5(2021) Proceedings of the 2021 Communication Strategies in Digital Society Seminar, ComSDS 2021, art. no. 9422886, pp. 95 - 100, Cited 0 times.</v>
      </c>
      <c r="B5429">
        <v>5</v>
      </c>
      <c r="C5429" t="s">
        <v>4178</v>
      </c>
    </row>
    <row r="5430" spans="1:3" x14ac:dyDescent="0.45">
      <c r="A5430" t="str">
        <f t="shared" si="84"/>
        <v>6DOI: 10.1109/ComSDS52473.2021.9422886</v>
      </c>
      <c r="B5430">
        <v>6</v>
      </c>
      <c r="C5430" t="s">
        <v>4179</v>
      </c>
    </row>
    <row r="5431" spans="1:3" x14ac:dyDescent="0.45">
      <c r="A5431" t="str">
        <f t="shared" si="84"/>
        <v>7https://www.scopus.com/inward/record.uri?eid=2-s2.0-85105979666&amp;doi=10.1109%2fComSDS52473.2021.9422886&amp;partnerID=40&amp;md5=4b44e7ca20935511a228ae7bf120d1a8</v>
      </c>
      <c r="B5431">
        <v>7</v>
      </c>
      <c r="C5431" t="s">
        <v>4180</v>
      </c>
    </row>
    <row r="5432" spans="1:3" x14ac:dyDescent="0.45">
      <c r="A5432" t="str">
        <f t="shared" si="84"/>
        <v>8</v>
      </c>
      <c r="B5432">
        <v>8</v>
      </c>
    </row>
    <row r="5433" spans="1:3" x14ac:dyDescent="0.45">
      <c r="A5433" t="str">
        <f t="shared" si="84"/>
        <v>9ABSTRACT: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v>
      </c>
      <c r="B5433">
        <v>9</v>
      </c>
      <c r="C5433" t="s">
        <v>4181</v>
      </c>
    </row>
    <row r="5434" spans="1:3" x14ac:dyDescent="0.45">
      <c r="A5434" t="str">
        <f t="shared" si="84"/>
        <v>10LANGUAGE OF ORIGINAL DOCUMENT: English</v>
      </c>
      <c r="B5434">
        <v>10</v>
      </c>
      <c r="C5434" t="s">
        <v>10</v>
      </c>
    </row>
    <row r="5435" spans="1:3" x14ac:dyDescent="0.45">
      <c r="A5435" t="str">
        <f t="shared" si="84"/>
        <v>11DOCUMENT TYPE: Conference paper</v>
      </c>
      <c r="B5435">
        <v>11</v>
      </c>
      <c r="C5435" t="s">
        <v>207</v>
      </c>
    </row>
    <row r="5436" spans="1:3" x14ac:dyDescent="0.45">
      <c r="A5436" t="str">
        <f t="shared" si="84"/>
        <v>12SOURCE: Scopus</v>
      </c>
      <c r="B5436">
        <v>12</v>
      </c>
      <c r="C5436" t="s">
        <v>12</v>
      </c>
    </row>
    <row r="5437" spans="1:3" x14ac:dyDescent="0.45">
      <c r="A5437" t="str">
        <f t="shared" si="84"/>
        <v>13</v>
      </c>
      <c r="B5437">
        <v>13</v>
      </c>
    </row>
    <row r="5438" spans="1:3" x14ac:dyDescent="0.45">
      <c r="A5438" t="str">
        <f t="shared" si="84"/>
        <v>1Muhamad S., Kusairi S., Aziz N., Kadir R., Wan Kassim W.Z.</v>
      </c>
      <c r="B5438">
        <v>1</v>
      </c>
      <c r="C5438" t="s">
        <v>1660</v>
      </c>
    </row>
    <row r="5439" spans="1:3" x14ac:dyDescent="0.45">
      <c r="A5439" t="str">
        <f t="shared" si="84"/>
        <v>2AUTHOR FULL NAMES: Muhamad, Suriyani (39861962500); Kusairi, Suhal (56725636000); Aziz, Nazli (57205627701); Kadir, Rokiah (55242330400); Wan Kassim, Wan Zulkifli (57224455314)</v>
      </c>
      <c r="B5439">
        <v>2</v>
      </c>
      <c r="C5439" t="s">
        <v>1661</v>
      </c>
    </row>
    <row r="5440" spans="1:3" x14ac:dyDescent="0.45">
      <c r="A5440" t="str">
        <f t="shared" si="84"/>
        <v>339861962500; 56725636000; 57205627701; 55242330400; 57224455314</v>
      </c>
      <c r="B5440">
        <v>3</v>
      </c>
      <c r="C5440" t="s">
        <v>1662</v>
      </c>
    </row>
    <row r="5441" spans="1:3" x14ac:dyDescent="0.45">
      <c r="A5441" t="str">
        <f t="shared" si="84"/>
        <v>4Economic and social impact of Malaysian higher education: stakeholders' perspectives</v>
      </c>
      <c r="B5441">
        <v>4</v>
      </c>
      <c r="C5441" t="s">
        <v>1663</v>
      </c>
    </row>
    <row r="5442" spans="1:3" x14ac:dyDescent="0.45">
      <c r="A5442" t="str">
        <f t="shared" si="84"/>
        <v>5(2022) Journal of Applied Research in Higher Education, 14 (4), pp. 1623 - 1636, Cited 0 times.</v>
      </c>
      <c r="B5442">
        <v>5</v>
      </c>
      <c r="C5442" t="s">
        <v>1664</v>
      </c>
    </row>
    <row r="5443" spans="1:3" x14ac:dyDescent="0.45">
      <c r="A5443" t="str">
        <f t="shared" si="84"/>
        <v>6DOI: 10.1108/JARHE-11-2020-0396</v>
      </c>
      <c r="B5443">
        <v>6</v>
      </c>
      <c r="C5443" t="s">
        <v>1665</v>
      </c>
    </row>
    <row r="5444" spans="1:3" x14ac:dyDescent="0.45">
      <c r="A5444" t="str">
        <f t="shared" si="84"/>
        <v>7https://www.scopus.com/inward/record.uri?eid=2-s2.0-85120172444&amp;doi=10.1108%2fJARHE-11-2020-0396&amp;partnerID=40&amp;md5=2ba8b218a2ec6c0d03f9da4da4e70393</v>
      </c>
      <c r="B5444">
        <v>7</v>
      </c>
      <c r="C5444" t="s">
        <v>1666</v>
      </c>
    </row>
    <row r="5445" spans="1:3" x14ac:dyDescent="0.45">
      <c r="A5445" t="str">
        <f t="shared" ref="A5445:A5508" si="85">B5445&amp;C5445</f>
        <v>8</v>
      </c>
      <c r="B5445">
        <v>8</v>
      </c>
    </row>
    <row r="5446" spans="1:3" x14ac:dyDescent="0.45">
      <c r="A5446" t="str">
        <f t="shared" si="85"/>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5446">
        <v>9</v>
      </c>
      <c r="C5446" t="s">
        <v>1667</v>
      </c>
    </row>
    <row r="5447" spans="1:3" x14ac:dyDescent="0.45">
      <c r="A5447" t="str">
        <f t="shared" si="85"/>
        <v>10LANGUAGE OF ORIGINAL DOCUMENT: English</v>
      </c>
      <c r="B5447">
        <v>10</v>
      </c>
      <c r="C5447" t="s">
        <v>10</v>
      </c>
    </row>
    <row r="5448" spans="1:3" x14ac:dyDescent="0.45">
      <c r="A5448" t="str">
        <f t="shared" si="85"/>
        <v>11DOCUMENT TYPE: Article</v>
      </c>
      <c r="B5448">
        <v>11</v>
      </c>
      <c r="C5448" t="s">
        <v>11</v>
      </c>
    </row>
    <row r="5449" spans="1:3" x14ac:dyDescent="0.45">
      <c r="A5449" t="str">
        <f t="shared" si="85"/>
        <v>12SOURCE: Scopus</v>
      </c>
      <c r="B5449">
        <v>12</v>
      </c>
      <c r="C5449" t="s">
        <v>12</v>
      </c>
    </row>
    <row r="5450" spans="1:3" x14ac:dyDescent="0.45">
      <c r="A5450" t="str">
        <f t="shared" si="85"/>
        <v>13</v>
      </c>
      <c r="B5450">
        <v>13</v>
      </c>
    </row>
    <row r="5451" spans="1:3" x14ac:dyDescent="0.45">
      <c r="A5451" t="str">
        <f t="shared" si="85"/>
        <v>1Lan N.H.</v>
      </c>
      <c r="B5451">
        <v>1</v>
      </c>
      <c r="C5451" t="s">
        <v>4182</v>
      </c>
    </row>
    <row r="5452" spans="1:3" x14ac:dyDescent="0.45">
      <c r="A5452" t="str">
        <f t="shared" si="85"/>
        <v>2AUTHOR FULL NAMES: Lan, Nguyen Huong (57915128100)</v>
      </c>
      <c r="B5452">
        <v>2</v>
      </c>
      <c r="C5452" t="s">
        <v>4183</v>
      </c>
    </row>
    <row r="5453" spans="1:3" x14ac:dyDescent="0.45">
      <c r="A5453" t="str">
        <f t="shared" si="85"/>
        <v>357915128100</v>
      </c>
      <c r="B5453">
        <v>3</v>
      </c>
      <c r="C5453">
        <v>57915128100</v>
      </c>
    </row>
    <row r="5454" spans="1:3" x14ac:dyDescent="0.45">
      <c r="A5454" t="str">
        <f t="shared" si="85"/>
        <v>4EVALUATING EMPLOYERS’ DEMANDS FOR UNIVERSITY GRADUATES’ LEGAL ENGLISH PROFICIENCY IN EMPLOYABILITY</v>
      </c>
      <c r="B5454">
        <v>4</v>
      </c>
      <c r="C5454" t="s">
        <v>4184</v>
      </c>
    </row>
    <row r="5455" spans="1:3" x14ac:dyDescent="0.45">
      <c r="A5455" t="str">
        <f t="shared" si="85"/>
        <v>5(2022) Journal of Teaching English for Specific and Academic Purposes, 10 (2), pp. 185 - 199, Cited 0 times.</v>
      </c>
      <c r="B5455">
        <v>5</v>
      </c>
      <c r="C5455" t="s">
        <v>4185</v>
      </c>
    </row>
    <row r="5456" spans="1:3" x14ac:dyDescent="0.45">
      <c r="A5456" t="str">
        <f t="shared" si="85"/>
        <v>6DOI: 10.22190/JTESAP2202185H</v>
      </c>
      <c r="B5456">
        <v>6</v>
      </c>
      <c r="C5456" t="s">
        <v>4186</v>
      </c>
    </row>
    <row r="5457" spans="1:3" x14ac:dyDescent="0.45">
      <c r="A5457" t="str">
        <f t="shared" si="85"/>
        <v>7https://www.scopus.com/inward/record.uri?eid=2-s2.0-85139229382&amp;doi=10.22190%2fJTESAP2202185H&amp;partnerID=40&amp;md5=2c10b86211bdbceb7b2a410d65b9b3b3</v>
      </c>
      <c r="B5457">
        <v>7</v>
      </c>
      <c r="C5457" t="s">
        <v>4187</v>
      </c>
    </row>
    <row r="5458" spans="1:3" x14ac:dyDescent="0.45">
      <c r="A5458" t="str">
        <f t="shared" si="85"/>
        <v>8</v>
      </c>
      <c r="B5458">
        <v>8</v>
      </c>
    </row>
    <row r="5459" spans="1:3" x14ac:dyDescent="0.45">
      <c r="A5459" t="str">
        <f t="shared" si="85"/>
        <v>9ABSTRACT: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v>
      </c>
      <c r="B5459">
        <v>9</v>
      </c>
      <c r="C5459" t="s">
        <v>4188</v>
      </c>
    </row>
    <row r="5460" spans="1:3" x14ac:dyDescent="0.45">
      <c r="A5460" t="str">
        <f t="shared" si="85"/>
        <v>10LANGUAGE OF ORIGINAL DOCUMENT: English</v>
      </c>
      <c r="B5460">
        <v>10</v>
      </c>
      <c r="C5460" t="s">
        <v>10</v>
      </c>
    </row>
    <row r="5461" spans="1:3" x14ac:dyDescent="0.45">
      <c r="A5461" t="str">
        <f t="shared" si="85"/>
        <v>11DOCUMENT TYPE: Article</v>
      </c>
      <c r="B5461">
        <v>11</v>
      </c>
      <c r="C5461" t="s">
        <v>11</v>
      </c>
    </row>
    <row r="5462" spans="1:3" x14ac:dyDescent="0.45">
      <c r="A5462" t="str">
        <f t="shared" si="85"/>
        <v>12SOURCE: Scopus</v>
      </c>
      <c r="B5462">
        <v>12</v>
      </c>
      <c r="C5462" t="s">
        <v>12</v>
      </c>
    </row>
    <row r="5463" spans="1:3" x14ac:dyDescent="0.45">
      <c r="A5463" t="str">
        <f t="shared" si="85"/>
        <v>13</v>
      </c>
      <c r="B5463">
        <v>13</v>
      </c>
    </row>
    <row r="5464" spans="1:3" x14ac:dyDescent="0.45">
      <c r="A5464" t="str">
        <f t="shared" si="85"/>
        <v>1Bombaça C., Pedersen L.K.</v>
      </c>
      <c r="B5464">
        <v>1</v>
      </c>
      <c r="C5464" t="s">
        <v>1683</v>
      </c>
    </row>
    <row r="5465" spans="1:3" x14ac:dyDescent="0.45">
      <c r="A5465" t="str">
        <f t="shared" si="85"/>
        <v>2AUTHOR FULL NAMES: Bombaça, Catarina (58578158300); Pedersen, Line Kloster (57211219190)</v>
      </c>
      <c r="B5465">
        <v>2</v>
      </c>
      <c r="C5465" t="s">
        <v>1684</v>
      </c>
    </row>
    <row r="5466" spans="1:3" x14ac:dyDescent="0.45">
      <c r="A5466" t="str">
        <f t="shared" si="85"/>
        <v>358578158300; 57211219190</v>
      </c>
      <c r="B5466">
        <v>3</v>
      </c>
      <c r="C5466" t="s">
        <v>1685</v>
      </c>
    </row>
    <row r="5467" spans="1:3" x14ac:dyDescent="0.45">
      <c r="A5467" t="str">
        <f t="shared" si="85"/>
        <v>4The overlooked stakeholder: Discovering the cornerstones of future universities through students' opinions Workshop proposed by BEST (Board of European Students of Technology)</v>
      </c>
      <c r="B5467">
        <v>4</v>
      </c>
      <c r="C5467" t="s">
        <v>1686</v>
      </c>
    </row>
    <row r="5468" spans="1:3" x14ac:dyDescent="0.45">
      <c r="A5468" t="str">
        <f t="shared" si="85"/>
        <v>5(2019) Proceedings of the 46th SEFI Annual Conference 2018: Creativity, Innovation and Entrepreneurship for Engineering Education Excellence, pp. 1450 - 1453, Cited 0 times.</v>
      </c>
      <c r="B5468">
        <v>5</v>
      </c>
      <c r="C5468" t="s">
        <v>1687</v>
      </c>
    </row>
    <row r="5469" spans="1:3" x14ac:dyDescent="0.45">
      <c r="A5469" t="str">
        <f t="shared" si="85"/>
        <v>6</v>
      </c>
      <c r="B5469">
        <v>6</v>
      </c>
    </row>
    <row r="5470" spans="1:3" x14ac:dyDescent="0.45">
      <c r="A5470" t="str">
        <f t="shared" si="85"/>
        <v>7https://www.scopus.com/inward/record.uri?eid=2-s2.0-85073009870&amp;partnerID=40&amp;md5=440af14bb1fc7456ad862925b5c1e5dc</v>
      </c>
      <c r="B5470">
        <v>7</v>
      </c>
      <c r="C5470" t="s">
        <v>1688</v>
      </c>
    </row>
    <row r="5471" spans="1:3" x14ac:dyDescent="0.45">
      <c r="A5471" t="str">
        <f t="shared" si="85"/>
        <v>8</v>
      </c>
      <c r="B5471">
        <v>8</v>
      </c>
    </row>
    <row r="5472" spans="1:3" x14ac:dyDescent="0.45">
      <c r="A5472" t="str">
        <f t="shared" si="85"/>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5472">
        <v>9</v>
      </c>
      <c r="C5472" t="s">
        <v>1689</v>
      </c>
    </row>
    <row r="5473" spans="1:3" x14ac:dyDescent="0.45">
      <c r="A5473" t="str">
        <f t="shared" si="85"/>
        <v>10LANGUAGE OF ORIGINAL DOCUMENT: English</v>
      </c>
      <c r="B5473">
        <v>10</v>
      </c>
      <c r="C5473" t="s">
        <v>10</v>
      </c>
    </row>
    <row r="5474" spans="1:3" x14ac:dyDescent="0.45">
      <c r="A5474" t="str">
        <f t="shared" si="85"/>
        <v>11DOCUMENT TYPE: Conference paper</v>
      </c>
      <c r="B5474">
        <v>11</v>
      </c>
      <c r="C5474" t="s">
        <v>207</v>
      </c>
    </row>
    <row r="5475" spans="1:3" x14ac:dyDescent="0.45">
      <c r="A5475" t="str">
        <f t="shared" si="85"/>
        <v>12SOURCE: Scopus</v>
      </c>
      <c r="B5475">
        <v>12</v>
      </c>
      <c r="C5475" t="s">
        <v>12</v>
      </c>
    </row>
    <row r="5476" spans="1:3" x14ac:dyDescent="0.45">
      <c r="A5476" t="str">
        <f t="shared" si="85"/>
        <v>13</v>
      </c>
      <c r="B5476">
        <v>13</v>
      </c>
    </row>
    <row r="5477" spans="1:3" x14ac:dyDescent="0.45">
      <c r="A5477" t="str">
        <f t="shared" si="85"/>
        <v>1Bickerdike A., Dinneen J., O' Neill C.</v>
      </c>
      <c r="B5477">
        <v>1</v>
      </c>
      <c r="C5477" t="s">
        <v>1698</v>
      </c>
    </row>
    <row r="5478" spans="1:3" x14ac:dyDescent="0.45">
      <c r="A5478" t="str">
        <f t="shared" si="85"/>
        <v>2AUTHOR FULL NAMES: Bickerdike, Andrea (57195271934); Dinneen, Joan (57211643308); O' Neill, Cian (57446516400)</v>
      </c>
      <c r="B5478">
        <v>2</v>
      </c>
      <c r="C5478" t="s">
        <v>1699</v>
      </c>
    </row>
    <row r="5479" spans="1:3" x14ac:dyDescent="0.45">
      <c r="A5479" t="str">
        <f t="shared" si="85"/>
        <v>357195271934; 57211643308; 57446516400</v>
      </c>
      <c r="B5479">
        <v>3</v>
      </c>
      <c r="C5479" t="s">
        <v>1700</v>
      </c>
    </row>
    <row r="5480" spans="1:3" x14ac:dyDescent="0.45">
      <c r="A5480" t="str">
        <f t="shared" si="85"/>
        <v>4Thriving or surviving: staff health metrics and lifestyle behaviours within an Irish higher education setting</v>
      </c>
      <c r="B5480">
        <v>4</v>
      </c>
      <c r="C5480" t="s">
        <v>1701</v>
      </c>
    </row>
    <row r="5481" spans="1:3" x14ac:dyDescent="0.45">
      <c r="A5481" t="str">
        <f t="shared" si="85"/>
        <v>5(2022) International Journal of Workplace Health Management, 15 (2), pp. 193 - 214, Cited 0 times.</v>
      </c>
      <c r="B5481">
        <v>5</v>
      </c>
      <c r="C5481" t="s">
        <v>1702</v>
      </c>
    </row>
    <row r="5482" spans="1:3" x14ac:dyDescent="0.45">
      <c r="A5482" t="str">
        <f t="shared" si="85"/>
        <v>6DOI: 10.1108/IJWHM-02-2021-0033</v>
      </c>
      <c r="B5482">
        <v>6</v>
      </c>
      <c r="C5482" t="s">
        <v>1703</v>
      </c>
    </row>
    <row r="5483" spans="1:3" x14ac:dyDescent="0.45">
      <c r="A5483" t="str">
        <f t="shared" si="85"/>
        <v>7https://www.scopus.com/inward/record.uri?eid=2-s2.0-85124365863&amp;doi=10.1108%2fIJWHM-02-2021-0033&amp;partnerID=40&amp;md5=2bf347c7550e7b1428bc725378e304e6</v>
      </c>
      <c r="B5483">
        <v>7</v>
      </c>
      <c r="C5483" t="s">
        <v>1704</v>
      </c>
    </row>
    <row r="5484" spans="1:3" x14ac:dyDescent="0.45">
      <c r="A5484" t="str">
        <f t="shared" si="85"/>
        <v>8</v>
      </c>
      <c r="B5484">
        <v>8</v>
      </c>
    </row>
    <row r="5485" spans="1:3" x14ac:dyDescent="0.45">
      <c r="A5485" t="str">
        <f t="shared" si="85"/>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5485">
        <v>9</v>
      </c>
      <c r="C5485" t="s">
        <v>1705</v>
      </c>
    </row>
    <row r="5486" spans="1:3" x14ac:dyDescent="0.45">
      <c r="A5486" t="str">
        <f t="shared" si="85"/>
        <v>10LANGUAGE OF ORIGINAL DOCUMENT: English</v>
      </c>
      <c r="B5486">
        <v>10</v>
      </c>
      <c r="C5486" t="s">
        <v>10</v>
      </c>
    </row>
    <row r="5487" spans="1:3" x14ac:dyDescent="0.45">
      <c r="A5487" t="str">
        <f t="shared" si="85"/>
        <v>11DOCUMENT TYPE: Article</v>
      </c>
      <c r="B5487">
        <v>11</v>
      </c>
      <c r="C5487" t="s">
        <v>11</v>
      </c>
    </row>
    <row r="5488" spans="1:3" x14ac:dyDescent="0.45">
      <c r="A5488" t="str">
        <f t="shared" si="85"/>
        <v>12SOURCE: Scopus</v>
      </c>
      <c r="B5488">
        <v>12</v>
      </c>
      <c r="C5488" t="s">
        <v>12</v>
      </c>
    </row>
    <row r="5489" spans="1:3" x14ac:dyDescent="0.45">
      <c r="A5489" t="str">
        <f t="shared" si="85"/>
        <v>13</v>
      </c>
      <c r="B5489">
        <v>13</v>
      </c>
    </row>
    <row r="5490" spans="1:3" x14ac:dyDescent="0.45">
      <c r="A5490" t="str">
        <f t="shared" si="85"/>
        <v>1Riviezzo A., Napolitano M.R., Fusco F.</v>
      </c>
      <c r="B5490">
        <v>1</v>
      </c>
      <c r="C5490" t="s">
        <v>4189</v>
      </c>
    </row>
    <row r="5491" spans="1:3" x14ac:dyDescent="0.45">
      <c r="A5491" t="str">
        <f t="shared" si="85"/>
        <v>2AUTHOR FULL NAMES: Riviezzo, Angelo (26325835700); Napolitano, Maria Rosaria (55335673900); Fusco, Floriana (57204480378)</v>
      </c>
      <c r="B5491">
        <v>2</v>
      </c>
      <c r="C5491" t="s">
        <v>4190</v>
      </c>
    </row>
    <row r="5492" spans="1:3" x14ac:dyDescent="0.45">
      <c r="A5492" t="str">
        <f t="shared" si="85"/>
        <v>326325835700; 55335673900; 57204480378</v>
      </c>
      <c r="B5492">
        <v>3</v>
      </c>
      <c r="C5492" t="s">
        <v>4191</v>
      </c>
    </row>
    <row r="5493" spans="1:3" x14ac:dyDescent="0.45">
      <c r="A5493" t="str">
        <f t="shared" si="85"/>
        <v>4From the Entrepreneurial University to the Civic University: What Are We Talking About?</v>
      </c>
      <c r="B5493">
        <v>4</v>
      </c>
      <c r="C5493" t="s">
        <v>4192</v>
      </c>
    </row>
    <row r="5494" spans="1:3" x14ac:dyDescent="0.45">
      <c r="A5494" t="str">
        <f t="shared" si="85"/>
        <v>5(2021) Research Anthology on Citizen Engagement and Activism for Social Change, pp. 1 - 17, Cited 0 times.</v>
      </c>
      <c r="B5494">
        <v>5</v>
      </c>
      <c r="C5494" t="s">
        <v>4193</v>
      </c>
    </row>
    <row r="5495" spans="1:3" x14ac:dyDescent="0.45">
      <c r="A5495" t="str">
        <f t="shared" si="85"/>
        <v>6DOI: 10.4018/978-1-6684-3706-3.ch001</v>
      </c>
      <c r="B5495">
        <v>6</v>
      </c>
      <c r="C5495" t="s">
        <v>4194</v>
      </c>
    </row>
    <row r="5496" spans="1:3" x14ac:dyDescent="0.45">
      <c r="A5496" t="str">
        <f t="shared" si="85"/>
        <v>7https://www.scopus.com/inward/record.uri?eid=2-s2.0-85135327281&amp;doi=10.4018%2f978-1-6684-3706-3.ch001&amp;partnerID=40&amp;md5=f442874766a07dce33c3be17c1f43de8</v>
      </c>
      <c r="B5496">
        <v>7</v>
      </c>
      <c r="C5496" t="s">
        <v>4195</v>
      </c>
    </row>
    <row r="5497" spans="1:3" x14ac:dyDescent="0.45">
      <c r="A5497" t="str">
        <f t="shared" si="85"/>
        <v>8</v>
      </c>
      <c r="B5497">
        <v>8</v>
      </c>
    </row>
    <row r="5498" spans="1:3" x14ac:dyDescent="0.45">
      <c r="A5498" t="str">
        <f t="shared" si="85"/>
        <v>9ABSTRACT: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v>
      </c>
      <c r="B5498">
        <v>9</v>
      </c>
      <c r="C5498" t="s">
        <v>4196</v>
      </c>
    </row>
    <row r="5499" spans="1:3" x14ac:dyDescent="0.45">
      <c r="A5499" t="str">
        <f t="shared" si="85"/>
        <v>10LANGUAGE OF ORIGINAL DOCUMENT: English</v>
      </c>
      <c r="B5499">
        <v>10</v>
      </c>
      <c r="C5499" t="s">
        <v>10</v>
      </c>
    </row>
    <row r="5500" spans="1:3" x14ac:dyDescent="0.45">
      <c r="A5500" t="str">
        <f t="shared" si="85"/>
        <v>11DOCUMENT TYPE: Book chapter</v>
      </c>
      <c r="B5500">
        <v>11</v>
      </c>
      <c r="C5500" t="s">
        <v>128</v>
      </c>
    </row>
    <row r="5501" spans="1:3" x14ac:dyDescent="0.45">
      <c r="A5501" t="str">
        <f t="shared" si="85"/>
        <v>12SOURCE: Scopus</v>
      </c>
      <c r="B5501">
        <v>12</v>
      </c>
      <c r="C5501" t="s">
        <v>12</v>
      </c>
    </row>
    <row r="5502" spans="1:3" x14ac:dyDescent="0.45">
      <c r="A5502" t="str">
        <f t="shared" si="85"/>
        <v>13</v>
      </c>
      <c r="B5502">
        <v>13</v>
      </c>
    </row>
    <row r="5503" spans="1:3" x14ac:dyDescent="0.45">
      <c r="A5503" t="str">
        <f t="shared" si="85"/>
        <v>1Celniker J.B., Rode J.B., Anderson K.B., Ma B., Ditto P.H.</v>
      </c>
      <c r="B5503">
        <v>1</v>
      </c>
      <c r="C5503" t="s">
        <v>4013</v>
      </c>
    </row>
    <row r="5504" spans="1:3" x14ac:dyDescent="0.45">
      <c r="A5504" t="str">
        <f t="shared" si="85"/>
        <v>2AUTHOR FULL NAMES: Celniker, Jared B. (57202339692); Rode, Jacob B. (57210835212); Anderson, Katherine B. (57915601500); Ma, Brianna (57914333000); Ditto, Peter H. (7003936520)</v>
      </c>
      <c r="B5504">
        <v>2</v>
      </c>
      <c r="C5504" t="s">
        <v>4014</v>
      </c>
    </row>
    <row r="5505" spans="1:3" x14ac:dyDescent="0.45">
      <c r="A5505" t="str">
        <f t="shared" si="85"/>
        <v>357202339692; 57210835212; 57915601500; 57914333000; 7003936520</v>
      </c>
      <c r="B5505">
        <v>3</v>
      </c>
      <c r="C5505" t="s">
        <v>4015</v>
      </c>
    </row>
    <row r="5506" spans="1:3" x14ac:dyDescent="0.45">
      <c r="A5506" t="str">
        <f t="shared" si="85"/>
        <v>4College Students’ Perceptions of Ambiguous Hook-ups Involving Alcohol Intoxication</v>
      </c>
      <c r="B5506">
        <v>4</v>
      </c>
      <c r="C5506" t="s">
        <v>4016</v>
      </c>
    </row>
    <row r="5507" spans="1:3" x14ac:dyDescent="0.45">
      <c r="A5507" t="str">
        <f t="shared" si="85"/>
        <v>5(2022) Sex Roles, 87 (7-8), pp. 390 - 405, Cited 0 times.</v>
      </c>
      <c r="B5507">
        <v>5</v>
      </c>
      <c r="C5507" t="s">
        <v>4017</v>
      </c>
    </row>
    <row r="5508" spans="1:3" x14ac:dyDescent="0.45">
      <c r="A5508" t="str">
        <f t="shared" si="85"/>
        <v>6DOI: 10.1007/s11199-022-01323-z</v>
      </c>
      <c r="B5508">
        <v>6</v>
      </c>
      <c r="C5508" t="s">
        <v>4018</v>
      </c>
    </row>
    <row r="5509" spans="1:3" x14ac:dyDescent="0.45">
      <c r="A5509" t="str">
        <f t="shared" ref="A5509:A5572" si="86">B5509&amp;C5509</f>
        <v>7https://www.scopus.com/inward/record.uri?eid=2-s2.0-85139179837&amp;doi=10.1007%2fs11199-022-01323-z&amp;partnerID=40&amp;md5=561fc19175b9e7cac6e0827fa34a02c6</v>
      </c>
      <c r="B5509">
        <v>7</v>
      </c>
      <c r="C5509" t="s">
        <v>4019</v>
      </c>
    </row>
    <row r="5510" spans="1:3" x14ac:dyDescent="0.45">
      <c r="A5510" t="str">
        <f t="shared" si="86"/>
        <v>8</v>
      </c>
      <c r="B5510">
        <v>8</v>
      </c>
    </row>
    <row r="5511" spans="1:3" x14ac:dyDescent="0.45">
      <c r="A5511" t="str">
        <f t="shared" si="86"/>
        <v>9ABSTRACT: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B5511">
        <v>9</v>
      </c>
      <c r="C5511" t="s">
        <v>4020</v>
      </c>
    </row>
    <row r="5512" spans="1:3" x14ac:dyDescent="0.45">
      <c r="A5512" t="str">
        <f t="shared" si="86"/>
        <v>10LANGUAGE OF ORIGINAL DOCUMENT: English</v>
      </c>
      <c r="B5512">
        <v>10</v>
      </c>
      <c r="C5512" t="s">
        <v>10</v>
      </c>
    </row>
    <row r="5513" spans="1:3" x14ac:dyDescent="0.45">
      <c r="A5513" t="str">
        <f t="shared" si="86"/>
        <v>11DOCUMENT TYPE: Article</v>
      </c>
      <c r="B5513">
        <v>11</v>
      </c>
      <c r="C5513" t="s">
        <v>11</v>
      </c>
    </row>
    <row r="5514" spans="1:3" x14ac:dyDescent="0.45">
      <c r="A5514" t="str">
        <f t="shared" si="86"/>
        <v>12SOURCE: Scopus</v>
      </c>
      <c r="B5514">
        <v>12</v>
      </c>
      <c r="C5514" t="s">
        <v>12</v>
      </c>
    </row>
    <row r="5515" spans="1:3" x14ac:dyDescent="0.45">
      <c r="A5515" t="str">
        <f t="shared" si="86"/>
        <v>13</v>
      </c>
      <c r="B5515">
        <v>13</v>
      </c>
    </row>
    <row r="5516" spans="1:3" x14ac:dyDescent="0.45">
      <c r="A5516" t="str">
        <f t="shared" si="86"/>
        <v>1Torrez M.A.</v>
      </c>
      <c r="B5516">
        <v>1</v>
      </c>
      <c r="C5516" t="s">
        <v>1706</v>
      </c>
    </row>
    <row r="5517" spans="1:3" x14ac:dyDescent="0.45">
      <c r="A5517" t="str">
        <f t="shared" si="86"/>
        <v>2AUTHOR FULL NAMES: Torrez, Mark Anthony (57193273431)</v>
      </c>
      <c r="B5517">
        <v>2</v>
      </c>
      <c r="C5517" t="s">
        <v>1707</v>
      </c>
    </row>
    <row r="5518" spans="1:3" x14ac:dyDescent="0.45">
      <c r="A5518" t="str">
        <f t="shared" si="86"/>
        <v>357193273431</v>
      </c>
      <c r="B5518">
        <v>3</v>
      </c>
      <c r="C5518">
        <v>57193273431</v>
      </c>
    </row>
    <row r="5519" spans="1:3" x14ac:dyDescent="0.45">
      <c r="A5519" t="str">
        <f t="shared" si="86"/>
        <v>4DIVERSITY AMONG TODAY’S COLLEGE STUDENTS</v>
      </c>
      <c r="B5519">
        <v>4</v>
      </c>
      <c r="C5519" t="s">
        <v>1708</v>
      </c>
    </row>
    <row r="5520" spans="1:3" x14ac:dyDescent="0.45">
      <c r="A5520" t="str">
        <f t="shared" si="86"/>
        <v>5(2022) Multiple Perspectives on College Students: Needs, Challenges, and Opportunities, pp. 33 - 45, Cited 0 times.</v>
      </c>
      <c r="B5520">
        <v>5</v>
      </c>
      <c r="C5520" t="s">
        <v>1709</v>
      </c>
    </row>
    <row r="5521" spans="1:3" x14ac:dyDescent="0.45">
      <c r="A5521" t="str">
        <f t="shared" si="86"/>
        <v>6DOI: 10.4324/9780429319471-3</v>
      </c>
      <c r="B5521">
        <v>6</v>
      </c>
      <c r="C5521" t="s">
        <v>1710</v>
      </c>
    </row>
    <row r="5522" spans="1:3" x14ac:dyDescent="0.45">
      <c r="A5522" t="str">
        <f t="shared" si="86"/>
        <v>7https://www.scopus.com/inward/record.uri?eid=2-s2.0-85142826275&amp;doi=10.4324%2f9780429319471-3&amp;partnerID=40&amp;md5=88ba791ee148163e93fdaa1d86a9ae07</v>
      </c>
      <c r="B5522">
        <v>7</v>
      </c>
      <c r="C5522" t="s">
        <v>1711</v>
      </c>
    </row>
    <row r="5523" spans="1:3" x14ac:dyDescent="0.45">
      <c r="A5523" t="str">
        <f t="shared" si="86"/>
        <v>8</v>
      </c>
      <c r="B5523">
        <v>8</v>
      </c>
    </row>
    <row r="5524" spans="1:3" x14ac:dyDescent="0.45">
      <c r="A5524" t="str">
        <f t="shared" si="86"/>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5524">
        <v>9</v>
      </c>
      <c r="C5524" t="s">
        <v>1712</v>
      </c>
    </row>
    <row r="5525" spans="1:3" x14ac:dyDescent="0.45">
      <c r="A5525" t="str">
        <f t="shared" si="86"/>
        <v>10LANGUAGE OF ORIGINAL DOCUMENT: English</v>
      </c>
      <c r="B5525">
        <v>10</v>
      </c>
      <c r="C5525" t="s">
        <v>10</v>
      </c>
    </row>
    <row r="5526" spans="1:3" x14ac:dyDescent="0.45">
      <c r="A5526" t="str">
        <f t="shared" si="86"/>
        <v>11DOCUMENT TYPE: Book chapter</v>
      </c>
      <c r="B5526">
        <v>11</v>
      </c>
      <c r="C5526" t="s">
        <v>128</v>
      </c>
    </row>
    <row r="5527" spans="1:3" x14ac:dyDescent="0.45">
      <c r="A5527" t="str">
        <f t="shared" si="86"/>
        <v>12SOURCE: Scopus</v>
      </c>
      <c r="B5527">
        <v>12</v>
      </c>
      <c r="C5527" t="s">
        <v>12</v>
      </c>
    </row>
    <row r="5528" spans="1:3" x14ac:dyDescent="0.45">
      <c r="A5528" t="str">
        <f t="shared" si="86"/>
        <v>13</v>
      </c>
      <c r="B5528">
        <v>13</v>
      </c>
    </row>
    <row r="5529" spans="1:3" x14ac:dyDescent="0.45">
      <c r="A5529" t="str">
        <f t="shared" si="86"/>
        <v>1Liyanage S.I.H.</v>
      </c>
      <c r="B5529">
        <v>1</v>
      </c>
      <c r="C5529" t="s">
        <v>4197</v>
      </c>
    </row>
    <row r="5530" spans="1:3" x14ac:dyDescent="0.45">
      <c r="A5530" t="str">
        <f t="shared" si="86"/>
        <v>2AUTHOR FULL NAMES: Liyanage, Shantha Indrajith Hikkaduwa (7004277305)</v>
      </c>
      <c r="B5530">
        <v>2</v>
      </c>
      <c r="C5530" t="s">
        <v>4198</v>
      </c>
    </row>
    <row r="5531" spans="1:3" x14ac:dyDescent="0.45">
      <c r="A5531" t="str">
        <f t="shared" si="86"/>
        <v>37004277305</v>
      </c>
      <c r="B5531">
        <v>3</v>
      </c>
      <c r="C5531">
        <v>7004277305</v>
      </c>
    </row>
    <row r="5532" spans="1:3" x14ac:dyDescent="0.45">
      <c r="A5532" t="str">
        <f t="shared" si="86"/>
        <v>4In Search of Framework for Greening University: Thematic Analysis</v>
      </c>
      <c r="B5532">
        <v>4</v>
      </c>
      <c r="C5532" t="s">
        <v>4199</v>
      </c>
    </row>
    <row r="5533" spans="1:3" x14ac:dyDescent="0.45">
      <c r="A5533" t="str">
        <f t="shared" si="86"/>
        <v>5(2022) Innovation, Technology and Knowledge Management, pp. 91 - 109, Cited 0 times.</v>
      </c>
      <c r="B5533">
        <v>5</v>
      </c>
      <c r="C5533" t="s">
        <v>4200</v>
      </c>
    </row>
    <row r="5534" spans="1:3" x14ac:dyDescent="0.45">
      <c r="A5534" t="str">
        <f t="shared" si="86"/>
        <v>6DOI: 10.1007/978-3-030-97850-1_6</v>
      </c>
      <c r="B5534">
        <v>6</v>
      </c>
      <c r="C5534" t="s">
        <v>4201</v>
      </c>
    </row>
    <row r="5535" spans="1:3" x14ac:dyDescent="0.45">
      <c r="A5535" t="str">
        <f t="shared" si="86"/>
        <v>7https://www.scopus.com/inward/record.uri?eid=2-s2.0-85128414808&amp;doi=10.1007%2f978-3-030-97850-1_6&amp;partnerID=40&amp;md5=2c55c618ecbb1a75070f23dd3faad13e</v>
      </c>
      <c r="B5535">
        <v>7</v>
      </c>
      <c r="C5535" t="s">
        <v>4202</v>
      </c>
    </row>
    <row r="5536" spans="1:3" x14ac:dyDescent="0.45">
      <c r="A5536" t="str">
        <f t="shared" si="86"/>
        <v>8</v>
      </c>
      <c r="B5536">
        <v>8</v>
      </c>
    </row>
    <row r="5537" spans="1:3" x14ac:dyDescent="0.45">
      <c r="A5537" t="str">
        <f t="shared" si="86"/>
        <v>9ABSTRACT: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v>
      </c>
      <c r="B5537">
        <v>9</v>
      </c>
      <c r="C5537" t="s">
        <v>4203</v>
      </c>
    </row>
    <row r="5538" spans="1:3" x14ac:dyDescent="0.45">
      <c r="A5538" t="str">
        <f t="shared" si="86"/>
        <v>10LANGUAGE OF ORIGINAL DOCUMENT: English</v>
      </c>
      <c r="B5538">
        <v>10</v>
      </c>
      <c r="C5538" t="s">
        <v>10</v>
      </c>
    </row>
    <row r="5539" spans="1:3" x14ac:dyDescent="0.45">
      <c r="A5539" t="str">
        <f t="shared" si="86"/>
        <v>11DOCUMENT TYPE: Book chapter</v>
      </c>
      <c r="B5539">
        <v>11</v>
      </c>
      <c r="C5539" t="s">
        <v>128</v>
      </c>
    </row>
    <row r="5540" spans="1:3" x14ac:dyDescent="0.45">
      <c r="A5540" t="str">
        <f t="shared" si="86"/>
        <v>12SOURCE: Scopus</v>
      </c>
      <c r="B5540">
        <v>12</v>
      </c>
      <c r="C5540" t="s">
        <v>12</v>
      </c>
    </row>
    <row r="5541" spans="1:3" x14ac:dyDescent="0.45">
      <c r="A5541" t="str">
        <f t="shared" si="86"/>
        <v>13</v>
      </c>
      <c r="B5541">
        <v>13</v>
      </c>
    </row>
    <row r="5542" spans="1:3" x14ac:dyDescent="0.45">
      <c r="A5542" t="str">
        <f t="shared" si="86"/>
        <v>1Daniels M., Berglund A., McDermott R.</v>
      </c>
      <c r="B5542">
        <v>1</v>
      </c>
      <c r="C5542" t="s">
        <v>4021</v>
      </c>
    </row>
    <row r="5543" spans="1:3" x14ac:dyDescent="0.45">
      <c r="A5543" t="str">
        <f t="shared" si="86"/>
        <v>2AUTHOR FULL NAMES: Daniels, Mats (7201966420); Berglund, Anders (7006543113); McDermott, Roger (36928180000)</v>
      </c>
      <c r="B5543">
        <v>2</v>
      </c>
      <c r="C5543" t="s">
        <v>4022</v>
      </c>
    </row>
    <row r="5544" spans="1:3" x14ac:dyDescent="0.45">
      <c r="A5544" t="str">
        <f t="shared" si="86"/>
        <v>37201966420; 7006543113; 36928180000</v>
      </c>
      <c r="B5544">
        <v>3</v>
      </c>
      <c r="C5544" t="s">
        <v>4023</v>
      </c>
    </row>
    <row r="5545" spans="1:3" x14ac:dyDescent="0.45">
      <c r="A5545" t="str">
        <f t="shared" si="86"/>
        <v>4Influencing Student Academic Integrity Choices using Ethics Scenarios</v>
      </c>
      <c r="B5545">
        <v>4</v>
      </c>
      <c r="C5545" t="s">
        <v>4024</v>
      </c>
    </row>
    <row r="5546" spans="1:3" x14ac:dyDescent="0.45">
      <c r="A5546" t="str">
        <f t="shared" si="86"/>
        <v>5(2022) Proceedings - Frontiers in Education Conference, FIE, 2022-October, Cited 0 times.</v>
      </c>
      <c r="B5546">
        <v>5</v>
      </c>
      <c r="C5546" t="s">
        <v>4025</v>
      </c>
    </row>
    <row r="5547" spans="1:3" x14ac:dyDescent="0.45">
      <c r="A5547" t="str">
        <f t="shared" si="86"/>
        <v>6DOI: 10.1109/FIE56618.2022.9962607</v>
      </c>
      <c r="B5547">
        <v>6</v>
      </c>
      <c r="C5547" t="s">
        <v>4026</v>
      </c>
    </row>
    <row r="5548" spans="1:3" x14ac:dyDescent="0.45">
      <c r="A5548" t="str">
        <f t="shared" si="86"/>
        <v>7https://www.scopus.com/inward/record.uri?eid=2-s2.0-85143747916&amp;doi=10.1109%2fFIE56618.2022.9962607&amp;partnerID=40&amp;md5=1d60d279bb3f3767e57d913772a16310</v>
      </c>
      <c r="B5548">
        <v>7</v>
      </c>
      <c r="C5548" t="s">
        <v>4027</v>
      </c>
    </row>
    <row r="5549" spans="1:3" x14ac:dyDescent="0.45">
      <c r="A5549" t="str">
        <f t="shared" si="86"/>
        <v>8</v>
      </c>
      <c r="B5549">
        <v>8</v>
      </c>
    </row>
    <row r="5550" spans="1:3" x14ac:dyDescent="0.45">
      <c r="A5550" t="str">
        <f t="shared" si="86"/>
        <v>9ABSTRACT: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B5550">
        <v>9</v>
      </c>
      <c r="C5550" t="s">
        <v>4028</v>
      </c>
    </row>
    <row r="5551" spans="1:3" x14ac:dyDescent="0.45">
      <c r="A5551" t="str">
        <f t="shared" si="86"/>
        <v>10LANGUAGE OF ORIGINAL DOCUMENT: English</v>
      </c>
      <c r="B5551">
        <v>10</v>
      </c>
      <c r="C5551" t="s">
        <v>10</v>
      </c>
    </row>
    <row r="5552" spans="1:3" x14ac:dyDescent="0.45">
      <c r="A5552" t="str">
        <f t="shared" si="86"/>
        <v>11DOCUMENT TYPE: Conference paper</v>
      </c>
      <c r="B5552">
        <v>11</v>
      </c>
      <c r="C5552" t="s">
        <v>207</v>
      </c>
    </row>
    <row r="5553" spans="1:3" x14ac:dyDescent="0.45">
      <c r="A5553" t="str">
        <f t="shared" si="86"/>
        <v>12SOURCE: Scopus</v>
      </c>
      <c r="B5553">
        <v>12</v>
      </c>
      <c r="C5553" t="s">
        <v>12</v>
      </c>
    </row>
    <row r="5554" spans="1:3" x14ac:dyDescent="0.45">
      <c r="A5554" t="str">
        <f t="shared" si="86"/>
        <v>13</v>
      </c>
      <c r="B5554">
        <v>13</v>
      </c>
    </row>
    <row r="5555" spans="1:3" x14ac:dyDescent="0.45">
      <c r="A5555" t="str">
        <f t="shared" si="86"/>
        <v>1Özdiyar Ö., Demirkaya A.S.</v>
      </c>
      <c r="B5555">
        <v>1</v>
      </c>
      <c r="C5555" t="s">
        <v>1720</v>
      </c>
    </row>
    <row r="5556" spans="1:3" x14ac:dyDescent="0.45">
      <c r="A5556" t="str">
        <f t="shared" si="86"/>
        <v>2AUTHOR FULL NAMES: Özdiyar, Özlenen (57208674620); Demirkaya, Abdul Samet (57103454200)</v>
      </c>
      <c r="B5556">
        <v>2</v>
      </c>
      <c r="C5556" t="s">
        <v>1721</v>
      </c>
    </row>
    <row r="5557" spans="1:3" x14ac:dyDescent="0.45">
      <c r="A5557" t="str">
        <f t="shared" si="86"/>
        <v>357208674620; 57103454200</v>
      </c>
      <c r="B5557">
        <v>3</v>
      </c>
      <c r="C5557" t="s">
        <v>1722</v>
      </c>
    </row>
    <row r="5558" spans="1:3" x14ac:dyDescent="0.45">
      <c r="A5558" t="str">
        <f t="shared" si="86"/>
        <v>4The COVID-19 Pandemic and Transformation of Distance Education: Web 2.0 in Higher Education</v>
      </c>
      <c r="B5558">
        <v>4</v>
      </c>
      <c r="C5558" t="s">
        <v>1723</v>
      </c>
    </row>
    <row r="5559" spans="1:3" x14ac:dyDescent="0.45">
      <c r="A5559" t="str">
        <f t="shared" si="86"/>
        <v>5(2022) Beyond COVID-19: Multidisciplinary Approaches and Outcomes on Diverse Fields, pp. 277 - 292, Cited 0 times.</v>
      </c>
      <c r="B5559">
        <v>5</v>
      </c>
      <c r="C5559" t="s">
        <v>1724</v>
      </c>
    </row>
    <row r="5560" spans="1:3" x14ac:dyDescent="0.45">
      <c r="A5560" t="str">
        <f t="shared" si="86"/>
        <v>6DOI: 10.1142/9781800611450_0015</v>
      </c>
      <c r="B5560">
        <v>6</v>
      </c>
      <c r="C5560" t="s">
        <v>1725</v>
      </c>
    </row>
    <row r="5561" spans="1:3" x14ac:dyDescent="0.45">
      <c r="A5561" t="str">
        <f t="shared" si="86"/>
        <v>7https://www.scopus.com/inward/record.uri?eid=2-s2.0-85143452469&amp;doi=10.1142%2f9781800611450_0015&amp;partnerID=40&amp;md5=b21ec7fbda21ecf0b57fbe7f90245a14</v>
      </c>
      <c r="B5561">
        <v>7</v>
      </c>
      <c r="C5561" t="s">
        <v>1726</v>
      </c>
    </row>
    <row r="5562" spans="1:3" x14ac:dyDescent="0.45">
      <c r="A5562" t="str">
        <f t="shared" si="86"/>
        <v>8</v>
      </c>
      <c r="B5562">
        <v>8</v>
      </c>
    </row>
    <row r="5563" spans="1:3" x14ac:dyDescent="0.45">
      <c r="A5563" t="str">
        <f t="shared" si="86"/>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5563">
        <v>9</v>
      </c>
      <c r="C5563" t="s">
        <v>1727</v>
      </c>
    </row>
    <row r="5564" spans="1:3" x14ac:dyDescent="0.45">
      <c r="A5564" t="str">
        <f t="shared" si="86"/>
        <v>10LANGUAGE OF ORIGINAL DOCUMENT: English</v>
      </c>
      <c r="B5564">
        <v>10</v>
      </c>
      <c r="C5564" t="s">
        <v>10</v>
      </c>
    </row>
    <row r="5565" spans="1:3" x14ac:dyDescent="0.45">
      <c r="A5565" t="str">
        <f t="shared" si="86"/>
        <v>11DOCUMENT TYPE: Book chapter</v>
      </c>
      <c r="B5565">
        <v>11</v>
      </c>
      <c r="C5565" t="s">
        <v>128</v>
      </c>
    </row>
    <row r="5566" spans="1:3" x14ac:dyDescent="0.45">
      <c r="A5566" t="str">
        <f t="shared" si="86"/>
        <v>12SOURCE: Scopus</v>
      </c>
      <c r="B5566">
        <v>12</v>
      </c>
      <c r="C5566" t="s">
        <v>12</v>
      </c>
    </row>
    <row r="5567" spans="1:3" x14ac:dyDescent="0.45">
      <c r="A5567" t="str">
        <f t="shared" si="86"/>
        <v>13</v>
      </c>
      <c r="B5567">
        <v>13</v>
      </c>
    </row>
    <row r="5568" spans="1:3" x14ac:dyDescent="0.45">
      <c r="A5568" t="str">
        <f t="shared" si="86"/>
        <v>1de la Torre R., Calleja G., Erro-Garcés A.</v>
      </c>
      <c r="B5568">
        <v>1</v>
      </c>
      <c r="C5568" t="s">
        <v>3890</v>
      </c>
    </row>
    <row r="5569" spans="1:3" x14ac:dyDescent="0.45">
      <c r="A5569" t="str">
        <f t="shared" si="86"/>
        <v>2AUTHOR FULL NAMES: de la Torre, Rocío (57191334574); Calleja, Gema (55604831400); Erro-Garcés, Amaya (14059989400)</v>
      </c>
      <c r="B5569">
        <v>2</v>
      </c>
      <c r="C5569" t="s">
        <v>3891</v>
      </c>
    </row>
    <row r="5570" spans="1:3" x14ac:dyDescent="0.45">
      <c r="A5570" t="str">
        <f t="shared" si="86"/>
        <v>357191334574; 55604831400; 14059989400</v>
      </c>
      <c r="B5570">
        <v>3</v>
      </c>
      <c r="C5570" t="s">
        <v>3892</v>
      </c>
    </row>
    <row r="5571" spans="1:3" x14ac:dyDescent="0.45">
      <c r="A5571" t="str">
        <f t="shared" si="86"/>
        <v>4Pushing limits in higher education: inclusion services’ perspectives on supporting students with learning disabilities in Spanish universities</v>
      </c>
      <c r="B5571">
        <v>4</v>
      </c>
      <c r="C5571" t="s">
        <v>3893</v>
      </c>
    </row>
    <row r="5572" spans="1:3" x14ac:dyDescent="0.45">
      <c r="A5572" t="str">
        <f t="shared" si="86"/>
        <v>5(2023) Journal of Higher Education Policy and Management, 45 (4), pp. 423 - 441, Cited 0 times.</v>
      </c>
      <c r="B5572">
        <v>5</v>
      </c>
      <c r="C5572" t="s">
        <v>3894</v>
      </c>
    </row>
    <row r="5573" spans="1:3" x14ac:dyDescent="0.45">
      <c r="A5573" t="str">
        <f t="shared" ref="A5573:A5636" si="87">B5573&amp;C5573</f>
        <v>6DOI: 10.1080/1360080X.2023.2190951</v>
      </c>
      <c r="B5573">
        <v>6</v>
      </c>
      <c r="C5573" t="s">
        <v>3895</v>
      </c>
    </row>
    <row r="5574" spans="1:3" x14ac:dyDescent="0.45">
      <c r="A5574" t="str">
        <f t="shared" si="87"/>
        <v>7https://www.scopus.com/inward/record.uri?eid=2-s2.0-85150931548&amp;doi=10.1080%2f1360080X.2023.2190951&amp;partnerID=40&amp;md5=a27c992b640937f7f6639f5e19d79a4f</v>
      </c>
      <c r="B5574">
        <v>7</v>
      </c>
      <c r="C5574" t="s">
        <v>3896</v>
      </c>
    </row>
    <row r="5575" spans="1:3" x14ac:dyDescent="0.45">
      <c r="A5575" t="str">
        <f t="shared" si="87"/>
        <v>8</v>
      </c>
      <c r="B5575">
        <v>8</v>
      </c>
    </row>
    <row r="5576" spans="1:3" x14ac:dyDescent="0.45">
      <c r="A5576" t="str">
        <f t="shared" si="87"/>
        <v>9ABSTRACT: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B5576">
        <v>9</v>
      </c>
      <c r="C5576" t="s">
        <v>3897</v>
      </c>
    </row>
    <row r="5577" spans="1:3" x14ac:dyDescent="0.45">
      <c r="A5577" t="str">
        <f t="shared" si="87"/>
        <v>10LANGUAGE OF ORIGINAL DOCUMENT: English</v>
      </c>
      <c r="B5577">
        <v>10</v>
      </c>
      <c r="C5577" t="s">
        <v>10</v>
      </c>
    </row>
    <row r="5578" spans="1:3" x14ac:dyDescent="0.45">
      <c r="A5578" t="str">
        <f t="shared" si="87"/>
        <v>11DOCUMENT TYPE: Article</v>
      </c>
      <c r="B5578">
        <v>11</v>
      </c>
      <c r="C5578" t="s">
        <v>11</v>
      </c>
    </row>
    <row r="5579" spans="1:3" x14ac:dyDescent="0.45">
      <c r="A5579" t="str">
        <f t="shared" si="87"/>
        <v>12SOURCE: Scopus</v>
      </c>
      <c r="B5579">
        <v>12</v>
      </c>
      <c r="C5579" t="s">
        <v>12</v>
      </c>
    </row>
    <row r="5580" spans="1:3" x14ac:dyDescent="0.45">
      <c r="A5580" t="str">
        <f t="shared" si="87"/>
        <v>13</v>
      </c>
      <c r="B5580">
        <v>13</v>
      </c>
    </row>
    <row r="5581" spans="1:3" x14ac:dyDescent="0.45">
      <c r="A5581" t="str">
        <f t="shared" si="87"/>
        <v>1Sharafizad F., Brown K., Jogulu U., Omari M.</v>
      </c>
      <c r="B5581">
        <v>1</v>
      </c>
      <c r="C5581" t="s">
        <v>4204</v>
      </c>
    </row>
    <row r="5582" spans="1:3" x14ac:dyDescent="0.45">
      <c r="A5582" t="str">
        <f t="shared" si="87"/>
        <v>2AUTHOR FULL NAMES: Sharafizad, Fleur (57216951930); Brown, Kerry (56431301600); Jogulu, Uma (23397537900); Omari, Maryam (55557433300)</v>
      </c>
      <c r="B5582">
        <v>2</v>
      </c>
      <c r="C5582" t="s">
        <v>4205</v>
      </c>
    </row>
    <row r="5583" spans="1:3" x14ac:dyDescent="0.45">
      <c r="A5583" t="str">
        <f t="shared" si="87"/>
        <v>357216951930; 56431301600; 23397537900; 55557433300</v>
      </c>
      <c r="B5583">
        <v>3</v>
      </c>
      <c r="C5583" t="s">
        <v>4206</v>
      </c>
    </row>
    <row r="5584" spans="1:3" x14ac:dyDescent="0.45">
      <c r="A5584" t="str">
        <f t="shared" si="87"/>
        <v>4Avoiding the burst pipeline post-COVID-19: drivers of female academic careers in Australia</v>
      </c>
      <c r="B5584">
        <v>4</v>
      </c>
      <c r="C5584" t="s">
        <v>4207</v>
      </c>
    </row>
    <row r="5585" spans="1:3" x14ac:dyDescent="0.45">
      <c r="A5585" t="str">
        <f t="shared" si="87"/>
        <v>5(2022) Personnel Review, Cited 0 times.</v>
      </c>
      <c r="B5585">
        <v>5</v>
      </c>
      <c r="C5585" t="s">
        <v>4208</v>
      </c>
    </row>
    <row r="5586" spans="1:3" x14ac:dyDescent="0.45">
      <c r="A5586" t="str">
        <f t="shared" si="87"/>
        <v>6DOI: 10.1108/PR-12-2021-0909</v>
      </c>
      <c r="B5586">
        <v>6</v>
      </c>
      <c r="C5586" t="s">
        <v>4209</v>
      </c>
    </row>
    <row r="5587" spans="1:3" x14ac:dyDescent="0.45">
      <c r="A5587" t="str">
        <f t="shared" si="87"/>
        <v>7https://www.scopus.com/inward/record.uri?eid=2-s2.0-85138342051&amp;doi=10.1108%2fPR-12-2021-0909&amp;partnerID=40&amp;md5=b2dbb576a4da245343e274459fa5cb6e</v>
      </c>
      <c r="B5587">
        <v>7</v>
      </c>
      <c r="C5587" t="s">
        <v>4210</v>
      </c>
    </row>
    <row r="5588" spans="1:3" x14ac:dyDescent="0.45">
      <c r="A5588" t="str">
        <f t="shared" si="87"/>
        <v>8</v>
      </c>
      <c r="B5588">
        <v>8</v>
      </c>
    </row>
    <row r="5589" spans="1:3" x14ac:dyDescent="0.45">
      <c r="A5589" t="str">
        <f t="shared" si="87"/>
        <v>9ABSTRACT: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v>
      </c>
      <c r="B5589">
        <v>9</v>
      </c>
      <c r="C5589" t="s">
        <v>4211</v>
      </c>
    </row>
    <row r="5590" spans="1:3" x14ac:dyDescent="0.45">
      <c r="A5590" t="str">
        <f t="shared" si="87"/>
        <v>10LANGUAGE OF ORIGINAL DOCUMENT: English</v>
      </c>
      <c r="B5590">
        <v>10</v>
      </c>
      <c r="C5590" t="s">
        <v>10</v>
      </c>
    </row>
    <row r="5591" spans="1:3" x14ac:dyDescent="0.45">
      <c r="A5591" t="str">
        <f t="shared" si="87"/>
        <v>11DOCUMENT TYPE: Article</v>
      </c>
      <c r="B5591">
        <v>11</v>
      </c>
      <c r="C5591" t="s">
        <v>11</v>
      </c>
    </row>
    <row r="5592" spans="1:3" x14ac:dyDescent="0.45">
      <c r="A5592" t="str">
        <f t="shared" si="87"/>
        <v>12SOURCE: Scopus</v>
      </c>
      <c r="B5592">
        <v>12</v>
      </c>
      <c r="C5592" t="s">
        <v>12</v>
      </c>
    </row>
    <row r="5593" spans="1:3" x14ac:dyDescent="0.45">
      <c r="A5593" t="str">
        <f t="shared" si="87"/>
        <v>13</v>
      </c>
      <c r="B5593">
        <v>13</v>
      </c>
    </row>
    <row r="5594" spans="1:3" x14ac:dyDescent="0.45">
      <c r="A5594" t="str">
        <f t="shared" si="87"/>
        <v>1Galletta D., Anderson G., King J.L., Gaskin M.J., Panelists, Lowry P.B., Koch H., Jessup L., Wetherbe J.</v>
      </c>
      <c r="B5594">
        <v>1</v>
      </c>
      <c r="C5594" t="s">
        <v>1752</v>
      </c>
    </row>
    <row r="5595" spans="1:3" x14ac:dyDescent="0.45">
      <c r="A5595" t="str">
        <f t="shared" si="87"/>
        <v>2AUTHOR FULL NAMES: Galletta, Dennis (6602344883); Anderson, Greg (57217477068); King, John Leslie (55574229141); Gaskin, Moderators James (36006215900); Panelists (57220834465); Lowry, Paul Benjamin (7102105723); Koch, Hope (8726907100); Jessup, Len (6603965320); Wetherbe, Jim (6603733835)</v>
      </c>
      <c r="B5595">
        <v>2</v>
      </c>
      <c r="C5595" t="s">
        <v>1753</v>
      </c>
    </row>
    <row r="5596" spans="1:3" x14ac:dyDescent="0.45">
      <c r="A5596" t="str">
        <f t="shared" si="87"/>
        <v>36602344883; 57217477068; 55574229141; 36006215900; 57220834465; 7102105723; 8726907100; 6603965320; 6603733835</v>
      </c>
      <c r="B5596">
        <v>3</v>
      </c>
      <c r="C5596" t="s">
        <v>1754</v>
      </c>
    </row>
    <row r="5597" spans="1:3" x14ac:dyDescent="0.45">
      <c r="A5597" t="str">
        <f t="shared" si="87"/>
        <v>4Educational disruption &amp; rising faculty expectations</v>
      </c>
      <c r="B5597">
        <v>4</v>
      </c>
      <c r="C5597" t="s">
        <v>1755</v>
      </c>
    </row>
    <row r="5598" spans="1:3" x14ac:dyDescent="0.45">
      <c r="A5598" t="str">
        <f t="shared" si="87"/>
        <v>5(2020) 26th Americas Conference on Information Systems, AMCIS 2020, Cited 0 times.</v>
      </c>
      <c r="B5598">
        <v>5</v>
      </c>
      <c r="C5598" t="s">
        <v>1756</v>
      </c>
    </row>
    <row r="5599" spans="1:3" x14ac:dyDescent="0.45">
      <c r="A5599" t="str">
        <f t="shared" si="87"/>
        <v>6</v>
      </c>
      <c r="B5599">
        <v>6</v>
      </c>
    </row>
    <row r="5600" spans="1:3" x14ac:dyDescent="0.45">
      <c r="A5600" t="str">
        <f t="shared" si="87"/>
        <v>7https://www.scopus.com/inward/record.uri?eid=2-s2.0-85097721073&amp;partnerID=40&amp;md5=bd3ad9a4c9f87cf598ee0d20fd6d5f68</v>
      </c>
      <c r="B5600">
        <v>7</v>
      </c>
      <c r="C5600" t="s">
        <v>1757</v>
      </c>
    </row>
    <row r="5601" spans="1:3" x14ac:dyDescent="0.45">
      <c r="A5601" t="str">
        <f t="shared" si="87"/>
        <v>8</v>
      </c>
      <c r="B5601">
        <v>8</v>
      </c>
    </row>
    <row r="5602" spans="1:3" x14ac:dyDescent="0.45">
      <c r="A5602" t="str">
        <f t="shared" si="87"/>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5602">
        <v>9</v>
      </c>
      <c r="C5602" t="s">
        <v>1758</v>
      </c>
    </row>
    <row r="5603" spans="1:3" x14ac:dyDescent="0.45">
      <c r="A5603" t="str">
        <f t="shared" si="87"/>
        <v>10LANGUAGE OF ORIGINAL DOCUMENT: English</v>
      </c>
      <c r="B5603">
        <v>10</v>
      </c>
      <c r="C5603" t="s">
        <v>10</v>
      </c>
    </row>
    <row r="5604" spans="1:3" x14ac:dyDescent="0.45">
      <c r="A5604" t="str">
        <f t="shared" si="87"/>
        <v>11DOCUMENT TYPE: Conference paper</v>
      </c>
      <c r="B5604">
        <v>11</v>
      </c>
      <c r="C5604" t="s">
        <v>207</v>
      </c>
    </row>
    <row r="5605" spans="1:3" x14ac:dyDescent="0.45">
      <c r="A5605" t="str">
        <f t="shared" si="87"/>
        <v>12SOURCE: Scopus</v>
      </c>
      <c r="B5605">
        <v>12</v>
      </c>
      <c r="C5605" t="s">
        <v>12</v>
      </c>
    </row>
    <row r="5606" spans="1:3" x14ac:dyDescent="0.45">
      <c r="A5606" t="str">
        <f t="shared" si="87"/>
        <v>13</v>
      </c>
      <c r="B5606">
        <v>13</v>
      </c>
    </row>
    <row r="5607" spans="1:3" x14ac:dyDescent="0.45">
      <c r="A5607" t="str">
        <f t="shared" si="87"/>
        <v>1Hsu S.-K.</v>
      </c>
      <c r="B5607">
        <v>1</v>
      </c>
      <c r="C5607" t="s">
        <v>4212</v>
      </c>
    </row>
    <row r="5608" spans="1:3" x14ac:dyDescent="0.45">
      <c r="A5608" t="str">
        <f t="shared" si="87"/>
        <v>2AUTHOR FULL NAMES: Hsu, Sheng-Kuei (57217481378)</v>
      </c>
      <c r="B5608">
        <v>2</v>
      </c>
      <c r="C5608" t="s">
        <v>4213</v>
      </c>
    </row>
    <row r="5609" spans="1:3" x14ac:dyDescent="0.45">
      <c r="A5609" t="str">
        <f t="shared" si="87"/>
        <v>357217481378</v>
      </c>
      <c r="B5609">
        <v>3</v>
      </c>
      <c r="C5609">
        <v>57217481378</v>
      </c>
    </row>
    <row r="5610" spans="1:3" x14ac:dyDescent="0.45">
      <c r="A5610" t="str">
        <f t="shared" si="87"/>
        <v>4Institutional Research: Issue-Oriented Data Integration and System Construction</v>
      </c>
      <c r="B5610">
        <v>4</v>
      </c>
      <c r="C5610" t="s">
        <v>4214</v>
      </c>
    </row>
    <row r="5611" spans="1:3" x14ac:dyDescent="0.45">
      <c r="A5611" t="str">
        <f t="shared" si="87"/>
        <v>5(2021) 3rd IEEE Eurasia Conference on Biomedical Engineering, Healthcare and Sustainability, ECBIOS 2021, pp. 191 - 194, Cited 0 times.</v>
      </c>
      <c r="B5611">
        <v>5</v>
      </c>
      <c r="C5611" t="s">
        <v>4215</v>
      </c>
    </row>
    <row r="5612" spans="1:3" x14ac:dyDescent="0.45">
      <c r="A5612" t="str">
        <f t="shared" si="87"/>
        <v>6DOI: 10.1109/ECBIOS51820.2021.9510849</v>
      </c>
      <c r="B5612">
        <v>6</v>
      </c>
      <c r="C5612" t="s">
        <v>4216</v>
      </c>
    </row>
    <row r="5613" spans="1:3" x14ac:dyDescent="0.45">
      <c r="A5613" t="str">
        <f t="shared" si="87"/>
        <v>7https://www.scopus.com/inward/record.uri?eid=2-s2.0-85124906114&amp;doi=10.1109%2fECBIOS51820.2021.9510849&amp;partnerID=40&amp;md5=aec5c0af7609f02fbd8e8c738287bef5</v>
      </c>
      <c r="B5613">
        <v>7</v>
      </c>
      <c r="C5613" t="s">
        <v>4217</v>
      </c>
    </row>
    <row r="5614" spans="1:3" x14ac:dyDescent="0.45">
      <c r="A5614" t="str">
        <f t="shared" si="87"/>
        <v>8</v>
      </c>
      <c r="B5614">
        <v>8</v>
      </c>
    </row>
    <row r="5615" spans="1:3" x14ac:dyDescent="0.45">
      <c r="A5615" t="str">
        <f t="shared" si="87"/>
        <v>9ABSTRACT: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v>
      </c>
      <c r="B5615">
        <v>9</v>
      </c>
      <c r="C5615" t="s">
        <v>4218</v>
      </c>
    </row>
    <row r="5616" spans="1:3" x14ac:dyDescent="0.45">
      <c r="A5616" t="str">
        <f t="shared" si="87"/>
        <v>10LANGUAGE OF ORIGINAL DOCUMENT: English</v>
      </c>
      <c r="B5616">
        <v>10</v>
      </c>
      <c r="C5616" t="s">
        <v>10</v>
      </c>
    </row>
    <row r="5617" spans="1:3" x14ac:dyDescent="0.45">
      <c r="A5617" t="str">
        <f t="shared" si="87"/>
        <v>11DOCUMENT TYPE: Conference paper</v>
      </c>
      <c r="B5617">
        <v>11</v>
      </c>
      <c r="C5617" t="s">
        <v>207</v>
      </c>
    </row>
    <row r="5618" spans="1:3" x14ac:dyDescent="0.45">
      <c r="A5618" t="str">
        <f t="shared" si="87"/>
        <v>12SOURCE: Scopus</v>
      </c>
      <c r="B5618">
        <v>12</v>
      </c>
      <c r="C5618" t="s">
        <v>12</v>
      </c>
    </row>
    <row r="5619" spans="1:3" x14ac:dyDescent="0.45">
      <c r="A5619" t="str">
        <f t="shared" si="87"/>
        <v>13</v>
      </c>
      <c r="B5619">
        <v>13</v>
      </c>
    </row>
    <row r="5620" spans="1:3" x14ac:dyDescent="0.45">
      <c r="A5620" t="str">
        <f t="shared" si="87"/>
        <v>1Ngcamu B.S., Mantzaris E.</v>
      </c>
      <c r="B5620">
        <v>1</v>
      </c>
      <c r="C5620" t="s">
        <v>3905</v>
      </c>
    </row>
    <row r="5621" spans="1:3" x14ac:dyDescent="0.45">
      <c r="A5621" t="str">
        <f t="shared" si="87"/>
        <v>2AUTHOR FULL NAMES: Ngcamu, Bethuel S. (55419661800); Mantzaris, Evangelos (57168431500)</v>
      </c>
      <c r="B5621">
        <v>2</v>
      </c>
      <c r="C5621" t="s">
        <v>3906</v>
      </c>
    </row>
    <row r="5622" spans="1:3" x14ac:dyDescent="0.45">
      <c r="A5622" t="str">
        <f t="shared" si="87"/>
        <v>355419661800; 57168431500</v>
      </c>
      <c r="B5622">
        <v>3</v>
      </c>
      <c r="C5622" t="s">
        <v>3907</v>
      </c>
    </row>
    <row r="5623" spans="1:3" x14ac:dyDescent="0.45">
      <c r="A5623" t="str">
        <f t="shared" si="87"/>
        <v>4Policy enforcement, corruption and stakeholder interference in South African universities</v>
      </c>
      <c r="B5623">
        <v>4</v>
      </c>
      <c r="C5623" t="s">
        <v>3908</v>
      </c>
    </row>
    <row r="5624" spans="1:3" x14ac:dyDescent="0.45">
      <c r="A5624" t="str">
        <f t="shared" si="87"/>
        <v>5(2023) Journal of Transport and Supply Chain Management, 17, art. no. a814, Cited 0 times.</v>
      </c>
      <c r="B5624">
        <v>5</v>
      </c>
      <c r="C5624" t="s">
        <v>3909</v>
      </c>
    </row>
    <row r="5625" spans="1:3" x14ac:dyDescent="0.45">
      <c r="A5625" t="str">
        <f t="shared" si="87"/>
        <v>6DOI: 10.4102/jtscm.v17i0.814</v>
      </c>
      <c r="B5625">
        <v>6</v>
      </c>
      <c r="C5625" t="s">
        <v>3910</v>
      </c>
    </row>
    <row r="5626" spans="1:3" x14ac:dyDescent="0.45">
      <c r="A5626" t="str">
        <f t="shared" si="87"/>
        <v>7https://www.scopus.com/inward/record.uri?eid=2-s2.0-85156223681&amp;doi=10.4102%2fjtscm.v17i0.814&amp;partnerID=40&amp;md5=e9fe5695f99e8642c6352b430300050e</v>
      </c>
      <c r="B5626">
        <v>7</v>
      </c>
      <c r="C5626" t="s">
        <v>3911</v>
      </c>
    </row>
    <row r="5627" spans="1:3" x14ac:dyDescent="0.45">
      <c r="A5627" t="str">
        <f t="shared" si="87"/>
        <v>8</v>
      </c>
      <c r="B5627">
        <v>8</v>
      </c>
    </row>
    <row r="5628" spans="1:3" x14ac:dyDescent="0.45">
      <c r="A5628" t="str">
        <f t="shared" si="87"/>
        <v>9ABSTRACT: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B5628">
        <v>9</v>
      </c>
      <c r="C5628" t="s">
        <v>3912</v>
      </c>
    </row>
    <row r="5629" spans="1:3" x14ac:dyDescent="0.45">
      <c r="A5629" t="str">
        <f t="shared" si="87"/>
        <v>10LANGUAGE OF ORIGINAL DOCUMENT: English</v>
      </c>
      <c r="B5629">
        <v>10</v>
      </c>
      <c r="C5629" t="s">
        <v>10</v>
      </c>
    </row>
    <row r="5630" spans="1:3" x14ac:dyDescent="0.45">
      <c r="A5630" t="str">
        <f t="shared" si="87"/>
        <v>11DOCUMENT TYPE: Article</v>
      </c>
      <c r="B5630">
        <v>11</v>
      </c>
      <c r="C5630" t="s">
        <v>11</v>
      </c>
    </row>
    <row r="5631" spans="1:3" x14ac:dyDescent="0.45">
      <c r="A5631" t="str">
        <f t="shared" si="87"/>
        <v>12SOURCE: Scopus</v>
      </c>
      <c r="B5631">
        <v>12</v>
      </c>
      <c r="C5631" t="s">
        <v>12</v>
      </c>
    </row>
    <row r="5632" spans="1:3" x14ac:dyDescent="0.45">
      <c r="A5632" t="str">
        <f t="shared" si="87"/>
        <v>13</v>
      </c>
      <c r="B5632">
        <v>13</v>
      </c>
    </row>
    <row r="5633" spans="1:3" x14ac:dyDescent="0.45">
      <c r="A5633" t="str">
        <f t="shared" si="87"/>
        <v>1Hyotynen P., Keltikangas K.</v>
      </c>
      <c r="B5633">
        <v>1</v>
      </c>
      <c r="C5633" t="s">
        <v>4219</v>
      </c>
    </row>
    <row r="5634" spans="1:3" x14ac:dyDescent="0.45">
      <c r="A5634" t="str">
        <f t="shared" si="87"/>
        <v>2AUTHOR FULL NAMES: Hyotynen, P. (6504160443); Keltikangas, K. (27667708000)</v>
      </c>
      <c r="B5634">
        <v>2</v>
      </c>
      <c r="C5634" t="s">
        <v>4220</v>
      </c>
    </row>
    <row r="5635" spans="1:3" x14ac:dyDescent="0.45">
      <c r="A5635" t="str">
        <f t="shared" si="87"/>
        <v>36504160443; 27667708000</v>
      </c>
      <c r="B5635">
        <v>3</v>
      </c>
      <c r="C5635" t="s">
        <v>4221</v>
      </c>
    </row>
    <row r="5636" spans="1:3" x14ac:dyDescent="0.45">
      <c r="A5636" t="str">
        <f t="shared" si="87"/>
        <v>4Tools and inspiration for engineering education development through stakeholder cooperation</v>
      </c>
      <c r="B5636">
        <v>4</v>
      </c>
      <c r="C5636" t="s">
        <v>4222</v>
      </c>
    </row>
    <row r="5637" spans="1:3" x14ac:dyDescent="0.45">
      <c r="A5637" t="str">
        <f t="shared" ref="A5637:A5700" si="88">B5637&amp;C5637</f>
        <v>5(2015) Proceedings of the 43rd SEFI Annual Conference 2015 - Diversity in Engineering Education: An Opportunity to Face the New Trends of Engineering, SEFI 2015, Cited 0 times.</v>
      </c>
      <c r="B5637">
        <v>5</v>
      </c>
      <c r="C5637" t="s">
        <v>4223</v>
      </c>
    </row>
    <row r="5638" spans="1:3" x14ac:dyDescent="0.45">
      <c r="A5638" t="str">
        <f t="shared" si="88"/>
        <v>6</v>
      </c>
      <c r="B5638">
        <v>6</v>
      </c>
    </row>
    <row r="5639" spans="1:3" x14ac:dyDescent="0.45">
      <c r="A5639" t="str">
        <f t="shared" si="88"/>
        <v>7https://www.scopus.com/inward/record.uri?eid=2-s2.0-84968903166&amp;partnerID=40&amp;md5=bfa26662e544d18850caae8413bbc18a</v>
      </c>
      <c r="B5639">
        <v>7</v>
      </c>
      <c r="C5639" t="s">
        <v>4224</v>
      </c>
    </row>
    <row r="5640" spans="1:3" x14ac:dyDescent="0.45">
      <c r="A5640" t="str">
        <f t="shared" si="88"/>
        <v>8</v>
      </c>
      <c r="B5640">
        <v>8</v>
      </c>
    </row>
    <row r="5641" spans="1:3" x14ac:dyDescent="0.45">
      <c r="A5641" t="str">
        <f t="shared" si="88"/>
        <v>9ABSTRACT: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v>
      </c>
      <c r="B5641">
        <v>9</v>
      </c>
      <c r="C5641" t="s">
        <v>4225</v>
      </c>
    </row>
    <row r="5642" spans="1:3" x14ac:dyDescent="0.45">
      <c r="A5642" t="str">
        <f t="shared" si="88"/>
        <v>10LANGUAGE OF ORIGINAL DOCUMENT: English</v>
      </c>
      <c r="B5642">
        <v>10</v>
      </c>
      <c r="C5642" t="s">
        <v>10</v>
      </c>
    </row>
    <row r="5643" spans="1:3" x14ac:dyDescent="0.45">
      <c r="A5643" t="str">
        <f t="shared" si="88"/>
        <v>11DOCUMENT TYPE: Conference paper</v>
      </c>
      <c r="B5643">
        <v>11</v>
      </c>
      <c r="C5643" t="s">
        <v>207</v>
      </c>
    </row>
    <row r="5644" spans="1:3" x14ac:dyDescent="0.45">
      <c r="A5644" t="str">
        <f t="shared" si="88"/>
        <v>12SOURCE: Scopus</v>
      </c>
      <c r="B5644">
        <v>12</v>
      </c>
      <c r="C5644" t="s">
        <v>12</v>
      </c>
    </row>
    <row r="5645" spans="1:3" x14ac:dyDescent="0.45">
      <c r="A5645" t="str">
        <f t="shared" si="88"/>
        <v>13</v>
      </c>
      <c r="B5645">
        <v>13</v>
      </c>
    </row>
    <row r="5646" spans="1:3" x14ac:dyDescent="0.45">
      <c r="A5646" t="str">
        <f t="shared" si="88"/>
        <v>1Yang N., Li T.</v>
      </c>
      <c r="B5646">
        <v>1</v>
      </c>
      <c r="C5646" t="s">
        <v>1767</v>
      </c>
    </row>
    <row r="5647" spans="1:3" x14ac:dyDescent="0.45">
      <c r="A5647" t="str">
        <f t="shared" si="88"/>
        <v>2AUTHOR FULL NAMES: Yang, Nan (57200001796); Li, Tong (56226319700)</v>
      </c>
      <c r="B5647">
        <v>2</v>
      </c>
      <c r="C5647" t="s">
        <v>1768</v>
      </c>
    </row>
    <row r="5648" spans="1:3" x14ac:dyDescent="0.45">
      <c r="A5648" t="str">
        <f t="shared" si="88"/>
        <v>357200001796; 56226319700</v>
      </c>
      <c r="B5648">
        <v>3</v>
      </c>
      <c r="C5648" t="s">
        <v>1769</v>
      </c>
    </row>
    <row r="5649" spans="1:3" x14ac:dyDescent="0.45">
      <c r="A5649" t="str">
        <f t="shared" si="88"/>
        <v>4How Stakeholders’ Data Literacy Contributes to Quality in Higher Education: A Goal-Oriented Analysis</v>
      </c>
      <c r="B5649">
        <v>4</v>
      </c>
      <c r="C5649" t="s">
        <v>1770</v>
      </c>
    </row>
    <row r="5650" spans="1:3" x14ac:dyDescent="0.45">
      <c r="A5650" t="str">
        <f t="shared" si="88"/>
        <v>5(2023) Higher Education Dynamics, 59, pp. 313 - 327, Cited 0 times.</v>
      </c>
      <c r="B5650">
        <v>5</v>
      </c>
      <c r="C5650" t="s">
        <v>1771</v>
      </c>
    </row>
    <row r="5651" spans="1:3" x14ac:dyDescent="0.45">
      <c r="A5651" t="str">
        <f t="shared" si="88"/>
        <v>6DOI: 10.1007/978-3-031-24193-2_13</v>
      </c>
      <c r="B5651">
        <v>6</v>
      </c>
      <c r="C5651" t="s">
        <v>1772</v>
      </c>
    </row>
    <row r="5652" spans="1:3" x14ac:dyDescent="0.45">
      <c r="A5652" t="str">
        <f t="shared" si="88"/>
        <v>7https://www.scopus.com/inward/record.uri?eid=2-s2.0-85149953837&amp;doi=10.1007%2f978-3-031-24193-2_13&amp;partnerID=40&amp;md5=3d3c614151114c004030b5ca505c9e33</v>
      </c>
      <c r="B5652">
        <v>7</v>
      </c>
      <c r="C5652" t="s">
        <v>1773</v>
      </c>
    </row>
    <row r="5653" spans="1:3" x14ac:dyDescent="0.45">
      <c r="A5653" t="str">
        <f t="shared" si="88"/>
        <v>8</v>
      </c>
      <c r="B5653">
        <v>8</v>
      </c>
    </row>
    <row r="5654" spans="1:3" x14ac:dyDescent="0.45">
      <c r="A5654" t="str">
        <f t="shared" si="88"/>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5654">
        <v>9</v>
      </c>
      <c r="C5654" t="s">
        <v>1774</v>
      </c>
    </row>
    <row r="5655" spans="1:3" x14ac:dyDescent="0.45">
      <c r="A5655" t="str">
        <f t="shared" si="88"/>
        <v>10LANGUAGE OF ORIGINAL DOCUMENT: English</v>
      </c>
      <c r="B5655">
        <v>10</v>
      </c>
      <c r="C5655" t="s">
        <v>10</v>
      </c>
    </row>
    <row r="5656" spans="1:3" x14ac:dyDescent="0.45">
      <c r="A5656" t="str">
        <f t="shared" si="88"/>
        <v>11DOCUMENT TYPE: Book chapter</v>
      </c>
      <c r="B5656">
        <v>11</v>
      </c>
      <c r="C5656" t="s">
        <v>128</v>
      </c>
    </row>
    <row r="5657" spans="1:3" x14ac:dyDescent="0.45">
      <c r="A5657" t="str">
        <f t="shared" si="88"/>
        <v>12SOURCE: Scopus</v>
      </c>
      <c r="B5657">
        <v>12</v>
      </c>
      <c r="C5657" t="s">
        <v>12</v>
      </c>
    </row>
    <row r="5658" spans="1:3" x14ac:dyDescent="0.45">
      <c r="A5658" t="str">
        <f t="shared" si="88"/>
        <v>13</v>
      </c>
      <c r="B5658">
        <v>13</v>
      </c>
    </row>
    <row r="5659" spans="1:3" x14ac:dyDescent="0.45">
      <c r="A5659" t="str">
        <f t="shared" si="88"/>
        <v>1Watcharinrat D., Sirathanakul K., Tho-Ard M., Phungamdee S., Watcharinrat C., Parnichsan L., Phasinam K., Boonsong S.</v>
      </c>
      <c r="B5659">
        <v>1</v>
      </c>
      <c r="C5659" t="s">
        <v>4037</v>
      </c>
    </row>
    <row r="5660" spans="1:3" x14ac:dyDescent="0.45">
      <c r="A5660" t="str">
        <f t="shared" si="88"/>
        <v>2AUTHOR FULL NAMES: Watcharinrat, Dowroong (57164873400); Sirathanakul, Kumron (57968990900); Tho-Ard, Manoon (57967903500); Phungamdee, Sakon (57969694700); Watcharinrat, Chudarat (57191866070); Parnichsan, Luckana (57969694800); Phasinam, Khongdet (57225180258); Boonsong, Sutthiporn (57201074652)</v>
      </c>
      <c r="B5660">
        <v>2</v>
      </c>
      <c r="C5660" t="s">
        <v>4038</v>
      </c>
    </row>
    <row r="5661" spans="1:3" x14ac:dyDescent="0.45">
      <c r="A5661" t="str">
        <f t="shared" si="88"/>
        <v>357164873400; 57968990900; 57967903500; 57969694700; 57191866070; 57969694800; 57225180258; 57201074652</v>
      </c>
      <c r="B5661">
        <v>3</v>
      </c>
      <c r="C5661" t="s">
        <v>4039</v>
      </c>
    </row>
    <row r="5662" spans="1:3" x14ac:dyDescent="0.45">
      <c r="A5662" t="str">
        <f t="shared" si="88"/>
        <v>4Policy Formation of the Rajamangala University of Technology Thanyaburi for the Fiscal Year 2022</v>
      </c>
      <c r="B5662">
        <v>4</v>
      </c>
      <c r="C5662" t="s">
        <v>4040</v>
      </c>
    </row>
    <row r="5663" spans="1:3" x14ac:dyDescent="0.45">
      <c r="A5663" t="str">
        <f t="shared" si="88"/>
        <v>5(2022) Res Militaris, 12 (2), pp. 7962 - 7976, Cited 0 times.</v>
      </c>
      <c r="B5663">
        <v>5</v>
      </c>
      <c r="C5663" t="s">
        <v>4041</v>
      </c>
    </row>
    <row r="5664" spans="1:3" x14ac:dyDescent="0.45">
      <c r="A5664" t="str">
        <f t="shared" si="88"/>
        <v>6</v>
      </c>
      <c r="B5664">
        <v>6</v>
      </c>
    </row>
    <row r="5665" spans="1:3" x14ac:dyDescent="0.45">
      <c r="A5665" t="str">
        <f t="shared" si="88"/>
        <v>7https://www.scopus.com/inward/record.uri?eid=2-s2.0-85142189018&amp;partnerID=40&amp;md5=38544338e7bff64841cb1be1967adf95</v>
      </c>
      <c r="B5665">
        <v>7</v>
      </c>
      <c r="C5665" t="s">
        <v>4042</v>
      </c>
    </row>
    <row r="5666" spans="1:3" x14ac:dyDescent="0.45">
      <c r="A5666" t="str">
        <f t="shared" si="88"/>
        <v>8</v>
      </c>
      <c r="B5666">
        <v>8</v>
      </c>
    </row>
    <row r="5667" spans="1:3" x14ac:dyDescent="0.45">
      <c r="A5667" t="str">
        <f t="shared" si="88"/>
        <v>9ABSTRACT: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B5667">
        <v>9</v>
      </c>
      <c r="C5667" t="s">
        <v>4043</v>
      </c>
    </row>
    <row r="5668" spans="1:3" x14ac:dyDescent="0.45">
      <c r="A5668" t="str">
        <f t="shared" si="88"/>
        <v>10LANGUAGE OF ORIGINAL DOCUMENT: English</v>
      </c>
      <c r="B5668">
        <v>10</v>
      </c>
      <c r="C5668" t="s">
        <v>10</v>
      </c>
    </row>
    <row r="5669" spans="1:3" x14ac:dyDescent="0.45">
      <c r="A5669" t="str">
        <f t="shared" si="88"/>
        <v>11DOCUMENT TYPE: Article</v>
      </c>
      <c r="B5669">
        <v>11</v>
      </c>
      <c r="C5669" t="s">
        <v>11</v>
      </c>
    </row>
    <row r="5670" spans="1:3" x14ac:dyDescent="0.45">
      <c r="A5670" t="str">
        <f t="shared" si="88"/>
        <v>12SOURCE: Scopus</v>
      </c>
      <c r="B5670">
        <v>12</v>
      </c>
      <c r="C5670" t="s">
        <v>12</v>
      </c>
    </row>
    <row r="5671" spans="1:3" x14ac:dyDescent="0.45">
      <c r="A5671" t="str">
        <f t="shared" si="88"/>
        <v>13</v>
      </c>
      <c r="B5671">
        <v>13</v>
      </c>
    </row>
    <row r="5672" spans="1:3" x14ac:dyDescent="0.45">
      <c r="A5672" t="str">
        <f t="shared" si="88"/>
        <v>1Ndiaye S.A.R.</v>
      </c>
      <c r="B5672">
        <v>1</v>
      </c>
      <c r="C5672" t="s">
        <v>1775</v>
      </c>
    </row>
    <row r="5673" spans="1:3" x14ac:dyDescent="0.45">
      <c r="A5673" t="str">
        <f t="shared" si="88"/>
        <v>2AUTHOR FULL NAMES: Ndiaye, Sokhna A. Rosalie (57220078489)</v>
      </c>
      <c r="B5673">
        <v>2</v>
      </c>
      <c r="C5673" t="s">
        <v>1776</v>
      </c>
    </row>
    <row r="5674" spans="1:3" x14ac:dyDescent="0.45">
      <c r="A5674" t="str">
        <f t="shared" si="88"/>
        <v>357220078489</v>
      </c>
      <c r="B5674">
        <v>3</v>
      </c>
      <c r="C5674">
        <v>57220078489</v>
      </c>
    </row>
    <row r="5675" spans="1:3" x14ac:dyDescent="0.45">
      <c r="A5675" t="str">
        <f t="shared" si="88"/>
        <v>4Theoretical expectations of youth involvement in university management</v>
      </c>
      <c r="B5675">
        <v>4</v>
      </c>
      <c r="C5675" t="s">
        <v>1777</v>
      </c>
    </row>
    <row r="5676" spans="1:3" x14ac:dyDescent="0.45">
      <c r="A5676" t="str">
        <f t="shared" si="88"/>
        <v>5(2021) Youth Voice Journal, 2021 (Special issue 3), pp. 50 - 59, Cited 0 times.</v>
      </c>
      <c r="B5676">
        <v>5</v>
      </c>
      <c r="C5676" t="s">
        <v>1778</v>
      </c>
    </row>
    <row r="5677" spans="1:3" x14ac:dyDescent="0.45">
      <c r="A5677" t="str">
        <f t="shared" si="88"/>
        <v>6</v>
      </c>
      <c r="B5677">
        <v>6</v>
      </c>
    </row>
    <row r="5678" spans="1:3" x14ac:dyDescent="0.45">
      <c r="A5678" t="str">
        <f t="shared" si="88"/>
        <v>7https://www.scopus.com/inward/record.uri?eid=2-s2.0-85103956614&amp;partnerID=40&amp;md5=bc03c543ab7dba1088fdfbe52e44e4b6</v>
      </c>
      <c r="B5678">
        <v>7</v>
      </c>
      <c r="C5678" t="s">
        <v>1779</v>
      </c>
    </row>
    <row r="5679" spans="1:3" x14ac:dyDescent="0.45">
      <c r="A5679" t="str">
        <f t="shared" si="88"/>
        <v>8</v>
      </c>
      <c r="B5679">
        <v>8</v>
      </c>
    </row>
    <row r="5680" spans="1:3" x14ac:dyDescent="0.45">
      <c r="A5680" t="str">
        <f t="shared" si="88"/>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5680">
        <v>9</v>
      </c>
      <c r="C5680" t="s">
        <v>1780</v>
      </c>
    </row>
    <row r="5681" spans="1:3" x14ac:dyDescent="0.45">
      <c r="A5681" t="str">
        <f t="shared" si="88"/>
        <v>10LANGUAGE OF ORIGINAL DOCUMENT: English</v>
      </c>
      <c r="B5681">
        <v>10</v>
      </c>
      <c r="C5681" t="s">
        <v>10</v>
      </c>
    </row>
    <row r="5682" spans="1:3" x14ac:dyDescent="0.45">
      <c r="A5682" t="str">
        <f t="shared" si="88"/>
        <v>11DOCUMENT TYPE: Article</v>
      </c>
      <c r="B5682">
        <v>11</v>
      </c>
      <c r="C5682" t="s">
        <v>11</v>
      </c>
    </row>
    <row r="5683" spans="1:3" x14ac:dyDescent="0.45">
      <c r="A5683" t="str">
        <f t="shared" si="88"/>
        <v>12SOURCE: Scopus</v>
      </c>
      <c r="B5683">
        <v>12</v>
      </c>
      <c r="C5683" t="s">
        <v>12</v>
      </c>
    </row>
    <row r="5684" spans="1:3" x14ac:dyDescent="0.45">
      <c r="A5684" t="str">
        <f t="shared" si="88"/>
        <v>13</v>
      </c>
      <c r="B5684">
        <v>13</v>
      </c>
    </row>
    <row r="5685" spans="1:3" x14ac:dyDescent="0.45">
      <c r="A5685" t="str">
        <f t="shared" si="88"/>
        <v>1Badu E.E.</v>
      </c>
      <c r="B5685">
        <v>1</v>
      </c>
      <c r="C5685" t="s">
        <v>1781</v>
      </c>
    </row>
    <row r="5686" spans="1:3" x14ac:dyDescent="0.45">
      <c r="A5686" t="str">
        <f t="shared" si="88"/>
        <v>2AUTHOR FULL NAMES: Badu, Edwin Ellis (14321177100)</v>
      </c>
      <c r="B5686">
        <v>2</v>
      </c>
      <c r="C5686" t="s">
        <v>1782</v>
      </c>
    </row>
    <row r="5687" spans="1:3" x14ac:dyDescent="0.45">
      <c r="A5687" t="str">
        <f t="shared" si="88"/>
        <v>314321177100</v>
      </c>
      <c r="B5687">
        <v>3</v>
      </c>
      <c r="C5687">
        <v>14321177100</v>
      </c>
    </row>
    <row r="5688" spans="1:3" x14ac:dyDescent="0.45">
      <c r="A5688" t="str">
        <f t="shared" si="88"/>
        <v>4Developing an information provision strategy for University Libraries in Ghana</v>
      </c>
      <c r="B5688">
        <v>4</v>
      </c>
      <c r="C5688" t="s">
        <v>1783</v>
      </c>
    </row>
    <row r="5689" spans="1:3" x14ac:dyDescent="0.45">
      <c r="A5689" t="str">
        <f t="shared" si="88"/>
        <v>5(1999) Libri, 49 (2), pp. 90 - 105, Cited 0 times.</v>
      </c>
      <c r="B5689">
        <v>5</v>
      </c>
      <c r="C5689" t="s">
        <v>1784</v>
      </c>
    </row>
    <row r="5690" spans="1:3" x14ac:dyDescent="0.45">
      <c r="A5690" t="str">
        <f t="shared" si="88"/>
        <v>6DOI: 10.1515/libr.1999.49.2.90</v>
      </c>
      <c r="B5690">
        <v>6</v>
      </c>
      <c r="C5690" t="s">
        <v>1785</v>
      </c>
    </row>
    <row r="5691" spans="1:3" x14ac:dyDescent="0.45">
      <c r="A5691" t="str">
        <f t="shared" si="88"/>
        <v>7https://www.scopus.com/inward/record.uri?eid=2-s2.0-33748088198&amp;doi=10.1515%2flibr.1999.49.2.90&amp;partnerID=40&amp;md5=af6a3f98cc3969f05d9d8fcbf373eb7e</v>
      </c>
      <c r="B5691">
        <v>7</v>
      </c>
      <c r="C5691" t="s">
        <v>1786</v>
      </c>
    </row>
    <row r="5692" spans="1:3" x14ac:dyDescent="0.45">
      <c r="A5692" t="str">
        <f t="shared" si="88"/>
        <v>8</v>
      </c>
      <c r="B5692">
        <v>8</v>
      </c>
    </row>
    <row r="5693" spans="1:3" x14ac:dyDescent="0.45">
      <c r="A5693" t="str">
        <f t="shared" si="88"/>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5693">
        <v>9</v>
      </c>
      <c r="C5693" t="s">
        <v>1787</v>
      </c>
    </row>
    <row r="5694" spans="1:3" x14ac:dyDescent="0.45">
      <c r="A5694" t="str">
        <f t="shared" si="88"/>
        <v>10LANGUAGE OF ORIGINAL DOCUMENT: English</v>
      </c>
      <c r="B5694">
        <v>10</v>
      </c>
      <c r="C5694" t="s">
        <v>10</v>
      </c>
    </row>
    <row r="5695" spans="1:3" x14ac:dyDescent="0.45">
      <c r="A5695" t="str">
        <f t="shared" si="88"/>
        <v>11DOCUMENT TYPE: Article</v>
      </c>
      <c r="B5695">
        <v>11</v>
      </c>
      <c r="C5695" t="s">
        <v>11</v>
      </c>
    </row>
    <row r="5696" spans="1:3" x14ac:dyDescent="0.45">
      <c r="A5696" t="str">
        <f t="shared" si="88"/>
        <v>12SOURCE: Scopus</v>
      </c>
      <c r="B5696">
        <v>12</v>
      </c>
      <c r="C5696" t="s">
        <v>12</v>
      </c>
    </row>
    <row r="5697" spans="1:3" x14ac:dyDescent="0.45">
      <c r="A5697" t="str">
        <f t="shared" si="88"/>
        <v>13</v>
      </c>
      <c r="B5697">
        <v>13</v>
      </c>
    </row>
    <row r="5698" spans="1:3" x14ac:dyDescent="0.45">
      <c r="A5698" t="str">
        <f t="shared" si="88"/>
        <v>1Deniz Ü., Özek B.Y.</v>
      </c>
      <c r="B5698">
        <v>1</v>
      </c>
      <c r="C5698" t="s">
        <v>1796</v>
      </c>
    </row>
    <row r="5699" spans="1:3" x14ac:dyDescent="0.45">
      <c r="A5699" t="str">
        <f t="shared" si="88"/>
        <v>2AUTHOR FULL NAMES: Deniz, Ünal (57221445127); Özek, Bahar Yakut (57214152924)</v>
      </c>
      <c r="B5699">
        <v>2</v>
      </c>
      <c r="C5699" t="s">
        <v>1797</v>
      </c>
    </row>
    <row r="5700" spans="1:3" x14ac:dyDescent="0.45">
      <c r="A5700" t="str">
        <f t="shared" si="88"/>
        <v>357221445127; 57214152924</v>
      </c>
      <c r="B5700">
        <v>3</v>
      </c>
      <c r="C5700" t="s">
        <v>1798</v>
      </c>
    </row>
    <row r="5701" spans="1:3" x14ac:dyDescent="0.45">
      <c r="A5701" t="str">
        <f t="shared" ref="A5701:A5764" si="89">B5701&amp;C5701</f>
        <v>4Online Learning Experiences of Graduate Students in Türkiye: Could This Be the Footsteps of a Reform?</v>
      </c>
      <c r="B5701">
        <v>4</v>
      </c>
      <c r="C5701" t="s">
        <v>1799</v>
      </c>
    </row>
    <row r="5702" spans="1:3" x14ac:dyDescent="0.45">
      <c r="A5702" t="str">
        <f t="shared" si="89"/>
        <v>5(2023) Participatory Educational Research, 10 (1), pp. 213 - 236, Cited 0 times.</v>
      </c>
      <c r="B5702">
        <v>5</v>
      </c>
      <c r="C5702" t="s">
        <v>1800</v>
      </c>
    </row>
    <row r="5703" spans="1:3" x14ac:dyDescent="0.45">
      <c r="A5703" t="str">
        <f t="shared" si="89"/>
        <v>6DOI: 10.17275/per.23.12.10.1</v>
      </c>
      <c r="B5703">
        <v>6</v>
      </c>
      <c r="C5703" t="s">
        <v>1801</v>
      </c>
    </row>
    <row r="5704" spans="1:3" x14ac:dyDescent="0.45">
      <c r="A5704" t="str">
        <f t="shared" si="89"/>
        <v>7https://www.scopus.com/inward/record.uri?eid=2-s2.0-85146342625&amp;doi=10.17275%2fper.23.12.10.1&amp;partnerID=40&amp;md5=8cb27018143d0cd790802c44bd85c76a</v>
      </c>
      <c r="B5704">
        <v>7</v>
      </c>
      <c r="C5704" t="s">
        <v>1802</v>
      </c>
    </row>
    <row r="5705" spans="1:3" x14ac:dyDescent="0.45">
      <c r="A5705" t="str">
        <f t="shared" si="89"/>
        <v>8</v>
      </c>
      <c r="B5705">
        <v>8</v>
      </c>
    </row>
    <row r="5706" spans="1:3" x14ac:dyDescent="0.45">
      <c r="A5706" t="str">
        <f t="shared" si="89"/>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5706">
        <v>9</v>
      </c>
      <c r="C5706" t="s">
        <v>1803</v>
      </c>
    </row>
    <row r="5707" spans="1:3" x14ac:dyDescent="0.45">
      <c r="A5707" t="str">
        <f t="shared" si="89"/>
        <v>10LANGUAGE OF ORIGINAL DOCUMENT: English</v>
      </c>
      <c r="B5707">
        <v>10</v>
      </c>
      <c r="C5707" t="s">
        <v>10</v>
      </c>
    </row>
    <row r="5708" spans="1:3" x14ac:dyDescent="0.45">
      <c r="A5708" t="str">
        <f t="shared" si="89"/>
        <v>11DOCUMENT TYPE: Article</v>
      </c>
      <c r="B5708">
        <v>11</v>
      </c>
      <c r="C5708" t="s">
        <v>11</v>
      </c>
    </row>
    <row r="5709" spans="1:3" x14ac:dyDescent="0.45">
      <c r="A5709" t="str">
        <f t="shared" si="89"/>
        <v>12SOURCE: Scopus</v>
      </c>
      <c r="B5709">
        <v>12</v>
      </c>
      <c r="C5709" t="s">
        <v>12</v>
      </c>
    </row>
    <row r="5710" spans="1:3" x14ac:dyDescent="0.45">
      <c r="A5710" t="str">
        <f t="shared" si="89"/>
        <v>13</v>
      </c>
      <c r="B5710">
        <v>13</v>
      </c>
    </row>
    <row r="5711" spans="1:3" x14ac:dyDescent="0.45">
      <c r="A5711" t="str">
        <f t="shared" si="89"/>
        <v>1Isaacs A.K.</v>
      </c>
      <c r="B5711">
        <v>1</v>
      </c>
      <c r="C5711" t="s">
        <v>1804</v>
      </c>
    </row>
    <row r="5712" spans="1:3" x14ac:dyDescent="0.45">
      <c r="A5712" t="str">
        <f t="shared" si="89"/>
        <v>2AUTHOR FULL NAMES: Isaacs, Ann Katherine (57195635973)</v>
      </c>
      <c r="B5712">
        <v>2</v>
      </c>
      <c r="C5712" t="s">
        <v>1805</v>
      </c>
    </row>
    <row r="5713" spans="1:3" x14ac:dyDescent="0.45">
      <c r="A5713" t="str">
        <f t="shared" si="89"/>
        <v>357195635973</v>
      </c>
      <c r="B5713">
        <v>3</v>
      </c>
      <c r="C5713">
        <v>57195635973</v>
      </c>
    </row>
    <row r="5714" spans="1:3" x14ac:dyDescent="0.45">
      <c r="A5714" t="str">
        <f t="shared" si="89"/>
        <v>4A new concept for the future EHEA</v>
      </c>
      <c r="B5714">
        <v>4</v>
      </c>
      <c r="C5714" t="s">
        <v>1806</v>
      </c>
    </row>
    <row r="5715" spans="1:3" x14ac:dyDescent="0.45">
      <c r="A5715" t="str">
        <f t="shared" si="89"/>
        <v>5(2020) European Higher Education Area: Challenges for a New Decade, pp. 375 - 390, Cited 0 times.</v>
      </c>
      <c r="B5715">
        <v>5</v>
      </c>
      <c r="C5715" t="s">
        <v>1807</v>
      </c>
    </row>
    <row r="5716" spans="1:3" x14ac:dyDescent="0.45">
      <c r="A5716" t="str">
        <f t="shared" si="89"/>
        <v>6DOI: 10.1007/978-3-030-56316-5_24</v>
      </c>
      <c r="B5716">
        <v>6</v>
      </c>
      <c r="C5716" t="s">
        <v>1808</v>
      </c>
    </row>
    <row r="5717" spans="1:3" x14ac:dyDescent="0.45">
      <c r="A5717" t="str">
        <f t="shared" si="89"/>
        <v>7https://www.scopus.com/inward/record.uri?eid=2-s2.0-85149349733&amp;doi=10.1007%2f978-3-030-56316-5_24&amp;partnerID=40&amp;md5=e1874083b352b4112b28dc7e4b5545bf</v>
      </c>
      <c r="B5717">
        <v>7</v>
      </c>
      <c r="C5717" t="s">
        <v>1809</v>
      </c>
    </row>
    <row r="5718" spans="1:3" x14ac:dyDescent="0.45">
      <c r="A5718" t="str">
        <f t="shared" si="89"/>
        <v>8</v>
      </c>
      <c r="B5718">
        <v>8</v>
      </c>
    </row>
    <row r="5719" spans="1:3" x14ac:dyDescent="0.45">
      <c r="A5719" t="str">
        <f t="shared" si="89"/>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5719">
        <v>9</v>
      </c>
      <c r="C5719" t="s">
        <v>1810</v>
      </c>
    </row>
    <row r="5720" spans="1:3" x14ac:dyDescent="0.45">
      <c r="A5720" t="str">
        <f t="shared" si="89"/>
        <v>10LANGUAGE OF ORIGINAL DOCUMENT: English</v>
      </c>
      <c r="B5720">
        <v>10</v>
      </c>
      <c r="C5720" t="s">
        <v>10</v>
      </c>
    </row>
    <row r="5721" spans="1:3" x14ac:dyDescent="0.45">
      <c r="A5721" t="str">
        <f t="shared" si="89"/>
        <v>11DOCUMENT TYPE: Book chapter</v>
      </c>
      <c r="B5721">
        <v>11</v>
      </c>
      <c r="C5721" t="s">
        <v>128</v>
      </c>
    </row>
    <row r="5722" spans="1:3" x14ac:dyDescent="0.45">
      <c r="A5722" t="str">
        <f t="shared" si="89"/>
        <v>12SOURCE: Scopus</v>
      </c>
      <c r="B5722">
        <v>12</v>
      </c>
      <c r="C5722" t="s">
        <v>12</v>
      </c>
    </row>
    <row r="5723" spans="1:3" x14ac:dyDescent="0.45">
      <c r="A5723" t="str">
        <f t="shared" si="89"/>
        <v>13</v>
      </c>
      <c r="B5723">
        <v>13</v>
      </c>
    </row>
    <row r="5724" spans="1:3" x14ac:dyDescent="0.45">
      <c r="A5724" t="str">
        <f t="shared" si="89"/>
        <v>1Hider P., Dalgarno B., Bennett S., Liu Y.-H., Gerts C., Daws C., Spiller B., Parkes R., Knight P., Macaulay R., Carlson L.</v>
      </c>
      <c r="B5724">
        <v>1</v>
      </c>
      <c r="C5724" t="s">
        <v>1811</v>
      </c>
    </row>
    <row r="5725" spans="1:3" x14ac:dyDescent="0.45">
      <c r="A5725" t="str">
        <f t="shared" si="89"/>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5725">
        <v>2</v>
      </c>
      <c r="C5725" t="s">
        <v>1812</v>
      </c>
    </row>
    <row r="5726" spans="1:3" x14ac:dyDescent="0.45">
      <c r="A5726" t="str">
        <f t="shared" si="89"/>
        <v>316028302700; 57196427179; 14631581000; 26662786100; 56642741400; 56642805200; 56642657800; 23028977100; 56642359100; 56642548900; 37080229600</v>
      </c>
      <c r="B5726">
        <v>3</v>
      </c>
      <c r="C5726" t="s">
        <v>1813</v>
      </c>
    </row>
    <row r="5727" spans="1:3" x14ac:dyDescent="0.45">
      <c r="A5727" t="str">
        <f t="shared" si="89"/>
        <v>4Auditing the office for learning and teaching resource library</v>
      </c>
      <c r="B5727">
        <v>4</v>
      </c>
      <c r="C5727" t="s">
        <v>1814</v>
      </c>
    </row>
    <row r="5728" spans="1:3" x14ac:dyDescent="0.45">
      <c r="A5728" t="str">
        <f t="shared" si="89"/>
        <v>5(2014) Proceedings of ASCILITE 2014 - Annual Conference of the Australian Society for Computers in Tertiary Education, pp. 663 - 667, Cited 0 times.</v>
      </c>
      <c r="B5728">
        <v>5</v>
      </c>
      <c r="C5728" t="s">
        <v>1815</v>
      </c>
    </row>
    <row r="5729" spans="1:3" x14ac:dyDescent="0.45">
      <c r="A5729" t="str">
        <f t="shared" si="89"/>
        <v>6</v>
      </c>
      <c r="B5729">
        <v>6</v>
      </c>
    </row>
    <row r="5730" spans="1:3" x14ac:dyDescent="0.45">
      <c r="A5730" t="str">
        <f t="shared" si="89"/>
        <v>7https://www.scopus.com/inward/record.uri?eid=2-s2.0-84955326568&amp;partnerID=40&amp;md5=037f1f428909bdea10d2fe425f4c22c1</v>
      </c>
      <c r="B5730">
        <v>7</v>
      </c>
      <c r="C5730" t="s">
        <v>1816</v>
      </c>
    </row>
    <row r="5731" spans="1:3" x14ac:dyDescent="0.45">
      <c r="A5731" t="str">
        <f t="shared" si="89"/>
        <v>8</v>
      </c>
      <c r="B5731">
        <v>8</v>
      </c>
    </row>
    <row r="5732" spans="1:3" x14ac:dyDescent="0.45">
      <c r="A5732" t="str">
        <f t="shared" si="89"/>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5732">
        <v>9</v>
      </c>
      <c r="C5732" t="s">
        <v>1817</v>
      </c>
    </row>
    <row r="5733" spans="1:3" x14ac:dyDescent="0.45">
      <c r="A5733" t="str">
        <f t="shared" si="89"/>
        <v>10LANGUAGE OF ORIGINAL DOCUMENT: English</v>
      </c>
      <c r="B5733">
        <v>10</v>
      </c>
      <c r="C5733" t="s">
        <v>10</v>
      </c>
    </row>
    <row r="5734" spans="1:3" x14ac:dyDescent="0.45">
      <c r="A5734" t="str">
        <f t="shared" si="89"/>
        <v>11DOCUMENT TYPE: Conference paper</v>
      </c>
      <c r="B5734">
        <v>11</v>
      </c>
      <c r="C5734" t="s">
        <v>207</v>
      </c>
    </row>
    <row r="5735" spans="1:3" x14ac:dyDescent="0.45">
      <c r="A5735" t="str">
        <f t="shared" si="89"/>
        <v>12SOURCE: Scopus</v>
      </c>
      <c r="B5735">
        <v>12</v>
      </c>
      <c r="C5735" t="s">
        <v>12</v>
      </c>
    </row>
    <row r="5736" spans="1:3" x14ac:dyDescent="0.45">
      <c r="A5736" t="str">
        <f t="shared" si="89"/>
        <v>13</v>
      </c>
      <c r="B5736">
        <v>13</v>
      </c>
    </row>
    <row r="5737" spans="1:3" x14ac:dyDescent="0.45">
      <c r="A5737" t="str">
        <f t="shared" si="89"/>
        <v>1Koksharov V.A., Sandler D., Kuznetsov P., Klyagin A., Leshukov O.</v>
      </c>
      <c r="B5737">
        <v>1</v>
      </c>
      <c r="C5737" t="s">
        <v>1818</v>
      </c>
    </row>
    <row r="5738" spans="1:3" x14ac:dyDescent="0.45">
      <c r="A5738" t="str">
        <f t="shared" si="89"/>
        <v>2AUTHOR FULL NAMES: Koksharov, V.A. (26530541900); Sandler, Daniil (56581474400); Kuznetsov, Pavel (57190414377); Klyagin, Alexander (57222671691); Leshukov, Oleg (57190431219)</v>
      </c>
      <c r="B5738">
        <v>2</v>
      </c>
      <c r="C5738" t="s">
        <v>1819</v>
      </c>
    </row>
    <row r="5739" spans="1:3" x14ac:dyDescent="0.45">
      <c r="A5739" t="str">
        <f t="shared" si="89"/>
        <v>326530541900; 56581474400; 57190414377; 57222671691; 57190431219</v>
      </c>
      <c r="B5739">
        <v>3</v>
      </c>
      <c r="C5739" t="s">
        <v>501</v>
      </c>
    </row>
    <row r="5740" spans="1:3" x14ac:dyDescent="0.45">
      <c r="A5740" t="str">
        <f t="shared" si="89"/>
        <v>4The Pandemic as a Challenge to the Development of University Networks in Russia: Differentiation or Collaboration?</v>
      </c>
      <c r="B5740">
        <v>4</v>
      </c>
      <c r="C5740" t="s">
        <v>502</v>
      </c>
    </row>
    <row r="5741" spans="1:3" x14ac:dyDescent="0.45">
      <c r="A5741" t="str">
        <f t="shared" si="89"/>
        <v>5(2021) Mir Rossii, 30 (1), Cited 0 times.</v>
      </c>
      <c r="B5741">
        <v>5</v>
      </c>
      <c r="C5741" t="s">
        <v>1820</v>
      </c>
    </row>
    <row r="5742" spans="1:3" x14ac:dyDescent="0.45">
      <c r="A5742" t="str">
        <f t="shared" si="89"/>
        <v>6</v>
      </c>
      <c r="B5742">
        <v>6</v>
      </c>
    </row>
    <row r="5743" spans="1:3" x14ac:dyDescent="0.45">
      <c r="A5743" t="str">
        <f t="shared" si="89"/>
        <v>7https://www.scopus.com/inward/record.uri?eid=2-s2.0-85122170408&amp;partnerID=40&amp;md5=585d7759625d2bb9e7bea53394873dd5</v>
      </c>
      <c r="B5743">
        <v>7</v>
      </c>
      <c r="C5743" t="s">
        <v>1821</v>
      </c>
    </row>
    <row r="5744" spans="1:3" x14ac:dyDescent="0.45">
      <c r="A5744" t="str">
        <f t="shared" si="89"/>
        <v>8</v>
      </c>
      <c r="B5744">
        <v>8</v>
      </c>
    </row>
    <row r="5745" spans="1:3" x14ac:dyDescent="0.45">
      <c r="A5745" t="str">
        <f t="shared" si="89"/>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5745">
        <v>9</v>
      </c>
      <c r="C5745" t="s">
        <v>1822</v>
      </c>
    </row>
    <row r="5746" spans="1:3" x14ac:dyDescent="0.45">
      <c r="A5746" t="str">
        <f t="shared" si="89"/>
        <v>10LANGUAGE OF ORIGINAL DOCUMENT: English</v>
      </c>
      <c r="B5746">
        <v>10</v>
      </c>
      <c r="C5746" t="s">
        <v>10</v>
      </c>
    </row>
    <row r="5747" spans="1:3" x14ac:dyDescent="0.45">
      <c r="A5747" t="str">
        <f t="shared" si="89"/>
        <v>11DOCUMENT TYPE: Article</v>
      </c>
      <c r="B5747">
        <v>11</v>
      </c>
      <c r="C5747" t="s">
        <v>11</v>
      </c>
    </row>
    <row r="5748" spans="1:3" x14ac:dyDescent="0.45">
      <c r="A5748" t="str">
        <f t="shared" si="89"/>
        <v>12SOURCE: Scopus</v>
      </c>
      <c r="B5748">
        <v>12</v>
      </c>
      <c r="C5748" t="s">
        <v>12</v>
      </c>
    </row>
    <row r="5749" spans="1:3" x14ac:dyDescent="0.45">
      <c r="A5749" t="str">
        <f t="shared" si="89"/>
        <v>13</v>
      </c>
      <c r="B5749">
        <v>13</v>
      </c>
    </row>
    <row r="5750" spans="1:3" x14ac:dyDescent="0.45">
      <c r="A5750" t="str">
        <f t="shared" si="89"/>
        <v>1Dethan M.A., Tunti M.E.D., Kellen P.B.</v>
      </c>
      <c r="B5750">
        <v>1</v>
      </c>
      <c r="C5750" t="s">
        <v>4234</v>
      </c>
    </row>
    <row r="5751" spans="1:3" x14ac:dyDescent="0.45">
      <c r="A5751" t="str">
        <f t="shared" si="89"/>
        <v>2AUTHOR FULL NAMES: Dethan, Minarni Anaci (57211456191); Tunti, Maria E. D. (57211456917); Kellen, Pius Bumi (57211461079)</v>
      </c>
      <c r="B5751">
        <v>2</v>
      </c>
      <c r="C5751" t="s">
        <v>4235</v>
      </c>
    </row>
    <row r="5752" spans="1:3" x14ac:dyDescent="0.45">
      <c r="A5752" t="str">
        <f t="shared" si="89"/>
        <v>357211456191; 57211456917; 57211461079</v>
      </c>
      <c r="B5752">
        <v>3</v>
      </c>
      <c r="C5752" t="s">
        <v>4236</v>
      </c>
    </row>
    <row r="5753" spans="1:3" x14ac:dyDescent="0.45">
      <c r="A5753" t="str">
        <f t="shared" si="89"/>
        <v>4Stakeholders’ perception regarding the internal supervision unit (a case study in nusa cendana university) [Percepción de las partes interesadas sobre la unidad de supervisión interna (un estudio de caso en la universidad nusa cendana)]</v>
      </c>
      <c r="B5753">
        <v>4</v>
      </c>
      <c r="C5753" t="s">
        <v>4237</v>
      </c>
    </row>
    <row r="5754" spans="1:3" x14ac:dyDescent="0.45">
      <c r="A5754" t="str">
        <f t="shared" si="89"/>
        <v>5(2019) Opcion, 35 (Special Issue 21), pp. 2899 - 2921, Cited 0 times.</v>
      </c>
      <c r="B5754">
        <v>5</v>
      </c>
      <c r="C5754" t="s">
        <v>4238</v>
      </c>
    </row>
    <row r="5755" spans="1:3" x14ac:dyDescent="0.45">
      <c r="A5755" t="str">
        <f t="shared" si="89"/>
        <v>6</v>
      </c>
      <c r="B5755">
        <v>6</v>
      </c>
    </row>
    <row r="5756" spans="1:3" x14ac:dyDescent="0.45">
      <c r="A5756" t="str">
        <f t="shared" si="89"/>
        <v>7https://www.scopus.com/inward/record.uri?eid=2-s2.0-85074049952&amp;partnerID=40&amp;md5=56e88d6c953b769fc2cc80b2845aefc4</v>
      </c>
      <c r="B5756">
        <v>7</v>
      </c>
      <c r="C5756" t="s">
        <v>4239</v>
      </c>
    </row>
    <row r="5757" spans="1:3" x14ac:dyDescent="0.45">
      <c r="A5757" t="str">
        <f t="shared" si="89"/>
        <v>8</v>
      </c>
      <c r="B5757">
        <v>8</v>
      </c>
    </row>
    <row r="5758" spans="1:3" x14ac:dyDescent="0.45">
      <c r="A5758" t="str">
        <f t="shared" si="89"/>
        <v>9ABSTRACT: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v>
      </c>
      <c r="B5758">
        <v>9</v>
      </c>
      <c r="C5758" t="s">
        <v>4240</v>
      </c>
    </row>
    <row r="5759" spans="1:3" x14ac:dyDescent="0.45">
      <c r="A5759" t="str">
        <f t="shared" si="89"/>
        <v>10LANGUAGE OF ORIGINAL DOCUMENT: English</v>
      </c>
      <c r="B5759">
        <v>10</v>
      </c>
      <c r="C5759" t="s">
        <v>10</v>
      </c>
    </row>
    <row r="5760" spans="1:3" x14ac:dyDescent="0.45">
      <c r="A5760" t="str">
        <f t="shared" si="89"/>
        <v>11DOCUMENT TYPE: Article</v>
      </c>
      <c r="B5760">
        <v>11</v>
      </c>
      <c r="C5760" t="s">
        <v>11</v>
      </c>
    </row>
    <row r="5761" spans="1:3" x14ac:dyDescent="0.45">
      <c r="A5761" t="str">
        <f t="shared" si="89"/>
        <v>12SOURCE: Scopus</v>
      </c>
      <c r="B5761">
        <v>12</v>
      </c>
      <c r="C5761" t="s">
        <v>12</v>
      </c>
    </row>
    <row r="5762" spans="1:3" x14ac:dyDescent="0.45">
      <c r="A5762" t="str">
        <f t="shared" si="89"/>
        <v>13</v>
      </c>
      <c r="B5762">
        <v>13</v>
      </c>
    </row>
    <row r="5763" spans="1:3" x14ac:dyDescent="0.45">
      <c r="A5763" t="str">
        <f t="shared" si="89"/>
        <v>1Reinken C., Draxler-Weber N., Hoppe U.</v>
      </c>
      <c r="B5763">
        <v>1</v>
      </c>
      <c r="C5763" t="s">
        <v>1860</v>
      </c>
    </row>
    <row r="5764" spans="1:3" x14ac:dyDescent="0.45">
      <c r="A5764" t="str">
        <f t="shared" si="89"/>
        <v>2AUTHOR FULL NAMES: Reinken, Carla (57268894200); Draxler-Weber, Nicole (57268752800); Hoppe, Uwe (37048857000)</v>
      </c>
      <c r="B5764">
        <v>2</v>
      </c>
      <c r="C5764" t="s">
        <v>1861</v>
      </c>
    </row>
    <row r="5765" spans="1:3" x14ac:dyDescent="0.45">
      <c r="A5765" t="str">
        <f t="shared" ref="A5765:A5828" si="90">B5765&amp;C5765</f>
        <v>357268894200; 57268752800; 37048857000</v>
      </c>
      <c r="B5765">
        <v>3</v>
      </c>
      <c r="C5765" t="s">
        <v>1862</v>
      </c>
    </row>
    <row r="5766" spans="1:3" x14ac:dyDescent="0.45">
      <c r="A5766" t="str">
        <f t="shared" si="90"/>
        <v>4A Maturity Model for Open Educational Resources in Higher Education Institutions – Development and Evaluation</v>
      </c>
      <c r="B5766">
        <v>4</v>
      </c>
      <c r="C5766" t="s">
        <v>1863</v>
      </c>
    </row>
    <row r="5767" spans="1:3" x14ac:dyDescent="0.45">
      <c r="A5767" t="str">
        <f t="shared" si="90"/>
        <v>5(2022) Lecture Notes in Business Information Processing, 461 LNBIP, pp. 94 - 111, Cited 0 times.</v>
      </c>
      <c r="B5767">
        <v>5</v>
      </c>
      <c r="C5767" t="s">
        <v>1864</v>
      </c>
    </row>
    <row r="5768" spans="1:3" x14ac:dyDescent="0.45">
      <c r="A5768" t="str">
        <f t="shared" si="90"/>
        <v>6DOI: 10.1007/978-3-031-17037-9_7</v>
      </c>
      <c r="B5768">
        <v>6</v>
      </c>
      <c r="C5768" t="s">
        <v>1865</v>
      </c>
    </row>
    <row r="5769" spans="1:3" x14ac:dyDescent="0.45">
      <c r="A5769" t="str">
        <f t="shared" si="90"/>
        <v>7https://www.scopus.com/inward/record.uri?eid=2-s2.0-85140435146&amp;doi=10.1007%2f978-3-031-17037-9_7&amp;partnerID=40&amp;md5=0c10c3999f235c7c9b2b9300bb4d2f52</v>
      </c>
      <c r="B5769">
        <v>7</v>
      </c>
      <c r="C5769" t="s">
        <v>1866</v>
      </c>
    </row>
    <row r="5770" spans="1:3" x14ac:dyDescent="0.45">
      <c r="A5770" t="str">
        <f t="shared" si="90"/>
        <v>8</v>
      </c>
      <c r="B5770">
        <v>8</v>
      </c>
    </row>
    <row r="5771" spans="1:3" x14ac:dyDescent="0.45">
      <c r="A5771" t="str">
        <f t="shared" si="90"/>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5771">
        <v>9</v>
      </c>
      <c r="C5771" t="s">
        <v>1867</v>
      </c>
    </row>
    <row r="5772" spans="1:3" x14ac:dyDescent="0.45">
      <c r="A5772" t="str">
        <f t="shared" si="90"/>
        <v>10LANGUAGE OF ORIGINAL DOCUMENT: English</v>
      </c>
      <c r="B5772">
        <v>10</v>
      </c>
      <c r="C5772" t="s">
        <v>10</v>
      </c>
    </row>
    <row r="5773" spans="1:3" x14ac:dyDescent="0.45">
      <c r="A5773" t="str">
        <f t="shared" si="90"/>
        <v>11DOCUMENT TYPE: Conference paper</v>
      </c>
      <c r="B5773">
        <v>11</v>
      </c>
      <c r="C5773" t="s">
        <v>207</v>
      </c>
    </row>
    <row r="5774" spans="1:3" x14ac:dyDescent="0.45">
      <c r="A5774" t="str">
        <f t="shared" si="90"/>
        <v>12SOURCE: Scopus</v>
      </c>
      <c r="B5774">
        <v>12</v>
      </c>
      <c r="C5774" t="s">
        <v>12</v>
      </c>
    </row>
    <row r="5775" spans="1:3" x14ac:dyDescent="0.45">
      <c r="A5775" t="str">
        <f t="shared" si="90"/>
        <v>13</v>
      </c>
      <c r="B5775">
        <v>13</v>
      </c>
    </row>
    <row r="5776" spans="1:3" x14ac:dyDescent="0.45">
      <c r="A5776" t="str">
        <f t="shared" si="90"/>
        <v>1Thorsos N.J., Martínez J., Gabriel M.L.</v>
      </c>
      <c r="B5776">
        <v>1</v>
      </c>
      <c r="C5776" t="s">
        <v>1882</v>
      </c>
    </row>
    <row r="5777" spans="1:3" x14ac:dyDescent="0.45">
      <c r="A5777" t="str">
        <f t="shared" si="90"/>
        <v>2AUTHOR FULL NAMES: Thorsos, Nilsa J. (56078385200); Martínez, James (56300693700); Gabriel, María L. (57143818000)</v>
      </c>
      <c r="B5777">
        <v>2</v>
      </c>
      <c r="C5777" t="s">
        <v>1883</v>
      </c>
    </row>
    <row r="5778" spans="1:3" x14ac:dyDescent="0.45">
      <c r="A5778" t="str">
        <f t="shared" si="90"/>
        <v>356078385200; 56300693700; 57143818000</v>
      </c>
      <c r="B5778">
        <v>3</v>
      </c>
      <c r="C5778" t="s">
        <v>1884</v>
      </c>
    </row>
    <row r="5779" spans="1:3" x14ac:dyDescent="0.45">
      <c r="A5779" t="str">
        <f t="shared" si="90"/>
        <v>4Losing the mother tongue in the USA: Implications for adult latinxs in the 21st century</v>
      </c>
      <c r="B5779">
        <v>4</v>
      </c>
      <c r="C5779" t="s">
        <v>1885</v>
      </c>
    </row>
    <row r="5780" spans="1:3" x14ac:dyDescent="0.45">
      <c r="A5780" t="str">
        <f t="shared" si="90"/>
        <v>5(2020) Losing the Mother Tongue in the USA: Implications for Adult Latinxs in the 21st Century, pp. 1 - 276, Cited 0 times.</v>
      </c>
      <c r="B5780">
        <v>5</v>
      </c>
      <c r="C5780" t="s">
        <v>1886</v>
      </c>
    </row>
    <row r="5781" spans="1:3" x14ac:dyDescent="0.45">
      <c r="A5781" t="str">
        <f t="shared" si="90"/>
        <v>6</v>
      </c>
      <c r="B5781">
        <v>6</v>
      </c>
    </row>
    <row r="5782" spans="1:3" x14ac:dyDescent="0.45">
      <c r="A5782" t="str">
        <f t="shared" si="90"/>
        <v>7https://www.scopus.com/inward/record.uri?eid=2-s2.0-85089061669&amp;partnerID=40&amp;md5=facb9ac29cbf3e395a432033bfcd054f</v>
      </c>
      <c r="B5782">
        <v>7</v>
      </c>
      <c r="C5782" t="s">
        <v>1887</v>
      </c>
    </row>
    <row r="5783" spans="1:3" x14ac:dyDescent="0.45">
      <c r="A5783" t="str">
        <f t="shared" si="90"/>
        <v>8</v>
      </c>
      <c r="B5783">
        <v>8</v>
      </c>
    </row>
    <row r="5784" spans="1:3" x14ac:dyDescent="0.45">
      <c r="A5784" t="str">
        <f t="shared" si="90"/>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5784">
        <v>9</v>
      </c>
      <c r="C5784" t="s">
        <v>1888</v>
      </c>
    </row>
    <row r="5785" spans="1:3" x14ac:dyDescent="0.45">
      <c r="A5785" t="str">
        <f t="shared" si="90"/>
        <v>10LANGUAGE OF ORIGINAL DOCUMENT: English</v>
      </c>
      <c r="B5785">
        <v>10</v>
      </c>
      <c r="C5785" t="s">
        <v>10</v>
      </c>
    </row>
    <row r="5786" spans="1:3" x14ac:dyDescent="0.45">
      <c r="A5786" t="str">
        <f t="shared" si="90"/>
        <v>11DOCUMENT TYPE: Book</v>
      </c>
      <c r="B5786">
        <v>11</v>
      </c>
      <c r="C5786" t="s">
        <v>338</v>
      </c>
    </row>
    <row r="5787" spans="1:3" x14ac:dyDescent="0.45">
      <c r="A5787" t="str">
        <f t="shared" si="90"/>
        <v>12SOURCE: Scopus</v>
      </c>
      <c r="B5787">
        <v>12</v>
      </c>
      <c r="C5787" t="s">
        <v>12</v>
      </c>
    </row>
    <row r="5788" spans="1:3" x14ac:dyDescent="0.45">
      <c r="A5788" t="str">
        <f t="shared" si="90"/>
        <v>13</v>
      </c>
      <c r="B5788">
        <v>13</v>
      </c>
    </row>
    <row r="5789" spans="1:3" x14ac:dyDescent="0.45">
      <c r="A5789" t="str">
        <f t="shared" si="90"/>
        <v>1Celestial-Valderama A.M., Vinluan A.A., Mangaba J.B.</v>
      </c>
      <c r="B5789">
        <v>1</v>
      </c>
      <c r="C5789" t="s">
        <v>4249</v>
      </c>
    </row>
    <row r="5790" spans="1:3" x14ac:dyDescent="0.45">
      <c r="A5790" t="str">
        <f t="shared" si="90"/>
        <v>2AUTHOR FULL NAMES: Celestial-Valderama, Arlene Mae (57269783000); Vinluan, Albert A. (57208207072); Mangaba, Joel B. (57208209164)</v>
      </c>
      <c r="B5790">
        <v>2</v>
      </c>
      <c r="C5790" t="s">
        <v>4250</v>
      </c>
    </row>
    <row r="5791" spans="1:3" x14ac:dyDescent="0.45">
      <c r="A5791" t="str">
        <f t="shared" si="90"/>
        <v>357269783000; 57208207072; 57208209164</v>
      </c>
      <c r="B5791">
        <v>3</v>
      </c>
      <c r="C5791" t="s">
        <v>4251</v>
      </c>
    </row>
    <row r="5792" spans="1:3" x14ac:dyDescent="0.45">
      <c r="A5792" t="str">
        <f t="shared" si="90"/>
        <v>4Prelude to Full Online Learning: Educational Interventions from the Voice of the Customers</v>
      </c>
      <c r="B5792">
        <v>4</v>
      </c>
      <c r="C5792" t="s">
        <v>4252</v>
      </c>
    </row>
    <row r="5793" spans="1:3" x14ac:dyDescent="0.45">
      <c r="A5793" t="str">
        <f t="shared" si="90"/>
        <v>5(2021) 29th International Conference on Computers in Education Conference, ICCE 2021 - Proceedings, 2, pp. 387 - 396, Cited 0 times.</v>
      </c>
      <c r="B5793">
        <v>5</v>
      </c>
      <c r="C5793" t="s">
        <v>4253</v>
      </c>
    </row>
    <row r="5794" spans="1:3" x14ac:dyDescent="0.45">
      <c r="A5794" t="str">
        <f t="shared" si="90"/>
        <v>6</v>
      </c>
      <c r="B5794">
        <v>6</v>
      </c>
    </row>
    <row r="5795" spans="1:3" x14ac:dyDescent="0.45">
      <c r="A5795" t="str">
        <f t="shared" si="90"/>
        <v>7https://www.scopus.com/inward/record.uri?eid=2-s2.0-85122919836&amp;partnerID=40&amp;md5=69e37a46a846901120e2abab9b5a6c97</v>
      </c>
      <c r="B5795">
        <v>7</v>
      </c>
      <c r="C5795" t="s">
        <v>4254</v>
      </c>
    </row>
    <row r="5796" spans="1:3" x14ac:dyDescent="0.45">
      <c r="A5796" t="str">
        <f t="shared" si="90"/>
        <v>8</v>
      </c>
      <c r="B5796">
        <v>8</v>
      </c>
    </row>
    <row r="5797" spans="1:3" x14ac:dyDescent="0.45">
      <c r="A5797" t="str">
        <f t="shared" si="90"/>
        <v>9ABSTRACT: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v>
      </c>
      <c r="B5797">
        <v>9</v>
      </c>
      <c r="C5797" t="s">
        <v>4255</v>
      </c>
    </row>
    <row r="5798" spans="1:3" x14ac:dyDescent="0.45">
      <c r="A5798" t="str">
        <f t="shared" si="90"/>
        <v>10LANGUAGE OF ORIGINAL DOCUMENT: English</v>
      </c>
      <c r="B5798">
        <v>10</v>
      </c>
      <c r="C5798" t="s">
        <v>10</v>
      </c>
    </row>
    <row r="5799" spans="1:3" x14ac:dyDescent="0.45">
      <c r="A5799" t="str">
        <f t="shared" si="90"/>
        <v>11DOCUMENT TYPE: Conference paper</v>
      </c>
      <c r="B5799">
        <v>11</v>
      </c>
      <c r="C5799" t="s">
        <v>207</v>
      </c>
    </row>
    <row r="5800" spans="1:3" x14ac:dyDescent="0.45">
      <c r="A5800" t="str">
        <f t="shared" si="90"/>
        <v>12SOURCE: Scopus</v>
      </c>
      <c r="B5800">
        <v>12</v>
      </c>
      <c r="C5800" t="s">
        <v>12</v>
      </c>
    </row>
    <row r="5801" spans="1:3" x14ac:dyDescent="0.45">
      <c r="A5801" t="str">
        <f t="shared" si="90"/>
        <v>13</v>
      </c>
      <c r="B5801">
        <v>13</v>
      </c>
    </row>
    <row r="5802" spans="1:3" x14ac:dyDescent="0.45">
      <c r="A5802" t="str">
        <f t="shared" si="90"/>
        <v>1Greere A.</v>
      </c>
      <c r="B5802">
        <v>1</v>
      </c>
      <c r="C5802" t="s">
        <v>1896</v>
      </c>
    </row>
    <row r="5803" spans="1:3" x14ac:dyDescent="0.45">
      <c r="A5803" t="str">
        <f t="shared" si="90"/>
        <v>2AUTHOR FULL NAMES: Greere, Anca (37070541700)</v>
      </c>
      <c r="B5803">
        <v>2</v>
      </c>
      <c r="C5803" t="s">
        <v>1897</v>
      </c>
    </row>
    <row r="5804" spans="1:3" x14ac:dyDescent="0.45">
      <c r="A5804" t="str">
        <f t="shared" si="90"/>
        <v>337070541700</v>
      </c>
      <c r="B5804">
        <v>3</v>
      </c>
      <c r="C5804">
        <v>37070541700</v>
      </c>
    </row>
    <row r="5805" spans="1:3" x14ac:dyDescent="0.45">
      <c r="A5805" t="str">
        <f t="shared" si="90"/>
        <v>4COVID-19 Special Section: Introduction Targeted reflection, mutual understanding, and collaborative working. Building blocks for post-pandemic models in higher education</v>
      </c>
      <c r="B5805">
        <v>4</v>
      </c>
      <c r="C5805" t="s">
        <v>1898</v>
      </c>
    </row>
    <row r="5806" spans="1:3" x14ac:dyDescent="0.45">
      <c r="A5806" t="str">
        <f t="shared" si="90"/>
        <v>5(2022) Tuning Journal for Higher Education, 10 (1), pp. 229 - 239, Cited 0 times.</v>
      </c>
      <c r="B5806">
        <v>5</v>
      </c>
      <c r="C5806" t="s">
        <v>1899</v>
      </c>
    </row>
    <row r="5807" spans="1:3" x14ac:dyDescent="0.45">
      <c r="A5807" t="str">
        <f t="shared" si="90"/>
        <v>6DOI: 10.18543/tjhe.2600</v>
      </c>
      <c r="B5807">
        <v>6</v>
      </c>
      <c r="C5807" t="s">
        <v>1900</v>
      </c>
    </row>
    <row r="5808" spans="1:3" x14ac:dyDescent="0.45">
      <c r="A5808" t="str">
        <f t="shared" si="90"/>
        <v>7https://www.scopus.com/inward/record.uri?eid=2-s2.0-85147272118&amp;doi=10.18543%2ftjhe.2600&amp;partnerID=40&amp;md5=80987f48f581dc7ccde4c71e4a45681c</v>
      </c>
      <c r="B5808">
        <v>7</v>
      </c>
      <c r="C5808" t="s">
        <v>1901</v>
      </c>
    </row>
    <row r="5809" spans="1:3" x14ac:dyDescent="0.45">
      <c r="A5809" t="str">
        <f t="shared" si="90"/>
        <v>8</v>
      </c>
      <c r="B5809">
        <v>8</v>
      </c>
    </row>
    <row r="5810" spans="1:3" x14ac:dyDescent="0.45">
      <c r="A5810" t="str">
        <f t="shared" si="90"/>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5810">
        <v>9</v>
      </c>
      <c r="C5810" t="s">
        <v>1902</v>
      </c>
    </row>
    <row r="5811" spans="1:3" x14ac:dyDescent="0.45">
      <c r="A5811" t="str">
        <f t="shared" si="90"/>
        <v>10LANGUAGE OF ORIGINAL DOCUMENT: English</v>
      </c>
      <c r="B5811">
        <v>10</v>
      </c>
      <c r="C5811" t="s">
        <v>10</v>
      </c>
    </row>
    <row r="5812" spans="1:3" x14ac:dyDescent="0.45">
      <c r="A5812" t="str">
        <f t="shared" si="90"/>
        <v>11DOCUMENT TYPE: Review</v>
      </c>
      <c r="B5812">
        <v>11</v>
      </c>
      <c r="C5812" t="s">
        <v>175</v>
      </c>
    </row>
    <row r="5813" spans="1:3" x14ac:dyDescent="0.45">
      <c r="A5813" t="str">
        <f t="shared" si="90"/>
        <v>12SOURCE: Scopus</v>
      </c>
      <c r="B5813">
        <v>12</v>
      </c>
      <c r="C5813" t="s">
        <v>12</v>
      </c>
    </row>
    <row r="5814" spans="1:3" x14ac:dyDescent="0.45">
      <c r="A5814" t="str">
        <f t="shared" si="90"/>
        <v>13</v>
      </c>
      <c r="B5814">
        <v>13</v>
      </c>
    </row>
    <row r="5815" spans="1:3" x14ac:dyDescent="0.45">
      <c r="A5815" t="str">
        <f t="shared" si="90"/>
        <v>1Kasozi A.B.K.</v>
      </c>
      <c r="B5815">
        <v>1</v>
      </c>
      <c r="C5815" t="s">
        <v>1903</v>
      </c>
    </row>
    <row r="5816" spans="1:3" x14ac:dyDescent="0.45">
      <c r="A5816" t="str">
        <f t="shared" si="90"/>
        <v>2AUTHOR FULL NAMES: Kasozi, A.B.K. (6505582435)</v>
      </c>
      <c r="B5816">
        <v>2</v>
      </c>
      <c r="C5816" t="s">
        <v>1904</v>
      </c>
    </row>
    <row r="5817" spans="1:3" x14ac:dyDescent="0.45">
      <c r="A5817" t="str">
        <f t="shared" si="90"/>
        <v>36505582435</v>
      </c>
      <c r="B5817">
        <v>3</v>
      </c>
      <c r="C5817">
        <v>6505582435</v>
      </c>
    </row>
    <row r="5818" spans="1:3" x14ac:dyDescent="0.45">
      <c r="A5818" t="str">
        <f t="shared" si="90"/>
        <v>4The National Council for Higher Education and the growth of the university sub-sector in Uganda, 2002-2012</v>
      </c>
      <c r="B5818">
        <v>4</v>
      </c>
      <c r="C5818" t="s">
        <v>1905</v>
      </c>
    </row>
    <row r="5819" spans="1:3" x14ac:dyDescent="0.45">
      <c r="A5819" t="str">
        <f t="shared" si="90"/>
        <v>5(2016) The National Council for Higher Education and the Growth of the University Sub-sector in Uganda, 2002-2012, pp. 1 - 340, Cited 0 times.</v>
      </c>
      <c r="B5819">
        <v>5</v>
      </c>
      <c r="C5819" t="s">
        <v>1906</v>
      </c>
    </row>
    <row r="5820" spans="1:3" x14ac:dyDescent="0.45">
      <c r="A5820" t="str">
        <f t="shared" si="90"/>
        <v>6</v>
      </c>
      <c r="B5820">
        <v>6</v>
      </c>
    </row>
    <row r="5821" spans="1:3" x14ac:dyDescent="0.45">
      <c r="A5821" t="str">
        <f t="shared" si="90"/>
        <v>7https://www.scopus.com/inward/record.uri?eid=2-s2.0-85037063206&amp;partnerID=40&amp;md5=fdc7b76737f119f3f8d0089c1941fd27</v>
      </c>
      <c r="B5821">
        <v>7</v>
      </c>
      <c r="C5821" t="s">
        <v>1907</v>
      </c>
    </row>
    <row r="5822" spans="1:3" x14ac:dyDescent="0.45">
      <c r="A5822" t="str">
        <f t="shared" si="90"/>
        <v>8</v>
      </c>
      <c r="B5822">
        <v>8</v>
      </c>
    </row>
    <row r="5823" spans="1:3" x14ac:dyDescent="0.45">
      <c r="A5823" t="str">
        <f t="shared" si="9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5823">
        <v>9</v>
      </c>
      <c r="C5823" t="s">
        <v>1908</v>
      </c>
    </row>
    <row r="5824" spans="1:3" x14ac:dyDescent="0.45">
      <c r="A5824" t="str">
        <f t="shared" si="90"/>
        <v>10LANGUAGE OF ORIGINAL DOCUMENT: English</v>
      </c>
      <c r="B5824">
        <v>10</v>
      </c>
      <c r="C5824" t="s">
        <v>10</v>
      </c>
    </row>
    <row r="5825" spans="1:3" x14ac:dyDescent="0.45">
      <c r="A5825" t="str">
        <f t="shared" si="90"/>
        <v>11DOCUMENT TYPE: Book</v>
      </c>
      <c r="B5825">
        <v>11</v>
      </c>
      <c r="C5825" t="s">
        <v>338</v>
      </c>
    </row>
    <row r="5826" spans="1:3" x14ac:dyDescent="0.45">
      <c r="A5826" t="str">
        <f t="shared" si="90"/>
        <v>12SOURCE: Scopus</v>
      </c>
      <c r="B5826">
        <v>12</v>
      </c>
      <c r="C5826" t="s">
        <v>12</v>
      </c>
    </row>
    <row r="5827" spans="1:3" x14ac:dyDescent="0.45">
      <c r="A5827" t="str">
        <f t="shared" si="90"/>
        <v>13</v>
      </c>
      <c r="B5827">
        <v>13</v>
      </c>
    </row>
    <row r="5828" spans="1:3" x14ac:dyDescent="0.45">
      <c r="A5828" t="str">
        <f t="shared" si="90"/>
        <v>1Badran A., Baydoun E., Mesmar J.</v>
      </c>
      <c r="B5828">
        <v>1</v>
      </c>
      <c r="C5828" t="s">
        <v>1916</v>
      </c>
    </row>
    <row r="5829" spans="1:3" x14ac:dyDescent="0.45">
      <c r="A5829" t="str">
        <f t="shared" ref="A5829:A5892" si="91">B5829&amp;C5829</f>
        <v>2AUTHOR FULL NAMES: Badran, Adnan (55863604400); Baydoun, Elias (6603770525); Mesmar, Joelle (57209688756)</v>
      </c>
      <c r="B5829">
        <v>2</v>
      </c>
      <c r="C5829" t="s">
        <v>1917</v>
      </c>
    </row>
    <row r="5830" spans="1:3" x14ac:dyDescent="0.45">
      <c r="A5830" t="str">
        <f t="shared" si="91"/>
        <v>355863604400; 6603770525; 57209688756</v>
      </c>
      <c r="B5830">
        <v>3</v>
      </c>
      <c r="C5830" t="s">
        <v>1918</v>
      </c>
    </row>
    <row r="5831" spans="1:3" x14ac:dyDescent="0.45">
      <c r="A5831" t="str">
        <f t="shared" si="91"/>
        <v>4Introduction</v>
      </c>
      <c r="B5831">
        <v>4</v>
      </c>
      <c r="C5831" t="s">
        <v>1919</v>
      </c>
    </row>
    <row r="5832" spans="1:3" x14ac:dyDescent="0.45">
      <c r="A5832" t="str">
        <f t="shared" si="91"/>
        <v>5(2022) Higher Education in the Arab World: New Priorities in the Post COVID-19 Era, pp. 1 - 9, Cited 0 times.</v>
      </c>
      <c r="B5832">
        <v>5</v>
      </c>
      <c r="C5832" t="s">
        <v>1920</v>
      </c>
    </row>
    <row r="5833" spans="1:3" x14ac:dyDescent="0.45">
      <c r="A5833" t="str">
        <f t="shared" si="91"/>
        <v>6DOI: 10.1007/978-3-031-07539-1_1</v>
      </c>
      <c r="B5833">
        <v>6</v>
      </c>
      <c r="C5833" t="s">
        <v>1921</v>
      </c>
    </row>
    <row r="5834" spans="1:3" x14ac:dyDescent="0.45">
      <c r="A5834" t="str">
        <f t="shared" si="91"/>
        <v>7https://www.scopus.com/inward/record.uri?eid=2-s2.0-85153432272&amp;doi=10.1007%2f978-3-031-07539-1_1&amp;partnerID=40&amp;md5=d79c51264a8755b9998a4bf65e096616</v>
      </c>
      <c r="B5834">
        <v>7</v>
      </c>
      <c r="C5834" t="s">
        <v>1922</v>
      </c>
    </row>
    <row r="5835" spans="1:3" x14ac:dyDescent="0.45">
      <c r="A5835" t="str">
        <f t="shared" si="91"/>
        <v>8</v>
      </c>
      <c r="B5835">
        <v>8</v>
      </c>
    </row>
    <row r="5836" spans="1:3" x14ac:dyDescent="0.45">
      <c r="A5836" t="str">
        <f t="shared" si="91"/>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5836">
        <v>9</v>
      </c>
      <c r="C5836" t="s">
        <v>1923</v>
      </c>
    </row>
    <row r="5837" spans="1:3" x14ac:dyDescent="0.45">
      <c r="A5837" t="str">
        <f t="shared" si="91"/>
        <v>10LANGUAGE OF ORIGINAL DOCUMENT: English</v>
      </c>
      <c r="B5837">
        <v>10</v>
      </c>
      <c r="C5837" t="s">
        <v>10</v>
      </c>
    </row>
    <row r="5838" spans="1:3" x14ac:dyDescent="0.45">
      <c r="A5838" t="str">
        <f t="shared" si="91"/>
        <v>11DOCUMENT TYPE: Editorial</v>
      </c>
      <c r="B5838">
        <v>11</v>
      </c>
      <c r="C5838" t="s">
        <v>307</v>
      </c>
    </row>
    <row r="5839" spans="1:3" x14ac:dyDescent="0.45">
      <c r="A5839" t="str">
        <f t="shared" si="91"/>
        <v>12SOURCE: Scopus</v>
      </c>
      <c r="B5839">
        <v>12</v>
      </c>
      <c r="C5839" t="s">
        <v>12</v>
      </c>
    </row>
    <row r="5840" spans="1:3" x14ac:dyDescent="0.45">
      <c r="A5840" t="str">
        <f t="shared" si="91"/>
        <v>13</v>
      </c>
      <c r="B5840">
        <v>13</v>
      </c>
    </row>
    <row r="5841" spans="1:3" x14ac:dyDescent="0.45">
      <c r="A5841" t="str">
        <f t="shared" si="91"/>
        <v>1Soliudeen M.J., Adenuga K.I., Sadiq F.I.</v>
      </c>
      <c r="B5841">
        <v>1</v>
      </c>
      <c r="C5841" t="s">
        <v>1924</v>
      </c>
    </row>
    <row r="5842" spans="1:3" x14ac:dyDescent="0.45">
      <c r="A5842" t="str">
        <f t="shared" si="91"/>
        <v>2AUTHOR FULL NAMES: Soliudeen, Muhammed Jamiu (57209747969); Adenuga, Kayode Ibrahim (57041331400); Sadiq, Fatai Idowu (56562857000)</v>
      </c>
      <c r="B5842">
        <v>2</v>
      </c>
      <c r="C5842" t="s">
        <v>1925</v>
      </c>
    </row>
    <row r="5843" spans="1:3" x14ac:dyDescent="0.45">
      <c r="A5843" t="str">
        <f t="shared" si="91"/>
        <v>357209747969; 57041331400; 56562857000</v>
      </c>
      <c r="B5843">
        <v>3</v>
      </c>
      <c r="C5843" t="s">
        <v>1926</v>
      </c>
    </row>
    <row r="5844" spans="1:3" x14ac:dyDescent="0.45">
      <c r="A5844" t="str">
        <f t="shared" si="91"/>
        <v>4Higher education governance of big data: A systematic literature review</v>
      </c>
      <c r="B5844">
        <v>4</v>
      </c>
      <c r="C5844" t="s">
        <v>1927</v>
      </c>
    </row>
    <row r="5845" spans="1:3" x14ac:dyDescent="0.45">
      <c r="A5845" t="str">
        <f t="shared" si="91"/>
        <v>5(2020) Digital Solutions and the Case for Africa's Sustainable Development, pp. 152 - 172, Cited 0 times.</v>
      </c>
      <c r="B5845">
        <v>5</v>
      </c>
      <c r="C5845" t="s">
        <v>1928</v>
      </c>
    </row>
    <row r="5846" spans="1:3" x14ac:dyDescent="0.45">
      <c r="A5846" t="str">
        <f t="shared" si="91"/>
        <v>6DOI: 10.4018/978-1-7998-2967-6.ch010</v>
      </c>
      <c r="B5846">
        <v>6</v>
      </c>
      <c r="C5846" t="s">
        <v>1929</v>
      </c>
    </row>
    <row r="5847" spans="1:3" x14ac:dyDescent="0.45">
      <c r="A5847" t="str">
        <f t="shared" si="91"/>
        <v>7https://www.scopus.com/inward/record.uri?eid=2-s2.0-85137192761&amp;doi=10.4018%2f978-1-7998-2967-6.ch010&amp;partnerID=40&amp;md5=8c9c994ac034ab407a4d4da0e5469d29</v>
      </c>
      <c r="B5847">
        <v>7</v>
      </c>
      <c r="C5847" t="s">
        <v>1930</v>
      </c>
    </row>
    <row r="5848" spans="1:3" x14ac:dyDescent="0.45">
      <c r="A5848" t="str">
        <f t="shared" si="91"/>
        <v>8</v>
      </c>
      <c r="B5848">
        <v>8</v>
      </c>
    </row>
    <row r="5849" spans="1:3" x14ac:dyDescent="0.45">
      <c r="A5849" t="str">
        <f t="shared" si="91"/>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5849">
        <v>9</v>
      </c>
      <c r="C5849" t="s">
        <v>1931</v>
      </c>
    </row>
    <row r="5850" spans="1:3" x14ac:dyDescent="0.45">
      <c r="A5850" t="str">
        <f t="shared" si="91"/>
        <v>10LANGUAGE OF ORIGINAL DOCUMENT: English</v>
      </c>
      <c r="B5850">
        <v>10</v>
      </c>
      <c r="C5850" t="s">
        <v>10</v>
      </c>
    </row>
    <row r="5851" spans="1:3" x14ac:dyDescent="0.45">
      <c r="A5851" t="str">
        <f t="shared" si="91"/>
        <v>11DOCUMENT TYPE: Book chapter</v>
      </c>
      <c r="B5851">
        <v>11</v>
      </c>
      <c r="C5851" t="s">
        <v>128</v>
      </c>
    </row>
    <row r="5852" spans="1:3" x14ac:dyDescent="0.45">
      <c r="A5852" t="str">
        <f t="shared" si="91"/>
        <v>12SOURCE: Scopus</v>
      </c>
      <c r="B5852">
        <v>12</v>
      </c>
      <c r="C5852" t="s">
        <v>12</v>
      </c>
    </row>
    <row r="5853" spans="1:3" x14ac:dyDescent="0.45">
      <c r="A5853" t="str">
        <f t="shared" si="91"/>
        <v>13</v>
      </c>
      <c r="B5853">
        <v>13</v>
      </c>
    </row>
    <row r="5854" spans="1:3" x14ac:dyDescent="0.45">
      <c r="A5854" t="str">
        <f t="shared" si="91"/>
        <v>1Balković M., Kozak D., Šimović V.</v>
      </c>
      <c r="B5854">
        <v>1</v>
      </c>
      <c r="C5854" t="s">
        <v>1932</v>
      </c>
    </row>
    <row r="5855" spans="1:3" x14ac:dyDescent="0.45">
      <c r="A5855" t="str">
        <f t="shared" si="91"/>
        <v>2AUTHOR FULL NAMES: Balković, Mislav (49561022000); Kozak, Dražan (24080656900); Šimović, Vladimir (57219301297)</v>
      </c>
      <c r="B5855">
        <v>2</v>
      </c>
      <c r="C5855" t="s">
        <v>1933</v>
      </c>
    </row>
    <row r="5856" spans="1:3" x14ac:dyDescent="0.45">
      <c r="A5856" t="str">
        <f t="shared" si="91"/>
        <v>349561022000; 24080656900; 57219301297</v>
      </c>
      <c r="B5856">
        <v>3</v>
      </c>
      <c r="C5856" t="s">
        <v>1934</v>
      </c>
    </row>
    <row r="5857" spans="1:3" x14ac:dyDescent="0.45">
      <c r="A5857" t="str">
        <f t="shared" si="91"/>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5857">
        <v>4</v>
      </c>
      <c r="C5857" t="s">
        <v>1935</v>
      </c>
    </row>
    <row r="5858" spans="1:3" x14ac:dyDescent="0.45">
      <c r="A5858" t="str">
        <f t="shared" si="91"/>
        <v>5(2017) Croatian Journal of Education, 19 (3), pp. 729 - 762, Cited 0 times.</v>
      </c>
      <c r="B5858">
        <v>5</v>
      </c>
      <c r="C5858" t="s">
        <v>1936</v>
      </c>
    </row>
    <row r="5859" spans="1:3" x14ac:dyDescent="0.45">
      <c r="A5859" t="str">
        <f t="shared" si="91"/>
        <v>6DOI: 10.15516/cje.v19i3.2391</v>
      </c>
      <c r="B5859">
        <v>6</v>
      </c>
      <c r="C5859" t="s">
        <v>1937</v>
      </c>
    </row>
    <row r="5860" spans="1:3" x14ac:dyDescent="0.45">
      <c r="A5860" t="str">
        <f t="shared" si="91"/>
        <v>7https://www.scopus.com/inward/record.uri?eid=2-s2.0-85032023735&amp;doi=10.15516%2fcje.v19i3.2391&amp;partnerID=40&amp;md5=7eab1b2df8bc3aad9b4af8e853509cac</v>
      </c>
      <c r="B5860">
        <v>7</v>
      </c>
      <c r="C5860" t="s">
        <v>1938</v>
      </c>
    </row>
    <row r="5861" spans="1:3" x14ac:dyDescent="0.45">
      <c r="A5861" t="str">
        <f t="shared" si="91"/>
        <v>8</v>
      </c>
      <c r="B5861">
        <v>8</v>
      </c>
    </row>
    <row r="5862" spans="1:3" x14ac:dyDescent="0.45">
      <c r="A5862" t="str">
        <f t="shared" si="9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5862">
        <v>9</v>
      </c>
      <c r="C5862" t="s">
        <v>1939</v>
      </c>
    </row>
    <row r="5863" spans="1:3" x14ac:dyDescent="0.45">
      <c r="A5863" t="str">
        <f t="shared" si="91"/>
        <v>10LANGUAGE OF ORIGINAL DOCUMENT: English</v>
      </c>
      <c r="B5863">
        <v>10</v>
      </c>
      <c r="C5863" t="s">
        <v>10</v>
      </c>
    </row>
    <row r="5864" spans="1:3" x14ac:dyDescent="0.45">
      <c r="A5864" t="str">
        <f t="shared" si="91"/>
        <v>11DOCUMENT TYPE: Article</v>
      </c>
      <c r="B5864">
        <v>11</v>
      </c>
      <c r="C5864" t="s">
        <v>11</v>
      </c>
    </row>
    <row r="5865" spans="1:3" x14ac:dyDescent="0.45">
      <c r="A5865" t="str">
        <f t="shared" si="91"/>
        <v>12SOURCE: Scopus</v>
      </c>
      <c r="B5865">
        <v>12</v>
      </c>
      <c r="C5865" t="s">
        <v>12</v>
      </c>
    </row>
    <row r="5866" spans="1:3" x14ac:dyDescent="0.45">
      <c r="A5866" t="str">
        <f t="shared" si="91"/>
        <v>13</v>
      </c>
      <c r="B5866">
        <v>13</v>
      </c>
    </row>
    <row r="5867" spans="1:3" x14ac:dyDescent="0.45">
      <c r="A5867" t="str">
        <f t="shared" si="91"/>
        <v>1Espino M.M.</v>
      </c>
      <c r="B5867">
        <v>1</v>
      </c>
      <c r="C5867" t="s">
        <v>1946</v>
      </c>
    </row>
    <row r="5868" spans="1:3" x14ac:dyDescent="0.45">
      <c r="A5868" t="str">
        <f t="shared" si="91"/>
        <v>2AUTHOR FULL NAMES: Espino, Michelle M. (36607720000)</v>
      </c>
      <c r="B5868">
        <v>2</v>
      </c>
      <c r="C5868" t="s">
        <v>1947</v>
      </c>
    </row>
    <row r="5869" spans="1:3" x14ac:dyDescent="0.45">
      <c r="A5869" t="str">
        <f t="shared" si="91"/>
        <v>336607720000</v>
      </c>
      <c r="B5869">
        <v>3</v>
      </c>
      <c r="C5869">
        <v>36607720000</v>
      </c>
    </row>
    <row r="5870" spans="1:3" x14ac:dyDescent="0.45">
      <c r="A5870" t="str">
        <f t="shared" si="91"/>
        <v>4ANALYSIS: What Are the Needs of Today’s College Students?</v>
      </c>
      <c r="B5870">
        <v>4</v>
      </c>
      <c r="C5870" t="s">
        <v>1948</v>
      </c>
    </row>
    <row r="5871" spans="1:3" x14ac:dyDescent="0.45">
      <c r="A5871" t="str">
        <f t="shared" si="91"/>
        <v>5(2022) Multiple Perspectives on College Students: Needs, Challenges, and Opportunities, pp. 102 - 111, Cited 0 times.</v>
      </c>
      <c r="B5871">
        <v>5</v>
      </c>
      <c r="C5871" t="s">
        <v>1949</v>
      </c>
    </row>
    <row r="5872" spans="1:3" x14ac:dyDescent="0.45">
      <c r="A5872" t="str">
        <f t="shared" si="91"/>
        <v>6DOI: 10.4324/9780429319471-10</v>
      </c>
      <c r="B5872">
        <v>6</v>
      </c>
      <c r="C5872" t="s">
        <v>1950</v>
      </c>
    </row>
    <row r="5873" spans="1:3" x14ac:dyDescent="0.45">
      <c r="A5873" t="str">
        <f t="shared" si="91"/>
        <v>7https://www.scopus.com/inward/record.uri?eid=2-s2.0-85142784398&amp;doi=10.4324%2f9780429319471-10&amp;partnerID=40&amp;md5=a6af0b7fe53857ea288342d5ec8c260c</v>
      </c>
      <c r="B5873">
        <v>7</v>
      </c>
      <c r="C5873" t="s">
        <v>1951</v>
      </c>
    </row>
    <row r="5874" spans="1:3" x14ac:dyDescent="0.45">
      <c r="A5874" t="str">
        <f t="shared" si="91"/>
        <v>8</v>
      </c>
      <c r="B5874">
        <v>8</v>
      </c>
    </row>
    <row r="5875" spans="1:3" x14ac:dyDescent="0.45">
      <c r="A5875" t="str">
        <f t="shared" si="91"/>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5875">
        <v>9</v>
      </c>
      <c r="C5875" t="s">
        <v>1952</v>
      </c>
    </row>
    <row r="5876" spans="1:3" x14ac:dyDescent="0.45">
      <c r="A5876" t="str">
        <f t="shared" si="91"/>
        <v>10LANGUAGE OF ORIGINAL DOCUMENT: English</v>
      </c>
      <c r="B5876">
        <v>10</v>
      </c>
      <c r="C5876" t="s">
        <v>10</v>
      </c>
    </row>
    <row r="5877" spans="1:3" x14ac:dyDescent="0.45">
      <c r="A5877" t="str">
        <f t="shared" si="91"/>
        <v>11DOCUMENT TYPE: Book chapter</v>
      </c>
      <c r="B5877">
        <v>11</v>
      </c>
      <c r="C5877" t="s">
        <v>128</v>
      </c>
    </row>
    <row r="5878" spans="1:3" x14ac:dyDescent="0.45">
      <c r="A5878" t="str">
        <f t="shared" si="91"/>
        <v>12SOURCE: Scopus</v>
      </c>
      <c r="B5878">
        <v>12</v>
      </c>
      <c r="C5878" t="s">
        <v>12</v>
      </c>
    </row>
    <row r="5879" spans="1:3" x14ac:dyDescent="0.45">
      <c r="A5879" t="str">
        <f t="shared" si="91"/>
        <v>13</v>
      </c>
      <c r="B5879">
        <v>13</v>
      </c>
    </row>
    <row r="5880" spans="1:3" x14ac:dyDescent="0.45">
      <c r="A5880" t="str">
        <f t="shared" si="91"/>
        <v>1O’Regan M., Choe J.</v>
      </c>
      <c r="B5880">
        <v>1</v>
      </c>
      <c r="C5880" t="s">
        <v>4271</v>
      </c>
    </row>
    <row r="5881" spans="1:3" x14ac:dyDescent="0.45">
      <c r="A5881" t="str">
        <f t="shared" si="91"/>
        <v>2AUTHOR FULL NAMES: O’Regan, Michael (57223925583); Choe, Jaeyeon (57206427671)</v>
      </c>
      <c r="B5881">
        <v>2</v>
      </c>
      <c r="C5881" t="s">
        <v>4272</v>
      </c>
    </row>
    <row r="5882" spans="1:3" x14ac:dyDescent="0.45">
      <c r="A5882" t="str">
        <f t="shared" si="91"/>
        <v>357223925583; 57206427671</v>
      </c>
      <c r="B5882">
        <v>3</v>
      </c>
      <c r="C5882" t="s">
        <v>4273</v>
      </c>
    </row>
    <row r="5883" spans="1:3" x14ac:dyDescent="0.45">
      <c r="A5883" t="str">
        <f t="shared" si="91"/>
        <v>4Searching for prestige: motivations and managerial implications of Chinese campus tourists</v>
      </c>
      <c r="B5883">
        <v>4</v>
      </c>
      <c r="C5883" t="s">
        <v>4274</v>
      </c>
    </row>
    <row r="5884" spans="1:3" x14ac:dyDescent="0.45">
      <c r="A5884" t="str">
        <f t="shared" si="91"/>
        <v>5(2022) Leisure Studies, 41 (6), pp. 862 - 878, Cited 0 times.</v>
      </c>
      <c r="B5884">
        <v>5</v>
      </c>
      <c r="C5884" t="s">
        <v>4275</v>
      </c>
    </row>
    <row r="5885" spans="1:3" x14ac:dyDescent="0.45">
      <c r="A5885" t="str">
        <f t="shared" si="91"/>
        <v>6DOI: 10.1080/02614367.2022.2088832</v>
      </c>
      <c r="B5885">
        <v>6</v>
      </c>
      <c r="C5885" t="s">
        <v>4276</v>
      </c>
    </row>
    <row r="5886" spans="1:3" x14ac:dyDescent="0.45">
      <c r="A5886" t="str">
        <f t="shared" si="91"/>
        <v>7https://www.scopus.com/inward/record.uri?eid=2-s2.0-85132330582&amp;doi=10.1080%2f02614367.2022.2088832&amp;partnerID=40&amp;md5=3fad5fc1110bca8f23019679765f3923</v>
      </c>
      <c r="B5886">
        <v>7</v>
      </c>
      <c r="C5886" t="s">
        <v>4277</v>
      </c>
    </row>
    <row r="5887" spans="1:3" x14ac:dyDescent="0.45">
      <c r="A5887" t="str">
        <f t="shared" si="91"/>
        <v>8</v>
      </c>
      <c r="B5887">
        <v>8</v>
      </c>
    </row>
    <row r="5888" spans="1:3" x14ac:dyDescent="0.45">
      <c r="A5888" t="str">
        <f t="shared" si="91"/>
        <v>9ABSTRACT: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v>
      </c>
      <c r="B5888">
        <v>9</v>
      </c>
      <c r="C5888" t="s">
        <v>4278</v>
      </c>
    </row>
    <row r="5889" spans="1:3" x14ac:dyDescent="0.45">
      <c r="A5889" t="str">
        <f t="shared" si="91"/>
        <v>10LANGUAGE OF ORIGINAL DOCUMENT: English</v>
      </c>
      <c r="B5889">
        <v>10</v>
      </c>
      <c r="C5889" t="s">
        <v>10</v>
      </c>
    </row>
    <row r="5890" spans="1:3" x14ac:dyDescent="0.45">
      <c r="A5890" t="str">
        <f t="shared" si="91"/>
        <v>11DOCUMENT TYPE: Article</v>
      </c>
      <c r="B5890">
        <v>11</v>
      </c>
      <c r="C5890" t="s">
        <v>11</v>
      </c>
    </row>
    <row r="5891" spans="1:3" x14ac:dyDescent="0.45">
      <c r="A5891" t="str">
        <f t="shared" si="91"/>
        <v>12SOURCE: Scopus</v>
      </c>
      <c r="B5891">
        <v>12</v>
      </c>
      <c r="C5891" t="s">
        <v>12</v>
      </c>
    </row>
    <row r="5892" spans="1:3" x14ac:dyDescent="0.45">
      <c r="A5892" t="str">
        <f t="shared" si="91"/>
        <v>13</v>
      </c>
      <c r="B5892">
        <v>13</v>
      </c>
    </row>
    <row r="5893" spans="1:3" x14ac:dyDescent="0.45">
      <c r="A5893" t="str">
        <f t="shared" ref="A5893:A5956" si="92">B5893&amp;C5893</f>
        <v>1Leshukov O.V., Yevseyeva D.G., Gromov A.D., Platonova D.P.</v>
      </c>
      <c r="B5893">
        <v>1</v>
      </c>
      <c r="C5893" t="s">
        <v>1958</v>
      </c>
    </row>
    <row r="5894" spans="1:3" x14ac:dyDescent="0.45">
      <c r="A5894" t="str">
        <f t="shared" si="92"/>
        <v>2AUTHOR FULL NAMES: Leshukov, O.V. (57190431219); Yevseyeva, D.G. (57200089547); Gromov, A.D. (57200090544); Platonova, D.P. (57190431251)</v>
      </c>
      <c r="B5894">
        <v>2</v>
      </c>
      <c r="C5894" t="s">
        <v>1959</v>
      </c>
    </row>
    <row r="5895" spans="1:3" x14ac:dyDescent="0.45">
      <c r="A5895" t="str">
        <f t="shared" si="92"/>
        <v>357190431219; 57200089547; 57200090544; 57190431251</v>
      </c>
      <c r="B5895">
        <v>3</v>
      </c>
      <c r="C5895" t="s">
        <v>1960</v>
      </c>
    </row>
    <row r="5896" spans="1:3" x14ac:dyDescent="0.45">
      <c r="A5896" t="str">
        <f t="shared" si="92"/>
        <v>4Assessment of the Contribution of Regional Higher Education Systems to the Socio-Economic Development of the Russian Regions</v>
      </c>
      <c r="B5896">
        <v>4</v>
      </c>
      <c r="C5896" t="s">
        <v>1961</v>
      </c>
    </row>
    <row r="5897" spans="1:3" x14ac:dyDescent="0.45">
      <c r="A5897" t="str">
        <f t="shared" si="92"/>
        <v>5(2017) Russian Education and Society, 59 (1-2), pp. 68 - 93, Cited 0 times.</v>
      </c>
      <c r="B5897">
        <v>5</v>
      </c>
      <c r="C5897" t="s">
        <v>1962</v>
      </c>
    </row>
    <row r="5898" spans="1:3" x14ac:dyDescent="0.45">
      <c r="A5898" t="str">
        <f t="shared" si="92"/>
        <v>6DOI: 10.1080/10609393.2017.1392802</v>
      </c>
      <c r="B5898">
        <v>6</v>
      </c>
      <c r="C5898" t="s">
        <v>1963</v>
      </c>
    </row>
    <row r="5899" spans="1:3" x14ac:dyDescent="0.45">
      <c r="A5899" t="str">
        <f t="shared" si="92"/>
        <v>7https://www.scopus.com/inward/record.uri?eid=2-s2.0-85039432156&amp;doi=10.1080%2f10609393.2017.1392802&amp;partnerID=40&amp;md5=7bc3df145f5601f2b0e27d677e478e4d</v>
      </c>
      <c r="B5899">
        <v>7</v>
      </c>
      <c r="C5899" t="s">
        <v>1964</v>
      </c>
    </row>
    <row r="5900" spans="1:3" x14ac:dyDescent="0.45">
      <c r="A5900" t="str">
        <f t="shared" si="92"/>
        <v>8</v>
      </c>
      <c r="B5900">
        <v>8</v>
      </c>
    </row>
    <row r="5901" spans="1:3" x14ac:dyDescent="0.45">
      <c r="A5901" t="str">
        <f t="shared" si="92"/>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5901">
        <v>9</v>
      </c>
      <c r="C5901" t="s">
        <v>1965</v>
      </c>
    </row>
    <row r="5902" spans="1:3" x14ac:dyDescent="0.45">
      <c r="A5902" t="str">
        <f t="shared" si="92"/>
        <v>10LANGUAGE OF ORIGINAL DOCUMENT: English</v>
      </c>
      <c r="B5902">
        <v>10</v>
      </c>
      <c r="C5902" t="s">
        <v>10</v>
      </c>
    </row>
    <row r="5903" spans="1:3" x14ac:dyDescent="0.45">
      <c r="A5903" t="str">
        <f t="shared" si="92"/>
        <v>11DOCUMENT TYPE: Article</v>
      </c>
      <c r="B5903">
        <v>11</v>
      </c>
      <c r="C5903" t="s">
        <v>11</v>
      </c>
    </row>
    <row r="5904" spans="1:3" x14ac:dyDescent="0.45">
      <c r="A5904" t="str">
        <f t="shared" si="92"/>
        <v>12SOURCE: Scopus</v>
      </c>
      <c r="B5904">
        <v>12</v>
      </c>
      <c r="C5904" t="s">
        <v>12</v>
      </c>
    </row>
    <row r="5905" spans="1:3" x14ac:dyDescent="0.45">
      <c r="A5905" t="str">
        <f t="shared" si="92"/>
        <v>13</v>
      </c>
      <c r="B5905">
        <v>13</v>
      </c>
    </row>
    <row r="5906" spans="1:3" x14ac:dyDescent="0.45">
      <c r="A5906" t="str">
        <f t="shared" si="92"/>
        <v>1Zhu J., Liu Q., Yang B., Chen B.</v>
      </c>
      <c r="B5906">
        <v>1</v>
      </c>
      <c r="C5906" t="s">
        <v>4287</v>
      </c>
    </row>
    <row r="5907" spans="1:3" x14ac:dyDescent="0.45">
      <c r="A5907" t="str">
        <f t="shared" si="92"/>
        <v>2AUTHOR FULL NAMES: Zhu, Jiabin (13805679400); Liu, Qunqun (56300620300); Yang, Bo (56763098300); Chen, Bing (57207180544)</v>
      </c>
      <c r="B5907">
        <v>2</v>
      </c>
      <c r="C5907" t="s">
        <v>4288</v>
      </c>
    </row>
    <row r="5908" spans="1:3" x14ac:dyDescent="0.45">
      <c r="A5908" t="str">
        <f t="shared" si="92"/>
        <v>313805679400; 56300620300; 56763098300; 57207180544</v>
      </c>
      <c r="B5908">
        <v>3</v>
      </c>
      <c r="C5908" t="s">
        <v>4289</v>
      </c>
    </row>
    <row r="5909" spans="1:3" x14ac:dyDescent="0.45">
      <c r="A5909" t="str">
        <f t="shared" si="92"/>
        <v>4International students' learning experience and learning outcomes in China through summer programs</v>
      </c>
      <c r="B5909">
        <v>4</v>
      </c>
      <c r="C5909" t="s">
        <v>4290</v>
      </c>
    </row>
    <row r="5910" spans="1:3" x14ac:dyDescent="0.45">
      <c r="A5910" t="str">
        <f t="shared" si="92"/>
        <v>5(2015) Advancing Teacher Education and Curriculum Development through Study Abroad Programs, pp. 233 - 249, Cited 0 times.</v>
      </c>
      <c r="B5910">
        <v>5</v>
      </c>
      <c r="C5910" t="s">
        <v>4291</v>
      </c>
    </row>
    <row r="5911" spans="1:3" x14ac:dyDescent="0.45">
      <c r="A5911" t="str">
        <f t="shared" si="92"/>
        <v>6DOI: 10.4018/978-1-4666-9672-3.ch013</v>
      </c>
      <c r="B5911">
        <v>6</v>
      </c>
      <c r="C5911" t="s">
        <v>4292</v>
      </c>
    </row>
    <row r="5912" spans="1:3" x14ac:dyDescent="0.45">
      <c r="A5912" t="str">
        <f t="shared" si="92"/>
        <v>7https://www.scopus.com/inward/record.uri?eid=2-s2.0-84981360620&amp;doi=10.4018%2f978-1-4666-9672-3.ch013&amp;partnerID=40&amp;md5=2114ef1aff457edcf8ca678ec87a2503</v>
      </c>
      <c r="B5912">
        <v>7</v>
      </c>
      <c r="C5912" t="s">
        <v>4293</v>
      </c>
    </row>
    <row r="5913" spans="1:3" x14ac:dyDescent="0.45">
      <c r="A5913" t="str">
        <f t="shared" si="92"/>
        <v>8</v>
      </c>
      <c r="B5913">
        <v>8</v>
      </c>
    </row>
    <row r="5914" spans="1:3" x14ac:dyDescent="0.45">
      <c r="A5914" t="str">
        <f t="shared" si="92"/>
        <v>9ABSTRACT: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v>
      </c>
      <c r="B5914">
        <v>9</v>
      </c>
      <c r="C5914" t="s">
        <v>4294</v>
      </c>
    </row>
    <row r="5915" spans="1:3" x14ac:dyDescent="0.45">
      <c r="A5915" t="str">
        <f t="shared" si="92"/>
        <v>10LANGUAGE OF ORIGINAL DOCUMENT: English</v>
      </c>
      <c r="B5915">
        <v>10</v>
      </c>
      <c r="C5915" t="s">
        <v>10</v>
      </c>
    </row>
    <row r="5916" spans="1:3" x14ac:dyDescent="0.45">
      <c r="A5916" t="str">
        <f t="shared" si="92"/>
        <v>11DOCUMENT TYPE: Book chapter</v>
      </c>
      <c r="B5916">
        <v>11</v>
      </c>
      <c r="C5916" t="s">
        <v>128</v>
      </c>
    </row>
    <row r="5917" spans="1:3" x14ac:dyDescent="0.45">
      <c r="A5917" t="str">
        <f t="shared" si="92"/>
        <v>12SOURCE: Scopus</v>
      </c>
      <c r="B5917">
        <v>12</v>
      </c>
      <c r="C5917" t="s">
        <v>12</v>
      </c>
    </row>
    <row r="5918" spans="1:3" x14ac:dyDescent="0.45">
      <c r="A5918" t="str">
        <f t="shared" si="92"/>
        <v>13</v>
      </c>
      <c r="B5918">
        <v>13</v>
      </c>
    </row>
    <row r="5919" spans="1:3" x14ac:dyDescent="0.45">
      <c r="A5919" t="str">
        <f t="shared" si="92"/>
        <v>1Potocan V., Alfirevic N., Nedelko Z.</v>
      </c>
      <c r="B5919">
        <v>1</v>
      </c>
      <c r="C5919" t="s">
        <v>4295</v>
      </c>
    </row>
    <row r="5920" spans="1:3" x14ac:dyDescent="0.45">
      <c r="A5920" t="str">
        <f t="shared" si="92"/>
        <v>2AUTHOR FULL NAMES: Potocan, Vojko (6508219981); Alfirevic, Niksa (24167859200); Nedelko, Zlatko (55604881400)</v>
      </c>
      <c r="B5920">
        <v>2</v>
      </c>
      <c r="C5920" t="s">
        <v>4296</v>
      </c>
    </row>
    <row r="5921" spans="1:3" x14ac:dyDescent="0.45">
      <c r="A5921" t="str">
        <f t="shared" si="92"/>
        <v>36508219981; 24167859200; 55604881400</v>
      </c>
      <c r="B5921">
        <v>3</v>
      </c>
      <c r="C5921" t="s">
        <v>4297</v>
      </c>
    </row>
    <row r="5922" spans="1:3" x14ac:dyDescent="0.45">
      <c r="A5922" t="str">
        <f t="shared" si="92"/>
        <v>4How personal values affect social responsibility in higher education institutions</v>
      </c>
      <c r="B5922">
        <v>4</v>
      </c>
      <c r="C5922" t="s">
        <v>4298</v>
      </c>
    </row>
    <row r="5923" spans="1:3" x14ac:dyDescent="0.45">
      <c r="A5923" t="str">
        <f t="shared" si="92"/>
        <v>5(2019) Recent advances in the roles of cultural and personal values in organizational behavior, pp. 102 - 127, Cited 0 times.</v>
      </c>
      <c r="B5923">
        <v>5</v>
      </c>
      <c r="C5923" t="s">
        <v>4299</v>
      </c>
    </row>
    <row r="5924" spans="1:3" x14ac:dyDescent="0.45">
      <c r="A5924" t="str">
        <f t="shared" si="92"/>
        <v>6DOI: 10.4018/978-1-7998-1013-1.ch006</v>
      </c>
      <c r="B5924">
        <v>6</v>
      </c>
      <c r="C5924" t="s">
        <v>4300</v>
      </c>
    </row>
    <row r="5925" spans="1:3" x14ac:dyDescent="0.45">
      <c r="A5925" t="str">
        <f t="shared" si="92"/>
        <v>7https://www.scopus.com/inward/record.uri?eid=2-s2.0-85077834819&amp;doi=10.4018%2f978-1-7998-1013-1.ch006&amp;partnerID=40&amp;md5=f3b6a26987be17456cf504f1d3e31638</v>
      </c>
      <c r="B5925">
        <v>7</v>
      </c>
      <c r="C5925" t="s">
        <v>4301</v>
      </c>
    </row>
    <row r="5926" spans="1:3" x14ac:dyDescent="0.45">
      <c r="A5926" t="str">
        <f t="shared" si="92"/>
        <v>8</v>
      </c>
      <c r="B5926">
        <v>8</v>
      </c>
    </row>
    <row r="5927" spans="1:3" x14ac:dyDescent="0.45">
      <c r="A5927" t="str">
        <f t="shared" si="92"/>
        <v>9ABSTRACT: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v>
      </c>
      <c r="B5927">
        <v>9</v>
      </c>
      <c r="C5927" t="s">
        <v>4302</v>
      </c>
    </row>
    <row r="5928" spans="1:3" x14ac:dyDescent="0.45">
      <c r="A5928" t="str">
        <f t="shared" si="92"/>
        <v>10LANGUAGE OF ORIGINAL DOCUMENT: English</v>
      </c>
      <c r="B5928">
        <v>10</v>
      </c>
      <c r="C5928" t="s">
        <v>10</v>
      </c>
    </row>
    <row r="5929" spans="1:3" x14ac:dyDescent="0.45">
      <c r="A5929" t="str">
        <f t="shared" si="92"/>
        <v>11DOCUMENT TYPE: Book chapter</v>
      </c>
      <c r="B5929">
        <v>11</v>
      </c>
      <c r="C5929" t="s">
        <v>128</v>
      </c>
    </row>
    <row r="5930" spans="1:3" x14ac:dyDescent="0.45">
      <c r="A5930" t="str">
        <f t="shared" si="92"/>
        <v>12SOURCE: Scopus</v>
      </c>
      <c r="B5930">
        <v>12</v>
      </c>
      <c r="C5930" t="s">
        <v>12</v>
      </c>
    </row>
    <row r="5931" spans="1:3" x14ac:dyDescent="0.45">
      <c r="A5931" t="str">
        <f t="shared" si="92"/>
        <v>13</v>
      </c>
      <c r="B5931">
        <v>13</v>
      </c>
    </row>
    <row r="5932" spans="1:3" x14ac:dyDescent="0.45">
      <c r="A5932" t="str">
        <f t="shared" si="92"/>
        <v>1Bakirtas H., Gulpinar Demirci V.</v>
      </c>
      <c r="B5932">
        <v>1</v>
      </c>
      <c r="C5932" t="s">
        <v>3937</v>
      </c>
    </row>
    <row r="5933" spans="1:3" x14ac:dyDescent="0.45">
      <c r="A5933" t="str">
        <f t="shared" si="92"/>
        <v>2AUTHOR FULL NAMES: Bakirtas, Hulya (57191428890); Gulpinar Demirci, Vildan (57272346600)</v>
      </c>
      <c r="B5933">
        <v>2</v>
      </c>
      <c r="C5933" t="s">
        <v>3938</v>
      </c>
    </row>
    <row r="5934" spans="1:3" x14ac:dyDescent="0.45">
      <c r="A5934" t="str">
        <f t="shared" si="92"/>
        <v>357191428890; 57272346600</v>
      </c>
      <c r="B5934">
        <v>3</v>
      </c>
      <c r="C5934" t="s">
        <v>3939</v>
      </c>
    </row>
    <row r="5935" spans="1:3" x14ac:dyDescent="0.45">
      <c r="A5935" t="str">
        <f t="shared" si="92"/>
        <v>4A structural evaluation of university identification</v>
      </c>
      <c r="B5935">
        <v>4</v>
      </c>
      <c r="C5935" t="s">
        <v>3940</v>
      </c>
    </row>
    <row r="5936" spans="1:3" x14ac:dyDescent="0.45">
      <c r="A5936" t="str">
        <f t="shared" si="92"/>
        <v>5(2022) International Review on Public and Nonprofit Marketing, 19 (3), pp. 507 - 531, Cited 0 times.</v>
      </c>
      <c r="B5936">
        <v>5</v>
      </c>
      <c r="C5936" t="s">
        <v>3941</v>
      </c>
    </row>
    <row r="5937" spans="1:3" x14ac:dyDescent="0.45">
      <c r="A5937" t="str">
        <f t="shared" si="92"/>
        <v>6DOI: 10.1007/s12208-021-00313-3</v>
      </c>
      <c r="B5937">
        <v>6</v>
      </c>
      <c r="C5937" t="s">
        <v>3942</v>
      </c>
    </row>
    <row r="5938" spans="1:3" x14ac:dyDescent="0.45">
      <c r="A5938" t="str">
        <f t="shared" si="92"/>
        <v>7https://www.scopus.com/inward/record.uri?eid=2-s2.0-85115777772&amp;doi=10.1007%2fs12208-021-00313-3&amp;partnerID=40&amp;md5=31e4aa81707e71138786e49205699994</v>
      </c>
      <c r="B5938">
        <v>7</v>
      </c>
      <c r="C5938" t="s">
        <v>3943</v>
      </c>
    </row>
    <row r="5939" spans="1:3" x14ac:dyDescent="0.45">
      <c r="A5939" t="str">
        <f t="shared" si="92"/>
        <v>8</v>
      </c>
      <c r="B5939">
        <v>8</v>
      </c>
    </row>
    <row r="5940" spans="1:3" x14ac:dyDescent="0.45">
      <c r="A5940" t="str">
        <f t="shared" si="92"/>
        <v>9ABSTRACT: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B5940">
        <v>9</v>
      </c>
      <c r="C5940" t="s">
        <v>3944</v>
      </c>
    </row>
    <row r="5941" spans="1:3" x14ac:dyDescent="0.45">
      <c r="A5941" t="str">
        <f t="shared" si="92"/>
        <v>10LANGUAGE OF ORIGINAL DOCUMENT: English</v>
      </c>
      <c r="B5941">
        <v>10</v>
      </c>
      <c r="C5941" t="s">
        <v>10</v>
      </c>
    </row>
    <row r="5942" spans="1:3" x14ac:dyDescent="0.45">
      <c r="A5942" t="str">
        <f t="shared" si="92"/>
        <v>11DOCUMENT TYPE: Article</v>
      </c>
      <c r="B5942">
        <v>11</v>
      </c>
      <c r="C5942" t="s">
        <v>11</v>
      </c>
    </row>
    <row r="5943" spans="1:3" x14ac:dyDescent="0.45">
      <c r="A5943" t="str">
        <f t="shared" si="92"/>
        <v>12SOURCE: Scopus</v>
      </c>
      <c r="B5943">
        <v>12</v>
      </c>
      <c r="C5943" t="s">
        <v>12</v>
      </c>
    </row>
    <row r="5944" spans="1:3" x14ac:dyDescent="0.45">
      <c r="A5944" t="str">
        <f t="shared" si="92"/>
        <v>13</v>
      </c>
      <c r="B5944">
        <v>13</v>
      </c>
    </row>
    <row r="5945" spans="1:3" x14ac:dyDescent="0.45">
      <c r="A5945" t="str">
        <f t="shared" si="92"/>
        <v>1Gulley N.Y.</v>
      </c>
      <c r="B5945">
        <v>1</v>
      </c>
      <c r="C5945" t="s">
        <v>1966</v>
      </c>
    </row>
    <row r="5946" spans="1:3" x14ac:dyDescent="0.45">
      <c r="A5946" t="str">
        <f t="shared" si="92"/>
        <v>2AUTHOR FULL NAMES: Gulley, Needham Yancey (56059060800)</v>
      </c>
      <c r="B5946">
        <v>2</v>
      </c>
      <c r="C5946" t="s">
        <v>1967</v>
      </c>
    </row>
    <row r="5947" spans="1:3" x14ac:dyDescent="0.45">
      <c r="A5947" t="str">
        <f t="shared" si="92"/>
        <v>356059060800</v>
      </c>
      <c r="B5947">
        <v>3</v>
      </c>
      <c r="C5947">
        <v>56059060800</v>
      </c>
    </row>
    <row r="5948" spans="1:3" x14ac:dyDescent="0.45">
      <c r="A5948" t="str">
        <f t="shared" si="92"/>
        <v>4MULTIPLE PERSPECTIVES ON COLLEGE STUDENTS: Needs, Challenges, and Opportunities</v>
      </c>
      <c r="B5948">
        <v>4</v>
      </c>
      <c r="C5948" t="s">
        <v>1968</v>
      </c>
    </row>
    <row r="5949" spans="1:3" x14ac:dyDescent="0.45">
      <c r="A5949" t="str">
        <f t="shared" si="92"/>
        <v>5(2022) Multiple Perspectives on College Students: Needs, Challenges, and Opportunities, pp. 1 - 211, Cited 0 times.</v>
      </c>
      <c r="B5949">
        <v>5</v>
      </c>
      <c r="C5949" t="s">
        <v>1969</v>
      </c>
    </row>
    <row r="5950" spans="1:3" x14ac:dyDescent="0.45">
      <c r="A5950" t="str">
        <f t="shared" si="92"/>
        <v>6DOI: 10.4324/9780429319471</v>
      </c>
      <c r="B5950">
        <v>6</v>
      </c>
      <c r="C5950" t="s">
        <v>1970</v>
      </c>
    </row>
    <row r="5951" spans="1:3" x14ac:dyDescent="0.45">
      <c r="A5951" t="str">
        <f t="shared" si="92"/>
        <v>7https://www.scopus.com/inward/record.uri?eid=2-s2.0-85142792733&amp;doi=10.4324%2f9780429319471&amp;partnerID=40&amp;md5=0ec23501f918f7ef5d4eb014bcffac3c</v>
      </c>
      <c r="B5951">
        <v>7</v>
      </c>
      <c r="C5951" t="s">
        <v>1971</v>
      </c>
    </row>
    <row r="5952" spans="1:3" x14ac:dyDescent="0.45">
      <c r="A5952" t="str">
        <f t="shared" si="92"/>
        <v>8</v>
      </c>
      <c r="B5952">
        <v>8</v>
      </c>
    </row>
    <row r="5953" spans="1:3" x14ac:dyDescent="0.45">
      <c r="A5953" t="str">
        <f t="shared" si="92"/>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5953">
        <v>9</v>
      </c>
      <c r="C5953" t="s">
        <v>1972</v>
      </c>
    </row>
    <row r="5954" spans="1:3" x14ac:dyDescent="0.45">
      <c r="A5954" t="str">
        <f t="shared" si="92"/>
        <v>10LANGUAGE OF ORIGINAL DOCUMENT: English</v>
      </c>
      <c r="B5954">
        <v>10</v>
      </c>
      <c r="C5954" t="s">
        <v>10</v>
      </c>
    </row>
    <row r="5955" spans="1:3" x14ac:dyDescent="0.45">
      <c r="A5955" t="str">
        <f t="shared" si="92"/>
        <v>11DOCUMENT TYPE: Book</v>
      </c>
      <c r="B5955">
        <v>11</v>
      </c>
      <c r="C5955" t="s">
        <v>338</v>
      </c>
    </row>
    <row r="5956" spans="1:3" x14ac:dyDescent="0.45">
      <c r="A5956" t="str">
        <f t="shared" si="92"/>
        <v>12SOURCE: Scopus</v>
      </c>
      <c r="B5956">
        <v>12</v>
      </c>
      <c r="C5956" t="s">
        <v>12</v>
      </c>
    </row>
    <row r="5957" spans="1:3" x14ac:dyDescent="0.45">
      <c r="A5957" t="str">
        <f t="shared" ref="A5957:A6020" si="93">B5957&amp;C5957</f>
        <v>13</v>
      </c>
      <c r="B5957">
        <v>13</v>
      </c>
    </row>
    <row r="5958" spans="1:3" x14ac:dyDescent="0.45">
      <c r="A5958" t="str">
        <f t="shared" si="93"/>
        <v>1Ifenthaler D., Yau J.Y.-K.</v>
      </c>
      <c r="B5958">
        <v>1</v>
      </c>
      <c r="C5958" t="s">
        <v>1973</v>
      </c>
    </row>
    <row r="5959" spans="1:3" x14ac:dyDescent="0.45">
      <c r="A5959" t="str">
        <f t="shared" si="93"/>
        <v>2AUTHOR FULL NAMES: Ifenthaler, Dirk (57192168368); Yau, Jane Yin-Kim (24449784800)</v>
      </c>
      <c r="B5959">
        <v>2</v>
      </c>
      <c r="C5959" t="s">
        <v>1974</v>
      </c>
    </row>
    <row r="5960" spans="1:3" x14ac:dyDescent="0.45">
      <c r="A5960" t="str">
        <f t="shared" si="93"/>
        <v>357192168368; 24449784800</v>
      </c>
      <c r="B5960">
        <v>3</v>
      </c>
      <c r="C5960" t="s">
        <v>1975</v>
      </c>
    </row>
    <row r="5961" spans="1:3" x14ac:dyDescent="0.45">
      <c r="A5961" t="str">
        <f t="shared" si="93"/>
        <v>4Higher education stakeholders’ views on guiding the implementation of learning analytics for study success</v>
      </c>
      <c r="B5961">
        <v>4</v>
      </c>
      <c r="C5961" t="s">
        <v>1976</v>
      </c>
    </row>
    <row r="5962" spans="1:3" x14ac:dyDescent="0.45">
      <c r="A5962" t="str">
        <f t="shared" si="93"/>
        <v>5(2019) ASCILITE 2019 - Conference Proceedings - 36th International Conference of Innovation, Practice and Research in the Use of Educational Technologies in Tertiary Education: Personalised Learning. Diverse Goals. One Heart., pp. 453 - 457, Cited 0 times.</v>
      </c>
      <c r="B5962">
        <v>5</v>
      </c>
      <c r="C5962" t="s">
        <v>1977</v>
      </c>
    </row>
    <row r="5963" spans="1:3" x14ac:dyDescent="0.45">
      <c r="A5963" t="str">
        <f t="shared" si="93"/>
        <v>6</v>
      </c>
      <c r="B5963">
        <v>6</v>
      </c>
    </row>
    <row r="5964" spans="1:3" x14ac:dyDescent="0.45">
      <c r="A5964" t="str">
        <f t="shared" si="93"/>
        <v>7https://www.scopus.com/inward/record.uri?eid=2-s2.0-85088519782&amp;partnerID=40&amp;md5=3121e051761df167eeadf0e72035a9bf</v>
      </c>
      <c r="B5964">
        <v>7</v>
      </c>
      <c r="C5964" t="s">
        <v>1978</v>
      </c>
    </row>
    <row r="5965" spans="1:3" x14ac:dyDescent="0.45">
      <c r="A5965" t="str">
        <f t="shared" si="93"/>
        <v>8</v>
      </c>
      <c r="B5965">
        <v>8</v>
      </c>
    </row>
    <row r="5966" spans="1:3" x14ac:dyDescent="0.45">
      <c r="A5966" t="str">
        <f t="shared" si="93"/>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5966">
        <v>9</v>
      </c>
      <c r="C5966" t="s">
        <v>1979</v>
      </c>
    </row>
    <row r="5967" spans="1:3" x14ac:dyDescent="0.45">
      <c r="A5967" t="str">
        <f t="shared" si="93"/>
        <v>10LANGUAGE OF ORIGINAL DOCUMENT: English</v>
      </c>
      <c r="B5967">
        <v>10</v>
      </c>
      <c r="C5967" t="s">
        <v>10</v>
      </c>
    </row>
    <row r="5968" spans="1:3" x14ac:dyDescent="0.45">
      <c r="A5968" t="str">
        <f t="shared" si="93"/>
        <v>11DOCUMENT TYPE: Conference paper</v>
      </c>
      <c r="B5968">
        <v>11</v>
      </c>
      <c r="C5968" t="s">
        <v>207</v>
      </c>
    </row>
    <row r="5969" spans="1:3" x14ac:dyDescent="0.45">
      <c r="A5969" t="str">
        <f t="shared" si="93"/>
        <v>12SOURCE: Scopus</v>
      </c>
      <c r="B5969">
        <v>12</v>
      </c>
      <c r="C5969" t="s">
        <v>12</v>
      </c>
    </row>
    <row r="5970" spans="1:3" x14ac:dyDescent="0.45">
      <c r="A5970" t="str">
        <f t="shared" si="93"/>
        <v>13</v>
      </c>
      <c r="B5970">
        <v>13</v>
      </c>
    </row>
    <row r="5971" spans="1:3" x14ac:dyDescent="0.45">
      <c r="A5971" t="str">
        <f t="shared" si="93"/>
        <v>1McGee L.W.</v>
      </c>
      <c r="B5971">
        <v>1</v>
      </c>
      <c r="C5971" t="s">
        <v>4303</v>
      </c>
    </row>
    <row r="5972" spans="1:3" x14ac:dyDescent="0.45">
      <c r="A5972" t="str">
        <f t="shared" si="93"/>
        <v>2AUTHOR FULL NAMES: McGee, Lynn W. (56678415000)</v>
      </c>
      <c r="B5972">
        <v>2</v>
      </c>
      <c r="C5972" t="s">
        <v>4304</v>
      </c>
    </row>
    <row r="5973" spans="1:3" x14ac:dyDescent="0.45">
      <c r="A5973" t="str">
        <f t="shared" si="93"/>
        <v>356678415000</v>
      </c>
      <c r="B5973">
        <v>3</v>
      </c>
      <c r="C5973">
        <v>56678415000</v>
      </c>
    </row>
    <row r="5974" spans="1:3" x14ac:dyDescent="0.45">
      <c r="A5974" t="str">
        <f t="shared" si="93"/>
        <v>4Re-naming "hometown u" university of South Carolina Beaufort assumes a new role</v>
      </c>
      <c r="B5974">
        <v>4</v>
      </c>
      <c r="C5974" t="s">
        <v>4305</v>
      </c>
    </row>
    <row r="5975" spans="1:3" x14ac:dyDescent="0.45">
      <c r="A5975" t="str">
        <f t="shared" si="93"/>
        <v>5(2015) Journal of the International Academy for Case Studies, 21 (1), pp. 110 - 124, Cited 0 times.</v>
      </c>
      <c r="B5975">
        <v>5</v>
      </c>
      <c r="C5975" t="s">
        <v>4306</v>
      </c>
    </row>
    <row r="5976" spans="1:3" x14ac:dyDescent="0.45">
      <c r="A5976" t="str">
        <f t="shared" si="93"/>
        <v>6</v>
      </c>
      <c r="B5976">
        <v>6</v>
      </c>
    </row>
    <row r="5977" spans="1:3" x14ac:dyDescent="0.45">
      <c r="A5977" t="str">
        <f t="shared" si="93"/>
        <v>7https://www.scopus.com/inward/record.uri?eid=2-s2.0-84930861899&amp;partnerID=40&amp;md5=a06123b3666d802ce79e3f25bafa21f9</v>
      </c>
      <c r="B5977">
        <v>7</v>
      </c>
      <c r="C5977" t="s">
        <v>4307</v>
      </c>
    </row>
    <row r="5978" spans="1:3" x14ac:dyDescent="0.45">
      <c r="A5978" t="str">
        <f t="shared" si="93"/>
        <v>8</v>
      </c>
      <c r="B5978">
        <v>8</v>
      </c>
    </row>
    <row r="5979" spans="1:3" x14ac:dyDescent="0.45">
      <c r="A5979" t="str">
        <f t="shared" si="93"/>
        <v>9ABSTRACT: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v>
      </c>
      <c r="B5979">
        <v>9</v>
      </c>
      <c r="C5979" t="s">
        <v>4308</v>
      </c>
    </row>
    <row r="5980" spans="1:3" x14ac:dyDescent="0.45">
      <c r="A5980" t="str">
        <f t="shared" si="93"/>
        <v>10LANGUAGE OF ORIGINAL DOCUMENT: English</v>
      </c>
      <c r="B5980">
        <v>10</v>
      </c>
      <c r="C5980" t="s">
        <v>10</v>
      </c>
    </row>
    <row r="5981" spans="1:3" x14ac:dyDescent="0.45">
      <c r="A5981" t="str">
        <f t="shared" si="93"/>
        <v>11DOCUMENT TYPE: Article</v>
      </c>
      <c r="B5981">
        <v>11</v>
      </c>
      <c r="C5981" t="s">
        <v>11</v>
      </c>
    </row>
    <row r="5982" spans="1:3" x14ac:dyDescent="0.45">
      <c r="A5982" t="str">
        <f t="shared" si="93"/>
        <v>12SOURCE: Scopus</v>
      </c>
      <c r="B5982">
        <v>12</v>
      </c>
      <c r="C5982" t="s">
        <v>12</v>
      </c>
    </row>
    <row r="5983" spans="1:3" x14ac:dyDescent="0.45">
      <c r="A5983" t="str">
        <f t="shared" si="93"/>
        <v>13</v>
      </c>
      <c r="B5983">
        <v>13</v>
      </c>
    </row>
    <row r="5984" spans="1:3" x14ac:dyDescent="0.45">
      <c r="A5984" t="str">
        <f t="shared" si="93"/>
        <v>1Dean L.A., Wallace J.</v>
      </c>
      <c r="B5984">
        <v>1</v>
      </c>
      <c r="C5984" t="s">
        <v>1980</v>
      </c>
    </row>
    <row r="5985" spans="1:3" x14ac:dyDescent="0.45">
      <c r="A5985" t="str">
        <f t="shared" si="93"/>
        <v>2AUTHOR FULL NAMES: Dean, Laura A. (57530006800); Wallace, Jason (57213150363)</v>
      </c>
      <c r="B5985">
        <v>2</v>
      </c>
      <c r="C5985" t="s">
        <v>1981</v>
      </c>
    </row>
    <row r="5986" spans="1:3" x14ac:dyDescent="0.45">
      <c r="A5986" t="str">
        <f t="shared" si="93"/>
        <v>357530006800; 57213150363</v>
      </c>
      <c r="B5986">
        <v>3</v>
      </c>
      <c r="C5986" t="s">
        <v>1982</v>
      </c>
    </row>
    <row r="5987" spans="1:3" x14ac:dyDescent="0.45">
      <c r="A5987" t="str">
        <f t="shared" si="93"/>
        <v>4ANALYSIS: Who Are Today’s College Students?</v>
      </c>
      <c r="B5987">
        <v>4</v>
      </c>
      <c r="C5987" t="s">
        <v>1983</v>
      </c>
    </row>
    <row r="5988" spans="1:3" x14ac:dyDescent="0.45">
      <c r="A5988" t="str">
        <f t="shared" si="93"/>
        <v>5(2022) Multiple Perspectives on College Students: Needs, Challenges, and Opportunities, pp. 76 - 86, Cited 0 times.</v>
      </c>
      <c r="B5988">
        <v>5</v>
      </c>
      <c r="C5988" t="s">
        <v>1984</v>
      </c>
    </row>
    <row r="5989" spans="1:3" x14ac:dyDescent="0.45">
      <c r="A5989" t="str">
        <f t="shared" si="93"/>
        <v>6DOI: 10.4324/9780429319471-7</v>
      </c>
      <c r="B5989">
        <v>6</v>
      </c>
      <c r="C5989" t="s">
        <v>1985</v>
      </c>
    </row>
    <row r="5990" spans="1:3" x14ac:dyDescent="0.45">
      <c r="A5990" t="str">
        <f t="shared" si="93"/>
        <v>7https://www.scopus.com/inward/record.uri?eid=2-s2.0-85142845240&amp;doi=10.4324%2f9780429319471-7&amp;partnerID=40&amp;md5=84f7b4aaabff735e24d12fecccbe6fa1</v>
      </c>
      <c r="B5990">
        <v>7</v>
      </c>
      <c r="C5990" t="s">
        <v>1986</v>
      </c>
    </row>
    <row r="5991" spans="1:3" x14ac:dyDescent="0.45">
      <c r="A5991" t="str">
        <f t="shared" si="93"/>
        <v>8</v>
      </c>
      <c r="B5991">
        <v>8</v>
      </c>
    </row>
    <row r="5992" spans="1:3" x14ac:dyDescent="0.45">
      <c r="A5992" t="str">
        <f t="shared" si="93"/>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5992">
        <v>9</v>
      </c>
      <c r="C5992" t="s">
        <v>1987</v>
      </c>
    </row>
    <row r="5993" spans="1:3" x14ac:dyDescent="0.45">
      <c r="A5993" t="str">
        <f t="shared" si="93"/>
        <v>10LANGUAGE OF ORIGINAL DOCUMENT: English</v>
      </c>
      <c r="B5993">
        <v>10</v>
      </c>
      <c r="C5993" t="s">
        <v>10</v>
      </c>
    </row>
    <row r="5994" spans="1:3" x14ac:dyDescent="0.45">
      <c r="A5994" t="str">
        <f t="shared" si="93"/>
        <v>11DOCUMENT TYPE: Book chapter</v>
      </c>
      <c r="B5994">
        <v>11</v>
      </c>
      <c r="C5994" t="s">
        <v>128</v>
      </c>
    </row>
    <row r="5995" spans="1:3" x14ac:dyDescent="0.45">
      <c r="A5995" t="str">
        <f t="shared" si="93"/>
        <v>12SOURCE: Scopus</v>
      </c>
      <c r="B5995">
        <v>12</v>
      </c>
      <c r="C5995" t="s">
        <v>12</v>
      </c>
    </row>
    <row r="5996" spans="1:3" x14ac:dyDescent="0.45">
      <c r="A5996" t="str">
        <f t="shared" si="93"/>
        <v>13</v>
      </c>
      <c r="B5996">
        <v>13</v>
      </c>
    </row>
    <row r="5997" spans="1:3" x14ac:dyDescent="0.45">
      <c r="A5997" t="str">
        <f t="shared" si="93"/>
        <v>1Nazri E.M., Shanmugam S.K.S., Manaf N.A.A.</v>
      </c>
      <c r="B5997">
        <v>1</v>
      </c>
      <c r="C5997" t="s">
        <v>4309</v>
      </c>
    </row>
    <row r="5998" spans="1:3" x14ac:dyDescent="0.45">
      <c r="A5998" t="str">
        <f t="shared" si="93"/>
        <v>2AUTHOR FULL NAMES: Nazri, Engku M. (57212002817); Shanmugam, S. Kanageswari Suppiah (56037402800); Manaf, Nor Aziah Abd (57201475027)</v>
      </c>
      <c r="B5998">
        <v>2</v>
      </c>
      <c r="C5998" t="s">
        <v>4310</v>
      </c>
    </row>
    <row r="5999" spans="1:3" x14ac:dyDescent="0.45">
      <c r="A5999" t="str">
        <f t="shared" si="93"/>
        <v>357212002817; 56037402800; 57201475027</v>
      </c>
      <c r="B5999">
        <v>3</v>
      </c>
      <c r="C5999" t="s">
        <v>4311</v>
      </c>
    </row>
    <row r="6000" spans="1:3" x14ac:dyDescent="0.45">
      <c r="A6000" t="str">
        <f t="shared" si="93"/>
        <v>4Competitive benchmarking of Universiti Utara Malaysia’s performance against the performance of selected Malaysian universities</v>
      </c>
      <c r="B6000">
        <v>4</v>
      </c>
      <c r="C6000" t="s">
        <v>4312</v>
      </c>
    </row>
    <row r="6001" spans="1:3" x14ac:dyDescent="0.45">
      <c r="A6001" t="str">
        <f t="shared" si="93"/>
        <v>5(2022) International Journal of Process Management and Benchmarking, 12 (5), pp. 599 - 615, Cited 0 times.</v>
      </c>
      <c r="B6001">
        <v>5</v>
      </c>
      <c r="C6001" t="s">
        <v>4313</v>
      </c>
    </row>
    <row r="6002" spans="1:3" x14ac:dyDescent="0.45">
      <c r="A6002" t="str">
        <f t="shared" si="93"/>
        <v>6DOI: 10.1504/IJPMB.2022.125337</v>
      </c>
      <c r="B6002">
        <v>6</v>
      </c>
      <c r="C6002" t="s">
        <v>4314</v>
      </c>
    </row>
    <row r="6003" spans="1:3" x14ac:dyDescent="0.45">
      <c r="A6003" t="str">
        <f t="shared" si="93"/>
        <v>7https://www.scopus.com/inward/record.uri?eid=2-s2.0-85140823479&amp;doi=10.1504%2fIJPMB.2022.125337&amp;partnerID=40&amp;md5=224f989d459979007f3f1ab87c646430</v>
      </c>
      <c r="B6003">
        <v>7</v>
      </c>
      <c r="C6003" t="s">
        <v>4315</v>
      </c>
    </row>
    <row r="6004" spans="1:3" x14ac:dyDescent="0.45">
      <c r="A6004" t="str">
        <f t="shared" si="93"/>
        <v>8</v>
      </c>
      <c r="B6004">
        <v>8</v>
      </c>
    </row>
    <row r="6005" spans="1:3" x14ac:dyDescent="0.45">
      <c r="A6005" t="str">
        <f t="shared" si="93"/>
        <v>9ABSTRACT: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v>
      </c>
      <c r="B6005">
        <v>9</v>
      </c>
      <c r="C6005" t="s">
        <v>4316</v>
      </c>
    </row>
    <row r="6006" spans="1:3" x14ac:dyDescent="0.45">
      <c r="A6006" t="str">
        <f t="shared" si="93"/>
        <v>10LANGUAGE OF ORIGINAL DOCUMENT: English</v>
      </c>
      <c r="B6006">
        <v>10</v>
      </c>
      <c r="C6006" t="s">
        <v>10</v>
      </c>
    </row>
    <row r="6007" spans="1:3" x14ac:dyDescent="0.45">
      <c r="A6007" t="str">
        <f t="shared" si="93"/>
        <v>11DOCUMENT TYPE: Article</v>
      </c>
      <c r="B6007">
        <v>11</v>
      </c>
      <c r="C6007" t="s">
        <v>11</v>
      </c>
    </row>
    <row r="6008" spans="1:3" x14ac:dyDescent="0.45">
      <c r="A6008" t="str">
        <f t="shared" si="93"/>
        <v>12SOURCE: Scopus</v>
      </c>
      <c r="B6008">
        <v>12</v>
      </c>
      <c r="C6008" t="s">
        <v>12</v>
      </c>
    </row>
    <row r="6009" spans="1:3" x14ac:dyDescent="0.45">
      <c r="A6009" t="str">
        <f t="shared" si="93"/>
        <v>13</v>
      </c>
      <c r="B6009">
        <v>13</v>
      </c>
    </row>
    <row r="6010" spans="1:3" x14ac:dyDescent="0.45">
      <c r="A6010" t="str">
        <f t="shared" si="93"/>
        <v>1Inkelas K.K., Hanlon T.</v>
      </c>
      <c r="B6010">
        <v>1</v>
      </c>
      <c r="C6010" t="s">
        <v>1988</v>
      </c>
    </row>
    <row r="6011" spans="1:3" x14ac:dyDescent="0.45">
      <c r="A6011" t="str">
        <f t="shared" si="93"/>
        <v>2AUTHOR FULL NAMES: Inkelas, Karen Kurotsuchi (6602616751); Hanlon, Terrence (57984975600)</v>
      </c>
      <c r="B6011">
        <v>2</v>
      </c>
      <c r="C6011" t="s">
        <v>1989</v>
      </c>
    </row>
    <row r="6012" spans="1:3" x14ac:dyDescent="0.45">
      <c r="A6012" t="str">
        <f t="shared" si="93"/>
        <v>36602616751; 57984975600</v>
      </c>
      <c r="B6012">
        <v>3</v>
      </c>
      <c r="C6012" t="s">
        <v>1990</v>
      </c>
    </row>
    <row r="6013" spans="1:3" x14ac:dyDescent="0.45">
      <c r="A6013" t="str">
        <f t="shared" si="93"/>
        <v>4ANALYSIS: What Are the Most Significant Opportunities for Today’s College Students?</v>
      </c>
      <c r="B6013">
        <v>4</v>
      </c>
      <c r="C6013" t="s">
        <v>1991</v>
      </c>
    </row>
    <row r="6014" spans="1:3" x14ac:dyDescent="0.45">
      <c r="A6014" t="str">
        <f t="shared" si="93"/>
        <v>5(2022) Multiple Perspectives on College Students: Needs, Challenges, and Opportunities, pp. 154 - 164, Cited 0 times.</v>
      </c>
      <c r="B6014">
        <v>5</v>
      </c>
      <c r="C6014" t="s">
        <v>1992</v>
      </c>
    </row>
    <row r="6015" spans="1:3" x14ac:dyDescent="0.45">
      <c r="A6015" t="str">
        <f t="shared" si="93"/>
        <v>6DOI: 10.4324/9780429319471-16</v>
      </c>
      <c r="B6015">
        <v>6</v>
      </c>
      <c r="C6015" t="s">
        <v>1993</v>
      </c>
    </row>
    <row r="6016" spans="1:3" x14ac:dyDescent="0.45">
      <c r="A6016" t="str">
        <f t="shared" si="93"/>
        <v>7https://www.scopus.com/inward/record.uri?eid=2-s2.0-85142837229&amp;doi=10.4324%2f9780429319471-16&amp;partnerID=40&amp;md5=f1c04be80fd348aa1dcd65b21cba1784</v>
      </c>
      <c r="B6016">
        <v>7</v>
      </c>
      <c r="C6016" t="s">
        <v>1994</v>
      </c>
    </row>
    <row r="6017" spans="1:3" x14ac:dyDescent="0.45">
      <c r="A6017" t="str">
        <f t="shared" si="93"/>
        <v>8</v>
      </c>
      <c r="B6017">
        <v>8</v>
      </c>
    </row>
    <row r="6018" spans="1:3" x14ac:dyDescent="0.45">
      <c r="A6018" t="str">
        <f t="shared" si="93"/>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18">
        <v>9</v>
      </c>
      <c r="C6018" t="s">
        <v>1995</v>
      </c>
    </row>
    <row r="6019" spans="1:3" x14ac:dyDescent="0.45">
      <c r="A6019" t="str">
        <f t="shared" si="93"/>
        <v>10LANGUAGE OF ORIGINAL DOCUMENT: English</v>
      </c>
      <c r="B6019">
        <v>10</v>
      </c>
      <c r="C6019" t="s">
        <v>10</v>
      </c>
    </row>
    <row r="6020" spans="1:3" x14ac:dyDescent="0.45">
      <c r="A6020" t="str">
        <f t="shared" si="93"/>
        <v>11DOCUMENT TYPE: Book chapter</v>
      </c>
      <c r="B6020">
        <v>11</v>
      </c>
      <c r="C6020" t="s">
        <v>128</v>
      </c>
    </row>
    <row r="6021" spans="1:3" x14ac:dyDescent="0.45">
      <c r="A6021" t="str">
        <f t="shared" ref="A6021:A6084" si="94">B6021&amp;C6021</f>
        <v>12SOURCE: Scopus</v>
      </c>
      <c r="B6021">
        <v>12</v>
      </c>
      <c r="C6021" t="s">
        <v>12</v>
      </c>
    </row>
    <row r="6022" spans="1:3" x14ac:dyDescent="0.45">
      <c r="A6022" t="str">
        <f t="shared" si="94"/>
        <v>13</v>
      </c>
      <c r="B6022">
        <v>13</v>
      </c>
    </row>
    <row r="6023" spans="1:3" x14ac:dyDescent="0.45">
      <c r="A6023" t="str">
        <f t="shared" si="94"/>
        <v>1Hilliger I., Pérez-Sanagustín M.</v>
      </c>
      <c r="B6023">
        <v>1</v>
      </c>
      <c r="C6023" t="s">
        <v>1996</v>
      </c>
    </row>
    <row r="6024" spans="1:3" x14ac:dyDescent="0.45">
      <c r="A6024" t="str">
        <f t="shared" si="94"/>
        <v>2AUTHOR FULL NAMES: Hilliger, Isabel (57190130459); Pérez-Sanagustín, Mar (23393559900)</v>
      </c>
      <c r="B6024">
        <v>2</v>
      </c>
      <c r="C6024" t="s">
        <v>1997</v>
      </c>
    </row>
    <row r="6025" spans="1:3" x14ac:dyDescent="0.45">
      <c r="A6025" t="str">
        <f t="shared" si="94"/>
        <v>357190130459; 23393559900</v>
      </c>
      <c r="B6025">
        <v>3</v>
      </c>
      <c r="C6025" t="s">
        <v>1998</v>
      </c>
    </row>
    <row r="6026" spans="1:3" x14ac:dyDescent="0.45">
      <c r="A6026" t="str">
        <f t="shared" si="94"/>
        <v>4Facing the change beyond COVID-19: Continuous curriculum improvement in higher education using learning analytics</v>
      </c>
      <c r="B6026">
        <v>4</v>
      </c>
      <c r="C6026" t="s">
        <v>1999</v>
      </c>
    </row>
    <row r="6027" spans="1:3" x14ac:dyDescent="0.45">
      <c r="A6027" t="str">
        <f t="shared" si="94"/>
        <v>5(2022) A Research Agenda for Global Higher Education, pp. 193 - 209, Cited 0 times.</v>
      </c>
      <c r="B6027">
        <v>5</v>
      </c>
      <c r="C6027" t="s">
        <v>2000</v>
      </c>
    </row>
    <row r="6028" spans="1:3" x14ac:dyDescent="0.45">
      <c r="A6028" t="str">
        <f t="shared" si="94"/>
        <v>6</v>
      </c>
      <c r="B6028">
        <v>6</v>
      </c>
    </row>
    <row r="6029" spans="1:3" x14ac:dyDescent="0.45">
      <c r="A6029" t="str">
        <f t="shared" si="94"/>
        <v>7https://www.scopus.com/inward/record.uri?eid=2-s2.0-85130116176&amp;partnerID=40&amp;md5=acffdb8a92f3355f2376f56e9aeb2dc9</v>
      </c>
      <c r="B6029">
        <v>7</v>
      </c>
      <c r="C6029" t="s">
        <v>2001</v>
      </c>
    </row>
    <row r="6030" spans="1:3" x14ac:dyDescent="0.45">
      <c r="A6030" t="str">
        <f t="shared" si="94"/>
        <v>8</v>
      </c>
      <c r="B6030">
        <v>8</v>
      </c>
    </row>
    <row r="6031" spans="1:3" x14ac:dyDescent="0.45">
      <c r="A6031" t="str">
        <f t="shared" si="94"/>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6031">
        <v>9</v>
      </c>
      <c r="C6031" t="s">
        <v>2002</v>
      </c>
    </row>
    <row r="6032" spans="1:3" x14ac:dyDescent="0.45">
      <c r="A6032" t="str">
        <f t="shared" si="94"/>
        <v>10LANGUAGE OF ORIGINAL DOCUMENT: English</v>
      </c>
      <c r="B6032">
        <v>10</v>
      </c>
      <c r="C6032" t="s">
        <v>10</v>
      </c>
    </row>
    <row r="6033" spans="1:3" x14ac:dyDescent="0.45">
      <c r="A6033" t="str">
        <f t="shared" si="94"/>
        <v>11DOCUMENT TYPE: Book chapter</v>
      </c>
      <c r="B6033">
        <v>11</v>
      </c>
      <c r="C6033" t="s">
        <v>128</v>
      </c>
    </row>
    <row r="6034" spans="1:3" x14ac:dyDescent="0.45">
      <c r="A6034" t="str">
        <f t="shared" si="94"/>
        <v>12SOURCE: Scopus</v>
      </c>
      <c r="B6034">
        <v>12</v>
      </c>
      <c r="C6034" t="s">
        <v>12</v>
      </c>
    </row>
    <row r="6035" spans="1:3" x14ac:dyDescent="0.45">
      <c r="A6035" t="str">
        <f t="shared" si="94"/>
        <v>13</v>
      </c>
      <c r="B6035">
        <v>13</v>
      </c>
    </row>
    <row r="6036" spans="1:3" x14ac:dyDescent="0.45">
      <c r="A6036" t="str">
        <f t="shared" si="94"/>
        <v>1Owen J.E.</v>
      </c>
      <c r="B6036">
        <v>1</v>
      </c>
      <c r="C6036" t="s">
        <v>2003</v>
      </c>
    </row>
    <row r="6037" spans="1:3" x14ac:dyDescent="0.45">
      <c r="A6037" t="str">
        <f t="shared" si="94"/>
        <v>2AUTHOR FULL NAMES: Owen, Julie E. (12785469800)</v>
      </c>
      <c r="B6037">
        <v>2</v>
      </c>
      <c r="C6037" t="s">
        <v>2004</v>
      </c>
    </row>
    <row r="6038" spans="1:3" x14ac:dyDescent="0.45">
      <c r="A6038" t="str">
        <f t="shared" si="94"/>
        <v>312785469800</v>
      </c>
      <c r="B6038">
        <v>3</v>
      </c>
      <c r="C6038">
        <v>12785469800</v>
      </c>
    </row>
    <row r="6039" spans="1:3" x14ac:dyDescent="0.45">
      <c r="A6039" t="str">
        <f t="shared" si="94"/>
        <v>4ANALYSIS: What Can You Do to Support Today’s College Students?</v>
      </c>
      <c r="B6039">
        <v>4</v>
      </c>
      <c r="C6039" t="s">
        <v>2005</v>
      </c>
    </row>
    <row r="6040" spans="1:3" x14ac:dyDescent="0.45">
      <c r="A6040" t="str">
        <f t="shared" si="94"/>
        <v>5(2022) Multiple Perspectives on College Students: Needs, Challenges, and Opportunities, pp. 180 - 192, Cited 0 times.</v>
      </c>
      <c r="B6040">
        <v>5</v>
      </c>
      <c r="C6040" t="s">
        <v>2006</v>
      </c>
    </row>
    <row r="6041" spans="1:3" x14ac:dyDescent="0.45">
      <c r="A6041" t="str">
        <f t="shared" si="94"/>
        <v>6DOI: 10.4324/9780429319471-19</v>
      </c>
      <c r="B6041">
        <v>6</v>
      </c>
      <c r="C6041" t="s">
        <v>2007</v>
      </c>
    </row>
    <row r="6042" spans="1:3" x14ac:dyDescent="0.45">
      <c r="A6042" t="str">
        <f t="shared" si="94"/>
        <v>7https://www.scopus.com/inward/record.uri?eid=2-s2.0-85142839649&amp;doi=10.4324%2f9780429319471-19&amp;partnerID=40&amp;md5=97c8369134bcda39453c42d51adc15bc</v>
      </c>
      <c r="B6042">
        <v>7</v>
      </c>
      <c r="C6042" t="s">
        <v>2008</v>
      </c>
    </row>
    <row r="6043" spans="1:3" x14ac:dyDescent="0.45">
      <c r="A6043" t="str">
        <f t="shared" si="94"/>
        <v>8</v>
      </c>
      <c r="B6043">
        <v>8</v>
      </c>
    </row>
    <row r="6044" spans="1:3" x14ac:dyDescent="0.45">
      <c r="A6044" t="str">
        <f t="shared" si="94"/>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44">
        <v>9</v>
      </c>
      <c r="C6044" t="s">
        <v>2009</v>
      </c>
    </row>
    <row r="6045" spans="1:3" x14ac:dyDescent="0.45">
      <c r="A6045" t="str">
        <f t="shared" si="94"/>
        <v>10LANGUAGE OF ORIGINAL DOCUMENT: English</v>
      </c>
      <c r="B6045">
        <v>10</v>
      </c>
      <c r="C6045" t="s">
        <v>10</v>
      </c>
    </row>
    <row r="6046" spans="1:3" x14ac:dyDescent="0.45">
      <c r="A6046" t="str">
        <f t="shared" si="94"/>
        <v>11DOCUMENT TYPE: Book chapter</v>
      </c>
      <c r="B6046">
        <v>11</v>
      </c>
      <c r="C6046" t="s">
        <v>128</v>
      </c>
    </row>
    <row r="6047" spans="1:3" x14ac:dyDescent="0.45">
      <c r="A6047" t="str">
        <f t="shared" si="94"/>
        <v>12SOURCE: Scopus</v>
      </c>
      <c r="B6047">
        <v>12</v>
      </c>
      <c r="C6047" t="s">
        <v>12</v>
      </c>
    </row>
    <row r="6048" spans="1:3" x14ac:dyDescent="0.45">
      <c r="A6048" t="str">
        <f t="shared" si="94"/>
        <v>13</v>
      </c>
      <c r="B6048">
        <v>13</v>
      </c>
    </row>
    <row r="6049" spans="1:3" x14ac:dyDescent="0.45">
      <c r="A6049" t="str">
        <f t="shared" si="94"/>
        <v>1Gulley N.Y.</v>
      </c>
      <c r="B6049">
        <v>1</v>
      </c>
      <c r="C6049" t="s">
        <v>1966</v>
      </c>
    </row>
    <row r="6050" spans="1:3" x14ac:dyDescent="0.45">
      <c r="A6050" t="str">
        <f t="shared" si="94"/>
        <v>2AUTHOR FULL NAMES: Gulley, Needham Yancey (56059060800)</v>
      </c>
      <c r="B6050">
        <v>2</v>
      </c>
      <c r="C6050" t="s">
        <v>1967</v>
      </c>
    </row>
    <row r="6051" spans="1:3" x14ac:dyDescent="0.45">
      <c r="A6051" t="str">
        <f t="shared" si="94"/>
        <v>356059060800</v>
      </c>
      <c r="B6051">
        <v>3</v>
      </c>
      <c r="C6051">
        <v>56059060800</v>
      </c>
    </row>
    <row r="6052" spans="1:3" x14ac:dyDescent="0.45">
      <c r="A6052" t="str">
        <f t="shared" si="94"/>
        <v>4CONCLUSION</v>
      </c>
      <c r="B6052">
        <v>4</v>
      </c>
      <c r="C6052" t="s">
        <v>2010</v>
      </c>
    </row>
    <row r="6053" spans="1:3" x14ac:dyDescent="0.45">
      <c r="A6053" t="str">
        <f t="shared" si="94"/>
        <v>5(2022) Multiple Perspectives on College Students: Needs, Challenges, and Opportunities, pp. 193 - 205, Cited 0 times.</v>
      </c>
      <c r="B6053">
        <v>5</v>
      </c>
      <c r="C6053" t="s">
        <v>2011</v>
      </c>
    </row>
    <row r="6054" spans="1:3" x14ac:dyDescent="0.45">
      <c r="A6054" t="str">
        <f t="shared" si="94"/>
        <v>6DOI: 10.4324/9780429319471-20</v>
      </c>
      <c r="B6054">
        <v>6</v>
      </c>
      <c r="C6054" t="s">
        <v>2012</v>
      </c>
    </row>
    <row r="6055" spans="1:3" x14ac:dyDescent="0.45">
      <c r="A6055" t="str">
        <f t="shared" si="94"/>
        <v>7https://www.scopus.com/inward/record.uri?eid=2-s2.0-85142854108&amp;doi=10.4324%2f9780429319471-20&amp;partnerID=40&amp;md5=d94d4d0a1984a1310697e98f1ed4b2c0</v>
      </c>
      <c r="B6055">
        <v>7</v>
      </c>
      <c r="C6055" t="s">
        <v>2013</v>
      </c>
    </row>
    <row r="6056" spans="1:3" x14ac:dyDescent="0.45">
      <c r="A6056" t="str">
        <f t="shared" si="94"/>
        <v>8</v>
      </c>
      <c r="B6056">
        <v>8</v>
      </c>
    </row>
    <row r="6057" spans="1:3" x14ac:dyDescent="0.45">
      <c r="A6057" t="str">
        <f t="shared" si="94"/>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6057">
        <v>9</v>
      </c>
      <c r="C6057" t="s">
        <v>2014</v>
      </c>
    </row>
    <row r="6058" spans="1:3" x14ac:dyDescent="0.45">
      <c r="A6058" t="str">
        <f t="shared" si="94"/>
        <v>10LANGUAGE OF ORIGINAL DOCUMENT: English</v>
      </c>
      <c r="B6058">
        <v>10</v>
      </c>
      <c r="C6058" t="s">
        <v>10</v>
      </c>
    </row>
    <row r="6059" spans="1:3" x14ac:dyDescent="0.45">
      <c r="A6059" t="str">
        <f t="shared" si="94"/>
        <v>11DOCUMENT TYPE: Editorial</v>
      </c>
      <c r="B6059">
        <v>11</v>
      </c>
      <c r="C6059" t="s">
        <v>307</v>
      </c>
    </row>
    <row r="6060" spans="1:3" x14ac:dyDescent="0.45">
      <c r="A6060" t="str">
        <f t="shared" si="94"/>
        <v>12SOURCE: Scopus</v>
      </c>
      <c r="B6060">
        <v>12</v>
      </c>
      <c r="C6060" t="s">
        <v>12</v>
      </c>
    </row>
    <row r="6061" spans="1:3" x14ac:dyDescent="0.45">
      <c r="A6061" t="str">
        <f t="shared" si="94"/>
        <v>13</v>
      </c>
      <c r="B6061">
        <v>13</v>
      </c>
    </row>
    <row r="6062" spans="1:3" x14ac:dyDescent="0.45">
      <c r="A6062" t="str">
        <f t="shared" si="94"/>
        <v>1Fischer K., Isenmann R.</v>
      </c>
      <c r="B6062">
        <v>1</v>
      </c>
      <c r="C6062" t="s">
        <v>2023</v>
      </c>
    </row>
    <row r="6063" spans="1:3" x14ac:dyDescent="0.45">
      <c r="A6063" t="str">
        <f t="shared" si="94"/>
        <v>2AUTHOR FULL NAMES: Fischer, Klaus (57784230700); Isenmann, Ralf (8052259000)</v>
      </c>
      <c r="B6063">
        <v>2</v>
      </c>
      <c r="C6063" t="s">
        <v>2024</v>
      </c>
    </row>
    <row r="6064" spans="1:3" x14ac:dyDescent="0.45">
      <c r="A6064" t="str">
        <f t="shared" si="94"/>
        <v>357784230700; 8052259000</v>
      </c>
      <c r="B6064">
        <v>3</v>
      </c>
      <c r="C6064" t="s">
        <v>2025</v>
      </c>
    </row>
    <row r="6065" spans="1:3" x14ac:dyDescent="0.45">
      <c r="A6065" t="str">
        <f t="shared" si="94"/>
        <v>4Education for Sustainability at Distance and Online Learning Universities: Methodologies and Good Practices for Educating Sustainability Experts and Leaders of the Future</v>
      </c>
      <c r="B6065">
        <v>4</v>
      </c>
      <c r="C6065" t="s">
        <v>2026</v>
      </c>
    </row>
    <row r="6066" spans="1:3" x14ac:dyDescent="0.45">
      <c r="A6066" t="str">
        <f t="shared" si="94"/>
        <v>5(2023) World Sustainability Series, pp. 147 - 169, Cited 0 times.</v>
      </c>
      <c r="B6066">
        <v>5</v>
      </c>
      <c r="C6066" t="s">
        <v>2027</v>
      </c>
    </row>
    <row r="6067" spans="1:3" x14ac:dyDescent="0.45">
      <c r="A6067" t="str">
        <f t="shared" si="94"/>
        <v>6DOI: 10.1007/978-3-031-22856-8_9</v>
      </c>
      <c r="B6067">
        <v>6</v>
      </c>
      <c r="C6067" t="s">
        <v>2028</v>
      </c>
    </row>
    <row r="6068" spans="1:3" x14ac:dyDescent="0.45">
      <c r="A6068" t="str">
        <f t="shared" si="94"/>
        <v>7https://www.scopus.com/inward/record.uri?eid=2-s2.0-85150155488&amp;doi=10.1007%2f978-3-031-22856-8_9&amp;partnerID=40&amp;md5=0da5da4a0fce616ada747131bae8f8be</v>
      </c>
      <c r="B6068">
        <v>7</v>
      </c>
      <c r="C6068" t="s">
        <v>2029</v>
      </c>
    </row>
    <row r="6069" spans="1:3" x14ac:dyDescent="0.45">
      <c r="A6069" t="str">
        <f t="shared" si="94"/>
        <v>8</v>
      </c>
      <c r="B6069">
        <v>8</v>
      </c>
    </row>
    <row r="6070" spans="1:3" x14ac:dyDescent="0.45">
      <c r="A6070" t="str">
        <f t="shared" si="94"/>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6070">
        <v>9</v>
      </c>
      <c r="C6070" t="s">
        <v>2030</v>
      </c>
    </row>
    <row r="6071" spans="1:3" x14ac:dyDescent="0.45">
      <c r="A6071" t="str">
        <f t="shared" si="94"/>
        <v>10LANGUAGE OF ORIGINAL DOCUMENT: English</v>
      </c>
      <c r="B6071">
        <v>10</v>
      </c>
      <c r="C6071" t="s">
        <v>10</v>
      </c>
    </row>
    <row r="6072" spans="1:3" x14ac:dyDescent="0.45">
      <c r="A6072" t="str">
        <f t="shared" si="94"/>
        <v>11DOCUMENT TYPE: Book chapter</v>
      </c>
      <c r="B6072">
        <v>11</v>
      </c>
      <c r="C6072" t="s">
        <v>128</v>
      </c>
    </row>
    <row r="6073" spans="1:3" x14ac:dyDescent="0.45">
      <c r="A6073" t="str">
        <f t="shared" si="94"/>
        <v>12SOURCE: Scopus</v>
      </c>
      <c r="B6073">
        <v>12</v>
      </c>
      <c r="C6073" t="s">
        <v>12</v>
      </c>
    </row>
    <row r="6074" spans="1:3" x14ac:dyDescent="0.45">
      <c r="A6074" t="str">
        <f t="shared" si="94"/>
        <v>13</v>
      </c>
      <c r="B6074">
        <v>13</v>
      </c>
    </row>
    <row r="6075" spans="1:3" x14ac:dyDescent="0.45">
      <c r="A6075" t="str">
        <f t="shared" si="94"/>
        <v>1Maragakis A., Van Den Dobbelsteen A., Maragakis A.</v>
      </c>
      <c r="B6075">
        <v>1</v>
      </c>
      <c r="C6075" t="s">
        <v>2031</v>
      </c>
    </row>
    <row r="6076" spans="1:3" x14ac:dyDescent="0.45">
      <c r="A6076" t="str">
        <f t="shared" si="94"/>
        <v>2AUTHOR FULL NAMES: Maragakis, Antonios (55961248700); Van Den Dobbelsteen, Andy (6508242828); Maragakis, Alexandros (36661207700)</v>
      </c>
      <c r="B6076">
        <v>2</v>
      </c>
      <c r="C6076" t="s">
        <v>2032</v>
      </c>
    </row>
    <row r="6077" spans="1:3" x14ac:dyDescent="0.45">
      <c r="A6077" t="str">
        <f t="shared" si="94"/>
        <v>355961248700; 6508242828; 36661207700</v>
      </c>
      <c r="B6077">
        <v>3</v>
      </c>
      <c r="C6077" t="s">
        <v>2033</v>
      </c>
    </row>
    <row r="6078" spans="1:3" x14ac:dyDescent="0.45">
      <c r="A6078" t="str">
        <f t="shared" si="94"/>
        <v>4Earning capacity of sustainable education -a review of current perceptions regarding the salaries, under-employment and over-education of higher-education graduates and their potential application in sustainability assessments</v>
      </c>
      <c r="B6078">
        <v>4</v>
      </c>
      <c r="C6078" t="s">
        <v>2034</v>
      </c>
    </row>
    <row r="6079" spans="1:3" x14ac:dyDescent="0.45">
      <c r="A6079" t="str">
        <f t="shared" si="94"/>
        <v>5(2017) A+BE Architecture and the Built Environment, 3, pp. 99 - 115, Cited 0 times.</v>
      </c>
      <c r="B6079">
        <v>5</v>
      </c>
      <c r="C6079" t="s">
        <v>2035</v>
      </c>
    </row>
    <row r="6080" spans="1:3" x14ac:dyDescent="0.45">
      <c r="A6080" t="str">
        <f t="shared" si="94"/>
        <v>6</v>
      </c>
      <c r="B6080">
        <v>6</v>
      </c>
    </row>
    <row r="6081" spans="1:3" x14ac:dyDescent="0.45">
      <c r="A6081" t="str">
        <f t="shared" si="94"/>
        <v>7https://www.scopus.com/inward/record.uri?eid=2-s2.0-85019461849&amp;partnerID=40&amp;md5=d227cc5bf93e21e3289dec9a2cdce849</v>
      </c>
      <c r="B6081">
        <v>7</v>
      </c>
      <c r="C6081" t="s">
        <v>2036</v>
      </c>
    </row>
    <row r="6082" spans="1:3" x14ac:dyDescent="0.45">
      <c r="A6082" t="str">
        <f t="shared" si="94"/>
        <v>8</v>
      </c>
      <c r="B6082">
        <v>8</v>
      </c>
    </row>
    <row r="6083" spans="1:3" x14ac:dyDescent="0.45">
      <c r="A6083" t="str">
        <f t="shared" si="94"/>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6083">
        <v>9</v>
      </c>
      <c r="C6083" t="s">
        <v>2037</v>
      </c>
    </row>
    <row r="6084" spans="1:3" x14ac:dyDescent="0.45">
      <c r="A6084" t="str">
        <f t="shared" si="94"/>
        <v>10LANGUAGE OF ORIGINAL DOCUMENT: English</v>
      </c>
      <c r="B6084">
        <v>10</v>
      </c>
      <c r="C6084" t="s">
        <v>10</v>
      </c>
    </row>
    <row r="6085" spans="1:3" x14ac:dyDescent="0.45">
      <c r="A6085" t="str">
        <f t="shared" ref="A6085:A6148" si="95">B6085&amp;C6085</f>
        <v>11DOCUMENT TYPE: Article</v>
      </c>
      <c r="B6085">
        <v>11</v>
      </c>
      <c r="C6085" t="s">
        <v>11</v>
      </c>
    </row>
    <row r="6086" spans="1:3" x14ac:dyDescent="0.45">
      <c r="A6086" t="str">
        <f t="shared" si="95"/>
        <v>12SOURCE: Scopus</v>
      </c>
      <c r="B6086">
        <v>12</v>
      </c>
      <c r="C6086" t="s">
        <v>12</v>
      </c>
    </row>
    <row r="6087" spans="1:3" x14ac:dyDescent="0.45">
      <c r="A6087" t="str">
        <f t="shared" si="95"/>
        <v>13</v>
      </c>
      <c r="B6087">
        <v>13</v>
      </c>
    </row>
    <row r="6088" spans="1:3" x14ac:dyDescent="0.45">
      <c r="A6088" t="str">
        <f t="shared" si="95"/>
        <v>1Dean-Scott S.</v>
      </c>
      <c r="B6088">
        <v>1</v>
      </c>
      <c r="C6088" t="s">
        <v>2038</v>
      </c>
    </row>
    <row r="6089" spans="1:3" x14ac:dyDescent="0.45">
      <c r="A6089" t="str">
        <f t="shared" si="95"/>
        <v>2AUTHOR FULL NAMES: Dean-Scott, Shannon (57984079900)</v>
      </c>
      <c r="B6089">
        <v>2</v>
      </c>
      <c r="C6089" t="s">
        <v>2039</v>
      </c>
    </row>
    <row r="6090" spans="1:3" x14ac:dyDescent="0.45">
      <c r="A6090" t="str">
        <f t="shared" si="95"/>
        <v>357984079900</v>
      </c>
      <c r="B6090">
        <v>3</v>
      </c>
      <c r="C6090">
        <v>57984079900</v>
      </c>
    </row>
    <row r="6091" spans="1:3" x14ac:dyDescent="0.45">
      <c r="A6091" t="str">
        <f t="shared" si="95"/>
        <v>4ANALYSIS: What Are the Most Significant Challenges for Today’s College Students?</v>
      </c>
      <c r="B6091">
        <v>4</v>
      </c>
      <c r="C6091" t="s">
        <v>2040</v>
      </c>
    </row>
    <row r="6092" spans="1:3" x14ac:dyDescent="0.45">
      <c r="A6092" t="str">
        <f t="shared" si="95"/>
        <v>5(2022) Multiple Perspectives on College Students: Needs, Challenges, and Opportunities, pp. 127 - 137, Cited 0 times.</v>
      </c>
      <c r="B6092">
        <v>5</v>
      </c>
      <c r="C6092" t="s">
        <v>2041</v>
      </c>
    </row>
    <row r="6093" spans="1:3" x14ac:dyDescent="0.45">
      <c r="A6093" t="str">
        <f t="shared" si="95"/>
        <v>6DOI: 10.4324/9780429319471-13</v>
      </c>
      <c r="B6093">
        <v>6</v>
      </c>
      <c r="C6093" t="s">
        <v>2042</v>
      </c>
    </row>
    <row r="6094" spans="1:3" x14ac:dyDescent="0.45">
      <c r="A6094" t="str">
        <f t="shared" si="95"/>
        <v>7https://www.scopus.com/inward/record.uri?eid=2-s2.0-85142778469&amp;doi=10.4324%2f9780429319471-13&amp;partnerID=40&amp;md5=091770433ebd40c01144c84d74648bcf</v>
      </c>
      <c r="B6094">
        <v>7</v>
      </c>
      <c r="C6094" t="s">
        <v>2043</v>
      </c>
    </row>
    <row r="6095" spans="1:3" x14ac:dyDescent="0.45">
      <c r="A6095" t="str">
        <f t="shared" si="95"/>
        <v>8</v>
      </c>
      <c r="B6095">
        <v>8</v>
      </c>
    </row>
    <row r="6096" spans="1:3" x14ac:dyDescent="0.45">
      <c r="A6096" t="str">
        <f t="shared" si="95"/>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96">
        <v>9</v>
      </c>
      <c r="C6096" t="s">
        <v>2044</v>
      </c>
    </row>
    <row r="6097" spans="1:3" x14ac:dyDescent="0.45">
      <c r="A6097" t="str">
        <f t="shared" si="95"/>
        <v>10LANGUAGE OF ORIGINAL DOCUMENT: English</v>
      </c>
      <c r="B6097">
        <v>10</v>
      </c>
      <c r="C6097" t="s">
        <v>10</v>
      </c>
    </row>
    <row r="6098" spans="1:3" x14ac:dyDescent="0.45">
      <c r="A6098" t="str">
        <f t="shared" si="95"/>
        <v>11DOCUMENT TYPE: Book chapter</v>
      </c>
      <c r="B6098">
        <v>11</v>
      </c>
      <c r="C6098" t="s">
        <v>128</v>
      </c>
    </row>
    <row r="6099" spans="1:3" x14ac:dyDescent="0.45">
      <c r="A6099" t="str">
        <f t="shared" si="95"/>
        <v>12SOURCE: Scopus</v>
      </c>
      <c r="B6099">
        <v>12</v>
      </c>
      <c r="C6099" t="s">
        <v>12</v>
      </c>
    </row>
    <row r="6100" spans="1:3" x14ac:dyDescent="0.45">
      <c r="A6100" t="str">
        <f t="shared" si="95"/>
        <v>13</v>
      </c>
      <c r="B6100">
        <v>13</v>
      </c>
    </row>
    <row r="6101" spans="1:3" x14ac:dyDescent="0.45">
      <c r="A6101" t="str">
        <f t="shared" si="95"/>
        <v>1Taylor J., Terry R., Davies M., Sr.</v>
      </c>
      <c r="B6101">
        <v>1</v>
      </c>
      <c r="C6101" t="s">
        <v>4330</v>
      </c>
    </row>
    <row r="6102" spans="1:3" x14ac:dyDescent="0.45">
      <c r="A6102" t="str">
        <f t="shared" si="95"/>
        <v>2AUTHOR FULL NAMES: Taylor, Jon (57879182500); Terry, Richard (57878548900); Davies, Matt (57879026200)</v>
      </c>
      <c r="B6102">
        <v>2</v>
      </c>
      <c r="C6102" t="s">
        <v>4331</v>
      </c>
    </row>
    <row r="6103" spans="1:3" x14ac:dyDescent="0.45">
      <c r="A6103" t="str">
        <f t="shared" si="95"/>
        <v>357879182500; 57878548900; 57879026200</v>
      </c>
      <c r="B6103">
        <v>3</v>
      </c>
      <c r="C6103" t="s">
        <v>4332</v>
      </c>
    </row>
    <row r="6104" spans="1:3" x14ac:dyDescent="0.45">
      <c r="A6104" t="str">
        <f t="shared" si="95"/>
        <v>4Designing And Teaching An Online Module</v>
      </c>
      <c r="B6104">
        <v>4</v>
      </c>
      <c r="C6104" t="s">
        <v>4333</v>
      </c>
    </row>
    <row r="6105" spans="1:3" x14ac:dyDescent="0.45">
      <c r="A6105" t="str">
        <f t="shared" si="95"/>
        <v>5(2019) Learning and Teaching in Higher Education: Perspectives from a Business School, pp. 197 - 210, Cited 0 times.</v>
      </c>
      <c r="B6105">
        <v>5</v>
      </c>
      <c r="C6105" t="s">
        <v>4334</v>
      </c>
    </row>
    <row r="6106" spans="1:3" x14ac:dyDescent="0.45">
      <c r="A6106" t="str">
        <f t="shared" si="95"/>
        <v>6DOI: 10.4337/9781788975087.00034</v>
      </c>
      <c r="B6106">
        <v>6</v>
      </c>
      <c r="C6106" t="s">
        <v>4335</v>
      </c>
    </row>
    <row r="6107" spans="1:3" x14ac:dyDescent="0.45">
      <c r="A6107" t="str">
        <f t="shared" si="95"/>
        <v>7https://www.scopus.com/inward/record.uri?eid=2-s2.0-85137477538&amp;doi=10.4337%2f9781788975087.00034&amp;partnerID=40&amp;md5=1a19f042ee0dddd612a2ed61a4f4242e</v>
      </c>
      <c r="B6107">
        <v>7</v>
      </c>
      <c r="C6107" t="s">
        <v>4336</v>
      </c>
    </row>
    <row r="6108" spans="1:3" x14ac:dyDescent="0.45">
      <c r="A6108" t="str">
        <f t="shared" si="95"/>
        <v>8</v>
      </c>
      <c r="B6108">
        <v>8</v>
      </c>
    </row>
    <row r="6109" spans="1:3" x14ac:dyDescent="0.45">
      <c r="A6109" t="str">
        <f t="shared" si="95"/>
        <v>9ABSTRACT: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v>
      </c>
      <c r="B6109">
        <v>9</v>
      </c>
      <c r="C6109" t="s">
        <v>4337</v>
      </c>
    </row>
    <row r="6110" spans="1:3" x14ac:dyDescent="0.45">
      <c r="A6110" t="str">
        <f t="shared" si="95"/>
        <v>10LANGUAGE OF ORIGINAL DOCUMENT: English</v>
      </c>
      <c r="B6110">
        <v>10</v>
      </c>
      <c r="C6110" t="s">
        <v>10</v>
      </c>
    </row>
    <row r="6111" spans="1:3" x14ac:dyDescent="0.45">
      <c r="A6111" t="str">
        <f t="shared" si="95"/>
        <v>11DOCUMENT TYPE: Book chapter</v>
      </c>
      <c r="B6111">
        <v>11</v>
      </c>
      <c r="C6111" t="s">
        <v>128</v>
      </c>
    </row>
    <row r="6112" spans="1:3" x14ac:dyDescent="0.45">
      <c r="A6112" t="str">
        <f t="shared" si="95"/>
        <v>12SOURCE: Scopus</v>
      </c>
      <c r="B6112">
        <v>12</v>
      </c>
      <c r="C6112" t="s">
        <v>12</v>
      </c>
    </row>
    <row r="6113" spans="1:3" x14ac:dyDescent="0.45">
      <c r="A6113" t="str">
        <f t="shared" si="95"/>
        <v>13</v>
      </c>
      <c r="B6113">
        <v>13</v>
      </c>
    </row>
    <row r="6114" spans="1:3" x14ac:dyDescent="0.45">
      <c r="A6114" t="str">
        <f t="shared" si="95"/>
        <v>1Hamilton R., Vincent S., Cooper S., Downey S., Horseman T., Stoneley L.</v>
      </c>
      <c r="B6114">
        <v>1</v>
      </c>
      <c r="C6114" t="s">
        <v>2061</v>
      </c>
    </row>
    <row r="6115" spans="1:3" x14ac:dyDescent="0.45">
      <c r="A6115" t="str">
        <f t="shared" si="95"/>
        <v>2AUTHOR FULL NAMES: Hamilton, Ruth (57194850478); Vincent, Sharon (55774434900); Cooper, Suzie (57350805700); Downey, Steph (57223084104); Horseman, Tracey (57350344000); Stoneley, Lynn (57350805800)</v>
      </c>
      <c r="B6115">
        <v>2</v>
      </c>
      <c r="C6115" t="s">
        <v>2062</v>
      </c>
    </row>
    <row r="6116" spans="1:3" x14ac:dyDescent="0.45">
      <c r="A6116" t="str">
        <f t="shared" si="95"/>
        <v>357194850478; 55774434900; 57350805700; 57223084104; 57350344000; 57350805800</v>
      </c>
      <c r="B6116">
        <v>3</v>
      </c>
      <c r="C6116" t="s">
        <v>2063</v>
      </c>
    </row>
    <row r="6117" spans="1:3" x14ac:dyDescent="0.45">
      <c r="A6117" t="str">
        <f t="shared" si="95"/>
        <v>4Teaching Partnership Four Years on: Lessons Learned about Relationships between Universities and Practice Partners?</v>
      </c>
      <c r="B6117">
        <v>4</v>
      </c>
      <c r="C6117" t="s">
        <v>2064</v>
      </c>
    </row>
    <row r="6118" spans="1:3" x14ac:dyDescent="0.45">
      <c r="A6118" t="str">
        <f t="shared" si="95"/>
        <v>5(2023) Practice, 35 (1), pp. 17 - 26, Cited 0 times.</v>
      </c>
      <c r="B6118">
        <v>5</v>
      </c>
      <c r="C6118" t="s">
        <v>2065</v>
      </c>
    </row>
    <row r="6119" spans="1:3" x14ac:dyDescent="0.45">
      <c r="A6119" t="str">
        <f t="shared" si="95"/>
        <v>6DOI: 10.1080/09503153.2021.1998412</v>
      </c>
      <c r="B6119">
        <v>6</v>
      </c>
      <c r="C6119" t="s">
        <v>2066</v>
      </c>
    </row>
    <row r="6120" spans="1:3" x14ac:dyDescent="0.45">
      <c r="A6120" t="str">
        <f t="shared" si="95"/>
        <v>7https://www.scopus.com/inward/record.uri?eid=2-s2.0-85119700195&amp;doi=10.1080%2f09503153.2021.1998412&amp;partnerID=40&amp;md5=0534f7aa3f12dca9c053316abe96b757</v>
      </c>
      <c r="B6120">
        <v>7</v>
      </c>
      <c r="C6120" t="s">
        <v>2067</v>
      </c>
    </row>
    <row r="6121" spans="1:3" x14ac:dyDescent="0.45">
      <c r="A6121" t="str">
        <f t="shared" si="95"/>
        <v>8</v>
      </c>
      <c r="B6121">
        <v>8</v>
      </c>
    </row>
    <row r="6122" spans="1:3" x14ac:dyDescent="0.45">
      <c r="A6122" t="str">
        <f t="shared" si="95"/>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6122">
        <v>9</v>
      </c>
      <c r="C6122" t="s">
        <v>2068</v>
      </c>
    </row>
    <row r="6123" spans="1:3" x14ac:dyDescent="0.45">
      <c r="A6123" t="str">
        <f t="shared" si="95"/>
        <v>10LANGUAGE OF ORIGINAL DOCUMENT: English</v>
      </c>
      <c r="B6123">
        <v>10</v>
      </c>
      <c r="C6123" t="s">
        <v>10</v>
      </c>
    </row>
    <row r="6124" spans="1:3" x14ac:dyDescent="0.45">
      <c r="A6124" t="str">
        <f t="shared" si="95"/>
        <v>11DOCUMENT TYPE: Article</v>
      </c>
      <c r="B6124">
        <v>11</v>
      </c>
      <c r="C6124" t="s">
        <v>11</v>
      </c>
    </row>
    <row r="6125" spans="1:3" x14ac:dyDescent="0.45">
      <c r="A6125" t="str">
        <f t="shared" si="95"/>
        <v>12SOURCE: Scopus</v>
      </c>
      <c r="B6125">
        <v>12</v>
      </c>
      <c r="C6125" t="s">
        <v>12</v>
      </c>
    </row>
    <row r="6126" spans="1:3" x14ac:dyDescent="0.45">
      <c r="A6126" t="str">
        <f t="shared" si="95"/>
        <v>13</v>
      </c>
      <c r="B6126">
        <v>13</v>
      </c>
    </row>
    <row r="6127" spans="1:3" x14ac:dyDescent="0.45">
      <c r="A6127" t="str">
        <f t="shared" si="95"/>
        <v>1Ivana D., Drăgan M., Maftei M., Gӧtze U., Metz D.</v>
      </c>
      <c r="B6127">
        <v>1</v>
      </c>
      <c r="C6127" t="s">
        <v>4338</v>
      </c>
    </row>
    <row r="6128" spans="1:3" x14ac:dyDescent="0.45">
      <c r="A6128" t="str">
        <f t="shared" si="95"/>
        <v>2AUTHOR FULL NAMES: Ivana, Diana (57211883467); Drăgan, Mihaela (57516417800); Maftei, Mihaela (55619703500); Gӧtze, Uwe (57468752500); Metz, Daniel (57226487186)</v>
      </c>
      <c r="B6128">
        <v>2</v>
      </c>
      <c r="C6128" t="s">
        <v>4339</v>
      </c>
    </row>
    <row r="6129" spans="1:3" x14ac:dyDescent="0.45">
      <c r="A6129" t="str">
        <f t="shared" si="95"/>
        <v>357211883467; 57516417800; 55619703500; 57468752500; 57226487186</v>
      </c>
      <c r="B6129">
        <v>3</v>
      </c>
      <c r="C6129" t="s">
        <v>4340</v>
      </c>
    </row>
    <row r="6130" spans="1:3" x14ac:dyDescent="0.45">
      <c r="A6130" t="str">
        <f t="shared" si="95"/>
        <v>4Study of Knowledge Management Impact on Sustainable Higher Education Institutions: A Business Process Modelling Approach</v>
      </c>
      <c r="B6130">
        <v>4</v>
      </c>
      <c r="C6130" t="s">
        <v>4341</v>
      </c>
    </row>
    <row r="6131" spans="1:3" x14ac:dyDescent="0.45">
      <c r="A6131" t="str">
        <f t="shared" si="95"/>
        <v>5(2022) Springer Proceedings in Business and Economics, pp. 85 - 101, Cited 0 times.</v>
      </c>
      <c r="B6131">
        <v>5</v>
      </c>
      <c r="C6131" t="s">
        <v>4342</v>
      </c>
    </row>
    <row r="6132" spans="1:3" x14ac:dyDescent="0.45">
      <c r="A6132" t="str">
        <f t="shared" si="95"/>
        <v>6DOI: 10.1007/978-3-030-82751-9_6</v>
      </c>
      <c r="B6132">
        <v>6</v>
      </c>
      <c r="C6132" t="s">
        <v>4343</v>
      </c>
    </row>
    <row r="6133" spans="1:3" x14ac:dyDescent="0.45">
      <c r="A6133" t="str">
        <f t="shared" si="95"/>
        <v>7https://www.scopus.com/inward/record.uri?eid=2-s2.0-85125355636&amp;doi=10.1007%2f978-3-030-82751-9_6&amp;partnerID=40&amp;md5=ed4fc8977b5bf06bc28d8138c9989ece</v>
      </c>
      <c r="B6133">
        <v>7</v>
      </c>
      <c r="C6133" t="s">
        <v>4344</v>
      </c>
    </row>
    <row r="6134" spans="1:3" x14ac:dyDescent="0.45">
      <c r="A6134" t="str">
        <f t="shared" si="95"/>
        <v>8</v>
      </c>
      <c r="B6134">
        <v>8</v>
      </c>
    </row>
    <row r="6135" spans="1:3" x14ac:dyDescent="0.45">
      <c r="A6135" t="str">
        <f t="shared" si="95"/>
        <v>9ABSTRACT: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v>
      </c>
      <c r="B6135">
        <v>9</v>
      </c>
      <c r="C6135" t="s">
        <v>4345</v>
      </c>
    </row>
    <row r="6136" spans="1:3" x14ac:dyDescent="0.45">
      <c r="A6136" t="str">
        <f t="shared" si="95"/>
        <v>10LANGUAGE OF ORIGINAL DOCUMENT: English</v>
      </c>
      <c r="B6136">
        <v>10</v>
      </c>
      <c r="C6136" t="s">
        <v>10</v>
      </c>
    </row>
    <row r="6137" spans="1:3" x14ac:dyDescent="0.45">
      <c r="A6137" t="str">
        <f t="shared" si="95"/>
        <v>11DOCUMENT TYPE: Conference paper</v>
      </c>
      <c r="B6137">
        <v>11</v>
      </c>
      <c r="C6137" t="s">
        <v>207</v>
      </c>
    </row>
    <row r="6138" spans="1:3" x14ac:dyDescent="0.45">
      <c r="A6138" t="str">
        <f t="shared" si="95"/>
        <v>12SOURCE: Scopus</v>
      </c>
      <c r="B6138">
        <v>12</v>
      </c>
      <c r="C6138" t="s">
        <v>12</v>
      </c>
    </row>
    <row r="6139" spans="1:3" x14ac:dyDescent="0.45">
      <c r="A6139" t="str">
        <f t="shared" si="95"/>
        <v>13</v>
      </c>
      <c r="B6139">
        <v>13</v>
      </c>
    </row>
    <row r="6140" spans="1:3" x14ac:dyDescent="0.45">
      <c r="A6140" t="str">
        <f t="shared" si="95"/>
        <v>1Hwami M.</v>
      </c>
      <c r="B6140">
        <v>1</v>
      </c>
      <c r="C6140" t="s">
        <v>2069</v>
      </c>
    </row>
    <row r="6141" spans="1:3" x14ac:dyDescent="0.45">
      <c r="A6141" t="str">
        <f t="shared" si="95"/>
        <v>2AUTHOR FULL NAMES: Hwami, Munyaradzi (56366857200)</v>
      </c>
      <c r="B6141">
        <v>2</v>
      </c>
      <c r="C6141" t="s">
        <v>2070</v>
      </c>
    </row>
    <row r="6142" spans="1:3" x14ac:dyDescent="0.45">
      <c r="A6142" t="str">
        <f t="shared" si="95"/>
        <v>356366857200</v>
      </c>
      <c r="B6142">
        <v>3</v>
      </c>
      <c r="C6142">
        <v>56366857200</v>
      </c>
    </row>
    <row r="6143" spans="1:3" x14ac:dyDescent="0.45">
      <c r="A6143" t="str">
        <f t="shared" si="95"/>
        <v>4The challenge for university teaching and research practice in Zimbabwe: an empirical study</v>
      </c>
      <c r="B6143">
        <v>4</v>
      </c>
      <c r="C6143" t="s">
        <v>2071</v>
      </c>
    </row>
    <row r="6144" spans="1:3" x14ac:dyDescent="0.45">
      <c r="A6144" t="str">
        <f t="shared" si="95"/>
        <v>5(2021) Teaching in Higher Education, Cited 0 times.</v>
      </c>
      <c r="B6144">
        <v>5</v>
      </c>
      <c r="C6144" t="s">
        <v>2072</v>
      </c>
    </row>
    <row r="6145" spans="1:3" x14ac:dyDescent="0.45">
      <c r="A6145" t="str">
        <f t="shared" si="95"/>
        <v>6DOI: 10.1080/13562517.2021.1973411</v>
      </c>
      <c r="B6145">
        <v>6</v>
      </c>
      <c r="C6145" t="s">
        <v>2073</v>
      </c>
    </row>
    <row r="6146" spans="1:3" x14ac:dyDescent="0.45">
      <c r="A6146" t="str">
        <f t="shared" si="95"/>
        <v>7https://www.scopus.com/inward/record.uri?eid=2-s2.0-85114599635&amp;doi=10.1080%2f13562517.2021.1973411&amp;partnerID=40&amp;md5=bd0c7ac07fef645b7e8562df0ee3ecb7</v>
      </c>
      <c r="B6146">
        <v>7</v>
      </c>
      <c r="C6146" t="s">
        <v>2074</v>
      </c>
    </row>
    <row r="6147" spans="1:3" x14ac:dyDescent="0.45">
      <c r="A6147" t="str">
        <f t="shared" si="95"/>
        <v>8</v>
      </c>
      <c r="B6147">
        <v>8</v>
      </c>
    </row>
    <row r="6148" spans="1:3" x14ac:dyDescent="0.45">
      <c r="A6148" t="str">
        <f t="shared" si="95"/>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6148">
        <v>9</v>
      </c>
      <c r="C6148" t="s">
        <v>2075</v>
      </c>
    </row>
    <row r="6149" spans="1:3" x14ac:dyDescent="0.45">
      <c r="A6149" t="str">
        <f t="shared" ref="A6149:A6178" si="96">B6149&amp;C6149</f>
        <v>10LANGUAGE OF ORIGINAL DOCUMENT: English</v>
      </c>
      <c r="B6149">
        <v>10</v>
      </c>
      <c r="C6149" t="s">
        <v>10</v>
      </c>
    </row>
    <row r="6150" spans="1:3" x14ac:dyDescent="0.45">
      <c r="A6150" t="str">
        <f t="shared" si="96"/>
        <v>11DOCUMENT TYPE: Article</v>
      </c>
      <c r="B6150">
        <v>11</v>
      </c>
      <c r="C6150" t="s">
        <v>11</v>
      </c>
    </row>
    <row r="6151" spans="1:3" x14ac:dyDescent="0.45">
      <c r="A6151" t="str">
        <f t="shared" si="96"/>
        <v>12SOURCE: Scopus</v>
      </c>
      <c r="B6151">
        <v>12</v>
      </c>
      <c r="C6151" t="s">
        <v>12</v>
      </c>
    </row>
    <row r="6152" spans="1:3" x14ac:dyDescent="0.45">
      <c r="A6152" t="str">
        <f t="shared" si="96"/>
        <v>13</v>
      </c>
      <c r="B6152">
        <v>13</v>
      </c>
    </row>
    <row r="6153" spans="1:3" x14ac:dyDescent="0.45">
      <c r="A6153" t="str">
        <f t="shared" si="96"/>
        <v>1Chapleo C.</v>
      </c>
      <c r="B6153">
        <v>1</v>
      </c>
      <c r="C6153" t="s">
        <v>3814</v>
      </c>
    </row>
    <row r="6154" spans="1:3" x14ac:dyDescent="0.45">
      <c r="A6154" t="str">
        <f t="shared" si="96"/>
        <v>2AUTHOR FULL NAMES: Chapleo, Chris (36744662800)</v>
      </c>
      <c r="B6154">
        <v>2</v>
      </c>
      <c r="C6154" t="s">
        <v>3815</v>
      </c>
    </row>
    <row r="6155" spans="1:3" x14ac:dyDescent="0.45">
      <c r="A6155" t="str">
        <f t="shared" si="96"/>
        <v>336744662800</v>
      </c>
      <c r="B6155">
        <v>3</v>
      </c>
      <c r="C6155">
        <v>36744662800</v>
      </c>
    </row>
    <row r="6156" spans="1:3" x14ac:dyDescent="0.45">
      <c r="A6156" t="str">
        <f t="shared" si="96"/>
        <v>4Exploring the secret of successful university brands</v>
      </c>
      <c r="B6156">
        <v>4</v>
      </c>
      <c r="C6156" t="s">
        <v>3816</v>
      </c>
    </row>
    <row r="6157" spans="1:3" x14ac:dyDescent="0.45">
      <c r="A6157" t="str">
        <f t="shared" si="96"/>
        <v>5(2013) Developing Business Strategies and Identifying Risk Factors in Modern Organizations, pp. 94 - 108, Cited 0 times.</v>
      </c>
      <c r="B6157">
        <v>5</v>
      </c>
      <c r="C6157" t="s">
        <v>4354</v>
      </c>
    </row>
    <row r="6158" spans="1:3" x14ac:dyDescent="0.45">
      <c r="A6158" t="str">
        <f t="shared" si="96"/>
        <v>6DOI: 10.4018/978-1-4666-4860-9.ch007</v>
      </c>
      <c r="B6158">
        <v>6</v>
      </c>
      <c r="C6158" t="s">
        <v>4355</v>
      </c>
    </row>
    <row r="6159" spans="1:3" x14ac:dyDescent="0.45">
      <c r="A6159" t="str">
        <f t="shared" si="96"/>
        <v>7https://www.scopus.com/inward/record.uri?eid=2-s2.0-84956839983&amp;doi=10.4018%2f978-1-4666-4860-9.ch007&amp;partnerID=40&amp;md5=758921572f4ce294ebb54987cf3ce7dd</v>
      </c>
      <c r="B6159">
        <v>7</v>
      </c>
      <c r="C6159" t="s">
        <v>4356</v>
      </c>
    </row>
    <row r="6160" spans="1:3" x14ac:dyDescent="0.45">
      <c r="A6160" t="str">
        <f t="shared" si="96"/>
        <v>8</v>
      </c>
      <c r="B6160">
        <v>8</v>
      </c>
    </row>
    <row r="6161" spans="1:3" x14ac:dyDescent="0.45">
      <c r="A6161" t="str">
        <f t="shared" si="96"/>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v>
      </c>
      <c r="B6161">
        <v>9</v>
      </c>
      <c r="C6161" t="s">
        <v>4357</v>
      </c>
    </row>
    <row r="6162" spans="1:3" x14ac:dyDescent="0.45">
      <c r="A6162" t="str">
        <f t="shared" si="96"/>
        <v>10LANGUAGE OF ORIGINAL DOCUMENT: English</v>
      </c>
      <c r="B6162">
        <v>10</v>
      </c>
      <c r="C6162" t="s">
        <v>10</v>
      </c>
    </row>
    <row r="6163" spans="1:3" x14ac:dyDescent="0.45">
      <c r="A6163" t="str">
        <f t="shared" si="96"/>
        <v>11DOCUMENT TYPE: Book chapter</v>
      </c>
      <c r="B6163">
        <v>11</v>
      </c>
      <c r="C6163" t="s">
        <v>128</v>
      </c>
    </row>
    <row r="6164" spans="1:3" x14ac:dyDescent="0.45">
      <c r="A6164" t="str">
        <f t="shared" si="96"/>
        <v>12SOURCE: Scopus</v>
      </c>
      <c r="B6164">
        <v>12</v>
      </c>
      <c r="C6164" t="s">
        <v>12</v>
      </c>
    </row>
    <row r="6165" spans="1:3" x14ac:dyDescent="0.45">
      <c r="A6165" t="str">
        <f t="shared" si="96"/>
        <v>13</v>
      </c>
      <c r="B6165">
        <v>13</v>
      </c>
    </row>
    <row r="6166" spans="1:3" x14ac:dyDescent="0.45">
      <c r="A6166" t="str">
        <f t="shared" si="96"/>
        <v>1Dhirathiti N.S., Yavaprabhas S.</v>
      </c>
      <c r="B6166">
        <v>1</v>
      </c>
      <c r="C6166" t="s">
        <v>2121</v>
      </c>
    </row>
    <row r="6167" spans="1:3" x14ac:dyDescent="0.45">
      <c r="A6167" t="str">
        <f t="shared" si="96"/>
        <v>2AUTHOR FULL NAMES: Dhirathiti, Nopraenue S. (55813731100); Yavaprabhas, Supachai (56681187500)</v>
      </c>
      <c r="B6167">
        <v>2</v>
      </c>
      <c r="C6167" t="s">
        <v>2122</v>
      </c>
    </row>
    <row r="6168" spans="1:3" x14ac:dyDescent="0.45">
      <c r="A6168" t="str">
        <f t="shared" si="96"/>
        <v>355813731100; 56681187500</v>
      </c>
      <c r="B6168">
        <v>3</v>
      </c>
      <c r="C6168" t="s">
        <v>2123</v>
      </c>
    </row>
    <row r="6169" spans="1:3" x14ac:dyDescent="0.45">
      <c r="A6169" t="str">
        <f t="shared" si="96"/>
        <v>4Collaboration for the E-learning Space in ASEAN</v>
      </c>
      <c r="B6169">
        <v>4</v>
      </c>
      <c r="C6169" t="s">
        <v>2124</v>
      </c>
    </row>
    <row r="6170" spans="1:3" x14ac:dyDescent="0.45">
      <c r="A6170" t="str">
        <f t="shared" si="96"/>
        <v>5(2020) Teaching Learning and New Technologies in Higher Education, pp. 167 - 179, Cited 0 times.</v>
      </c>
      <c r="B6170">
        <v>5</v>
      </c>
      <c r="C6170" t="s">
        <v>2125</v>
      </c>
    </row>
    <row r="6171" spans="1:3" x14ac:dyDescent="0.45">
      <c r="A6171" t="str">
        <f t="shared" si="96"/>
        <v>6DOI: 10.1007/978-981-15-4847-5_12</v>
      </c>
      <c r="B6171">
        <v>6</v>
      </c>
      <c r="C6171" t="s">
        <v>2126</v>
      </c>
    </row>
    <row r="6172" spans="1:3" x14ac:dyDescent="0.45">
      <c r="A6172" t="str">
        <f t="shared" si="96"/>
        <v>7https://www.scopus.com/inward/record.uri?eid=2-s2.0-85152850834&amp;doi=10.1007%2f978-981-15-4847-5_12&amp;partnerID=40&amp;md5=234c34269345e0b4a9f821dab7c223c3</v>
      </c>
      <c r="B6172">
        <v>7</v>
      </c>
      <c r="C6172" t="s">
        <v>2127</v>
      </c>
    </row>
    <row r="6173" spans="1:3" x14ac:dyDescent="0.45">
      <c r="A6173" t="str">
        <f t="shared" si="96"/>
        <v>8</v>
      </c>
      <c r="B6173">
        <v>8</v>
      </c>
    </row>
    <row r="6174" spans="1:3" x14ac:dyDescent="0.45">
      <c r="A6174" t="str">
        <f t="shared" si="96"/>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6174">
        <v>9</v>
      </c>
      <c r="C6174" t="s">
        <v>2128</v>
      </c>
    </row>
    <row r="6175" spans="1:3" x14ac:dyDescent="0.45">
      <c r="A6175" t="str">
        <f t="shared" si="96"/>
        <v>10LANGUAGE OF ORIGINAL DOCUMENT: English</v>
      </c>
      <c r="B6175">
        <v>10</v>
      </c>
      <c r="C6175" t="s">
        <v>10</v>
      </c>
    </row>
    <row r="6176" spans="1:3" x14ac:dyDescent="0.45">
      <c r="A6176" t="str">
        <f t="shared" si="96"/>
        <v>11DOCUMENT TYPE: Book chapter</v>
      </c>
      <c r="B6176">
        <v>11</v>
      </c>
      <c r="C6176" t="s">
        <v>128</v>
      </c>
    </row>
    <row r="6177" spans="1:3" x14ac:dyDescent="0.45">
      <c r="A6177" t="str">
        <f t="shared" si="96"/>
        <v>12SOURCE: Scopus</v>
      </c>
      <c r="B6177">
        <v>12</v>
      </c>
      <c r="C6177" t="s">
        <v>12</v>
      </c>
    </row>
    <row r="6178" spans="1:3" x14ac:dyDescent="0.45">
      <c r="A6178" t="str">
        <f t="shared" si="96"/>
        <v>13</v>
      </c>
      <c r="B6178">
        <v>13</v>
      </c>
    </row>
    <row r="6179" spans="1:3" x14ac:dyDescent="0.45">
      <c r="A6179" t="str">
        <f>B6179&amp;C6179</f>
        <v>1Tamutiene L., Matkevičiene R.</v>
      </c>
      <c r="B6179">
        <v>1</v>
      </c>
      <c r="C6179" t="s">
        <v>2137</v>
      </c>
    </row>
    <row r="6180" spans="1:3" x14ac:dyDescent="0.45">
      <c r="A6180" t="str">
        <f t="shared" ref="A6180:A6209" si="97">B6180&amp;C6180</f>
        <v>2AUTHOR FULL NAMES: Tamutiene, Lina (57208920041); Matkevičiene, Renata (57188559417)</v>
      </c>
      <c r="B6180">
        <v>2</v>
      </c>
      <c r="C6180" t="s">
        <v>2138</v>
      </c>
    </row>
    <row r="6181" spans="1:3" x14ac:dyDescent="0.45">
      <c r="A6181" t="str">
        <f t="shared" si="97"/>
        <v>357208920041; 57188559417</v>
      </c>
      <c r="B6181">
        <v>3</v>
      </c>
      <c r="C6181" t="s">
        <v>2139</v>
      </c>
    </row>
    <row r="6182" spans="1:3" x14ac:dyDescent="0.45">
      <c r="A6182" t="str">
        <f t="shared" si="97"/>
        <v>4Kokybe˙s samprata aukštajame moksle: Kokybe˙s kaip ide˙jos raiškos aukštuju mokyklu strateginiuose dokumentuose analize˙</v>
      </c>
      <c r="B6182">
        <v>4</v>
      </c>
      <c r="C6182" t="s">
        <v>2140</v>
      </c>
    </row>
    <row r="6183" spans="1:3" x14ac:dyDescent="0.45">
      <c r="A6183" t="str">
        <f t="shared" si="97"/>
        <v>5(2018) Informacijos Mokslai, 83 (2018), pp. 8 - 23, Cited 0 times.</v>
      </c>
      <c r="B6183">
        <v>5</v>
      </c>
      <c r="C6183" t="s">
        <v>2141</v>
      </c>
    </row>
    <row r="6184" spans="1:3" x14ac:dyDescent="0.45">
      <c r="A6184" t="str">
        <f t="shared" si="97"/>
        <v>6DOI: 10.15388/Im.2018.83.1</v>
      </c>
      <c r="B6184">
        <v>6</v>
      </c>
      <c r="C6184" t="s">
        <v>2142</v>
      </c>
    </row>
    <row r="6185" spans="1:3" x14ac:dyDescent="0.45">
      <c r="A6185" t="str">
        <f t="shared" si="97"/>
        <v>7https://www.scopus.com/inward/record.uri?eid=2-s2.0-85066128986&amp;doi=10.15388%2fIm.2018.83.1&amp;partnerID=40&amp;md5=771059c40c559d290f4adcc36954df91</v>
      </c>
      <c r="B6185">
        <v>7</v>
      </c>
      <c r="C6185" t="s">
        <v>2143</v>
      </c>
    </row>
    <row r="6186" spans="1:3" x14ac:dyDescent="0.45">
      <c r="A6186" t="str">
        <f t="shared" si="97"/>
        <v>8</v>
      </c>
      <c r="B6186">
        <v>8</v>
      </c>
    </row>
    <row r="6187" spans="1:3" x14ac:dyDescent="0.45">
      <c r="A6187" t="str">
        <f t="shared" si="97"/>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6187">
        <v>9</v>
      </c>
      <c r="C6187" t="s">
        <v>2144</v>
      </c>
    </row>
    <row r="6188" spans="1:3" x14ac:dyDescent="0.45">
      <c r="A6188" t="str">
        <f t="shared" si="97"/>
        <v>10LANGUAGE OF ORIGINAL DOCUMENT: Lithuanian</v>
      </c>
      <c r="B6188">
        <v>10</v>
      </c>
      <c r="C6188" t="s">
        <v>2145</v>
      </c>
    </row>
    <row r="6189" spans="1:3" x14ac:dyDescent="0.45">
      <c r="A6189" t="str">
        <f t="shared" si="97"/>
        <v>11DOCUMENT TYPE: Article</v>
      </c>
      <c r="B6189">
        <v>11</v>
      </c>
      <c r="C6189" t="s">
        <v>11</v>
      </c>
    </row>
    <row r="6190" spans="1:3" x14ac:dyDescent="0.45">
      <c r="A6190" t="str">
        <f t="shared" si="97"/>
        <v>12SOURCE: Scopus</v>
      </c>
      <c r="B6190">
        <v>12</v>
      </c>
      <c r="C6190" t="s">
        <v>12</v>
      </c>
    </row>
    <row r="6191" spans="1:3" x14ac:dyDescent="0.45">
      <c r="A6191" t="str">
        <f t="shared" si="97"/>
        <v>13</v>
      </c>
      <c r="B6191">
        <v>13</v>
      </c>
    </row>
    <row r="6192" spans="1:3" x14ac:dyDescent="0.45">
      <c r="A6192" t="str">
        <f t="shared" si="97"/>
        <v>1Patel G.</v>
      </c>
      <c r="B6192">
        <v>1</v>
      </c>
      <c r="C6192" t="s">
        <v>2146</v>
      </c>
    </row>
    <row r="6193" spans="1:3" x14ac:dyDescent="0.45">
      <c r="A6193" t="str">
        <f t="shared" si="97"/>
        <v>2AUTHOR FULL NAMES: Patel, Gayatri (57878388900)</v>
      </c>
      <c r="B6193">
        <v>2</v>
      </c>
      <c r="C6193" t="s">
        <v>2147</v>
      </c>
    </row>
    <row r="6194" spans="1:3" x14ac:dyDescent="0.45">
      <c r="A6194" t="str">
        <f t="shared" si="97"/>
        <v>357878388900</v>
      </c>
      <c r="B6194">
        <v>3</v>
      </c>
      <c r="C6194">
        <v>57878388900</v>
      </c>
    </row>
    <row r="6195" spans="1:3" x14ac:dyDescent="0.45">
      <c r="A6195" t="str">
        <f t="shared" si="97"/>
        <v>4Trumping Truancy: Maintaining Student Attendance And Engagement</v>
      </c>
      <c r="B6195">
        <v>4</v>
      </c>
      <c r="C6195" t="s">
        <v>2148</v>
      </c>
    </row>
    <row r="6196" spans="1:3" x14ac:dyDescent="0.45">
      <c r="A6196" t="str">
        <f t="shared" si="97"/>
        <v>5(2019) Learning and Teaching in Higher Education: Perspectives from a Business School, pp. 36 - 44, Cited 0 times.</v>
      </c>
      <c r="B6196">
        <v>5</v>
      </c>
      <c r="C6196" t="s">
        <v>2149</v>
      </c>
    </row>
    <row r="6197" spans="1:3" x14ac:dyDescent="0.45">
      <c r="A6197" t="str">
        <f t="shared" si="97"/>
        <v>6DOI: 10.4337/9781788975087.00016</v>
      </c>
      <c r="B6197">
        <v>6</v>
      </c>
      <c r="C6197" t="s">
        <v>2150</v>
      </c>
    </row>
    <row r="6198" spans="1:3" x14ac:dyDescent="0.45">
      <c r="A6198" t="str">
        <f t="shared" si="97"/>
        <v>7https://www.scopus.com/inward/record.uri?eid=2-s2.0-85137522649&amp;doi=10.4337%2f9781788975087.00016&amp;partnerID=40&amp;md5=90926017bdf2cbc6ced5722b32766c26</v>
      </c>
      <c r="B6198">
        <v>7</v>
      </c>
      <c r="C6198" t="s">
        <v>2151</v>
      </c>
    </row>
    <row r="6199" spans="1:3" x14ac:dyDescent="0.45">
      <c r="A6199" t="str">
        <f t="shared" si="97"/>
        <v>8</v>
      </c>
      <c r="B6199">
        <v>8</v>
      </c>
    </row>
    <row r="6200" spans="1:3" x14ac:dyDescent="0.45">
      <c r="A6200" t="str">
        <f t="shared" si="97"/>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6200">
        <v>9</v>
      </c>
      <c r="C6200" t="s">
        <v>2152</v>
      </c>
    </row>
    <row r="6201" spans="1:3" x14ac:dyDescent="0.45">
      <c r="A6201" t="str">
        <f t="shared" si="97"/>
        <v>10LANGUAGE OF ORIGINAL DOCUMENT: English</v>
      </c>
      <c r="B6201">
        <v>10</v>
      </c>
      <c r="C6201" t="s">
        <v>10</v>
      </c>
    </row>
    <row r="6202" spans="1:3" x14ac:dyDescent="0.45">
      <c r="A6202" t="str">
        <f t="shared" si="97"/>
        <v>11DOCUMENT TYPE: Book chapter</v>
      </c>
      <c r="B6202">
        <v>11</v>
      </c>
      <c r="C6202" t="s">
        <v>128</v>
      </c>
    </row>
    <row r="6203" spans="1:3" x14ac:dyDescent="0.45">
      <c r="A6203" t="str">
        <f t="shared" si="97"/>
        <v>12SOURCE: Scopus</v>
      </c>
      <c r="B6203">
        <v>12</v>
      </c>
      <c r="C6203" t="s">
        <v>12</v>
      </c>
    </row>
    <row r="6204" spans="1:3" x14ac:dyDescent="0.45">
      <c r="A6204" t="str">
        <f t="shared" si="97"/>
        <v>13</v>
      </c>
      <c r="B6204">
        <v>13</v>
      </c>
    </row>
    <row r="6205" spans="1:3" x14ac:dyDescent="0.45">
      <c r="A6205" t="str">
        <f t="shared" si="97"/>
        <v>1Basaruddin S., Haron H., Noordin S.A., Ahmad Shukor N.S., Osman S., Abu Hassan M.A., Abu Hassan R., Nik Ab Rahman N.N.</v>
      </c>
      <c r="B6205">
        <v>1</v>
      </c>
      <c r="C6205" t="s">
        <v>2153</v>
      </c>
    </row>
    <row r="6206" spans="1:3" x14ac:dyDescent="0.45">
      <c r="A6206" t="str">
        <f t="shared" si="97"/>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6206">
        <v>2</v>
      </c>
      <c r="C6206" t="s">
        <v>2154</v>
      </c>
    </row>
    <row r="6207" spans="1:3" x14ac:dyDescent="0.45">
      <c r="A6207" t="str">
        <f t="shared" si="97"/>
        <v>335069010300; 35810475000; 36139031200; 35070493600; 57068248000; 57207843352; 56105881300; 57207683226</v>
      </c>
      <c r="B6207">
        <v>3</v>
      </c>
      <c r="C6207" t="s">
        <v>2155</v>
      </c>
    </row>
    <row r="6208" spans="1:3" x14ac:dyDescent="0.45">
      <c r="A6208" t="str">
        <f t="shared" si="97"/>
        <v>4Structuring knowledge asset in higher education, a taxonomy approach: The conceptual framework</v>
      </c>
      <c r="B6208">
        <v>4</v>
      </c>
      <c r="C6208" t="s">
        <v>2156</v>
      </c>
    </row>
    <row r="6209" spans="1:3" x14ac:dyDescent="0.45">
      <c r="A6209" t="str">
        <f t="shared" si="97"/>
        <v>5(2018) Proceedings of the 32nd International Business Information Management Association Conference, IBIMA 2018 - Vision 2020: Sustainable Economic Development and Application of Innovation Management from Regional expansion to Global Growth, pp. 8092 - 8103, Cited 0 times.</v>
      </c>
      <c r="B6209">
        <v>5</v>
      </c>
      <c r="C6209" t="s">
        <v>2157</v>
      </c>
    </row>
    <row r="6210" spans="1:3" x14ac:dyDescent="0.45">
      <c r="A6210" t="str">
        <f>B6210&amp;C6211</f>
        <v>6https://www.scopus.com/inward/record.uri?eid=2-s2.0-85063036468&amp;partnerID=40&amp;md5=da48c3d50e90d051e4219aa44768a2d7</v>
      </c>
      <c r="B6210">
        <v>6</v>
      </c>
    </row>
    <row r="6211" spans="1:3" x14ac:dyDescent="0.45">
      <c r="A6211" t="str">
        <f>B6211&amp;C6212</f>
        <v>7</v>
      </c>
      <c r="B6211">
        <v>7</v>
      </c>
      <c r="C6211" t="s">
        <v>2158</v>
      </c>
    </row>
    <row r="6212" spans="1:3" x14ac:dyDescent="0.45">
      <c r="A6212" t="str">
        <f>B6212&amp;C6213</f>
        <v>8ABSTRACT: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6212">
        <v>8</v>
      </c>
    </row>
    <row r="6213" spans="1:3" x14ac:dyDescent="0.45">
      <c r="A6213" t="str">
        <f>B6213&amp;C6214</f>
        <v>9LANGUAGE OF ORIGINAL DOCUMENT: English</v>
      </c>
      <c r="B6213">
        <v>9</v>
      </c>
      <c r="C6213" t="s">
        <v>2159</v>
      </c>
    </row>
    <row r="6214" spans="1:3" x14ac:dyDescent="0.45">
      <c r="A6214" t="str">
        <f>B6214&amp;C6215</f>
        <v>10DOCUMENT TYPE: Conference paper</v>
      </c>
      <c r="B6214">
        <v>10</v>
      </c>
      <c r="C6214" t="s">
        <v>10</v>
      </c>
    </row>
    <row r="6215" spans="1:3" x14ac:dyDescent="0.45">
      <c r="A6215" t="str">
        <f>B6215&amp;C6216</f>
        <v>11SOURCE: Scopus</v>
      </c>
      <c r="B6215">
        <v>11</v>
      </c>
      <c r="C6215" t="s">
        <v>207</v>
      </c>
    </row>
    <row r="6216" spans="1:3" x14ac:dyDescent="0.45">
      <c r="A6216" t="str">
        <f>B6216&amp;C6217</f>
        <v>12</v>
      </c>
      <c r="B6216">
        <v>12</v>
      </c>
      <c r="C6216" t="s">
        <v>12</v>
      </c>
    </row>
    <row r="6217" spans="1:3" x14ac:dyDescent="0.45">
      <c r="A6217" t="str">
        <f>B6217&amp;C6218</f>
        <v>13Muhamad S., Kusairi S., Ab Manah S.K.</v>
      </c>
      <c r="B6217">
        <v>13</v>
      </c>
    </row>
    <row r="6218" spans="1:3" x14ac:dyDescent="0.45">
      <c r="A6218" t="str">
        <f>B6218&amp;C6219</f>
        <v>1AUTHOR FULL NAMES: Muhamad, Suriyani (39861962500); Kusairi, Suhal (56725636000); Ab Manah, Siti Khatijah (57212136620)</v>
      </c>
      <c r="B6218">
        <v>1</v>
      </c>
      <c r="C6218" t="s">
        <v>4377</v>
      </c>
    </row>
    <row r="6219" spans="1:3" x14ac:dyDescent="0.45">
      <c r="A6219" t="str">
        <f>B6219&amp;C6220</f>
        <v>239861962500; 56725636000; 57212136620</v>
      </c>
      <c r="B6219">
        <v>2</v>
      </c>
      <c r="C6219" t="s">
        <v>4378</v>
      </c>
    </row>
    <row r="6220" spans="1:3" x14ac:dyDescent="0.45">
      <c r="A6220" t="str">
        <f>B6220&amp;C6221</f>
        <v>3The spillover effects of University to Business Growth: Evidence from Malaysia</v>
      </c>
      <c r="B6220">
        <v>3</v>
      </c>
      <c r="C6220" t="s">
        <v>4379</v>
      </c>
    </row>
    <row r="6221" spans="1:3" x14ac:dyDescent="0.45">
      <c r="A6221" t="str">
        <f>B6221&amp;C6222</f>
        <v>4(2019) International Journal of Innovation, Creativity and Change, 8 (4), pp. 310 - 327, Cited 0 times.</v>
      </c>
      <c r="B6221">
        <v>4</v>
      </c>
      <c r="C6221" t="s">
        <v>4380</v>
      </c>
    </row>
    <row r="6222" spans="1:3" x14ac:dyDescent="0.45">
      <c r="A6222" t="str">
        <f>B6222&amp;C6224</f>
        <v>5https://www.scopus.com/inward/record.uri?eid=2-s2.0-85075977458&amp;partnerID=40&amp;md5=0ed6a65218054df2d5fdd28c6d7db32a</v>
      </c>
      <c r="B6222">
        <v>5</v>
      </c>
      <c r="C6222" t="s">
        <v>4381</v>
      </c>
    </row>
    <row r="6223" spans="1:3" x14ac:dyDescent="0.45">
      <c r="A6223" t="str">
        <f>B6223&amp;C6225</f>
        <v>6</v>
      </c>
      <c r="B6223">
        <v>6</v>
      </c>
    </row>
    <row r="6224" spans="1:3" x14ac:dyDescent="0.45">
      <c r="A6224" t="str">
        <f>B6224&amp;C6226</f>
        <v>7ABSTRACT: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v>
      </c>
      <c r="B6224">
        <v>7</v>
      </c>
      <c r="C6224" t="s">
        <v>4382</v>
      </c>
    </row>
    <row r="6225" spans="1:3" x14ac:dyDescent="0.45">
      <c r="A6225" t="str">
        <f>B6225&amp;C6227</f>
        <v>8LANGUAGE OF ORIGINAL DOCUMENT: English</v>
      </c>
      <c r="B6225">
        <v>8</v>
      </c>
    </row>
    <row r="6226" spans="1:3" x14ac:dyDescent="0.45">
      <c r="A6226" t="str">
        <f>B6226&amp;C6228</f>
        <v>9DOCUMENT TYPE: Article</v>
      </c>
      <c r="B6226">
        <v>9</v>
      </c>
      <c r="C6226" t="s">
        <v>4383</v>
      </c>
    </row>
    <row r="6227" spans="1:3" x14ac:dyDescent="0.45">
      <c r="A6227" t="str">
        <f>B6227&amp;C6229</f>
        <v>10SOURCE: Scopus</v>
      </c>
      <c r="B6227">
        <v>10</v>
      </c>
      <c r="C6227" t="s">
        <v>10</v>
      </c>
    </row>
    <row r="6228" spans="1:3" x14ac:dyDescent="0.45">
      <c r="A6228" t="str">
        <f>B6228&amp;C6230</f>
        <v>11</v>
      </c>
      <c r="B6228">
        <v>11</v>
      </c>
      <c r="C6228" t="s">
        <v>11</v>
      </c>
    </row>
    <row r="6229" spans="1:3" x14ac:dyDescent="0.45">
      <c r="A6229" t="str">
        <f>B6229&amp;C6231</f>
        <v>12</v>
      </c>
      <c r="B6229">
        <v>12</v>
      </c>
      <c r="C6229" t="s">
        <v>12</v>
      </c>
    </row>
    <row r="6230" spans="1:3" x14ac:dyDescent="0.45">
      <c r="A6230" t="str">
        <f>B6230&amp;C6232</f>
        <v>13</v>
      </c>
      <c r="B6230">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8</vt:i4>
      </vt:variant>
    </vt:vector>
  </HeadingPairs>
  <TitlesOfParts>
    <vt:vector size="8" baseType="lpstr">
      <vt:lpstr>Robocze479</vt:lpstr>
      <vt:lpstr>Robocze286</vt:lpstr>
      <vt:lpstr>Źródło286</vt:lpstr>
      <vt:lpstr>Źródło479</vt:lpstr>
      <vt:lpstr>Tabela479</vt:lpstr>
      <vt:lpstr>Arkusz4</vt:lpstr>
      <vt:lpstr>Tabela286</vt:lpstr>
      <vt:lpstr>Robocze573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2023-12-02T14:42:39Z</dcterms:created>
  <dcterms:modified xsi:type="dcterms:W3CDTF">2023-12-03T00:56:02Z</dcterms:modified>
</cp:coreProperties>
</file>